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166925"/>
  <mc:AlternateContent xmlns:mc="http://schemas.openxmlformats.org/markup-compatibility/2006">
    <mc:Choice Requires="x15">
      <x15ac:absPath xmlns:x15ac="http://schemas.microsoft.com/office/spreadsheetml/2010/11/ac" url="https://oppalveluto365.sharepoint.com/sites/pk-yritysasiakasrahoitus/Jaetut asiakirjat/General/SME Credit 2.0/Taustamateriaalia/Kassavirtaennuste/"/>
    </mc:Choice>
  </mc:AlternateContent>
  <xr:revisionPtr revIDLastSave="1077" documentId="13_ncr:1_{9ABC31EF-C9AC-2F48-ADB9-688D05EC04D3}" xr6:coauthVersionLast="47" xr6:coauthVersionMax="47" xr10:uidLastSave="{3A0DD8A9-CC57-4C21-9A32-DA2B2A95483C}"/>
  <bookViews>
    <workbookView xWindow="19280" yWindow="660" windowWidth="18960" windowHeight="21380" xr2:uid="{79A5B515-9F4F-467D-98A7-BADFABBB4D21}"/>
  </bookViews>
  <sheets>
    <sheet name="ennustepohja" sheetId="1" r:id="rId1"/>
    <sheet name="TULOS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 l="1"/>
  <c r="D46" i="1"/>
  <c r="E58" i="2"/>
  <c r="D58" i="2"/>
  <c r="C58" i="2"/>
  <c r="E59" i="2"/>
  <c r="D59" i="2"/>
  <c r="C59" i="2"/>
  <c r="E60" i="2"/>
  <c r="D60" i="2"/>
  <c r="C60" i="2"/>
  <c r="E61" i="2"/>
  <c r="D61" i="2"/>
  <c r="C61" i="2"/>
  <c r="E62" i="2"/>
  <c r="D62" i="2"/>
  <c r="C62" i="2"/>
  <c r="E63" i="2"/>
  <c r="D63" i="2"/>
  <c r="C63" i="2"/>
  <c r="E64" i="2"/>
  <c r="D64" i="2"/>
  <c r="C64" i="2"/>
  <c r="E47" i="2"/>
  <c r="D47" i="2"/>
  <c r="C47" i="2"/>
  <c r="E43" i="2"/>
  <c r="D43" i="2"/>
  <c r="C43" i="2"/>
  <c r="E28" i="2"/>
  <c r="D28" i="2"/>
  <c r="C28" i="2"/>
  <c r="E27" i="2"/>
  <c r="D27" i="2"/>
  <c r="C27" i="2"/>
  <c r="E39" i="2"/>
  <c r="D39" i="2"/>
  <c r="C39" i="2"/>
  <c r="E32" i="2"/>
  <c r="D32" i="2"/>
  <c r="C32" i="2"/>
  <c r="E26" i="2"/>
  <c r="D26" i="2"/>
  <c r="C26" i="2"/>
  <c r="E23" i="2"/>
  <c r="E22" i="2"/>
  <c r="D22" i="2"/>
  <c r="C22" i="2"/>
  <c r="E21" i="2"/>
  <c r="D21" i="2"/>
  <c r="C21" i="2"/>
  <c r="C10" i="2"/>
  <c r="C9" i="2"/>
  <c r="C8" i="2"/>
  <c r="B3" i="2"/>
  <c r="C19" i="1"/>
  <c r="C12" i="2" s="1"/>
  <c r="C18" i="1"/>
  <c r="E70" i="1"/>
  <c r="E57" i="2" s="1"/>
  <c r="D70" i="1"/>
  <c r="D57" i="2" s="1"/>
  <c r="C70" i="1"/>
  <c r="C57" i="2" s="1"/>
  <c r="E39" i="1"/>
  <c r="E29" i="2" s="1"/>
  <c r="E33" i="1"/>
  <c r="E81" i="1" l="1"/>
  <c r="E68" i="2" s="1"/>
  <c r="C11" i="2"/>
  <c r="D52" i="1"/>
  <c r="D42" i="2" s="1"/>
  <c r="E52" i="1"/>
  <c r="E42" i="2" s="1"/>
  <c r="E44" i="1"/>
  <c r="C81" i="1"/>
  <c r="C68" i="2" s="1"/>
  <c r="D81" i="1"/>
  <c r="D68" i="2" s="1"/>
  <c r="D39" i="1"/>
  <c r="D29" i="2" s="1"/>
  <c r="C39" i="1"/>
  <c r="C29" i="2" s="1"/>
  <c r="D33" i="1"/>
  <c r="D23" i="2" s="1"/>
  <c r="C33" i="1"/>
  <c r="C23" i="2" s="1"/>
  <c r="E34" i="2" l="1"/>
  <c r="D44" i="1"/>
  <c r="D34" i="2" s="1"/>
  <c r="E54" i="1"/>
  <c r="D54" i="1"/>
  <c r="C52" i="1"/>
  <c r="C44" i="1"/>
  <c r="D44" i="2" l="1"/>
  <c r="D69" i="1"/>
  <c r="D56" i="2" s="1"/>
  <c r="D59" i="1"/>
  <c r="D49" i="2" s="1"/>
  <c r="E44" i="2"/>
  <c r="E69" i="1"/>
  <c r="E56" i="2" s="1"/>
  <c r="E59" i="1"/>
  <c r="E49" i="2" s="1"/>
  <c r="C34" i="2"/>
  <c r="C46" i="1"/>
  <c r="D68" i="1"/>
  <c r="D36" i="2"/>
  <c r="E68" i="1"/>
  <c r="E36" i="2"/>
  <c r="C54" i="1"/>
  <c r="C42" i="2"/>
  <c r="C44" i="2" l="1"/>
  <c r="C69" i="1"/>
  <c r="C56" i="2" s="1"/>
  <c r="C59" i="1"/>
  <c r="C49" i="2" s="1"/>
  <c r="C68" i="1"/>
  <c r="C36" i="2"/>
  <c r="E79" i="1"/>
  <c r="E55" i="2"/>
  <c r="D79" i="1"/>
  <c r="D55" i="2"/>
  <c r="E83" i="1" l="1"/>
  <c r="E70" i="2" s="1"/>
  <c r="E66" i="2"/>
  <c r="D83" i="1"/>
  <c r="D70" i="2" s="1"/>
  <c r="D66" i="2"/>
  <c r="C79" i="1"/>
  <c r="C55" i="2"/>
  <c r="C83" i="1" l="1"/>
  <c r="C70" i="2" s="1"/>
  <c r="C66" i="2"/>
</calcChain>
</file>

<file path=xl/sharedStrings.xml><?xml version="1.0" encoding="utf-8"?>
<sst xmlns="http://schemas.openxmlformats.org/spreadsheetml/2006/main" count="131" uniqueCount="78">
  <si>
    <t>Ennustepohja</t>
  </si>
  <si>
    <t>Täytä taulukkoon tiedot hakemastasi lainasta, arviosi yrityksen meneillään olevan ja tulevien tilikausien tuloksesta, sekä kassavirrasta. Syöttämiesi tietojen perusteella taulukko laskee ennusteen lainanhoitokyvystäsi sekä haettavan lainan lyhennysten vaikutuksesta yrityksesi kassaan. Täytä tiedot värillisiin soluihin.</t>
  </si>
  <si>
    <t>Lainaa hakeva yritys</t>
  </si>
  <si>
    <t>Oy Malliyritys Ab</t>
  </si>
  <si>
    <t>Haettava laina</t>
  </si>
  <si>
    <t>Syötä hakemasi lainasumma ja laina-aika sekä suuntaa antava korko. Korkoa muuttamalla voit kokeilla, miten korkotason muutokset vaikuttavat lainaan.</t>
  </si>
  <si>
    <t>Ohje</t>
  </si>
  <si>
    <t>Myönnettävä pääoma</t>
  </si>
  <si>
    <t>Syötä sama lainasumma jonka syötät rahoitushakemukselle.</t>
  </si>
  <si>
    <t>Laina-aika, vuotta</t>
  </si>
  <si>
    <t>Syötä laina-ajaksi 1-5 vuotta.</t>
  </si>
  <si>
    <t>Korko</t>
  </si>
  <si>
    <t>Korko on suuntaa antava, ja määrittyy lopullisesti lainatarjouksessa. Suosittelemme syöttämään koroksi 12kk Euribor + 2,5%, jotta saat realistisen kuvan korkokuluista.</t>
  </si>
  <si>
    <t>Uuden lainan lyhennykset vuodessa</t>
  </si>
  <si>
    <t>Katso ajantasainen Euribor-korko Suomen pankin sivuilta</t>
  </si>
  <si>
    <t>Arvio uuden lainan korkokuluista vuodessa</t>
  </si>
  <si>
    <t>Ennuste</t>
  </si>
  <si>
    <t>Täytä alla olevaan laskelmaan arviosi yrityksesi tuloksesta meneillään olevan sekä tulevien tilikausien osalta.</t>
  </si>
  <si>
    <t>Kuluva tilikausi €</t>
  </si>
  <si>
    <t>1. Tuleva tilikausi €</t>
  </si>
  <si>
    <t>2. Tuleva tilikausi €</t>
  </si>
  <si>
    <t>Liiketoiminnan tuotot</t>
  </si>
  <si>
    <t>Liikevaihto</t>
  </si>
  <si>
    <t>Yrityksen varsinaisesta liiketoiminnasta, kuten tavaroiden myynnistä tai palveluiden tarjoamisesta, saadut tuotot ilman veroja.</t>
  </si>
  <si>
    <t>Liiketoiminnan muut tuotot</t>
  </si>
  <si>
    <t>Tuotot, jotka eivät liity suoraan yrityksen varsinaiseen liiketoimintaan. Esim. saadut tuet tai vuokratuotot.</t>
  </si>
  <si>
    <t>Liiketoiminnan tuotot yhteensä</t>
  </si>
  <si>
    <t>Liiketoiminnan kulut</t>
  </si>
  <si>
    <t>Materiaalit ja palvelut yhteensä (-)</t>
  </si>
  <si>
    <t>Yrityksen liiketoiminnassa käytettyjen raaka-aineiden, tarvikkeiden ja ulkopuolisilta ostettujen palveluiden, kuten alihankinnan, hankintakulut. Kirjaa miinusmerkkisenä.</t>
  </si>
  <si>
    <t>Henkilöstökulut yhteensä (-)</t>
  </si>
  <si>
    <t>Työntekijöistä aiheutuvat kulut, kuten palkat, sosiaaliturvamaksut, eläkemaksut ja muut henkilöstöön liittyvät kulut. Kirjaa miinusmerkkisenä.</t>
  </si>
  <si>
    <t>Liiketoiminnan muut kulut (-)</t>
  </si>
  <si>
    <t>Kulut, joita ei luokitella ylempiin kululuokkiin. Esim. vuokrat, markkinointi, matkakulut ja toimistokulut. Kirjaa miinusmerkkisenä.</t>
  </si>
  <si>
    <t>Liiketoiminnan kulut yhteensä</t>
  </si>
  <si>
    <t>Poistot ja arvonalentumiset</t>
  </si>
  <si>
    <t>Poistot ja arvonalentumiset yhteensä (-)</t>
  </si>
  <si>
    <t>Pitkäaikaisten käyttöomaisuushyödykkeiden suunnitelman mukaiset arvonvähennykset sekä kertaluonteiset arvonalentumiset, jotka kuvaavat omaisuuden kulumista tai arvon pysyvää laskua. Kirjaa miinusmerkkisenä.</t>
  </si>
  <si>
    <t>Liikevoitto ( - tappio )</t>
  </si>
  <si>
    <t>Käyttökate</t>
  </si>
  <si>
    <t>Korko- ja rahoitustuotot</t>
  </si>
  <si>
    <t>Korko- ja rahoitustuotot yhteensä</t>
  </si>
  <si>
    <t>Yrityksen saamat tuotot rahoitustoiminnasta, kuten talletuksista, lainasaamisista tai sijoituksista kertyneet korot, osingot ja muut rahoitustulot.</t>
  </si>
  <si>
    <t>Korko- ja rahoituskulut</t>
  </si>
  <si>
    <t>Haettavan lainan korkokulut (-)</t>
  </si>
  <si>
    <t>Arvio haettavan lainan vuosittaisista korkokuluista. Laskettu syöttämiesi haettavan lainan tiedoista oletuksella, että pääoma pienenee tasaisesti jokaisena ennustevuotena. Korko on laskettu vuoden alun pääomalla koko vuoden osalta.</t>
  </si>
  <si>
    <t>Nykyisten lainojen korkokulut (-)</t>
  </si>
  <si>
    <t xml:space="preserve">Yrityksen nykyisistä lainoistaan maksamat kulut ja rahoituskustannukset. Kirjaa miinusmerkkisenä. </t>
  </si>
  <si>
    <t>Korko- ja rahoituskulut yhteensä</t>
  </si>
  <si>
    <t>Verot</t>
  </si>
  <si>
    <t>Verot yhteensä (-)</t>
  </si>
  <si>
    <t xml:space="preserve">Yrityksen tuloksesta maksettavat verot, kuten tulovero. Verojen määrä voidaan arvioida laskemalla 0,2*(liikevoitto+nettokorot). Kirjaa miinusmerkkisenä. </t>
  </si>
  <si>
    <t>Tilikauden tulos</t>
  </si>
  <si>
    <t>Kassavirta</t>
  </si>
  <si>
    <t>Oheisella laskelmalla arvioit yrityksesi lainanhoitokykyä sekä haettavan lainan lyhennysten vaikutusta yrityksesi kassaan.</t>
  </si>
  <si>
    <t>Nettokorot</t>
  </si>
  <si>
    <t>Käyttöpääoman muutos</t>
  </si>
  <si>
    <r>
      <t xml:space="preserve">Lyhytaikaisten varojen ja velkojen, kuten vaihto-omaisuuden, myyntisaamisten ja ostovelkojen, muutos tilikauden aikana. Vaihto-omaisuus ja myyntisaamiset sitovat, ja ostovelat vapauttavat käyttöpääomaa. </t>
    </r>
    <r>
      <rPr>
        <b/>
        <sz val="11"/>
        <rFont val="OP Chevin Pro Light"/>
      </rPr>
      <t>Jos et osaa vastata, kirjaa 0€</t>
    </r>
    <r>
      <rPr>
        <sz val="11"/>
        <rFont val="OP Chevin Pro Light"/>
      </rPr>
      <t xml:space="preserve">. </t>
    </r>
  </si>
  <si>
    <t>.</t>
  </si>
  <si>
    <t>Investoinnit ja sijoitukset</t>
  </si>
  <si>
    <t>Yrityksen tekemät pitkäaikaiset panostukset, kuten koneiden, laitteiden, rakennusten tai arvopapereiden hankinnat. Kirjaa vähintään investointi johon olet nyt ottamassa lainaa. Kirjaa miinusmerkkisenä.</t>
  </si>
  <si>
    <t>Omaisuusmyynnit</t>
  </si>
  <si>
    <t>Yrityksen käyttöomaisuuden, kuten koneiden, ajoneuvojen tai kiinteistöjen, myynnistä saadut tulot.</t>
  </si>
  <si>
    <t>Maksettavat osingot</t>
  </si>
  <si>
    <t>Yrityksen tilikauden tuloksesta voitonjaon kautta omistajille kassasta jaettavat varat. Jos osinko jää velaksi omistajille, sitä ei merkitä tähän. Osingot vahvistetaan yhtiökokouksessa ennen maksamista. Kirjataan miinusmerkkisenä.</t>
  </si>
  <si>
    <t>Sijoitukset yritykseen</t>
  </si>
  <si>
    <t>Varat, jotka omistajat tai ulkopuoliset sijoittajat sijoittavat yritykseen, rahana yrityksen kassaan.</t>
  </si>
  <si>
    <t>Uusien lainojen nostot tilille</t>
  </si>
  <si>
    <t>Yrityksen ottama uusi laina tai muu velka, joka nostetaan kassaan. Sisällytä nyt hakemasi laina.</t>
  </si>
  <si>
    <t>Nykyisten lainojen lyhennykset</t>
  </si>
  <si>
    <t xml:space="preserve">Yrityksen aiemmin ottamien lainojen pääoman takaisinmaksut sovitun maksuaikataulun mukaisesti. Kirjaa miinusmerkkisenä. </t>
  </si>
  <si>
    <t>Lainanhoitokyky</t>
  </si>
  <si>
    <t>Yrityksen kyky suoriutua lainojen lyhennyksistä ajallaan, ylle täytettyjen tietojen perusteella. Ts. uuden lainan lyhentämiseen käytössä oleva raha.</t>
  </si>
  <si>
    <t>Haettavan lainan lyhennykset vuodessa</t>
  </si>
  <si>
    <t>Arvio haettavan lainan vuosittaisista lyhennyksistä. Laskettu syöttämistäsi haettavan lainan tiedoista. Summa ei saa ylittää luotonhoitokykyä.</t>
  </si>
  <si>
    <t>Kassan muutos</t>
  </si>
  <si>
    <t>Yrityksen rahavarojen (kassa ja pankkitilit) lisäys tai vähennys tilikauden aikana.</t>
  </si>
  <si>
    <t>Yrittäjän talousvalmennus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</si>
</sst>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 %"/>
  </numFmts>
  <fonts count="25">
    <font>
      <sz val="11"/>
      <color theme="1"/>
      <name val="Calibri"/>
      <family val="2"/>
      <scheme val="minor"/>
    </font>
    <font>
      <sz val="11"/>
      <color theme="1"/>
      <name val="Arial"/>
      <family val="2"/>
    </font>
    <font>
      <sz val="36"/>
      <color theme="2" tint="-0.499984740745262"/>
      <name val="OP Chevin Pro Light"/>
      <family val="2"/>
    </font>
    <font>
      <sz val="11"/>
      <color theme="1"/>
      <name val="OP Chevin Pro Light"/>
      <family val="2"/>
    </font>
    <font>
      <b/>
      <sz val="14"/>
      <color theme="1"/>
      <name val="OP Chevin Pro Light"/>
      <family val="2"/>
    </font>
    <font>
      <b/>
      <sz val="11"/>
      <color theme="1"/>
      <name val="OP Chevin Pro Light"/>
      <family val="2"/>
    </font>
    <font>
      <sz val="14"/>
      <color theme="1"/>
      <name val="OP Chevin Pro Light"/>
      <family val="2"/>
    </font>
    <font>
      <sz val="20"/>
      <color theme="1"/>
      <name val="OP Chevin Pro Light"/>
      <family val="2"/>
    </font>
    <font>
      <sz val="11"/>
      <color theme="1"/>
      <name val="OP Chevin Pro Light"/>
    </font>
    <font>
      <sz val="11"/>
      <color rgb="FFFF0000"/>
      <name val="OP Chevin Pro Light"/>
      <family val="2"/>
    </font>
    <font>
      <b/>
      <sz val="11"/>
      <color theme="1"/>
      <name val="OP Chevin Pro Light"/>
    </font>
    <font>
      <b/>
      <sz val="11"/>
      <color rgb="FFFF0000"/>
      <name val="OP Chevin Pro Light"/>
      <family val="2"/>
    </font>
    <font>
      <b/>
      <sz val="11"/>
      <color rgb="FFFF0000"/>
      <name val="Arial"/>
      <family val="2"/>
    </font>
    <font>
      <b/>
      <sz val="16"/>
      <color theme="1"/>
      <name val="OP Chevin Pro Light"/>
    </font>
    <font>
      <sz val="18"/>
      <color theme="1"/>
      <name val="OP Chevin Pro Light"/>
    </font>
    <font>
      <sz val="11"/>
      <color rgb="FFFF0000"/>
      <name val="Arial"/>
      <family val="2"/>
    </font>
    <font>
      <sz val="11"/>
      <name val="OP Chevin Pro Light"/>
      <family val="2"/>
    </font>
    <font>
      <sz val="11"/>
      <name val="OP Chevin Pro Light"/>
    </font>
    <font>
      <b/>
      <sz val="11"/>
      <name val="OP Chevin Pro Light"/>
    </font>
    <font>
      <sz val="11"/>
      <color theme="1"/>
      <name val="Calibri"/>
      <family val="2"/>
      <scheme val="minor"/>
    </font>
    <font>
      <sz val="22"/>
      <color theme="1"/>
      <name val="OP Chevin Pro Light"/>
      <family val="2"/>
    </font>
    <font>
      <sz val="11"/>
      <color theme="0"/>
      <name val="Arial"/>
      <family val="2"/>
    </font>
    <font>
      <sz val="22"/>
      <color theme="2" tint="-0.499984740745262"/>
      <name val="OP Chevin Pro Light"/>
      <family val="2"/>
    </font>
    <font>
      <u/>
      <sz val="11"/>
      <color theme="10"/>
      <name val="Calibri"/>
      <family val="2"/>
      <scheme val="minor"/>
    </font>
    <font>
      <u/>
      <sz val="12"/>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1">
    <border>
      <left/>
      <right/>
      <top/>
      <bottom/>
      <diagonal/>
    </border>
    <border>
      <left/>
      <right/>
      <top/>
      <bottom style="thick">
        <color theme="2"/>
      </bottom>
      <diagonal/>
    </border>
    <border>
      <left/>
      <right/>
      <top style="thin">
        <color theme="2"/>
      </top>
      <bottom/>
      <diagonal/>
    </border>
    <border>
      <left/>
      <right/>
      <top/>
      <bottom style="thin">
        <color theme="2"/>
      </bottom>
      <diagonal/>
    </border>
    <border>
      <left style="thick">
        <color theme="5"/>
      </left>
      <right/>
      <top/>
      <bottom style="thin">
        <color theme="2"/>
      </bottom>
      <diagonal/>
    </border>
    <border>
      <left style="thick">
        <color theme="5"/>
      </left>
      <right/>
      <top style="thin">
        <color theme="2"/>
      </top>
      <bottom style="thin">
        <color theme="2"/>
      </bottom>
      <diagonal/>
    </border>
    <border>
      <left/>
      <right/>
      <top style="thick">
        <color theme="2"/>
      </top>
      <bottom style="thin">
        <color theme="0"/>
      </bottom>
      <diagonal/>
    </border>
    <border>
      <left/>
      <right style="thin">
        <color theme="0"/>
      </right>
      <top style="thick">
        <color theme="2"/>
      </top>
      <bottom style="thin">
        <color theme="0"/>
      </bottom>
      <diagonal/>
    </border>
    <border>
      <left/>
      <right/>
      <top style="thin">
        <color theme="0"/>
      </top>
      <bottom style="thin">
        <color theme="0"/>
      </bottom>
      <diagonal/>
    </border>
    <border>
      <left style="thin">
        <color theme="0"/>
      </left>
      <right style="thin">
        <color theme="0"/>
      </right>
      <top style="thick">
        <color theme="2"/>
      </top>
      <bottom style="thin">
        <color theme="0"/>
      </bottom>
      <diagonal/>
    </border>
    <border>
      <left style="thin">
        <color theme="0"/>
      </left>
      <right style="thin">
        <color theme="0"/>
      </right>
      <top style="thin">
        <color theme="0"/>
      </top>
      <bottom style="thin">
        <color theme="0"/>
      </bottom>
      <diagonal/>
    </border>
    <border>
      <left/>
      <right/>
      <top style="thin">
        <color theme="2"/>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n">
        <color theme="0" tint="-0.14999847407452621"/>
      </bottom>
      <diagonal/>
    </border>
    <border>
      <left style="thin">
        <color theme="0"/>
      </left>
      <right/>
      <top/>
      <bottom style="thin">
        <color theme="0" tint="-0.14999847407452621"/>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style="thin">
        <color theme="0" tint="-0.14999847407452621"/>
      </top>
      <bottom style="thin">
        <color theme="0" tint="-0.14999847407452621"/>
      </bottom>
      <diagonal/>
    </border>
    <border>
      <left/>
      <right style="thin">
        <color theme="0"/>
      </right>
      <top/>
      <bottom style="thick">
        <color theme="2"/>
      </bottom>
      <diagonal/>
    </border>
  </borders>
  <cellStyleXfs count="3">
    <xf numFmtId="0" fontId="0" fillId="0" borderId="0"/>
    <xf numFmtId="9" fontId="19" fillId="0" borderId="0" applyFont="0" applyFill="0" applyBorder="0" applyAlignment="0" applyProtection="0"/>
    <xf numFmtId="0" fontId="23" fillId="0" borderId="0" applyNumberFormat="0" applyFill="0" applyBorder="0" applyAlignment="0" applyProtection="0"/>
  </cellStyleXfs>
  <cellXfs count="78">
    <xf numFmtId="0" fontId="0" fillId="0" borderId="0" xfId="0"/>
    <xf numFmtId="0" fontId="7" fillId="2" borderId="0" xfId="0" applyFont="1" applyFill="1" applyAlignment="1">
      <alignment horizontal="left" wrapText="1"/>
    </xf>
    <xf numFmtId="0" fontId="1" fillId="2" borderId="0" xfId="0" applyFont="1" applyFill="1"/>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9" fillId="2" borderId="0" xfId="0" applyFont="1" applyFill="1" applyAlignment="1">
      <alignment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3" fillId="2" borderId="0" xfId="0" applyFont="1" applyFill="1"/>
    <xf numFmtId="0" fontId="4" fillId="2" borderId="0" xfId="0" applyFont="1" applyFill="1" applyAlignment="1">
      <alignment horizontal="left" vertical="center" wrapText="1"/>
    </xf>
    <xf numFmtId="0" fontId="5" fillId="2" borderId="0" xfId="0" applyFont="1" applyFill="1" applyAlignment="1">
      <alignment horizontal="center" wrapText="1"/>
    </xf>
    <xf numFmtId="0" fontId="6" fillId="2" borderId="0" xfId="0" applyFont="1" applyFill="1"/>
    <xf numFmtId="0" fontId="11" fillId="2" borderId="0" xfId="0" applyFont="1" applyFill="1"/>
    <xf numFmtId="0" fontId="3" fillId="2" borderId="4" xfId="0" applyFont="1" applyFill="1" applyBorder="1" applyAlignment="1">
      <alignment horizontal="left" indent="2"/>
    </xf>
    <xf numFmtId="164" fontId="5" fillId="2" borderId="3" xfId="0" applyNumberFormat="1" applyFont="1" applyFill="1" applyBorder="1" applyAlignment="1">
      <alignment horizontal="left"/>
    </xf>
    <xf numFmtId="164" fontId="5" fillId="2" borderId="3" xfId="0" applyNumberFormat="1" applyFont="1" applyFill="1" applyBorder="1" applyAlignment="1">
      <alignment horizontal="center"/>
    </xf>
    <xf numFmtId="0" fontId="6" fillId="2" borderId="0" xfId="0" applyFont="1" applyFill="1" applyAlignment="1">
      <alignment horizontal="center" wrapText="1"/>
    </xf>
    <xf numFmtId="0" fontId="5" fillId="2" borderId="0" xfId="0" applyFont="1" applyFill="1" applyAlignment="1">
      <alignment horizontal="left" wrapText="1"/>
    </xf>
    <xf numFmtId="0" fontId="3" fillId="2" borderId="5" xfId="0" applyFont="1" applyFill="1" applyBorder="1" applyAlignment="1">
      <alignment horizontal="left" indent="2"/>
    </xf>
    <xf numFmtId="0" fontId="5" fillId="2" borderId="0" xfId="0" applyFont="1" applyFill="1" applyAlignment="1">
      <alignment horizontal="left"/>
    </xf>
    <xf numFmtId="164" fontId="5" fillId="2" borderId="2" xfId="0" applyNumberFormat="1" applyFont="1" applyFill="1" applyBorder="1" applyAlignment="1">
      <alignment horizontal="center"/>
    </xf>
    <xf numFmtId="164" fontId="3" fillId="2" borderId="0" xfId="0" applyNumberFormat="1" applyFont="1" applyFill="1" applyAlignment="1">
      <alignment horizontal="center"/>
    </xf>
    <xf numFmtId="164" fontId="5" fillId="2" borderId="0" xfId="0" applyNumberFormat="1" applyFont="1" applyFill="1" applyAlignment="1">
      <alignment horizontal="left"/>
    </xf>
    <xf numFmtId="164" fontId="5" fillId="2" borderId="0" xfId="0" applyNumberFormat="1" applyFont="1" applyFill="1" applyAlignment="1">
      <alignment horizontal="center"/>
    </xf>
    <xf numFmtId="0" fontId="5" fillId="2" borderId="2" xfId="0" applyFont="1" applyFill="1" applyBorder="1" applyAlignment="1">
      <alignment horizontal="left"/>
    </xf>
    <xf numFmtId="0" fontId="5" fillId="2" borderId="3" xfId="0" applyFont="1" applyFill="1" applyBorder="1" applyAlignment="1">
      <alignment horizontal="left"/>
    </xf>
    <xf numFmtId="165" fontId="5" fillId="2" borderId="0" xfId="0" applyNumberFormat="1" applyFont="1" applyFill="1" applyAlignment="1">
      <alignment horizontal="center"/>
    </xf>
    <xf numFmtId="0" fontId="3" fillId="2" borderId="0" xfId="0" applyFont="1" applyFill="1" applyAlignment="1">
      <alignment horizontal="left"/>
    </xf>
    <xf numFmtId="0" fontId="3" fillId="2" borderId="0" xfId="0" applyFont="1" applyFill="1" applyAlignment="1">
      <alignment horizontal="center"/>
    </xf>
    <xf numFmtId="164" fontId="10" fillId="2" borderId="3" xfId="0" applyNumberFormat="1" applyFont="1" applyFill="1" applyBorder="1" applyAlignment="1">
      <alignment horizontal="center"/>
    </xf>
    <xf numFmtId="0" fontId="12" fillId="2" borderId="0" xfId="0" applyFont="1" applyFill="1"/>
    <xf numFmtId="0" fontId="1" fillId="2" borderId="0" xfId="0" applyFont="1" applyFill="1" applyAlignment="1">
      <alignment horizontal="left"/>
    </xf>
    <xf numFmtId="0" fontId="1" fillId="2" borderId="0" xfId="0" applyFont="1" applyFill="1" applyAlignment="1">
      <alignment horizontal="center"/>
    </xf>
    <xf numFmtId="0" fontId="13" fillId="2" borderId="0" xfId="0" applyFont="1" applyFill="1"/>
    <xf numFmtId="0" fontId="14" fillId="2" borderId="0" xfId="0" applyFont="1" applyFill="1"/>
    <xf numFmtId="0" fontId="9" fillId="2" borderId="0" xfId="0" applyFont="1" applyFill="1"/>
    <xf numFmtId="0" fontId="15" fillId="2" borderId="0" xfId="0" applyFont="1" applyFill="1"/>
    <xf numFmtId="0" fontId="16" fillId="2"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wrapText="1"/>
    </xf>
    <xf numFmtId="0" fontId="17" fillId="2" borderId="0" xfId="0" applyFont="1" applyFill="1" applyAlignment="1">
      <alignment vertical="center"/>
    </xf>
    <xf numFmtId="0" fontId="18" fillId="2" borderId="0" xfId="0" applyFont="1" applyFill="1" applyAlignment="1">
      <alignment vertical="center"/>
    </xf>
    <xf numFmtId="0" fontId="10" fillId="2" borderId="4" xfId="0" applyFont="1" applyFill="1" applyBorder="1" applyAlignment="1">
      <alignment horizontal="left" indent="2"/>
    </xf>
    <xf numFmtId="164" fontId="10" fillId="2" borderId="14" xfId="0" applyNumberFormat="1" applyFont="1" applyFill="1" applyBorder="1" applyAlignment="1">
      <alignment horizontal="center"/>
    </xf>
    <xf numFmtId="164" fontId="10" fillId="2" borderId="15" xfId="0" applyNumberFormat="1" applyFont="1" applyFill="1" applyBorder="1" applyAlignment="1">
      <alignment horizontal="center"/>
    </xf>
    <xf numFmtId="0" fontId="10" fillId="2" borderId="0" xfId="0" applyFont="1" applyFill="1" applyAlignment="1">
      <alignment vertical="center"/>
    </xf>
    <xf numFmtId="0" fontId="16" fillId="2" borderId="0" xfId="0" applyFont="1" applyFill="1"/>
    <xf numFmtId="0" fontId="8" fillId="2" borderId="4" xfId="0" applyFont="1" applyFill="1" applyBorder="1" applyAlignment="1">
      <alignment horizontal="left" indent="2"/>
    </xf>
    <xf numFmtId="164" fontId="8" fillId="2" borderId="3" xfId="0" applyNumberFormat="1" applyFont="1" applyFill="1" applyBorder="1" applyAlignment="1">
      <alignment horizontal="center"/>
    </xf>
    <xf numFmtId="164" fontId="8" fillId="2" borderId="14" xfId="0" applyNumberFormat="1" applyFont="1" applyFill="1" applyBorder="1" applyAlignment="1">
      <alignment horizontal="center"/>
    </xf>
    <xf numFmtId="0" fontId="6" fillId="2" borderId="0" xfId="0" applyFont="1" applyFill="1" applyAlignment="1">
      <alignment horizontal="center" vertical="center" wrapText="1"/>
    </xf>
    <xf numFmtId="0" fontId="0" fillId="2" borderId="0" xfId="0" applyFill="1"/>
    <xf numFmtId="0" fontId="2" fillId="0" borderId="0" xfId="0" applyFont="1" applyAlignment="1">
      <alignment vertical="center"/>
    </xf>
    <xf numFmtId="0" fontId="20" fillId="2" borderId="0" xfId="0" applyFont="1" applyFill="1" applyAlignment="1">
      <alignment horizontal="left" vertical="center" wrapText="1"/>
    </xf>
    <xf numFmtId="1" fontId="8" fillId="2" borderId="19" xfId="0" applyNumberFormat="1" applyFont="1" applyFill="1" applyBorder="1" applyAlignment="1">
      <alignment horizontal="center"/>
    </xf>
    <xf numFmtId="9" fontId="8" fillId="2" borderId="19" xfId="1" applyFont="1" applyFill="1" applyBorder="1" applyAlignment="1" applyProtection="1">
      <alignment horizontal="center"/>
    </xf>
    <xf numFmtId="164" fontId="8" fillId="2" borderId="19" xfId="0" applyNumberFormat="1" applyFont="1" applyFill="1" applyBorder="1" applyAlignment="1">
      <alignment horizontal="center"/>
    </xf>
    <xf numFmtId="0" fontId="21" fillId="2" borderId="0" xfId="0" applyFont="1" applyFill="1"/>
    <xf numFmtId="0" fontId="2" fillId="0" borderId="1" xfId="0" applyFont="1" applyBorder="1" applyAlignment="1">
      <alignment vertical="center"/>
    </xf>
    <xf numFmtId="0" fontId="2" fillId="2" borderId="0" xfId="0" applyFont="1" applyFill="1" applyAlignment="1">
      <alignment vertical="center"/>
    </xf>
    <xf numFmtId="0" fontId="24" fillId="2" borderId="0" xfId="2" applyFont="1" applyFill="1" applyAlignment="1">
      <alignment horizontal="left" vertical="center"/>
    </xf>
    <xf numFmtId="0" fontId="3" fillId="2" borderId="0" xfId="0" applyFont="1" applyFill="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2" fillId="2" borderId="0" xfId="0" applyFont="1" applyFill="1" applyAlignment="1">
      <alignment horizontal="center" vertical="center"/>
    </xf>
    <xf numFmtId="0" fontId="20" fillId="3" borderId="0" xfId="0" applyFont="1" applyFill="1" applyAlignment="1" applyProtection="1">
      <alignment horizontal="left"/>
      <protection locked="0"/>
    </xf>
    <xf numFmtId="164" fontId="8" fillId="3" borderId="13" xfId="0" applyNumberFormat="1" applyFont="1" applyFill="1" applyBorder="1" applyAlignment="1" applyProtection="1">
      <alignment horizontal="center"/>
      <protection locked="0"/>
    </xf>
    <xf numFmtId="1" fontId="8" fillId="3" borderId="12" xfId="0" applyNumberFormat="1" applyFont="1" applyFill="1" applyBorder="1" applyAlignment="1" applyProtection="1">
      <alignment horizontal="center"/>
      <protection locked="0"/>
    </xf>
    <xf numFmtId="9" fontId="8" fillId="3" borderId="3" xfId="1" applyFont="1" applyFill="1" applyBorder="1" applyAlignment="1" applyProtection="1">
      <alignment horizontal="center"/>
      <protection locked="0"/>
    </xf>
    <xf numFmtId="164" fontId="8" fillId="3" borderId="3" xfId="0" applyNumberFormat="1" applyFont="1" applyFill="1" applyBorder="1" applyAlignment="1" applyProtection="1">
      <alignment horizontal="center"/>
      <protection locked="0"/>
    </xf>
    <xf numFmtId="164" fontId="3" fillId="3" borderId="13" xfId="0" applyNumberFormat="1" applyFont="1" applyFill="1" applyBorder="1" applyAlignment="1" applyProtection="1">
      <alignment horizontal="center"/>
      <protection locked="0"/>
    </xf>
    <xf numFmtId="164" fontId="3" fillId="3" borderId="3" xfId="0" applyNumberFormat="1" applyFont="1" applyFill="1" applyBorder="1" applyAlignment="1" applyProtection="1">
      <alignment horizontal="center"/>
      <protection locked="0"/>
    </xf>
    <xf numFmtId="164" fontId="3" fillId="3" borderId="11" xfId="0" applyNumberFormat="1" applyFont="1" applyFill="1" applyBorder="1" applyAlignment="1" applyProtection="1">
      <alignment horizontal="center"/>
      <protection locked="0"/>
    </xf>
    <xf numFmtId="164" fontId="3" fillId="3" borderId="12" xfId="0" applyNumberFormat="1" applyFont="1" applyFill="1" applyBorder="1" applyAlignment="1" applyProtection="1">
      <alignment horizontal="center"/>
      <protection locked="0"/>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212131</xdr:rowOff>
    </xdr:to>
    <xdr:pic>
      <xdr:nvPicPr>
        <xdr:cNvPr id="5" name="Kuva 33" title="OP:n logo">
          <a:extLst>
            <a:ext uri="{FF2B5EF4-FFF2-40B4-BE49-F238E27FC236}">
              <a16:creationId xmlns:a16="http://schemas.microsoft.com/office/drawing/2014/main" id="{5D50473D-5615-4434-9E7B-3A4DF95CD4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679" t="13637" r="13763"/>
        <a:stretch/>
      </xdr:blipFill>
      <xdr:spPr>
        <a:xfrm>
          <a:off x="0" y="0"/>
          <a:ext cx="1485900" cy="1456731"/>
        </a:xfrm>
        <a:prstGeom prst="rect">
          <a:avLst/>
        </a:prstGeom>
      </xdr:spPr>
    </xdr:pic>
    <xdr:clientData/>
  </xdr:twoCellAnchor>
  <xdr:twoCellAnchor editAs="oneCell">
    <xdr:from>
      <xdr:col>3</xdr:col>
      <xdr:colOff>431800</xdr:colOff>
      <xdr:row>86</xdr:row>
      <xdr:rowOff>25400</xdr:rowOff>
    </xdr:from>
    <xdr:to>
      <xdr:col>4</xdr:col>
      <xdr:colOff>1761477</xdr:colOff>
      <xdr:row>88</xdr:row>
      <xdr:rowOff>99972</xdr:rowOff>
    </xdr:to>
    <xdr:pic>
      <xdr:nvPicPr>
        <xdr:cNvPr id="6" name="Kuva 28" title="Yrittäjän talousvalmennus -tunniste">
          <a:extLst>
            <a:ext uri="{FF2B5EF4-FFF2-40B4-BE49-F238E27FC236}">
              <a16:creationId xmlns:a16="http://schemas.microsoft.com/office/drawing/2014/main" id="{8F7D9462-DAE2-714D-95E7-8DF2B171FCE5}"/>
            </a:ext>
            <a:ext uri="{147F2762-F138-4A5C-976F-8EAC2B608ADB}">
              <a16:predDERef xmlns:a16="http://schemas.microsoft.com/office/drawing/2014/main" pred="{5D50473D-5615-4434-9E7B-3A4DF95CD4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2200" y="21945600"/>
          <a:ext cx="3463277" cy="849272"/>
        </a:xfrm>
        <a:prstGeom prst="rect">
          <a:avLst/>
        </a:prstGeom>
      </xdr:spPr>
    </xdr:pic>
    <xdr:clientData/>
  </xdr:twoCellAnchor>
  <xdr:twoCellAnchor editAs="oneCell">
    <xdr:from>
      <xdr:col>3</xdr:col>
      <xdr:colOff>596900</xdr:colOff>
      <xdr:row>0</xdr:row>
      <xdr:rowOff>127000</xdr:rowOff>
    </xdr:from>
    <xdr:to>
      <xdr:col>6</xdr:col>
      <xdr:colOff>3342</xdr:colOff>
      <xdr:row>0</xdr:row>
      <xdr:rowOff>1075489</xdr:rowOff>
    </xdr:to>
    <xdr:pic>
      <xdr:nvPicPr>
        <xdr:cNvPr id="2" name="Kuva 28" title="Yrittäjän talousvalmennus -tunniste">
          <a:extLst>
            <a:ext uri="{FF2B5EF4-FFF2-40B4-BE49-F238E27FC236}">
              <a16:creationId xmlns:a16="http://schemas.microsoft.com/office/drawing/2014/main" id="{6366A7C1-CA3F-2A41-A0B0-BE0201CF6BA4}"/>
            </a:ext>
            <a:ext uri="{147F2762-F138-4A5C-976F-8EAC2B608ADB}">
              <a16:predDERef xmlns:a16="http://schemas.microsoft.com/office/drawing/2014/main" pred="{8F7D9462-DAE2-714D-95E7-8DF2B171F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7300" y="127000"/>
          <a:ext cx="4283242" cy="948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711200</xdr:colOff>
      <xdr:row>0</xdr:row>
      <xdr:rowOff>152399</xdr:rowOff>
    </xdr:from>
    <xdr:to>
      <xdr:col>1</xdr:col>
      <xdr:colOff>1104900</xdr:colOff>
      <xdr:row>0</xdr:row>
      <xdr:rowOff>863600</xdr:rowOff>
    </xdr:to>
    <xdr:pic>
      <xdr:nvPicPr>
        <xdr:cNvPr id="3" name="Kuva 33" title="OP:n logo">
          <a:extLst>
            <a:ext uri="{FF2B5EF4-FFF2-40B4-BE49-F238E27FC236}">
              <a16:creationId xmlns:a16="http://schemas.microsoft.com/office/drawing/2014/main" id="{6CF7B93E-ED6C-864D-BC07-E83B90EE863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679" t="24067" r="13763" b="22832"/>
        <a:stretch/>
      </xdr:blipFill>
      <xdr:spPr>
        <a:xfrm>
          <a:off x="711200" y="152399"/>
          <a:ext cx="1219200" cy="711201"/>
        </a:xfrm>
        <a:prstGeom prst="rect">
          <a:avLst/>
        </a:prstGeom>
      </xdr:spPr>
    </xdr:pic>
    <xdr:clientData/>
  </xdr:twoCellAnchor>
  <xdr:twoCellAnchor editAs="oneCell">
    <xdr:from>
      <xdr:col>3</xdr:col>
      <xdr:colOff>609600</xdr:colOff>
      <xdr:row>74</xdr:row>
      <xdr:rowOff>88900</xdr:rowOff>
    </xdr:from>
    <xdr:to>
      <xdr:col>4</xdr:col>
      <xdr:colOff>1079500</xdr:colOff>
      <xdr:row>74</xdr:row>
      <xdr:rowOff>635240</xdr:rowOff>
    </xdr:to>
    <xdr:pic>
      <xdr:nvPicPr>
        <xdr:cNvPr id="8" name="Kuva 28" title="Yrittäjän talousvalmennus -tunniste">
          <a:extLst>
            <a:ext uri="{FF2B5EF4-FFF2-40B4-BE49-F238E27FC236}">
              <a16:creationId xmlns:a16="http://schemas.microsoft.com/office/drawing/2014/main" id="{D0204C29-43AD-624F-B3F5-B2B8EDBAEEA7}"/>
            </a:ext>
            <a:ext uri="{147F2762-F138-4A5C-976F-8EAC2B608ADB}">
              <a16:predDERef xmlns:a16="http://schemas.microsoft.com/office/drawing/2014/main" pred="{6CF7B93E-ED6C-864D-BC07-E83B90EE86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6300" y="17907000"/>
          <a:ext cx="2247900" cy="546340"/>
        </a:xfrm>
        <a:prstGeom prst="rect">
          <a:avLst/>
        </a:prstGeom>
      </xdr:spPr>
    </xdr:pic>
    <xdr:clientData/>
  </xdr:twoCellAnchor>
  <xdr:twoCellAnchor editAs="oneCell">
    <xdr:from>
      <xdr:col>3</xdr:col>
      <xdr:colOff>1143000</xdr:colOff>
      <xdr:row>0</xdr:row>
      <xdr:rowOff>190501</xdr:rowOff>
    </xdr:from>
    <xdr:to>
      <xdr:col>5</xdr:col>
      <xdr:colOff>406400</xdr:colOff>
      <xdr:row>0</xdr:row>
      <xdr:rowOff>814835</xdr:rowOff>
    </xdr:to>
    <xdr:pic>
      <xdr:nvPicPr>
        <xdr:cNvPr id="4" name="Kuva 28" title="Yrittäjän talousvalmennus -tunniste">
          <a:extLst>
            <a:ext uri="{FF2B5EF4-FFF2-40B4-BE49-F238E27FC236}">
              <a16:creationId xmlns:a16="http://schemas.microsoft.com/office/drawing/2014/main" id="{30D80FEE-3C2E-2C46-A4FE-2DF328A4A15C}"/>
            </a:ext>
            <a:ext uri="{147F2762-F138-4A5C-976F-8EAC2B608ADB}">
              <a16:predDERef xmlns:a16="http://schemas.microsoft.com/office/drawing/2014/main" pred="{D0204C29-43AD-624F-B3F5-B2B8EDBAEE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9700" y="190501"/>
          <a:ext cx="2819400" cy="6243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uomenpankki.fi/fi/tilastot/taulukot-ja-kuviot/korot/kuviot/korot_kuviot/euriborkorot_pv_chrt_f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274D7-9479-44FE-9BC0-297BC5F82A5B}">
  <dimension ref="A1:J88"/>
  <sheetViews>
    <sheetView tabSelected="1" topLeftCell="A64" zoomScaleNormal="100" workbookViewId="0">
      <selection activeCell="C71" sqref="C71:E77"/>
    </sheetView>
  </sheetViews>
  <sheetFormatPr defaultColWidth="9.140625" defaultRowHeight="15"/>
  <cols>
    <col min="1" max="1" width="22.85546875" style="2" customWidth="1"/>
    <col min="2" max="2" width="41.140625" style="32" bestFit="1" customWidth="1"/>
    <col min="3" max="4" width="28" style="33" customWidth="1"/>
    <col min="5" max="5" width="28" style="2" customWidth="1"/>
    <col min="6" max="6" width="9.140625" style="2"/>
    <col min="7" max="7" width="255.85546875" style="9" customWidth="1"/>
    <col min="8" max="16384" width="9.140625" style="2"/>
  </cols>
  <sheetData>
    <row r="1" spans="1:8" ht="98.25" customHeight="1" thickBot="1">
      <c r="A1" s="66" t="s">
        <v>0</v>
      </c>
      <c r="B1" s="66"/>
      <c r="C1" s="66"/>
      <c r="D1" s="66"/>
      <c r="E1" s="66"/>
      <c r="F1" s="67"/>
      <c r="G1" s="59"/>
      <c r="H1" s="59"/>
    </row>
    <row r="2" spans="1:8" ht="36" customHeight="1" thickTop="1">
      <c r="A2" s="3"/>
      <c r="B2" s="4"/>
      <c r="C2" s="4"/>
      <c r="D2" s="4"/>
      <c r="E2" s="4"/>
      <c r="F2" s="4"/>
      <c r="G2" s="4"/>
      <c r="H2" s="5"/>
    </row>
    <row r="3" spans="1:8" ht="24" customHeight="1">
      <c r="B3" s="63" t="s">
        <v>1</v>
      </c>
      <c r="C3" s="63"/>
      <c r="D3" s="63"/>
      <c r="E3" s="64"/>
      <c r="F3" s="7"/>
      <c r="G3" s="7"/>
      <c r="H3" s="8"/>
    </row>
    <row r="4" spans="1:8" ht="24" customHeight="1">
      <c r="B4" s="62"/>
      <c r="C4" s="62"/>
      <c r="D4" s="62"/>
      <c r="E4" s="65"/>
      <c r="F4" s="7"/>
      <c r="G4" s="7"/>
      <c r="H4" s="8"/>
    </row>
    <row r="5" spans="1:8" ht="27" customHeight="1">
      <c r="B5" s="6"/>
      <c r="C5" s="7"/>
      <c r="D5" s="7"/>
      <c r="E5" s="7"/>
      <c r="F5" s="7"/>
      <c r="G5" s="7"/>
      <c r="H5" s="8"/>
    </row>
    <row r="6" spans="1:8" ht="21" customHeight="1">
      <c r="B6" s="12" t="s">
        <v>2</v>
      </c>
      <c r="C6" s="7"/>
      <c r="D6" s="7"/>
      <c r="E6" s="7"/>
      <c r="F6" s="7"/>
      <c r="G6" s="7"/>
      <c r="H6" s="8"/>
    </row>
    <row r="7" spans="1:8" ht="32.1" customHeight="1">
      <c r="B7" s="69" t="s">
        <v>3</v>
      </c>
      <c r="C7" s="69"/>
      <c r="D7" s="2"/>
      <c r="G7" s="2"/>
    </row>
    <row r="8" spans="1:8" ht="17.100000000000001" customHeight="1">
      <c r="B8" s="1"/>
      <c r="C8" s="2"/>
      <c r="D8" s="2"/>
      <c r="G8" s="2"/>
    </row>
    <row r="9" spans="1:8" ht="17.100000000000001" customHeight="1">
      <c r="A9" s="9"/>
      <c r="B9" s="10"/>
      <c r="C9" s="11"/>
      <c r="D9" s="11"/>
      <c r="E9" s="11"/>
      <c r="F9" s="9"/>
    </row>
    <row r="10" spans="1:8" ht="22.5" customHeight="1">
      <c r="A10" s="9"/>
      <c r="B10" s="35" t="s">
        <v>4</v>
      </c>
      <c r="C10" s="11"/>
      <c r="D10" s="11"/>
      <c r="E10" s="11"/>
      <c r="F10" s="9"/>
    </row>
    <row r="11" spans="1:8" ht="15" customHeight="1">
      <c r="A11" s="9"/>
      <c r="B11" s="10"/>
      <c r="C11" s="11"/>
      <c r="D11" s="11"/>
      <c r="E11" s="11"/>
      <c r="F11" s="9"/>
    </row>
    <row r="12" spans="1:8" ht="15" customHeight="1">
      <c r="A12" s="9"/>
      <c r="B12" s="62" t="s">
        <v>5</v>
      </c>
      <c r="C12" s="62"/>
      <c r="D12" s="62"/>
      <c r="E12" s="62"/>
      <c r="F12" s="9"/>
      <c r="G12" s="18" t="s">
        <v>6</v>
      </c>
    </row>
    <row r="13" spans="1:8" ht="15" customHeight="1">
      <c r="A13" s="9"/>
      <c r="B13" s="62"/>
      <c r="C13" s="62"/>
      <c r="D13" s="62"/>
      <c r="E13" s="62"/>
      <c r="F13" s="9"/>
      <c r="G13" s="18"/>
    </row>
    <row r="14" spans="1:8" ht="21" customHeight="1">
      <c r="A14" s="9"/>
      <c r="B14" s="10"/>
      <c r="C14" s="11"/>
      <c r="D14" s="11"/>
      <c r="E14" s="11"/>
      <c r="F14" s="9"/>
    </row>
    <row r="15" spans="1:8" ht="19.5" customHeight="1">
      <c r="A15" s="13"/>
      <c r="B15" s="14" t="s">
        <v>7</v>
      </c>
      <c r="C15" s="70">
        <v>100000</v>
      </c>
      <c r="D15" s="11"/>
      <c r="E15" s="11"/>
      <c r="F15" s="9"/>
      <c r="G15" s="39" t="s">
        <v>8</v>
      </c>
    </row>
    <row r="16" spans="1:8" ht="19.5" customHeight="1">
      <c r="A16" s="13"/>
      <c r="B16" s="14" t="s">
        <v>9</v>
      </c>
      <c r="C16" s="71">
        <v>5</v>
      </c>
      <c r="D16" s="11"/>
      <c r="E16" s="11"/>
      <c r="F16" s="9"/>
      <c r="G16" s="39" t="s">
        <v>10</v>
      </c>
    </row>
    <row r="17" spans="1:8" ht="19.5" customHeight="1">
      <c r="A17" s="13"/>
      <c r="B17" s="14" t="s">
        <v>11</v>
      </c>
      <c r="C17" s="72">
        <v>0.06</v>
      </c>
      <c r="D17" s="11"/>
      <c r="E17" s="11"/>
      <c r="F17" s="9"/>
      <c r="G17" s="47" t="s">
        <v>12</v>
      </c>
    </row>
    <row r="18" spans="1:8" ht="30" customHeight="1">
      <c r="A18" s="9"/>
      <c r="B18" s="15" t="s">
        <v>13</v>
      </c>
      <c r="C18" s="16">
        <f>-C15/C16</f>
        <v>-20000</v>
      </c>
      <c r="D18" s="11"/>
      <c r="E18" s="11"/>
      <c r="F18" s="9"/>
      <c r="G18" s="61" t="s">
        <v>14</v>
      </c>
    </row>
    <row r="19" spans="1:8" ht="19.5" customHeight="1">
      <c r="A19" s="9"/>
      <c r="B19" s="15" t="s">
        <v>15</v>
      </c>
      <c r="C19" s="16">
        <f>-C15*C17</f>
        <v>-6000</v>
      </c>
      <c r="D19" s="11"/>
      <c r="E19" s="11"/>
      <c r="F19" s="9"/>
    </row>
    <row r="20" spans="1:8" ht="19.5" customHeight="1">
      <c r="A20" s="9"/>
      <c r="B20" s="10"/>
      <c r="C20" s="11"/>
      <c r="D20" s="11"/>
      <c r="E20" s="11"/>
      <c r="F20" s="9"/>
    </row>
    <row r="21" spans="1:8" ht="22.5" customHeight="1">
      <c r="A21" s="9"/>
      <c r="B21" s="10"/>
      <c r="C21" s="11"/>
      <c r="D21" s="11"/>
      <c r="E21" s="11"/>
      <c r="F21" s="9"/>
    </row>
    <row r="22" spans="1:8" ht="22.5" customHeight="1">
      <c r="A22" s="9"/>
      <c r="B22" s="10"/>
      <c r="C22" s="11"/>
      <c r="D22" s="11"/>
      <c r="E22" s="11"/>
      <c r="F22" s="9"/>
    </row>
    <row r="23" spans="1:8" ht="22.5" customHeight="1">
      <c r="A23" s="9"/>
      <c r="B23" s="10"/>
      <c r="C23" s="11"/>
      <c r="D23" s="11"/>
      <c r="E23" s="11"/>
      <c r="F23" s="9"/>
    </row>
    <row r="24" spans="1:8" ht="22.5" customHeight="1">
      <c r="A24" s="9"/>
      <c r="B24" s="35" t="s">
        <v>16</v>
      </c>
      <c r="C24" s="11"/>
      <c r="D24" s="11"/>
      <c r="E24" s="11"/>
      <c r="F24" s="9"/>
    </row>
    <row r="25" spans="1:8" ht="15" customHeight="1">
      <c r="A25" s="9"/>
      <c r="B25" s="34"/>
      <c r="C25" s="11"/>
      <c r="D25" s="11"/>
      <c r="E25" s="11"/>
      <c r="F25" s="9"/>
    </row>
    <row r="26" spans="1:8" ht="21.95" customHeight="1">
      <c r="A26" s="9"/>
      <c r="B26" s="39" t="s">
        <v>17</v>
      </c>
      <c r="C26" s="11"/>
      <c r="D26" s="11"/>
      <c r="E26" s="11"/>
      <c r="F26" s="9"/>
    </row>
    <row r="27" spans="1:8" ht="20.100000000000001" customHeight="1">
      <c r="A27" s="9"/>
      <c r="B27" s="34"/>
      <c r="C27" s="11"/>
      <c r="D27" s="11"/>
      <c r="E27" s="11"/>
      <c r="F27" s="9"/>
    </row>
    <row r="28" spans="1:8" ht="44.1" customHeight="1">
      <c r="A28" s="9"/>
      <c r="B28" s="1"/>
      <c r="C28" s="51" t="s">
        <v>18</v>
      </c>
      <c r="D28" s="51" t="s">
        <v>19</v>
      </c>
      <c r="E28" s="51" t="s">
        <v>20</v>
      </c>
      <c r="F28" s="12"/>
      <c r="G28" s="18" t="s">
        <v>6</v>
      </c>
    </row>
    <row r="29" spans="1:8" ht="15" customHeight="1">
      <c r="A29" s="9"/>
      <c r="B29" s="1"/>
      <c r="C29" s="17"/>
      <c r="D29" s="17"/>
      <c r="E29" s="17"/>
      <c r="F29" s="12"/>
      <c r="G29" s="40"/>
    </row>
    <row r="30" spans="1:8" ht="22.5" customHeight="1">
      <c r="A30" s="9"/>
      <c r="B30" s="12" t="s">
        <v>21</v>
      </c>
      <c r="C30" s="11"/>
      <c r="D30" s="11"/>
      <c r="E30" s="11"/>
      <c r="F30" s="9"/>
      <c r="G30" s="39"/>
    </row>
    <row r="31" spans="1:8" ht="22.5" customHeight="1">
      <c r="A31" s="9"/>
      <c r="B31" s="14" t="s">
        <v>22</v>
      </c>
      <c r="C31" s="70">
        <v>100000</v>
      </c>
      <c r="D31" s="70">
        <v>125000</v>
      </c>
      <c r="E31" s="70">
        <v>150000</v>
      </c>
      <c r="F31" s="9"/>
      <c r="G31" s="38" t="s">
        <v>23</v>
      </c>
      <c r="H31" s="37"/>
    </row>
    <row r="32" spans="1:8" ht="14.25">
      <c r="A32" s="9"/>
      <c r="B32" s="19" t="s">
        <v>24</v>
      </c>
      <c r="C32" s="73">
        <v>3500</v>
      </c>
      <c r="D32" s="73">
        <v>3000</v>
      </c>
      <c r="E32" s="73">
        <v>2000</v>
      </c>
      <c r="F32" s="9"/>
      <c r="G32" s="38" t="s">
        <v>25</v>
      </c>
      <c r="H32" s="37"/>
    </row>
    <row r="33" spans="1:8">
      <c r="A33" s="9"/>
      <c r="B33" s="15" t="s">
        <v>26</v>
      </c>
      <c r="C33" s="16">
        <f>SUM(C31:C32)</f>
        <v>103500</v>
      </c>
      <c r="D33" s="16">
        <f>SUM(D31:D32)</f>
        <v>128000</v>
      </c>
      <c r="E33" s="16">
        <f>SUM(E31:E32)</f>
        <v>152000</v>
      </c>
      <c r="F33" s="9"/>
      <c r="G33" s="6"/>
      <c r="H33" s="37"/>
    </row>
    <row r="34" spans="1:8" ht="22.5" customHeight="1">
      <c r="A34" s="9"/>
      <c r="B34" s="20"/>
      <c r="C34" s="21"/>
      <c r="D34" s="21"/>
      <c r="E34" s="21"/>
      <c r="F34" s="9"/>
      <c r="G34" s="6"/>
      <c r="H34" s="37"/>
    </row>
    <row r="35" spans="1:8" ht="18.95">
      <c r="A35" s="9"/>
      <c r="B35" s="12" t="s">
        <v>27</v>
      </c>
      <c r="C35" s="22"/>
      <c r="D35" s="22"/>
      <c r="E35" s="22"/>
      <c r="F35" s="9"/>
      <c r="G35" s="6"/>
      <c r="H35" s="37"/>
    </row>
    <row r="36" spans="1:8">
      <c r="A36" s="9"/>
      <c r="B36" s="14" t="s">
        <v>28</v>
      </c>
      <c r="C36" s="74">
        <v>-25000</v>
      </c>
      <c r="D36" s="74">
        <v>-35000</v>
      </c>
      <c r="E36" s="74">
        <v>-35000</v>
      </c>
      <c r="F36" s="9"/>
      <c r="G36" s="38" t="s">
        <v>29</v>
      </c>
      <c r="H36" s="37"/>
    </row>
    <row r="37" spans="1:8">
      <c r="A37" s="9"/>
      <c r="B37" s="19" t="s">
        <v>30</v>
      </c>
      <c r="C37" s="74">
        <v>-12000</v>
      </c>
      <c r="D37" s="74">
        <v>-15000</v>
      </c>
      <c r="E37" s="74">
        <v>-15000</v>
      </c>
      <c r="F37" s="9"/>
      <c r="G37" s="38" t="s">
        <v>31</v>
      </c>
      <c r="H37" s="37"/>
    </row>
    <row r="38" spans="1:8">
      <c r="A38" s="9"/>
      <c r="B38" s="19" t="s">
        <v>32</v>
      </c>
      <c r="C38" s="75">
        <v>-12000</v>
      </c>
      <c r="D38" s="75">
        <v>-15000</v>
      </c>
      <c r="E38" s="75">
        <v>-15000</v>
      </c>
      <c r="F38" s="9"/>
      <c r="G38" s="38" t="s">
        <v>33</v>
      </c>
      <c r="H38" s="37"/>
    </row>
    <row r="39" spans="1:8" ht="22.5" customHeight="1">
      <c r="A39" s="9"/>
      <c r="B39" s="15" t="s">
        <v>34</v>
      </c>
      <c r="C39" s="16">
        <f>SUM(C36:C38)</f>
        <v>-49000</v>
      </c>
      <c r="D39" s="16">
        <f>SUM(D36:D38)</f>
        <v>-65000</v>
      </c>
      <c r="E39" s="16">
        <f>SUM(E36:E38)</f>
        <v>-65000</v>
      </c>
      <c r="F39" s="9"/>
      <c r="G39" s="6"/>
      <c r="H39" s="37"/>
    </row>
    <row r="40" spans="1:8" ht="22.5" customHeight="1">
      <c r="A40" s="9"/>
      <c r="B40" s="23"/>
      <c r="C40" s="21"/>
      <c r="D40" s="21"/>
      <c r="E40" s="21"/>
      <c r="F40" s="9"/>
      <c r="G40" s="6"/>
      <c r="H40" s="37"/>
    </row>
    <row r="41" spans="1:8" ht="22.5" customHeight="1">
      <c r="A41" s="9"/>
      <c r="B41" s="12" t="s">
        <v>35</v>
      </c>
      <c r="C41" s="24"/>
      <c r="D41" s="24"/>
      <c r="E41" s="24"/>
      <c r="F41" s="9"/>
      <c r="G41" s="6"/>
      <c r="H41" s="37"/>
    </row>
    <row r="42" spans="1:8">
      <c r="A42" s="9"/>
      <c r="B42" s="14" t="s">
        <v>36</v>
      </c>
      <c r="C42" s="75">
        <v>-4000</v>
      </c>
      <c r="D42" s="75">
        <v>-13000</v>
      </c>
      <c r="E42" s="75">
        <v>-9000</v>
      </c>
      <c r="F42" s="9"/>
      <c r="G42" s="38" t="s">
        <v>37</v>
      </c>
      <c r="H42" s="37"/>
    </row>
    <row r="43" spans="1:8" ht="22.5" customHeight="1">
      <c r="A43" s="9"/>
      <c r="B43" s="23"/>
      <c r="C43" s="24"/>
      <c r="D43" s="24"/>
      <c r="E43" s="24"/>
      <c r="F43" s="9"/>
      <c r="G43" s="6"/>
      <c r="H43" s="37"/>
    </row>
    <row r="44" spans="1:8">
      <c r="A44" s="9"/>
      <c r="B44" s="15" t="s">
        <v>38</v>
      </c>
      <c r="C44" s="16">
        <f>SUM(C33,C39,C42)</f>
        <v>50500</v>
      </c>
      <c r="D44" s="16">
        <f>SUM(D33,D39,D42)</f>
        <v>50000</v>
      </c>
      <c r="E44" s="16">
        <f>SUM(E33,E39,E42)</f>
        <v>78000</v>
      </c>
      <c r="F44" s="9"/>
      <c r="G44" s="6"/>
      <c r="H44" s="37"/>
    </row>
    <row r="45" spans="1:8" ht="22.5" customHeight="1">
      <c r="A45" s="9"/>
      <c r="B45" s="25"/>
      <c r="C45" s="21"/>
      <c r="D45" s="21"/>
      <c r="E45" s="21"/>
      <c r="F45" s="9"/>
      <c r="G45" s="6"/>
      <c r="H45" s="37"/>
    </row>
    <row r="46" spans="1:8">
      <c r="A46" s="9"/>
      <c r="B46" s="26" t="s">
        <v>39</v>
      </c>
      <c r="C46" s="16">
        <f>-C42+C44</f>
        <v>54500</v>
      </c>
      <c r="D46" s="16">
        <f>-D42+D44</f>
        <v>63000</v>
      </c>
      <c r="E46" s="16">
        <f>-E42+E44</f>
        <v>87000</v>
      </c>
      <c r="F46" s="9"/>
      <c r="G46" s="6"/>
      <c r="H46" s="37"/>
    </row>
    <row r="47" spans="1:8" ht="22.5" customHeight="1">
      <c r="A47" s="9"/>
      <c r="B47" s="25"/>
      <c r="C47" s="21"/>
      <c r="D47" s="21"/>
      <c r="E47" s="21"/>
      <c r="F47" s="9"/>
      <c r="G47" s="6"/>
      <c r="H47" s="37"/>
    </row>
    <row r="48" spans="1:8" ht="22.5" customHeight="1">
      <c r="A48" s="9"/>
      <c r="B48" s="12" t="s">
        <v>40</v>
      </c>
      <c r="C48" s="24"/>
      <c r="D48" s="24"/>
      <c r="E48" s="24"/>
      <c r="F48" s="9"/>
      <c r="G48" s="6"/>
      <c r="H48" s="37"/>
    </row>
    <row r="49" spans="1:8" ht="22.5" customHeight="1">
      <c r="A49" s="9"/>
      <c r="B49" s="14" t="s">
        <v>41</v>
      </c>
      <c r="C49" s="75">
        <v>2500</v>
      </c>
      <c r="D49" s="75">
        <v>1500</v>
      </c>
      <c r="E49" s="75">
        <v>2000</v>
      </c>
      <c r="F49" s="9"/>
      <c r="G49" s="38" t="s">
        <v>42</v>
      </c>
      <c r="H49" s="37"/>
    </row>
    <row r="50" spans="1:8">
      <c r="A50" s="9"/>
      <c r="B50" s="20"/>
      <c r="C50" s="24"/>
      <c r="D50" s="24"/>
      <c r="E50" s="24"/>
      <c r="F50" s="9"/>
      <c r="G50" s="6"/>
      <c r="H50" s="37"/>
    </row>
    <row r="51" spans="1:8" ht="18.95">
      <c r="A51" s="9"/>
      <c r="B51" s="12" t="s">
        <v>43</v>
      </c>
      <c r="C51" s="24"/>
      <c r="D51" s="24"/>
      <c r="E51" s="24"/>
      <c r="F51" s="9"/>
      <c r="G51" s="6"/>
      <c r="H51" s="37"/>
    </row>
    <row r="52" spans="1:8" ht="21.95" customHeight="1">
      <c r="A52" s="9"/>
      <c r="B52" s="43" t="s">
        <v>44</v>
      </c>
      <c r="C52" s="44">
        <f>$C$19</f>
        <v>-6000</v>
      </c>
      <c r="D52" s="45">
        <f>(-$C$15-$C$18)*C17</f>
        <v>-4800</v>
      </c>
      <c r="E52" s="45">
        <f>(-$C$15-($C$18*2))*C17</f>
        <v>-3600</v>
      </c>
      <c r="F52" s="9"/>
      <c r="G52" s="38" t="s">
        <v>45</v>
      </c>
      <c r="H52" s="37"/>
    </row>
    <row r="53" spans="1:8">
      <c r="A53" s="9"/>
      <c r="B53" s="14" t="s">
        <v>46</v>
      </c>
      <c r="C53" s="75">
        <v>-10000</v>
      </c>
      <c r="D53" s="75">
        <v>-8000</v>
      </c>
      <c r="E53" s="75">
        <v>-6000</v>
      </c>
      <c r="F53" s="9"/>
      <c r="G53" s="38" t="s">
        <v>47</v>
      </c>
      <c r="H53" s="37"/>
    </row>
    <row r="54" spans="1:8" ht="22.5" customHeight="1">
      <c r="A54" s="9"/>
      <c r="B54" s="26" t="s">
        <v>48</v>
      </c>
      <c r="C54" s="16">
        <f>SUM(C52:C53)</f>
        <v>-16000</v>
      </c>
      <c r="D54" s="16">
        <f>SUM(D52:D53)</f>
        <v>-12800</v>
      </c>
      <c r="E54" s="16">
        <f>SUM(E52:E53)</f>
        <v>-9600</v>
      </c>
      <c r="F54" s="9"/>
      <c r="G54" s="6"/>
      <c r="H54" s="37"/>
    </row>
    <row r="55" spans="1:8" ht="22.5" customHeight="1">
      <c r="A55" s="9"/>
      <c r="B55" s="20"/>
      <c r="C55" s="27"/>
      <c r="D55" s="27"/>
      <c r="E55" s="27"/>
      <c r="F55" s="9"/>
      <c r="G55" s="6"/>
      <c r="H55" s="37"/>
    </row>
    <row r="56" spans="1:8" ht="22.5" customHeight="1">
      <c r="A56" s="9"/>
      <c r="B56" s="12" t="s">
        <v>49</v>
      </c>
      <c r="C56" s="24"/>
      <c r="D56" s="24"/>
      <c r="E56" s="24"/>
      <c r="F56" s="9"/>
      <c r="G56" s="6"/>
      <c r="H56" s="37"/>
    </row>
    <row r="57" spans="1:8" ht="22.5" customHeight="1">
      <c r="A57" s="9"/>
      <c r="B57" s="14" t="s">
        <v>50</v>
      </c>
      <c r="C57" s="75">
        <v>-10100</v>
      </c>
      <c r="D57" s="75">
        <v>-10000</v>
      </c>
      <c r="E57" s="75">
        <v>-15600</v>
      </c>
      <c r="F57" s="9"/>
      <c r="G57" s="38" t="s">
        <v>51</v>
      </c>
      <c r="H57" s="37"/>
    </row>
    <row r="58" spans="1:8" ht="22.5" customHeight="1">
      <c r="A58" s="9"/>
      <c r="B58" s="20"/>
      <c r="C58" s="27"/>
      <c r="D58" s="27"/>
      <c r="E58" s="27"/>
      <c r="F58" s="9"/>
      <c r="G58" s="39"/>
    </row>
    <row r="59" spans="1:8">
      <c r="A59" s="9"/>
      <c r="B59" s="26" t="s">
        <v>52</v>
      </c>
      <c r="C59" s="16">
        <f>SUM(C44,C49,C54,C57)</f>
        <v>26900</v>
      </c>
      <c r="D59" s="16">
        <f>SUM(D44,D49,D54,D57)</f>
        <v>28700</v>
      </c>
      <c r="E59" s="16">
        <f>SUM(E44,E49,E54,E57)</f>
        <v>54800</v>
      </c>
      <c r="F59" s="9"/>
      <c r="G59" s="39"/>
    </row>
    <row r="60" spans="1:8">
      <c r="A60" s="9"/>
      <c r="B60" s="28"/>
      <c r="C60" s="29"/>
      <c r="D60" s="29"/>
      <c r="E60" s="29"/>
      <c r="F60" s="9"/>
      <c r="G60" s="39"/>
    </row>
    <row r="61" spans="1:8">
      <c r="A61" s="9"/>
      <c r="B61" s="28"/>
      <c r="C61" s="29"/>
      <c r="D61" s="29"/>
      <c r="E61" s="29"/>
      <c r="F61" s="9"/>
      <c r="G61" s="39"/>
    </row>
    <row r="62" spans="1:8">
      <c r="A62" s="9"/>
      <c r="B62" s="28"/>
      <c r="C62" s="29"/>
      <c r="D62" s="29"/>
      <c r="E62" s="29"/>
      <c r="F62" s="9"/>
      <c r="G62" s="6"/>
    </row>
    <row r="63" spans="1:8">
      <c r="A63" s="9"/>
      <c r="B63" s="28"/>
      <c r="C63" s="29"/>
      <c r="D63" s="29"/>
      <c r="E63" s="29"/>
      <c r="F63" s="9"/>
      <c r="G63" s="6"/>
    </row>
    <row r="64" spans="1:8" ht="24">
      <c r="A64" s="9"/>
      <c r="B64" s="35" t="s">
        <v>53</v>
      </c>
      <c r="C64" s="29"/>
      <c r="D64" s="29"/>
      <c r="E64" s="29"/>
      <c r="F64" s="9"/>
      <c r="G64" s="6"/>
    </row>
    <row r="65" spans="1:10">
      <c r="A65" s="9"/>
      <c r="B65" s="28"/>
      <c r="C65" s="29"/>
      <c r="D65" s="29"/>
      <c r="E65" s="29"/>
      <c r="F65" s="9"/>
      <c r="G65" s="6"/>
    </row>
    <row r="66" spans="1:10" ht="15.95">
      <c r="A66" s="9"/>
      <c r="B66" s="39" t="s">
        <v>54</v>
      </c>
      <c r="C66" s="29"/>
      <c r="D66" s="29"/>
      <c r="E66" s="29"/>
      <c r="F66" s="9"/>
      <c r="G66" s="18" t="s">
        <v>6</v>
      </c>
    </row>
    <row r="67" spans="1:10">
      <c r="A67" s="9"/>
      <c r="B67" s="28"/>
      <c r="C67" s="29"/>
      <c r="D67" s="29"/>
      <c r="E67" s="29"/>
      <c r="F67" s="9"/>
      <c r="G67" s="6"/>
    </row>
    <row r="68" spans="1:10" ht="18" customHeight="1">
      <c r="B68" s="26" t="s">
        <v>39</v>
      </c>
      <c r="C68" s="30">
        <f>C46</f>
        <v>54500</v>
      </c>
      <c r="D68" s="30">
        <f>D46</f>
        <v>63000</v>
      </c>
      <c r="E68" s="30">
        <f>E46</f>
        <v>87000</v>
      </c>
      <c r="F68" s="9"/>
      <c r="G68" s="6"/>
    </row>
    <row r="69" spans="1:10" ht="18" customHeight="1">
      <c r="B69" s="26" t="s">
        <v>55</v>
      </c>
      <c r="C69" s="30">
        <f>C49+C54</f>
        <v>-13500</v>
      </c>
      <c r="D69" s="30">
        <f>D49+D54</f>
        <v>-11300</v>
      </c>
      <c r="E69" s="30">
        <f>E49+E54</f>
        <v>-7600</v>
      </c>
      <c r="F69" s="9"/>
      <c r="G69" s="6"/>
    </row>
    <row r="70" spans="1:10" ht="18" customHeight="1">
      <c r="B70" s="26" t="s">
        <v>49</v>
      </c>
      <c r="C70" s="30">
        <f>C57</f>
        <v>-10100</v>
      </c>
      <c r="D70" s="30">
        <f>D57</f>
        <v>-10000</v>
      </c>
      <c r="E70" s="30">
        <f>E57</f>
        <v>-15600</v>
      </c>
      <c r="F70" s="9"/>
      <c r="G70" s="6"/>
    </row>
    <row r="71" spans="1:10">
      <c r="B71" s="14" t="s">
        <v>56</v>
      </c>
      <c r="C71" s="76">
        <v>-5000</v>
      </c>
      <c r="D71" s="76">
        <v>-7500</v>
      </c>
      <c r="E71" s="76">
        <v>0</v>
      </c>
      <c r="F71" s="9"/>
      <c r="G71" s="41" t="s">
        <v>57</v>
      </c>
      <c r="J71" s="58" t="s">
        <v>58</v>
      </c>
    </row>
    <row r="72" spans="1:10">
      <c r="B72" s="14" t="s">
        <v>59</v>
      </c>
      <c r="C72" s="77">
        <v>-5000</v>
      </c>
      <c r="D72" s="77">
        <v>-7500</v>
      </c>
      <c r="E72" s="77">
        <v>0</v>
      </c>
      <c r="F72" s="9"/>
      <c r="G72" s="38" t="s">
        <v>60</v>
      </c>
      <c r="J72" s="37"/>
    </row>
    <row r="73" spans="1:10">
      <c r="B73" s="14" t="s">
        <v>61</v>
      </c>
      <c r="C73" s="77">
        <v>0</v>
      </c>
      <c r="D73" s="77">
        <v>0</v>
      </c>
      <c r="E73" s="77">
        <v>0</v>
      </c>
      <c r="F73" s="9"/>
      <c r="G73" s="38" t="s">
        <v>62</v>
      </c>
      <c r="J73" s="37"/>
    </row>
    <row r="74" spans="1:10">
      <c r="B74" s="14" t="s">
        <v>63</v>
      </c>
      <c r="C74" s="74">
        <v>-1000</v>
      </c>
      <c r="D74" s="74">
        <v>-1500</v>
      </c>
      <c r="E74" s="74">
        <v>-1000</v>
      </c>
      <c r="F74" s="9"/>
      <c r="G74" s="38" t="s">
        <v>64</v>
      </c>
      <c r="J74" s="37"/>
    </row>
    <row r="75" spans="1:10">
      <c r="B75" s="14" t="s">
        <v>65</v>
      </c>
      <c r="C75" s="77">
        <v>0</v>
      </c>
      <c r="D75" s="77">
        <v>0</v>
      </c>
      <c r="E75" s="77">
        <v>0</v>
      </c>
      <c r="F75" s="9"/>
      <c r="G75" s="38" t="s">
        <v>66</v>
      </c>
      <c r="J75" s="37"/>
    </row>
    <row r="76" spans="1:10">
      <c r="B76" s="14" t="s">
        <v>67</v>
      </c>
      <c r="C76" s="77">
        <v>0</v>
      </c>
      <c r="D76" s="77">
        <v>0</v>
      </c>
      <c r="E76" s="77">
        <v>0</v>
      </c>
      <c r="F76" s="9"/>
      <c r="G76" s="39" t="s">
        <v>68</v>
      </c>
      <c r="J76" s="37"/>
    </row>
    <row r="77" spans="1:10">
      <c r="B77" s="14" t="s">
        <v>69</v>
      </c>
      <c r="C77" s="75">
        <v>-500</v>
      </c>
      <c r="D77" s="75">
        <v>-500</v>
      </c>
      <c r="E77" s="75">
        <v>-500</v>
      </c>
      <c r="F77" s="9"/>
      <c r="G77" s="38" t="s">
        <v>70</v>
      </c>
      <c r="J77" s="37"/>
    </row>
    <row r="78" spans="1:10">
      <c r="B78" s="28"/>
      <c r="C78" s="28"/>
      <c r="D78" s="28"/>
      <c r="E78" s="28"/>
      <c r="F78" s="9"/>
      <c r="G78" s="6"/>
      <c r="J78" s="37"/>
    </row>
    <row r="79" spans="1:10">
      <c r="B79" s="26" t="s">
        <v>71</v>
      </c>
      <c r="C79" s="16">
        <f>SUM(C68:C77)</f>
        <v>19400</v>
      </c>
      <c r="D79" s="16">
        <f>SUM(D68:D77)</f>
        <v>24700</v>
      </c>
      <c r="E79" s="16">
        <f>SUM(E68:E77)</f>
        <v>62300</v>
      </c>
      <c r="F79" s="9"/>
      <c r="G79" s="42" t="s">
        <v>72</v>
      </c>
      <c r="J79" s="37"/>
    </row>
    <row r="80" spans="1:10">
      <c r="B80" s="28"/>
      <c r="C80" s="28"/>
      <c r="D80" s="28"/>
      <c r="E80" s="28"/>
      <c r="F80" s="9"/>
      <c r="G80" s="6"/>
      <c r="J80" s="37"/>
    </row>
    <row r="81" spans="1:10" ht="20.100000000000001" customHeight="1">
      <c r="A81" s="31"/>
      <c r="B81" s="26" t="s">
        <v>73</v>
      </c>
      <c r="C81" s="30">
        <f>$C$18</f>
        <v>-20000</v>
      </c>
      <c r="D81" s="30">
        <f>$C$18</f>
        <v>-20000</v>
      </c>
      <c r="E81" s="30">
        <f>$C$18</f>
        <v>-20000</v>
      </c>
      <c r="F81" s="9"/>
      <c r="G81" s="42" t="s">
        <v>74</v>
      </c>
      <c r="J81" s="37"/>
    </row>
    <row r="82" spans="1:10">
      <c r="B82" s="2"/>
      <c r="C82" s="2"/>
      <c r="D82" s="2"/>
      <c r="F82" s="9"/>
      <c r="G82" s="6"/>
      <c r="J82" s="37"/>
    </row>
    <row r="83" spans="1:10" ht="21.95" customHeight="1">
      <c r="B83" s="26" t="s">
        <v>75</v>
      </c>
      <c r="C83" s="16">
        <f>SUM(C79:C81)</f>
        <v>-600</v>
      </c>
      <c r="D83" s="16">
        <f>SUM(D79:D81)</f>
        <v>4700</v>
      </c>
      <c r="E83" s="16">
        <f>SUM(E79:E81)</f>
        <v>42300</v>
      </c>
      <c r="G83" s="46" t="s">
        <v>76</v>
      </c>
    </row>
    <row r="84" spans="1:10">
      <c r="G84" s="36"/>
    </row>
    <row r="88" spans="1:10" ht="45.95">
      <c r="B88" s="68" t="s">
        <v>77</v>
      </c>
      <c r="C88" s="68"/>
      <c r="D88" s="68"/>
      <c r="E88" s="60"/>
      <c r="F88" s="60"/>
      <c r="G88" s="53"/>
    </row>
  </sheetData>
  <sheetProtection sheet="1" selectLockedCells="1"/>
  <mergeCells count="5">
    <mergeCell ref="B12:E13"/>
    <mergeCell ref="B3:E4"/>
    <mergeCell ref="B7:C7"/>
    <mergeCell ref="A1:F1"/>
    <mergeCell ref="B88:D88"/>
  </mergeCells>
  <dataValidations count="21">
    <dataValidation type="whole" errorStyle="warning" operator="greaterThan" showInputMessage="1" showErrorMessage="1" errorTitle="Korjaa tieto" error="Syötä yli 0€ oleva luku." prompt="Syötä sama lainasumma kuin aiot syöttää rahoitushakemukselle." sqref="C15" xr:uid="{B726F925-6C53-6249-8545-2336D0EA9A67}">
      <formula1>0</formula1>
    </dataValidation>
    <dataValidation type="whole" errorStyle="warning" showInputMessage="1" showErrorMessage="1" errorTitle="Korjaa tieto" error="Syötä laina-ajaksi 1-5 vuotta." prompt="Syötä laina-ajaksi 1-5 vuotta." sqref="C16" xr:uid="{4AC42768-E167-0F4F-A6B5-9EE6B3F98C71}">
      <formula1>1</formula1>
      <formula2>5</formula2>
    </dataValidation>
    <dataValidation type="whole" errorStyle="warning" operator="greaterThanOrEqual" showInputMessage="1" showErrorMessage="1" errorTitle="Korjaa tieto" error="Syötä luku joka on 0€ tai yli." prompt="Tuotot, jotka eivät liity suoraan yrityksen varsinaiseen liiketoimintaan. Esim. saadut tuet tai vuokratuotot." sqref="C32:E32" xr:uid="{D88F29C8-3679-F34D-BC99-1F56B1F2E3A5}">
      <formula1>0</formula1>
    </dataValidation>
    <dataValidation type="whole" errorStyle="warning" operator="lessThanOrEqual" showInputMessage="1" showErrorMessage="1" errorTitle="Korjaa tieto" error="Syötä luku joka on 0€ tai alle (miinusmerkkinen)." sqref="C52:E52" xr:uid="{BDFF6D44-1123-1A43-B8D4-04BDDF6CD2D0}">
      <formula1>0</formula1>
    </dataValidation>
    <dataValidation type="whole" errorStyle="warning" operator="lessThanOrEqual" showInputMessage="1" showErrorMessage="1" errorTitle="Korjaa tieto" error="Syötä luku joka on 0€ tai alle (miinusmerkkinen)." prompt="Pitkäaikaisten käyttöomaisuushyödykkeiden suunnitelman mukaiset arvonvähennykset sekä mahdolliset kertaluonteiset arvonalentumiset, jotka kuvaavat omaisuuden kulumista tai arvon pysyvää laskua. Kirjaa miinusmerkkisenä." sqref="C42:E42" xr:uid="{43C11452-7A60-DB47-90E4-47BA8B3AA554}">
      <formula1>0</formula1>
    </dataValidation>
    <dataValidation type="whole" errorStyle="warning" operator="greaterThanOrEqual" showInputMessage="1" showErrorMessage="1" errorTitle="Korjaa tieto" error="Syötä luku joka on 0€ tai yli." prompt="Yrityksen saamat tuotot rahoitustoiminnasta, kuten talletuksista, lainasaamisista tai sijoituksista kertyneet korot, osingot ja muut rahoitustulot." sqref="C49:E49" xr:uid="{9755E80E-E2E1-BA45-AC46-704B0F5B4774}">
      <formula1>0</formula1>
    </dataValidation>
    <dataValidation type="whole" errorStyle="warning" operator="lessThanOrEqual" showInputMessage="1" showErrorMessage="1" error="Syötä luku joka on 0€ tai alle (miinusmerkkinen)." prompt="Yrityksen tuloksesta maksettavat verot, kuten tulovero. Verojen määrä voidaan arvioida laskemalla 0,2*(liikevoitto+nettokorot). Kirjaa miinusmerkkisenä. " sqref="C57:D57" xr:uid="{4B5EC242-608B-C74C-9EB9-4FE3AF88A9C5}">
      <formula1>0</formula1>
    </dataValidation>
    <dataValidation type="whole" errorStyle="warning" operator="lessThanOrEqual" allowBlank="1" showInputMessage="1" showErrorMessage="1" errorTitle="Korjaa tieto" error="Syötä luku joka on 0€ tai alle (miinusmerkkinen)." prompt="Yrityksen aiemmin ottamien lainojen pääoman takaisinmaksut sovitun maksuaikataulun mukaisesti. Kirjaa miinusmerkkisenä. " sqref="C77:E77" xr:uid="{604E210A-2903-1E49-BD4A-0FE78126E402}">
      <formula1>0</formula1>
    </dataValidation>
    <dataValidation type="whole" errorStyle="warning" operator="greaterThanOrEqual" allowBlank="1" showInputMessage="1" showErrorMessage="1" errorTitle="Korjaa tieto" error="Syötä luku joka on 0€ tai yli." prompt="Varat, jotka omistajat tai ulkopuoliset sijoittajat sijoittavat yritykseen, rahana yrityksen kassaan." sqref="C75:E75" xr:uid="{8ED5BD5D-0398-4A4A-94FC-A8CB7FBAF4C1}">
      <formula1>0</formula1>
    </dataValidation>
    <dataValidation type="decimal" errorStyle="warning" operator="greaterThan" showInputMessage="1" showErrorMessage="1" errorTitle="Korjaa tieto" error="Syötä koroksi yli 0%." prompt="Syötä koroksi yli 0%. Korko on suuntaa antava, ja määrittyy lopullisesti lainatarjouksessa. Suosittelemme syöttämään koroksi 12kk Euribor + 2,5%, jotta saat realistisen kuvan korkokuluista." sqref="C17" xr:uid="{A8190EDF-C414-C846-A411-C21ECC419678}">
      <formula1>0</formula1>
    </dataValidation>
    <dataValidation type="whole" errorStyle="warning" operator="greaterThanOrEqual" showInputMessage="1" showErrorMessage="1" errorTitle="Korjaa tieto" error="Syötä luku joka on 0€ tai yli." prompt="Yrityksen varsinaisesta liiketoiminnasta, kuten tavaroiden myynnistä tai palveluiden tarjoamisesta, saadut tuotot ilman veroja." sqref="C31:E31" xr:uid="{C7A26DFC-4D67-9644-8871-F2713AD46514}">
      <formula1>0</formula1>
    </dataValidation>
    <dataValidation type="whole" errorStyle="warning" operator="lessThanOrEqual" showInputMessage="1" showErrorMessage="1" errorTitle="Korjaa tieto" error="Syötä luku joka on 0€ tai alle (miinusmerkkinen)." prompt="Yrityksen liiketoiminnassa käytettyjen raaka-aineiden, tarvikkeiden ja ulkopuolisilta ostettujen palveluiden, kuten alihankinnan, hankintakulut. Kirjaa miinusmerkkisenä." sqref="C36:E36" xr:uid="{0C756883-9885-B644-9C9A-07710C605EB0}">
      <formula1>0</formula1>
    </dataValidation>
    <dataValidation type="whole" errorStyle="warning" operator="lessThanOrEqual" showInputMessage="1" showErrorMessage="1" errorTitle="Korjaa tieto" error="Syötä luku joka on 0€ tai alle (miinusmerkkinen)." prompt="Työntekijöistä aiheutuvat kulut, kuten palkat, sosiaaliturvamaksut, eläkemaksut ja muut henkilöstöön liittyvät kulut. Kirjaa miinusmerkkisenä." sqref="C37:E37" xr:uid="{D1E5CCA9-B6E9-F144-841F-1806779AB456}">
      <formula1>0</formula1>
    </dataValidation>
    <dataValidation type="whole" errorStyle="warning" operator="lessThanOrEqual" showInputMessage="1" showErrorMessage="1" errorTitle="Korjaa tieto" error="Syötä luku joka on 0€ tai alle (miinusmerkkinen)." prompt="Kulut, joita ei luokitella ylempiin kululuokkiin. Esim. vuokrat, markkinointi, matkakulut ja toimistokulut. Kirjaa miinusmerkkisenä." sqref="C38:E38" xr:uid="{46CD2425-CFA7-8044-9940-D2616970C765}">
      <formula1>0</formula1>
    </dataValidation>
    <dataValidation type="whole" errorStyle="warning" operator="lessThanOrEqual" showInputMessage="1" showErrorMessage="1" errorTitle="Korjaa tieto" error="Syötä luku joka on 0€ tai alle (miinusmerkkinen)." prompt="Yrityksen nykyisistä lainoistaan maksamat kulut ja rahoituskustannukset. Kirjaa miinusmerkkisenä. " sqref="C53:E53" xr:uid="{C120BD8C-1C18-3141-9C4B-8AA61A351076}">
      <formula1>0</formula1>
    </dataValidation>
    <dataValidation type="whole" errorStyle="warning" operator="lessThanOrEqual" showInputMessage="1" showErrorMessage="1" errorTitle="Korjaa tieto" error="Syötä luku joka on 0€ tai alle (miinusmerkkinen)." prompt="Yrityksen tuloksesta maksettavat verot, kuten tulovero. Verojen määrä voidaan arvioida laskemalla 0,2*(liikevoitto+nettokorot). Kirjaa miinusmerkkisenä. " sqref="E57" xr:uid="{1837BDE5-300A-874C-B3AB-989E5FE36A4C}">
      <formula1>0</formula1>
    </dataValidation>
    <dataValidation allowBlank="1" showInputMessage="1" showErrorMessage="1" prompt="Lyhytaikaisten varojen ja velkojen, kuten vaihto-omaisuuden, myyntisaamisten ja ostovelkojen, muutos tilikauden aikana. Vaihto-omaisuus ja myyntisaamiset sitovat käyttöpääomaa, jolloin muutoksen kassavirtavaikutus on negatiivinen. Ostovelat vapauttavat kä" sqref="C71:E71" xr:uid="{6E5F45F7-4B18-AB4A-BEC9-B5A186F014BC}"/>
    <dataValidation type="whole" errorStyle="warning" operator="lessThanOrEqual" allowBlank="1" showInputMessage="1" showErrorMessage="1" errorTitle="Korjaa tieto" error="Syötä luku joka on 0€ tai alle (miinusmerkkinen)." prompt="Yrityksen tekemät pitkäaikaiset panostukset, kuten koneiden, laitteiden, rakennusten tai arvopapereiden hankinnat. Kirjaa vähintään investointi johon olet nyt ottamassa lainaa. Kirjaa miinusmerkkisenä." sqref="C72:E72" xr:uid="{977A5CC8-468F-9845-83C8-F2DD1B08F8C7}">
      <formula1>0</formula1>
    </dataValidation>
    <dataValidation type="whole" errorStyle="warning" operator="greaterThanOrEqual" allowBlank="1" showInputMessage="1" showErrorMessage="1" errorTitle="Korjaa tieto" error="Syötä luku joka on 0€ tai yli." prompt="Yrityksen käyttöomaisuuden, kuten koneiden, ajoneuvojen tai kiinteistöjen, myynnistä saadut tulot." sqref="C73:E73" xr:uid="{4056F1F1-391D-9A40-B245-201F7CE84967}">
      <formula1>0</formula1>
    </dataValidation>
    <dataValidation type="whole" errorStyle="warning" operator="lessThanOrEqual" allowBlank="1" showInputMessage="1" showErrorMessage="1" errorTitle="Korjaa tieto" error="Syötä luku joka on 0€ tai alle (miinusmerkkinen)." prompt="Yrityksen tilikauden tuloksesta voitonjaon kautta omistajille kassasta jaettavat varat. Jos osinko jää velaksi omistajille, sitä ei merkitä tähän. Osingot vahvistetaan yhtiökokouksessa ennen maksamista. Kirjataan miinusmerkkisenä." sqref="C74:E74" xr:uid="{12913D9F-8B8C-D74C-A59B-6A1DCAADC61C}">
      <formula1>0</formula1>
    </dataValidation>
    <dataValidation allowBlank="1" showInputMessage="1" showErrorMessage="1" prompt="Yrityksen ottama uusi laina tai muu velka, joka nostetaan kassaan. Sisällytä nyt hakemasi laina." sqref="C76:E76" xr:uid="{28C3CD09-B57E-0847-8BAB-4AA5D9DA30A1}"/>
  </dataValidations>
  <hyperlinks>
    <hyperlink ref="G18" r:id="rId1" display="Suomen pankki: Euribor-korot" xr:uid="{78AB321C-4FFC-154E-AF0A-9403B75482C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4F4F6-9B35-D244-974F-6C8FEEECE126}">
  <sheetPr>
    <pageSetUpPr fitToPage="1"/>
  </sheetPr>
  <dimension ref="A1:H84"/>
  <sheetViews>
    <sheetView workbookViewId="0">
      <selection activeCell="H4" sqref="H4"/>
    </sheetView>
  </sheetViews>
  <sheetFormatPr defaultColWidth="11.42578125" defaultRowHeight="15"/>
  <cols>
    <col min="2" max="2" width="35.28515625" customWidth="1"/>
    <col min="3" max="5" width="23.28515625" customWidth="1"/>
  </cols>
  <sheetData>
    <row r="1" spans="1:8" ht="78.95" customHeight="1" thickBot="1">
      <c r="A1" s="66" t="s">
        <v>0</v>
      </c>
      <c r="B1" s="66"/>
      <c r="C1" s="66"/>
      <c r="D1" s="66"/>
      <c r="E1" s="66"/>
      <c r="F1" s="66"/>
      <c r="G1" s="53"/>
      <c r="H1" s="53"/>
    </row>
    <row r="2" spans="1:8" ht="47.1" thickTop="1">
      <c r="A2" s="52"/>
      <c r="B2" s="12" t="s">
        <v>2</v>
      </c>
      <c r="C2" s="7"/>
      <c r="D2" s="7"/>
      <c r="E2" s="7"/>
      <c r="F2" s="52"/>
    </row>
    <row r="3" spans="1:8" ht="36.950000000000003" customHeight="1">
      <c r="A3" s="52"/>
      <c r="B3" s="54" t="str">
        <f>ennustepohja!B7</f>
        <v>Oy Malliyritys Ab</v>
      </c>
      <c r="C3" s="2"/>
      <c r="D3" s="2"/>
      <c r="E3" s="2"/>
      <c r="F3" s="52"/>
    </row>
    <row r="4" spans="1:8" ht="26.1">
      <c r="A4" s="52"/>
      <c r="B4" s="1"/>
      <c r="C4" s="2"/>
      <c r="D4" s="2"/>
      <c r="E4" s="2"/>
      <c r="F4" s="52"/>
    </row>
    <row r="5" spans="1:8" ht="18.95">
      <c r="A5" s="52"/>
      <c r="B5" s="10"/>
      <c r="C5" s="11"/>
      <c r="D5" s="11"/>
      <c r="E5" s="11"/>
      <c r="F5" s="52"/>
    </row>
    <row r="6" spans="1:8" ht="24">
      <c r="A6" s="52"/>
      <c r="B6" s="35" t="s">
        <v>4</v>
      </c>
      <c r="C6" s="11"/>
      <c r="D6" s="11"/>
      <c r="E6" s="11"/>
      <c r="F6" s="52"/>
    </row>
    <row r="7" spans="1:8" ht="18.95">
      <c r="A7" s="52"/>
      <c r="B7" s="10"/>
      <c r="C7" s="11"/>
      <c r="D7" s="11"/>
      <c r="E7" s="11"/>
      <c r="F7" s="52"/>
    </row>
    <row r="8" spans="1:8">
      <c r="A8" s="52"/>
      <c r="B8" s="14" t="s">
        <v>7</v>
      </c>
      <c r="C8" s="50">
        <f>ennustepohja!C15</f>
        <v>100000</v>
      </c>
      <c r="D8" s="11"/>
      <c r="E8" s="11"/>
      <c r="F8" s="52"/>
    </row>
    <row r="9" spans="1:8">
      <c r="A9" s="52"/>
      <c r="B9" s="14" t="s">
        <v>9</v>
      </c>
      <c r="C9" s="55">
        <f>ennustepohja!C16</f>
        <v>5</v>
      </c>
      <c r="D9" s="11"/>
      <c r="E9" s="11"/>
      <c r="F9" s="52"/>
    </row>
    <row r="10" spans="1:8">
      <c r="A10" s="52"/>
      <c r="B10" s="14" t="s">
        <v>11</v>
      </c>
      <c r="C10" s="56">
        <f>ennustepohja!C17</f>
        <v>0.06</v>
      </c>
      <c r="D10" s="11"/>
      <c r="E10" s="11"/>
      <c r="F10" s="52"/>
    </row>
    <row r="11" spans="1:8" ht="23.1" customHeight="1">
      <c r="A11" s="52"/>
      <c r="B11" s="15" t="s">
        <v>13</v>
      </c>
      <c r="C11" s="16">
        <f>ennustepohja!C18</f>
        <v>-20000</v>
      </c>
      <c r="D11" s="11"/>
      <c r="E11" s="11"/>
      <c r="F11" s="52"/>
    </row>
    <row r="12" spans="1:8">
      <c r="A12" s="52"/>
      <c r="B12" s="15" t="s">
        <v>15</v>
      </c>
      <c r="C12" s="16">
        <f>ennustepohja!C19</f>
        <v>-6000</v>
      </c>
      <c r="D12" s="11"/>
      <c r="E12" s="11"/>
      <c r="F12" s="52"/>
    </row>
    <row r="13" spans="1:8" ht="18.95">
      <c r="A13" s="52"/>
      <c r="B13" s="10"/>
      <c r="C13" s="11"/>
      <c r="D13" s="11"/>
      <c r="E13" s="11"/>
      <c r="F13" s="52"/>
    </row>
    <row r="14" spans="1:8" ht="18.95">
      <c r="A14" s="52"/>
      <c r="B14" s="10"/>
      <c r="C14" s="11"/>
      <c r="D14" s="11"/>
      <c r="E14" s="11"/>
      <c r="F14" s="52"/>
    </row>
    <row r="15" spans="1:8" ht="18.95">
      <c r="A15" s="52"/>
      <c r="B15" s="10"/>
      <c r="C15" s="11"/>
      <c r="D15" s="11"/>
      <c r="E15" s="11"/>
      <c r="F15" s="52"/>
    </row>
    <row r="16" spans="1:8" ht="24">
      <c r="A16" s="52"/>
      <c r="B16" s="35" t="s">
        <v>16</v>
      </c>
      <c r="C16" s="11"/>
      <c r="D16" s="11"/>
      <c r="E16" s="11"/>
      <c r="F16" s="52"/>
    </row>
    <row r="17" spans="1:6" ht="21">
      <c r="A17" s="52"/>
      <c r="B17" s="34"/>
      <c r="C17" s="11"/>
      <c r="D17" s="11"/>
      <c r="E17" s="11"/>
      <c r="F17" s="52"/>
    </row>
    <row r="18" spans="1:6" ht="44.1" customHeight="1">
      <c r="A18" s="52"/>
      <c r="B18" s="1"/>
      <c r="C18" s="51" t="s">
        <v>18</v>
      </c>
      <c r="D18" s="51" t="s">
        <v>19</v>
      </c>
      <c r="E18" s="51" t="s">
        <v>20</v>
      </c>
      <c r="F18" s="52"/>
    </row>
    <row r="19" spans="1:6" ht="26.1">
      <c r="A19" s="52"/>
      <c r="B19" s="1"/>
      <c r="C19" s="17"/>
      <c r="D19" s="17"/>
      <c r="E19" s="17"/>
      <c r="F19" s="52"/>
    </row>
    <row r="20" spans="1:6" ht="18.95">
      <c r="A20" s="52"/>
      <c r="B20" s="12" t="s">
        <v>21</v>
      </c>
      <c r="C20" s="11"/>
      <c r="D20" s="11"/>
      <c r="E20" s="11"/>
      <c r="F20" s="52"/>
    </row>
    <row r="21" spans="1:6">
      <c r="A21" s="52"/>
      <c r="B21" s="14" t="s">
        <v>22</v>
      </c>
      <c r="C21" s="50">
        <f>ennustepohja!C31</f>
        <v>100000</v>
      </c>
      <c r="D21" s="50">
        <f>ennustepohja!D31</f>
        <v>125000</v>
      </c>
      <c r="E21" s="50">
        <f>ennustepohja!E31</f>
        <v>150000</v>
      </c>
      <c r="F21" s="52"/>
    </row>
    <row r="22" spans="1:6">
      <c r="A22" s="52"/>
      <c r="B22" s="19" t="s">
        <v>24</v>
      </c>
      <c r="C22" s="57">
        <f>ennustepohja!C32</f>
        <v>3500</v>
      </c>
      <c r="D22" s="57">
        <f>ennustepohja!D32</f>
        <v>3000</v>
      </c>
      <c r="E22" s="57">
        <f>ennustepohja!E32</f>
        <v>2000</v>
      </c>
      <c r="F22" s="52"/>
    </row>
    <row r="23" spans="1:6" ht="21.95" customHeight="1">
      <c r="A23" s="52"/>
      <c r="B23" s="15" t="s">
        <v>26</v>
      </c>
      <c r="C23" s="16">
        <f>ennustepohja!C33</f>
        <v>103500</v>
      </c>
      <c r="D23" s="16">
        <f>ennustepohja!D33</f>
        <v>128000</v>
      </c>
      <c r="E23" s="16">
        <f>ennustepohja!E33</f>
        <v>152000</v>
      </c>
      <c r="F23" s="52"/>
    </row>
    <row r="24" spans="1:6">
      <c r="A24" s="52"/>
      <c r="B24" s="20"/>
      <c r="C24" s="21"/>
      <c r="D24" s="21"/>
      <c r="E24" s="21"/>
      <c r="F24" s="52"/>
    </row>
    <row r="25" spans="1:6" ht="18.95">
      <c r="A25" s="52"/>
      <c r="B25" s="12" t="s">
        <v>27</v>
      </c>
      <c r="C25" s="22"/>
      <c r="D25" s="22"/>
      <c r="E25" s="22"/>
      <c r="F25" s="52"/>
    </row>
    <row r="26" spans="1:6">
      <c r="A26" s="52"/>
      <c r="B26" s="14" t="s">
        <v>28</v>
      </c>
      <c r="C26" s="50">
        <f>ennustepohja!C36</f>
        <v>-25000</v>
      </c>
      <c r="D26" s="50">
        <f>ennustepohja!D36</f>
        <v>-35000</v>
      </c>
      <c r="E26" s="50">
        <f>ennustepohja!E36</f>
        <v>-35000</v>
      </c>
      <c r="F26" s="52"/>
    </row>
    <row r="27" spans="1:6">
      <c r="A27" s="52"/>
      <c r="B27" s="19" t="s">
        <v>30</v>
      </c>
      <c r="C27" s="50">
        <f>ennustepohja!C37</f>
        <v>-12000</v>
      </c>
      <c r="D27" s="50">
        <f>ennustepohja!D37</f>
        <v>-15000</v>
      </c>
      <c r="E27" s="50">
        <f>ennustepohja!E37</f>
        <v>-15000</v>
      </c>
      <c r="F27" s="52"/>
    </row>
    <row r="28" spans="1:6">
      <c r="A28" s="52"/>
      <c r="B28" s="19" t="s">
        <v>32</v>
      </c>
      <c r="C28" s="50">
        <f>ennustepohja!C38</f>
        <v>-12000</v>
      </c>
      <c r="D28" s="50">
        <f>ennustepohja!D38</f>
        <v>-15000</v>
      </c>
      <c r="E28" s="50">
        <f>ennustepohja!E38</f>
        <v>-15000</v>
      </c>
      <c r="F28" s="52"/>
    </row>
    <row r="29" spans="1:6" ht="21.95" customHeight="1">
      <c r="A29" s="52"/>
      <c r="B29" s="15" t="s">
        <v>34</v>
      </c>
      <c r="C29" s="16">
        <f>ennustepohja!C39</f>
        <v>-49000</v>
      </c>
      <c r="D29" s="16">
        <f>ennustepohja!D39</f>
        <v>-65000</v>
      </c>
      <c r="E29" s="16">
        <f>ennustepohja!E39</f>
        <v>-65000</v>
      </c>
      <c r="F29" s="52"/>
    </row>
    <row r="30" spans="1:6">
      <c r="A30" s="52"/>
      <c r="B30" s="23"/>
      <c r="C30" s="21"/>
      <c r="D30" s="21"/>
      <c r="E30" s="21"/>
      <c r="F30" s="52"/>
    </row>
    <row r="31" spans="1:6" ht="18.95">
      <c r="A31" s="52"/>
      <c r="B31" s="12" t="s">
        <v>35</v>
      </c>
      <c r="C31" s="24"/>
      <c r="D31" s="24"/>
      <c r="E31" s="24"/>
      <c r="F31" s="52"/>
    </row>
    <row r="32" spans="1:6">
      <c r="A32" s="52"/>
      <c r="B32" s="14" t="s">
        <v>36</v>
      </c>
      <c r="C32" s="50">
        <f>ennustepohja!C42</f>
        <v>-4000</v>
      </c>
      <c r="D32" s="50">
        <f>ennustepohja!D42</f>
        <v>-13000</v>
      </c>
      <c r="E32" s="50">
        <f>ennustepohja!E42</f>
        <v>-9000</v>
      </c>
      <c r="F32" s="52"/>
    </row>
    <row r="33" spans="1:6">
      <c r="A33" s="52"/>
      <c r="B33" s="23"/>
      <c r="C33" s="24"/>
      <c r="D33" s="24"/>
      <c r="E33" s="24"/>
      <c r="F33" s="52"/>
    </row>
    <row r="34" spans="1:6" ht="18.95" customHeight="1">
      <c r="A34" s="52"/>
      <c r="B34" s="15" t="s">
        <v>38</v>
      </c>
      <c r="C34" s="16">
        <f>ennustepohja!C44</f>
        <v>50500</v>
      </c>
      <c r="D34" s="16">
        <f>ennustepohja!D44</f>
        <v>50000</v>
      </c>
      <c r="E34" s="16">
        <f>ennustepohja!E44</f>
        <v>78000</v>
      </c>
      <c r="F34" s="52"/>
    </row>
    <row r="35" spans="1:6">
      <c r="A35" s="52"/>
      <c r="B35" s="25"/>
      <c r="C35" s="21"/>
      <c r="D35" s="21"/>
      <c r="E35" s="21"/>
      <c r="F35" s="52"/>
    </row>
    <row r="36" spans="1:6" ht="18.95" customHeight="1">
      <c r="A36" s="52"/>
      <c r="B36" s="26" t="s">
        <v>39</v>
      </c>
      <c r="C36" s="16">
        <f>ennustepohja!C46</f>
        <v>54500</v>
      </c>
      <c r="D36" s="16">
        <f>ennustepohja!D46</f>
        <v>63000</v>
      </c>
      <c r="E36" s="16">
        <f>ennustepohja!E46</f>
        <v>87000</v>
      </c>
      <c r="F36" s="52"/>
    </row>
    <row r="37" spans="1:6">
      <c r="A37" s="52"/>
      <c r="B37" s="25"/>
      <c r="C37" s="21"/>
      <c r="D37" s="21"/>
      <c r="E37" s="21"/>
      <c r="F37" s="52"/>
    </row>
    <row r="38" spans="1:6" ht="18.95">
      <c r="A38" s="52"/>
      <c r="B38" s="12" t="s">
        <v>40</v>
      </c>
      <c r="C38" s="24"/>
      <c r="D38" s="24"/>
      <c r="E38" s="24"/>
      <c r="F38" s="52"/>
    </row>
    <row r="39" spans="1:6">
      <c r="A39" s="52"/>
      <c r="B39" s="14" t="s">
        <v>41</v>
      </c>
      <c r="C39" s="50">
        <f>ennustepohja!C49</f>
        <v>2500</v>
      </c>
      <c r="D39" s="50">
        <f>ennustepohja!D49</f>
        <v>1500</v>
      </c>
      <c r="E39" s="50">
        <f>ennustepohja!E49</f>
        <v>2000</v>
      </c>
      <c r="F39" s="52"/>
    </row>
    <row r="40" spans="1:6">
      <c r="A40" s="52"/>
      <c r="B40" s="20"/>
      <c r="C40" s="24"/>
      <c r="D40" s="24"/>
      <c r="E40" s="24"/>
      <c r="F40" s="52"/>
    </row>
    <row r="41" spans="1:6" ht="18.95">
      <c r="A41" s="52"/>
      <c r="B41" s="12" t="s">
        <v>43</v>
      </c>
      <c r="C41" s="24"/>
      <c r="D41" s="24"/>
      <c r="E41" s="24"/>
      <c r="F41" s="52"/>
    </row>
    <row r="42" spans="1:6">
      <c r="A42" s="52"/>
      <c r="B42" s="48" t="s">
        <v>44</v>
      </c>
      <c r="C42" s="50">
        <f>ennustepohja!C52</f>
        <v>-6000</v>
      </c>
      <c r="D42" s="50">
        <f>ennustepohja!D52</f>
        <v>-4800</v>
      </c>
      <c r="E42" s="50">
        <f>ennustepohja!E52</f>
        <v>-3600</v>
      </c>
      <c r="F42" s="52"/>
    </row>
    <row r="43" spans="1:6">
      <c r="A43" s="52"/>
      <c r="B43" s="14" t="s">
        <v>46</v>
      </c>
      <c r="C43" s="50">
        <f>ennustepohja!C53</f>
        <v>-10000</v>
      </c>
      <c r="D43" s="50">
        <f>ennustepohja!D53</f>
        <v>-8000</v>
      </c>
      <c r="E43" s="50">
        <f>ennustepohja!E53</f>
        <v>-6000</v>
      </c>
      <c r="F43" s="52"/>
    </row>
    <row r="44" spans="1:6" ht="20.100000000000001" customHeight="1">
      <c r="A44" s="52"/>
      <c r="B44" s="26" t="s">
        <v>48</v>
      </c>
      <c r="C44" s="16">
        <f>ennustepohja!C54</f>
        <v>-16000</v>
      </c>
      <c r="D44" s="16">
        <f>ennustepohja!D54</f>
        <v>-12800</v>
      </c>
      <c r="E44" s="16">
        <f>ennustepohja!E54</f>
        <v>-9600</v>
      </c>
      <c r="F44" s="52"/>
    </row>
    <row r="45" spans="1:6">
      <c r="A45" s="52"/>
      <c r="B45" s="20"/>
      <c r="C45" s="27"/>
      <c r="D45" s="27"/>
      <c r="E45" s="27"/>
      <c r="F45" s="52"/>
    </row>
    <row r="46" spans="1:6" ht="18.95">
      <c r="A46" s="52"/>
      <c r="B46" s="12" t="s">
        <v>49</v>
      </c>
      <c r="C46" s="24"/>
      <c r="D46" s="24"/>
      <c r="E46" s="24"/>
      <c r="F46" s="52"/>
    </row>
    <row r="47" spans="1:6">
      <c r="A47" s="52"/>
      <c r="B47" s="14" t="s">
        <v>50</v>
      </c>
      <c r="C47" s="50">
        <f>ennustepohja!C57</f>
        <v>-10100</v>
      </c>
      <c r="D47" s="50">
        <f>ennustepohja!D57</f>
        <v>-10000</v>
      </c>
      <c r="E47" s="50">
        <f>ennustepohja!E57</f>
        <v>-15600</v>
      </c>
      <c r="F47" s="52"/>
    </row>
    <row r="48" spans="1:6">
      <c r="A48" s="52"/>
      <c r="B48" s="20"/>
      <c r="C48" s="27"/>
      <c r="D48" s="27"/>
      <c r="E48" s="27"/>
      <c r="F48" s="52"/>
    </row>
    <row r="49" spans="1:6">
      <c r="A49" s="52"/>
      <c r="B49" s="26" t="s">
        <v>52</v>
      </c>
      <c r="C49" s="16">
        <f>ennustepohja!C59</f>
        <v>26900</v>
      </c>
      <c r="D49" s="16">
        <f>ennustepohja!D59</f>
        <v>28700</v>
      </c>
      <c r="E49" s="16">
        <f>ennustepohja!E59</f>
        <v>54800</v>
      </c>
      <c r="F49" s="52"/>
    </row>
    <row r="50" spans="1:6">
      <c r="A50" s="52"/>
      <c r="B50" s="28"/>
      <c r="C50" s="29"/>
      <c r="D50" s="29"/>
      <c r="E50" s="29"/>
      <c r="F50" s="52"/>
    </row>
    <row r="51" spans="1:6">
      <c r="A51" s="52"/>
      <c r="B51" s="28"/>
      <c r="C51" s="29"/>
      <c r="D51" s="29"/>
      <c r="E51" s="29"/>
      <c r="F51" s="52"/>
    </row>
    <row r="52" spans="1:6">
      <c r="A52" s="52"/>
      <c r="B52" s="28"/>
      <c r="C52" s="29"/>
      <c r="D52" s="29"/>
      <c r="E52" s="29"/>
      <c r="F52" s="52"/>
    </row>
    <row r="53" spans="1:6" ht="24">
      <c r="A53" s="52"/>
      <c r="B53" s="35" t="s">
        <v>53</v>
      </c>
      <c r="C53" s="29"/>
      <c r="D53" s="29"/>
      <c r="E53" s="29"/>
      <c r="F53" s="52"/>
    </row>
    <row r="54" spans="1:6">
      <c r="A54" s="52"/>
      <c r="B54" s="28"/>
      <c r="C54" s="29"/>
      <c r="D54" s="29"/>
      <c r="E54" s="29"/>
      <c r="F54" s="52"/>
    </row>
    <row r="55" spans="1:6" ht="18.95" customHeight="1">
      <c r="A55" s="52"/>
      <c r="B55" s="26" t="s">
        <v>39</v>
      </c>
      <c r="C55" s="30">
        <f>ennustepohja!C68</f>
        <v>54500</v>
      </c>
      <c r="D55" s="30">
        <f>ennustepohja!D68</f>
        <v>63000</v>
      </c>
      <c r="E55" s="30">
        <f>ennustepohja!E68</f>
        <v>87000</v>
      </c>
      <c r="F55" s="52"/>
    </row>
    <row r="56" spans="1:6" ht="18.95" customHeight="1">
      <c r="A56" s="52"/>
      <c r="B56" s="26" t="s">
        <v>55</v>
      </c>
      <c r="C56" s="30">
        <f>ennustepohja!C69</f>
        <v>-13500</v>
      </c>
      <c r="D56" s="30">
        <f>ennustepohja!D69</f>
        <v>-11300</v>
      </c>
      <c r="E56" s="30">
        <f>ennustepohja!E69</f>
        <v>-7600</v>
      </c>
      <c r="F56" s="52"/>
    </row>
    <row r="57" spans="1:6" ht="18.95" customHeight="1">
      <c r="A57" s="52"/>
      <c r="B57" s="26" t="s">
        <v>49</v>
      </c>
      <c r="C57" s="30">
        <f>ennustepohja!C70</f>
        <v>-10100</v>
      </c>
      <c r="D57" s="30">
        <f>ennustepohja!D70</f>
        <v>-10000</v>
      </c>
      <c r="E57" s="30">
        <f>ennustepohja!E70</f>
        <v>-15600</v>
      </c>
      <c r="F57" s="52"/>
    </row>
    <row r="58" spans="1:6">
      <c r="A58" s="52"/>
      <c r="B58" s="14" t="s">
        <v>56</v>
      </c>
      <c r="C58" s="49">
        <f>ennustepohja!C71</f>
        <v>-5000</v>
      </c>
      <c r="D58" s="49">
        <f>ennustepohja!D71</f>
        <v>-7500</v>
      </c>
      <c r="E58" s="49">
        <f>ennustepohja!E71</f>
        <v>0</v>
      </c>
      <c r="F58" s="52"/>
    </row>
    <row r="59" spans="1:6">
      <c r="A59" s="52"/>
      <c r="B59" s="14" t="s">
        <v>59</v>
      </c>
      <c r="C59" s="49">
        <f>ennustepohja!C72</f>
        <v>-5000</v>
      </c>
      <c r="D59" s="49">
        <f>ennustepohja!D72</f>
        <v>-7500</v>
      </c>
      <c r="E59" s="49">
        <f>ennustepohja!E72</f>
        <v>0</v>
      </c>
      <c r="F59" s="52"/>
    </row>
    <row r="60" spans="1:6">
      <c r="A60" s="52"/>
      <c r="B60" s="14" t="s">
        <v>61</v>
      </c>
      <c r="C60" s="49">
        <f>ennustepohja!C73</f>
        <v>0</v>
      </c>
      <c r="D60" s="49">
        <f>ennustepohja!D73</f>
        <v>0</v>
      </c>
      <c r="E60" s="49">
        <f>ennustepohja!E73</f>
        <v>0</v>
      </c>
      <c r="F60" s="52"/>
    </row>
    <row r="61" spans="1:6">
      <c r="A61" s="52"/>
      <c r="B61" s="14" t="s">
        <v>63</v>
      </c>
      <c r="C61" s="49">
        <f>ennustepohja!C74</f>
        <v>-1000</v>
      </c>
      <c r="D61" s="49">
        <f>ennustepohja!D74</f>
        <v>-1500</v>
      </c>
      <c r="E61" s="49">
        <f>ennustepohja!E74</f>
        <v>-1000</v>
      </c>
      <c r="F61" s="52"/>
    </row>
    <row r="62" spans="1:6">
      <c r="A62" s="52"/>
      <c r="B62" s="14" t="s">
        <v>65</v>
      </c>
      <c r="C62" s="49">
        <f>ennustepohja!C75</f>
        <v>0</v>
      </c>
      <c r="D62" s="49">
        <f>ennustepohja!D75</f>
        <v>0</v>
      </c>
      <c r="E62" s="49">
        <f>ennustepohja!E75</f>
        <v>0</v>
      </c>
      <c r="F62" s="52"/>
    </row>
    <row r="63" spans="1:6">
      <c r="A63" s="52"/>
      <c r="B63" s="14" t="s">
        <v>67</v>
      </c>
      <c r="C63" s="49">
        <f>ennustepohja!C76</f>
        <v>0</v>
      </c>
      <c r="D63" s="49">
        <f>ennustepohja!D76</f>
        <v>0</v>
      </c>
      <c r="E63" s="49">
        <f>ennustepohja!E76</f>
        <v>0</v>
      </c>
      <c r="F63" s="52"/>
    </row>
    <row r="64" spans="1:6">
      <c r="A64" s="52"/>
      <c r="B64" s="14" t="s">
        <v>69</v>
      </c>
      <c r="C64" s="49">
        <f>ennustepohja!C77</f>
        <v>-500</v>
      </c>
      <c r="D64" s="49">
        <f>ennustepohja!D77</f>
        <v>-500</v>
      </c>
      <c r="E64" s="49">
        <f>ennustepohja!E77</f>
        <v>-500</v>
      </c>
      <c r="F64" s="52"/>
    </row>
    <row r="65" spans="1:6">
      <c r="A65" s="52"/>
      <c r="B65" s="28"/>
      <c r="C65" s="28"/>
      <c r="D65" s="28"/>
      <c r="E65" s="28"/>
      <c r="F65" s="52"/>
    </row>
    <row r="66" spans="1:6">
      <c r="A66" s="52"/>
      <c r="B66" s="26" t="s">
        <v>71</v>
      </c>
      <c r="C66" s="30">
        <f>ennustepohja!C79</f>
        <v>19400</v>
      </c>
      <c r="D66" s="30">
        <f>ennustepohja!D79</f>
        <v>24700</v>
      </c>
      <c r="E66" s="30">
        <f>ennustepohja!E79</f>
        <v>62300</v>
      </c>
      <c r="F66" s="52"/>
    </row>
    <row r="67" spans="1:6">
      <c r="A67" s="52"/>
      <c r="B67" s="28"/>
      <c r="C67" s="28"/>
      <c r="D67" s="28"/>
      <c r="E67" s="28"/>
      <c r="F67" s="52"/>
    </row>
    <row r="68" spans="1:6">
      <c r="A68" s="52"/>
      <c r="B68" s="48" t="s">
        <v>73</v>
      </c>
      <c r="C68" s="49">
        <f>ennustepohja!C81</f>
        <v>-20000</v>
      </c>
      <c r="D68" s="49">
        <f>ennustepohja!D81</f>
        <v>-20000</v>
      </c>
      <c r="E68" s="49">
        <f>ennustepohja!E81</f>
        <v>-20000</v>
      </c>
      <c r="F68" s="52"/>
    </row>
    <row r="69" spans="1:6">
      <c r="A69" s="52"/>
      <c r="B69" s="2"/>
      <c r="C69" s="2"/>
      <c r="D69" s="2"/>
      <c r="E69" s="2"/>
      <c r="F69" s="52"/>
    </row>
    <row r="70" spans="1:6">
      <c r="A70" s="52"/>
      <c r="B70" s="26" t="s">
        <v>75</v>
      </c>
      <c r="C70" s="16">
        <f>ennustepohja!C83</f>
        <v>-600</v>
      </c>
      <c r="D70" s="16">
        <f>ennustepohja!D83</f>
        <v>4700</v>
      </c>
      <c r="E70" s="16">
        <f>ennustepohja!E83</f>
        <v>42300</v>
      </c>
      <c r="F70" s="52"/>
    </row>
    <row r="71" spans="1:6">
      <c r="A71" s="52"/>
      <c r="B71" s="52"/>
      <c r="C71" s="52"/>
      <c r="D71" s="52"/>
      <c r="E71" s="52"/>
      <c r="F71" s="52"/>
    </row>
    <row r="72" spans="1:6">
      <c r="A72" s="52"/>
      <c r="B72" s="52"/>
      <c r="C72" s="52"/>
      <c r="D72" s="52"/>
      <c r="E72" s="52"/>
      <c r="F72" s="52"/>
    </row>
    <row r="73" spans="1:6">
      <c r="A73" s="52"/>
      <c r="B73" s="52"/>
      <c r="C73" s="52"/>
      <c r="D73" s="52"/>
      <c r="E73" s="52"/>
      <c r="F73" s="52"/>
    </row>
    <row r="74" spans="1:6">
      <c r="A74" s="52"/>
      <c r="B74" s="52"/>
      <c r="C74" s="52"/>
      <c r="D74" s="52"/>
      <c r="E74" s="52"/>
      <c r="F74" s="52"/>
    </row>
    <row r="75" spans="1:6" ht="62.1" customHeight="1">
      <c r="B75" s="68" t="s">
        <v>77</v>
      </c>
      <c r="C75" s="68"/>
      <c r="D75" s="68"/>
      <c r="E75" s="52"/>
      <c r="F75" s="52"/>
    </row>
    <row r="76" spans="1:6">
      <c r="A76" s="52"/>
      <c r="B76" s="52"/>
      <c r="C76" s="52"/>
      <c r="D76" s="52"/>
      <c r="E76" s="52"/>
      <c r="F76" s="52"/>
    </row>
    <row r="77" spans="1:6">
      <c r="A77" s="52"/>
      <c r="B77" s="52"/>
      <c r="C77" s="52"/>
      <c r="D77" s="52"/>
      <c r="E77" s="52"/>
      <c r="F77" s="52"/>
    </row>
    <row r="78" spans="1:6">
      <c r="A78" s="52"/>
      <c r="B78" s="52"/>
      <c r="C78" s="52"/>
      <c r="D78" s="52"/>
      <c r="E78" s="52"/>
      <c r="F78" s="52"/>
    </row>
    <row r="79" spans="1:6">
      <c r="A79" s="52"/>
      <c r="B79" s="52"/>
      <c r="C79" s="52"/>
      <c r="D79" s="52"/>
      <c r="E79" s="52"/>
      <c r="F79" s="52"/>
    </row>
    <row r="80" spans="1:6">
      <c r="A80" s="52"/>
      <c r="B80" s="52"/>
      <c r="C80" s="52"/>
      <c r="D80" s="52"/>
      <c r="E80" s="52"/>
      <c r="F80" s="52"/>
    </row>
    <row r="81" spans="1:6">
      <c r="A81" s="52"/>
      <c r="B81" s="52"/>
      <c r="C81" s="52"/>
      <c r="D81" s="52"/>
      <c r="E81" s="52"/>
      <c r="F81" s="52"/>
    </row>
    <row r="82" spans="1:6">
      <c r="A82" s="52"/>
      <c r="B82" s="52"/>
      <c r="C82" s="52"/>
      <c r="D82" s="52"/>
      <c r="E82" s="52"/>
      <c r="F82" s="52"/>
    </row>
    <row r="83" spans="1:6">
      <c r="A83" s="52"/>
      <c r="B83" s="52"/>
      <c r="C83" s="52"/>
      <c r="D83" s="52"/>
      <c r="E83" s="52"/>
      <c r="F83" s="52"/>
    </row>
    <row r="84" spans="1:6">
      <c r="A84" s="52"/>
      <c r="B84" s="52"/>
      <c r="C84" s="52"/>
      <c r="D84" s="52"/>
      <c r="E84" s="52"/>
      <c r="F84" s="52"/>
    </row>
  </sheetData>
  <sheetProtection sheet="1" objects="1" scenarios="1" selectLockedCells="1"/>
  <mergeCells count="2">
    <mergeCell ref="A1:F1"/>
    <mergeCell ref="B75:D75"/>
  </mergeCells>
  <dataValidations count="3">
    <dataValidation type="whole" errorStyle="warning" operator="lessThanOrEqual" showInputMessage="1" showErrorMessage="1" errorTitle="Korjaa tieto" error="Syötä luku joka on 0€ tai alle (miinusmerkkinen)." sqref="C42:E43 C47:E47" xr:uid="{093006F8-6D89-3F49-9979-F0E775F74513}">
      <formula1>0</formula1>
    </dataValidation>
    <dataValidation type="whole" errorStyle="warning" operator="greaterThanOrEqual" showErrorMessage="1" errorTitle="Korjaa tieto" error="Syötä luku joka on 0€ tai yli." sqref="C21:E22 C39:E39 C32:E32 C26:E28" xr:uid="{1FA970E1-2582-A44E-A65F-C7B04F163B78}">
      <formula1>0</formula1>
    </dataValidation>
    <dataValidation type="whole" errorStyle="warning" operator="greaterThan" showInputMessage="1" showErrorMessage="1" errorTitle="Korjaa tieto" error="Syötä yli 0€ oleva luku." prompt="Syötä sama lainasumma kuin aiot syöttää rahoitushakemukselle." sqref="C8:C10" xr:uid="{8B14F439-D0CA-D442-97C4-77564C2E26F4}">
      <formula1>0</formula1>
    </dataValidation>
  </dataValidations>
  <pageMargins left="0.25" right="0.25" top="0.75" bottom="0.75" header="0.3" footer="0.3"/>
  <pageSetup paperSize="9" scale="72" fitToHeight="2"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10014A6D3C14F40B45A4993BAAA666D" ma:contentTypeVersion="14" ma:contentTypeDescription="Luo uusi asiakirja." ma:contentTypeScope="" ma:versionID="b5c60759b72cac65e107493f5ffea135">
  <xsd:schema xmlns:xsd="http://www.w3.org/2001/XMLSchema" xmlns:xs="http://www.w3.org/2001/XMLSchema" xmlns:p="http://schemas.microsoft.com/office/2006/metadata/properties" xmlns:ns2="7cfdc0ba-9c17-4f11-9152-10287f252f9e" xmlns:ns3="85281d29-f24a-4904-b454-65171a566ffe" targetNamespace="http://schemas.microsoft.com/office/2006/metadata/properties" ma:root="true" ma:fieldsID="bd9f91a08a8e15c755fbd992f0e9b5a1" ns2:_="" ns3:_="">
    <xsd:import namespace="7cfdc0ba-9c17-4f11-9152-10287f252f9e"/>
    <xsd:import namespace="85281d29-f24a-4904-b454-65171a566f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dc0ba-9c17-4f11-9152-10287f252f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Kuvien tunnisteet" ma:readOnly="false" ma:fieldId="{5cf76f15-5ced-4ddc-b409-7134ff3c332f}" ma:taxonomyMulti="true" ma:sspId="fa768ecc-3a81-4e79-9923-831aada69e33"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281d29-f24a-4904-b454-65171a566ff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8704d0a-3752-409d-8278-4f72dee37323}" ma:internalName="TaxCatchAll" ma:showField="CatchAllData" ma:web="85281d29-f24a-4904-b454-65171a566f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281d29-f24a-4904-b454-65171a566ffe" xsi:nil="true"/>
    <lcf76f155ced4ddcb4097134ff3c332f xmlns="7cfdc0ba-9c17-4f11-9152-10287f252f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5C88F3-0A33-4BEB-B047-D7FA482B1B6E}"/>
</file>

<file path=customXml/itemProps2.xml><?xml version="1.0" encoding="utf-8"?>
<ds:datastoreItem xmlns:ds="http://schemas.openxmlformats.org/officeDocument/2006/customXml" ds:itemID="{84C527CF-2F24-4977-A231-826067D86E44}"/>
</file>

<file path=customXml/itemProps3.xml><?xml version="1.0" encoding="utf-8"?>
<ds:datastoreItem xmlns:ds="http://schemas.openxmlformats.org/officeDocument/2006/customXml" ds:itemID="{8E98E9D2-C3CF-49A4-AD3E-6D1AC5416096}"/>
</file>

<file path=docMetadata/LabelInfo.xml><?xml version="1.0" encoding="utf-8"?>
<clbl:labelList xmlns:clbl="http://schemas.microsoft.com/office/2020/mipLabelMetadata">
  <clbl:label id="{86ea91a9-2a44-4bd1-9209-8b4d2cf4d14b}" enabled="1" method="Privileged" siteId="{e1a2f902-2172-474f-a88a-189ec4f083f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Budjettipohja</dc:title>
  <dc:subject/>
  <dc:creator>Bäck Juha</dc:creator>
  <cp:keywords/>
  <dc:description/>
  <cp:lastModifiedBy>Kiminki Anna</cp:lastModifiedBy>
  <cp:revision/>
  <dcterms:created xsi:type="dcterms:W3CDTF">2022-10-24T10:46:28Z</dcterms:created>
  <dcterms:modified xsi:type="dcterms:W3CDTF">2025-09-25T11:58:10Z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0x010100710014A6D3C14F40B45A4993BAAA666D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