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Y:\YHT\Opryhma_ja_OPKkonserni\Op_ryhma\Vakavaraisuus\2022\Pilari 3\"/>
    </mc:Choice>
  </mc:AlternateContent>
  <xr:revisionPtr revIDLastSave="0" documentId="8_{5E25EE5B-0AB7-475C-BDD2-8937706CDBAF}" xr6:coauthVersionLast="47" xr6:coauthVersionMax="47" xr10:uidLastSave="{00000000-0000-0000-0000-000000000000}"/>
  <bookViews>
    <workbookView xWindow="-120" yWindow="-120" windowWidth="29040" windowHeight="15840" tabRatio="791" xr2:uid="{00000000-000D-0000-FFFF-FFFF00000000}"/>
  </bookViews>
  <sheets>
    <sheet name="Table of contents" sheetId="1" r:id="rId1"/>
    <sheet name="1 Own funds &amp; capital adequacy" sheetId="80" r:id="rId2"/>
    <sheet name="Table 1.1" sheetId="2" r:id="rId3"/>
    <sheet name="Table 1.2" sheetId="4" r:id="rId4"/>
    <sheet name="Table 1.3" sheetId="5" r:id="rId5"/>
    <sheet name="Table 1.4" sheetId="7" r:id="rId6"/>
    <sheet name="Table 1.5" sheetId="6" r:id="rId7"/>
    <sheet name="2 Credit risk" sheetId="79" r:id="rId8"/>
    <sheet name="Table 2.1" sheetId="39" r:id="rId9"/>
    <sheet name="Table 2.2" sheetId="68" r:id="rId10"/>
    <sheet name="Table 2.3" sheetId="42" r:id="rId11"/>
    <sheet name="Table 2.4 &amp; 2.5" sheetId="45" r:id="rId12"/>
    <sheet name="Table 2.6" sheetId="38" r:id="rId13"/>
    <sheet name="Table 2.7" sheetId="37" r:id="rId14"/>
    <sheet name="Table 2.8" sheetId="41" r:id="rId15"/>
    <sheet name="Table 2.9" sheetId="36" r:id="rId16"/>
    <sheet name="Table 2.10" sheetId="25" r:id="rId17"/>
    <sheet name="Table 2.11" sheetId="24" r:id="rId18"/>
    <sheet name="Table 2.12" sheetId="26" r:id="rId19"/>
    <sheet name="Table 2.13" sheetId="28" r:id="rId20"/>
    <sheet name="Table 2.14" sheetId="31" r:id="rId21"/>
    <sheet name="Table 2.15" sheetId="32" r:id="rId22"/>
    <sheet name="Table 2.16" sheetId="34" r:id="rId23"/>
    <sheet name="Table 2.17 &amp; 2.18" sheetId="69" r:id="rId24"/>
    <sheet name="3 CCR &amp; Market risk" sheetId="70" r:id="rId25"/>
    <sheet name="Table 3.1" sheetId="46" r:id="rId26"/>
    <sheet name="Table 3.2" sheetId="47" r:id="rId27"/>
    <sheet name="Table 3.3" sheetId="48" r:id="rId28"/>
    <sheet name="Table 3.4" sheetId="49" r:id="rId29"/>
    <sheet name="Table 3.5" sheetId="50" r:id="rId30"/>
    <sheet name="Table 3.6" sheetId="51" r:id="rId31"/>
    <sheet name="Table 3.7" sheetId="53" r:id="rId32"/>
    <sheet name="Table 3.8" sheetId="59" r:id="rId33"/>
    <sheet name="4 Other disclosures" sheetId="72" r:id="rId34"/>
    <sheet name="Table 4.1 &amp; 4.2" sheetId="22" r:id="rId35"/>
    <sheet name="Table 4.3" sheetId="23" r:id="rId36"/>
    <sheet name="Table 4.4" sheetId="75" r:id="rId37"/>
    <sheet name="Table 4.5" sheetId="54" r:id="rId38"/>
    <sheet name="Table 4.6" sheetId="73" r:id="rId39"/>
    <sheet name="Table 4.7" sheetId="15" r:id="rId40"/>
    <sheet name="Table 4.8" sheetId="16" r:id="rId41"/>
    <sheet name="Table 4.9" sheetId="76" r:id="rId42"/>
    <sheet name="Table 4.10" sheetId="77" r:id="rId43"/>
    <sheet name="Table 4.11" sheetId="19" r:id="rId44"/>
    <sheet name="Table 4.12 &amp; 4.13" sheetId="17" r:id="rId45"/>
    <sheet name="Table 4.14" sheetId="60" r:id="rId46"/>
  </sheets>
  <externalReferences>
    <externalReference r:id="rId47"/>
  </externalReferences>
  <definedNames>
    <definedName name="_ftn1" localSheetId="32">'Table 3.8'!$F$16</definedName>
    <definedName name="_ftnref1" localSheetId="32">'Table 3.8'!$F$13</definedName>
    <definedName name="_Hlk69478615" localSheetId="4">'Table 1.3'!$F$14</definedName>
    <definedName name="Currency">[1]Cover!$C$2</definedName>
    <definedName name="D0_Unit">[1]Cover!$C$6</definedName>
    <definedName name="DataType">[1]Cover!$C$4</definedName>
    <definedName name="Datatype_Code">[1]Cover!$C$5</definedName>
    <definedName name="FINSTMT_IFRS">[1]Cover!$C$11</definedName>
    <definedName name="hierarkia">[1]Cover!$C$7</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eriod">[1]Cover!$C$30</definedName>
    <definedName name="_xlnm.Print_Area" localSheetId="1">'1 Own funds &amp; capital adequacy'!$A$1:$B$9</definedName>
    <definedName name="_xlnm.Print_Area" localSheetId="7">'2 Credit risk'!$A$1:$B$22</definedName>
    <definedName name="_xlnm.Print_Area" localSheetId="24">'3 CCR &amp; Market risk'!$A$1:$B$12</definedName>
    <definedName name="_xlnm.Print_Area" localSheetId="33">'4 Other disclosures'!$A$1:$B$18</definedName>
    <definedName name="_xlnm.Print_Area" localSheetId="2">'Table 1.1'!$A$1:$C$39</definedName>
    <definedName name="_xlnm.Print_Area" localSheetId="3">'Table 1.2'!$A$1:$E$65</definedName>
    <definedName name="_xlnm.Print_Area" localSheetId="4">'Table 1.3'!$A$1:$D$40</definedName>
    <definedName name="_xlnm.Print_Area" localSheetId="5">'Table 1.4'!$A$1:$G$53</definedName>
    <definedName name="_xlnm.Print_Area" localSheetId="6">'Table 1.5'!$A$1:$D$25</definedName>
    <definedName name="_xlnm.Print_Area" localSheetId="8">'Table 2.1'!$A$1:$N$180</definedName>
    <definedName name="_xlnm.Print_Area" localSheetId="17">'Table 2.11'!$A$1:$Q$58</definedName>
    <definedName name="_xlnm.Print_Area" localSheetId="18">'Table 2.12'!$A$1:$C$21</definedName>
    <definedName name="_xlnm.Print_Area" localSheetId="20">'Table 2.14'!$A$1:$I$56</definedName>
    <definedName name="_xlnm.Print_Area" localSheetId="23">'Table 2.17 &amp; 2.18'!$A$1:$K$44</definedName>
    <definedName name="_xlnm.Print_Area" localSheetId="9">'Table 2.2'!$A$1:$N$136</definedName>
    <definedName name="_xlnm.Print_Area" localSheetId="11">'Table 2.4 &amp; 2.5'!$A$1:$G$32</definedName>
    <definedName name="_xlnm.Print_Area" localSheetId="12">'Table 2.6'!$A$1:$S$50</definedName>
    <definedName name="_xlnm.Print_Area" localSheetId="13">'Table 2.7'!$A$1:$H$48</definedName>
    <definedName name="_xlnm.Print_Area" localSheetId="14">'Table 2.8'!$A$1:$P$61</definedName>
    <definedName name="_xlnm.Print_Area" localSheetId="15">'Table 2.9'!$A$1:$G$25</definedName>
    <definedName name="_xlnm.Print_Area" localSheetId="25">'Table 3.1'!$A$1:$J$47</definedName>
    <definedName name="_xlnm.Print_Area" localSheetId="26">'Table 3.2'!$A$1:$D$25</definedName>
    <definedName name="_xlnm.Print_Area" localSheetId="27">'Table 3.3'!$A$1:$N$37</definedName>
    <definedName name="_xlnm.Print_Area" localSheetId="28">'Table 3.4'!$A$1:$J$55</definedName>
    <definedName name="_xlnm.Print_Area" localSheetId="29">'Table 3.5'!$A$1:$F$33</definedName>
    <definedName name="_xlnm.Print_Area" localSheetId="30">'Table 3.6'!$A$1:$F$18</definedName>
    <definedName name="_xlnm.Print_Area" localSheetId="31">'Table 3.7'!$A$1:$F$28</definedName>
    <definedName name="_xlnm.Print_Area" localSheetId="32">'Table 3.8'!$A$1:$D$20</definedName>
    <definedName name="_xlnm.Print_Area" localSheetId="34">'Table 4.1 &amp; 4.2'!$A$1:$J$65</definedName>
    <definedName name="_xlnm.Print_Area" localSheetId="42">'Table 4.10'!$A$1:$D$78</definedName>
    <definedName name="_xlnm.Print_Area" localSheetId="43">'Table 4.11'!$A$1:$D$18</definedName>
    <definedName name="_xlnm.Print_Area" localSheetId="44">'Table 4.12 &amp; 4.13'!$A$1:$O$47</definedName>
    <definedName name="_xlnm.Print_Area" localSheetId="45">'Table 4.14'!$A$1:$G$20</definedName>
    <definedName name="_xlnm.Print_Area" localSheetId="35">'Table 4.3'!$A$1:$G$85</definedName>
    <definedName name="_xlnm.Print_Area" localSheetId="36">'Table 4.4'!$A$1:$Q$41</definedName>
    <definedName name="_xlnm.Print_Area" localSheetId="37">'Table 4.5'!$A$1:$S$38</definedName>
    <definedName name="_xlnm.Print_Area" localSheetId="38">'Table 4.6'!$A$1:$F$61</definedName>
    <definedName name="_xlnm.Print_Area" localSheetId="39">'Table 4.7'!$A$1:$E$107</definedName>
    <definedName name="_xlnm.Print_Area" localSheetId="40">'Table 4.8'!$A$1:$E$101</definedName>
    <definedName name="_xlnm.Print_Area" localSheetId="41">'Table 4.9'!$A$1:$D$21</definedName>
    <definedName name="_xlnm.Print_Area" localSheetId="0">'Table of contents'!$A$1:$C$61</definedName>
    <definedName name="_xlnm.Print_Titles" localSheetId="8">'Table 2.1'!$7:$8</definedName>
    <definedName name="_xlnm.Print_Titles" localSheetId="9">'Table 2.2'!$7:$8</definedName>
    <definedName name="_xlnm.Print_Titles" localSheetId="39">'Table 4.7'!$5:$5</definedName>
    <definedName name="Year">[1]Cover!$C$27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6" i="68" l="1"/>
  <c r="H85" i="39"/>
  <c r="D12" i="51" l="1"/>
  <c r="N32" i="17" l="1"/>
  <c r="C8" i="19"/>
  <c r="C6" i="19" s="1"/>
  <c r="C25" i="77"/>
  <c r="N66" i="68" l="1"/>
  <c r="M66" i="68"/>
  <c r="K66" i="68"/>
  <c r="F66" i="68"/>
  <c r="D66" i="68"/>
  <c r="C66" i="68"/>
  <c r="N85" i="39"/>
  <c r="M85" i="39"/>
  <c r="K85" i="39"/>
  <c r="F85" i="39"/>
  <c r="D85" i="39"/>
  <c r="C85" i="39"/>
  <c r="F16" i="50" l="1"/>
  <c r="D16" i="50"/>
  <c r="E16" i="50"/>
  <c r="C16" i="50"/>
  <c r="N13" i="48"/>
  <c r="N9" i="48"/>
  <c r="N10" i="48"/>
  <c r="N11" i="48"/>
  <c r="N12" i="48"/>
  <c r="D15" i="59" l="1"/>
  <c r="S24" i="38"/>
  <c r="R22" i="38"/>
  <c r="R23" i="38"/>
  <c r="R21" i="38"/>
  <c r="R9" i="38"/>
  <c r="R10" i="38"/>
  <c r="R11" i="38"/>
  <c r="R12" i="38"/>
  <c r="R13" i="38"/>
  <c r="R14" i="38"/>
  <c r="R15" i="38"/>
  <c r="R16" i="38"/>
  <c r="R17" i="38"/>
  <c r="R8" i="38"/>
  <c r="P24" i="38"/>
  <c r="C24" i="38"/>
  <c r="D24" i="37" l="1"/>
  <c r="E24" i="37"/>
  <c r="F24" i="37"/>
  <c r="G24" i="37"/>
  <c r="C24" i="37"/>
  <c r="D12" i="16"/>
  <c r="C12" i="16" l="1"/>
  <c r="D95" i="16" l="1"/>
  <c r="D89" i="16"/>
  <c r="D100" i="16" s="1"/>
  <c r="C89" i="16"/>
  <c r="C100" i="16" s="1"/>
  <c r="D86" i="16"/>
  <c r="C86" i="16"/>
  <c r="D73" i="16"/>
  <c r="C62" i="16"/>
  <c r="C73" i="16" s="1"/>
  <c r="H30" i="46"/>
  <c r="I30" i="46"/>
  <c r="J30" i="46"/>
  <c r="G30" i="46"/>
  <c r="C9" i="54" l="1"/>
  <c r="C8" i="54" s="1"/>
  <c r="C7" i="54" s="1"/>
  <c r="O15" i="75"/>
  <c r="O10" i="75"/>
  <c r="O9" i="75" s="1"/>
  <c r="H11" i="17" l="1"/>
  <c r="G12" i="45" l="1"/>
  <c r="F12" i="45"/>
  <c r="E12" i="45"/>
  <c r="C12" i="45"/>
  <c r="K32" i="17" l="1"/>
  <c r="J32" i="17"/>
  <c r="I32" i="17"/>
  <c r="G32" i="17"/>
  <c r="E32" i="17"/>
  <c r="D32" i="17"/>
  <c r="C32" i="17"/>
  <c r="L31" i="17"/>
  <c r="M31" i="17" s="1"/>
  <c r="H31" i="17"/>
  <c r="L30" i="17"/>
  <c r="M30" i="17" s="1"/>
  <c r="H30" i="17"/>
  <c r="L29" i="17"/>
  <c r="M29" i="17" s="1"/>
  <c r="H29" i="17"/>
  <c r="L28" i="17"/>
  <c r="M28" i="17" s="1"/>
  <c r="H28" i="17"/>
  <c r="M27" i="17"/>
  <c r="L27" i="17"/>
  <c r="H27" i="17"/>
  <c r="L26" i="17"/>
  <c r="M26" i="17" s="1"/>
  <c r="H26" i="17"/>
  <c r="L25" i="17"/>
  <c r="H25" i="17"/>
  <c r="M30" i="54"/>
  <c r="Q30" i="54" s="1"/>
  <c r="M29" i="54"/>
  <c r="M28" i="54"/>
  <c r="Q28" i="54" s="1"/>
  <c r="Q27" i="54"/>
  <c r="Q26" i="54"/>
  <c r="Q25" i="54"/>
  <c r="D8" i="59"/>
  <c r="D17" i="59" s="1"/>
  <c r="F12" i="51"/>
  <c r="K36" i="48"/>
  <c r="E36" i="48"/>
  <c r="D36" i="48"/>
  <c r="C36" i="48"/>
  <c r="N31" i="48"/>
  <c r="N29" i="48"/>
  <c r="N28" i="48"/>
  <c r="N27" i="48"/>
  <c r="N26" i="48"/>
  <c r="D24" i="47"/>
  <c r="C24" i="47"/>
  <c r="H55" i="31"/>
  <c r="G55" i="31"/>
  <c r="F55" i="31"/>
  <c r="E55" i="31"/>
  <c r="D55" i="31"/>
  <c r="C55" i="31"/>
  <c r="S46" i="38"/>
  <c r="N46" i="38"/>
  <c r="M46" i="38"/>
  <c r="L46" i="38"/>
  <c r="K46" i="38"/>
  <c r="I46" i="38"/>
  <c r="H46" i="38"/>
  <c r="G46" i="38"/>
  <c r="C46" i="38"/>
  <c r="R45" i="38"/>
  <c r="R44" i="38"/>
  <c r="R43" i="38"/>
  <c r="R39" i="38"/>
  <c r="R38" i="38"/>
  <c r="R37" i="38"/>
  <c r="R36" i="38"/>
  <c r="R35" i="38"/>
  <c r="R34" i="38"/>
  <c r="R33" i="38"/>
  <c r="R32" i="38"/>
  <c r="R31" i="38"/>
  <c r="R30" i="38"/>
  <c r="G21" i="45"/>
  <c r="F21" i="45"/>
  <c r="E21" i="45"/>
  <c r="B21" i="45"/>
  <c r="D9" i="5"/>
  <c r="L32" i="17" l="1"/>
  <c r="H32" i="17"/>
  <c r="N36" i="48"/>
  <c r="R46" i="38"/>
  <c r="M25" i="17"/>
  <c r="M32" i="17" s="1"/>
  <c r="L17" i="17" l="1"/>
  <c r="L11" i="17"/>
  <c r="M11" i="17" s="1"/>
  <c r="M17" i="17" l="1"/>
  <c r="D38" i="77" l="1"/>
  <c r="D25" i="77"/>
  <c r="D13" i="77"/>
  <c r="C18" i="17" l="1"/>
  <c r="M10" i="54" l="1"/>
  <c r="M11" i="54"/>
  <c r="D36" i="16"/>
  <c r="D39" i="16"/>
  <c r="D50" i="16" s="1"/>
  <c r="D23" i="16"/>
  <c r="C23" i="16"/>
  <c r="C36" i="16"/>
  <c r="L24" i="38"/>
  <c r="Q10" i="54" l="1"/>
  <c r="D73" i="15" l="1"/>
  <c r="D83" i="15" s="1"/>
  <c r="D43" i="15"/>
  <c r="D17" i="15"/>
  <c r="D82" i="15" l="1"/>
  <c r="D44" i="15"/>
  <c r="N8" i="48"/>
  <c r="K18" i="48"/>
  <c r="N14" i="48"/>
  <c r="N15" i="48"/>
  <c r="N16" i="48"/>
  <c r="N17" i="48"/>
  <c r="D18" i="48"/>
  <c r="E18" i="48"/>
  <c r="C18" i="48"/>
  <c r="N18" i="48" l="1"/>
  <c r="B12" i="45"/>
  <c r="N18" i="17" l="1"/>
  <c r="L12" i="17"/>
  <c r="L13" i="17"/>
  <c r="M13" i="17" s="1"/>
  <c r="L14" i="17"/>
  <c r="M14" i="17" s="1"/>
  <c r="L15" i="17"/>
  <c r="M15" i="17" s="1"/>
  <c r="L16" i="17"/>
  <c r="M16" i="17" s="1"/>
  <c r="H12" i="17"/>
  <c r="H13" i="17"/>
  <c r="H14" i="17"/>
  <c r="H15" i="17"/>
  <c r="H16" i="17"/>
  <c r="H17" i="17"/>
  <c r="E18" i="17"/>
  <c r="G18" i="17"/>
  <c r="I18" i="17"/>
  <c r="J18" i="17"/>
  <c r="K18" i="17"/>
  <c r="D18" i="17"/>
  <c r="L18" i="17" l="1"/>
  <c r="M12" i="17"/>
  <c r="M18" i="17" s="1"/>
  <c r="H18" i="17"/>
  <c r="M12" i="54" l="1"/>
  <c r="C39" i="16"/>
  <c r="Q12" i="54" l="1"/>
  <c r="M9" i="54"/>
  <c r="C50" i="16"/>
  <c r="M8" i="54" l="1"/>
  <c r="Q9" i="54"/>
  <c r="D8" i="19"/>
  <c r="D6" i="19" s="1"/>
  <c r="C13" i="77"/>
  <c r="C38" i="77"/>
  <c r="C53" i="77" l="1"/>
  <c r="M7" i="54"/>
  <c r="Q7" i="54" s="1"/>
  <c r="Q8" i="54"/>
  <c r="G24" i="38"/>
  <c r="H24" i="38"/>
  <c r="I24" i="38"/>
  <c r="K24" i="38"/>
  <c r="M24" i="38"/>
  <c r="N24" i="38"/>
  <c r="R24" i="38" l="1"/>
  <c r="D12" i="47" l="1"/>
  <c r="C12" i="47"/>
  <c r="C17" i="59" l="1"/>
  <c r="D16" i="5" l="1"/>
  <c r="C9" i="5"/>
  <c r="C16" i="5"/>
</calcChain>
</file>

<file path=xl/sharedStrings.xml><?xml version="1.0" encoding="utf-8"?>
<sst xmlns="http://schemas.openxmlformats.org/spreadsheetml/2006/main" count="3242" uniqueCount="1265">
  <si>
    <t>OP Amalgamation Capital Adequacy Tables 30 June 2022</t>
  </si>
  <si>
    <t>Table of Contents</t>
  </si>
  <si>
    <t>OP Amalgamation’s own funds and capital adequacy</t>
  </si>
  <si>
    <t>Table 1.1</t>
  </si>
  <si>
    <t>Own funds</t>
  </si>
  <si>
    <t>Table 1.2</t>
  </si>
  <si>
    <t>Overview of total risk exposure amounts (EU OV1)</t>
  </si>
  <si>
    <t>Table 1.3</t>
  </si>
  <si>
    <t>Capital Ratios</t>
  </si>
  <si>
    <t>Table 1.4</t>
  </si>
  <si>
    <t>Key Metrics template (EU KM1)</t>
  </si>
  <si>
    <t>Table 1.5</t>
  </si>
  <si>
    <t>Financial conglomerates information on own funds and capital adequacy ratio (EU INS2)</t>
  </si>
  <si>
    <t>Credit risk</t>
  </si>
  <si>
    <t>Table 2.1</t>
  </si>
  <si>
    <t>Credit risk exposures by exposure class and PD range (EU CR6) (AIRB)</t>
  </si>
  <si>
    <t>Table 2.2</t>
  </si>
  <si>
    <t>Credit risk exposures by exposure class and PD range (EU CR6) (FIRB)</t>
  </si>
  <si>
    <t>Table 2.3</t>
  </si>
  <si>
    <t>RWEA flow statements of credit risk exposures under the IRB approach (EU CR8)</t>
  </si>
  <si>
    <t>Table 2.4</t>
  </si>
  <si>
    <t>Equity exposures under the simple risk weight approach (EU CR10)</t>
  </si>
  <si>
    <t>Table 2.5</t>
  </si>
  <si>
    <t>Insurance participations (EU INS1)</t>
  </si>
  <si>
    <t>Table 2.6</t>
  </si>
  <si>
    <t>Standardised approach (EU CR5)</t>
  </si>
  <si>
    <t>Table 2.7</t>
  </si>
  <si>
    <t>Standardised approach – Credit risk exposure and CRM effects (EU CR4)</t>
  </si>
  <si>
    <t>Table 2.8</t>
  </si>
  <si>
    <t>IRB approach – Disclosure of the extent of the use of CRM techniques (EU CR7-A)</t>
  </si>
  <si>
    <t>Table 2.9</t>
  </si>
  <si>
    <t>CRM techniques overview:  Disclosure of the use of credit risk mitigation techniques (EU CR3)</t>
  </si>
  <si>
    <t>Table 2.10</t>
  </si>
  <si>
    <t>Maturity of exposures (EU CR1-A)</t>
  </si>
  <si>
    <t>Table 2.11</t>
  </si>
  <si>
    <t>Performing and non-performing exposures and related provisions (EU CR1)</t>
  </si>
  <si>
    <t>Table 2.12</t>
  </si>
  <si>
    <t>Changes in the stock of non-performing loans and advances (EU CR2)</t>
  </si>
  <si>
    <t>Table 2.13</t>
  </si>
  <si>
    <t>Credit quality of forborne exposures (EU CQ1)</t>
  </si>
  <si>
    <t>Table 2.14</t>
  </si>
  <si>
    <t>Quality of non-performing exposures by geography (EU CQ4)</t>
  </si>
  <si>
    <t>Table 2.15</t>
  </si>
  <si>
    <t>Credit quality of loans and advances to non-financial corporations by industry (EU CQ5)</t>
  </si>
  <si>
    <t>Table 2.16</t>
  </si>
  <si>
    <t>Collateral obtained by taking possession and execution processes (EU CQ7)</t>
  </si>
  <si>
    <t>Table 2.17</t>
  </si>
  <si>
    <t>Information on newly originated loans and advances provided under newly applicable public guarantee schemes introduced in response to COVID-19 crisis (template 3)</t>
  </si>
  <si>
    <t>Table 2.18</t>
  </si>
  <si>
    <t>Breakdown of loans and advances subject to legislative and non-legislative moratoria by residual maturity of moratoria (template 2)</t>
  </si>
  <si>
    <t>CCR and Market risk</t>
  </si>
  <si>
    <t>Table 3.1</t>
  </si>
  <si>
    <t>Analysis of CCR exposure by approach (EU CCR1)</t>
  </si>
  <si>
    <t>Table 3.2</t>
  </si>
  <si>
    <t>Transactions subject to own funds requirements for CVA risk (EU CCR2)</t>
  </si>
  <si>
    <t>Table 3.3</t>
  </si>
  <si>
    <t>Standardised approach – CCR exposures by regulatory exposure class and risk weights (EU CCR3)</t>
  </si>
  <si>
    <t>Table 3.4</t>
  </si>
  <si>
    <t>IRB approach – CCR exposures by exposure class and PD scale (EU CCR4)</t>
  </si>
  <si>
    <t>Table 3.5</t>
  </si>
  <si>
    <t>Composition of collateral for CCR exposures (EU CRR5)</t>
  </si>
  <si>
    <t>Table 3.6</t>
  </si>
  <si>
    <t>Credit derivatives exposures (EU CCR6)</t>
  </si>
  <si>
    <t>Table 3.7</t>
  </si>
  <si>
    <t>Exposures to CCPs (EU CCR8)</t>
  </si>
  <si>
    <t>Table 3.8</t>
  </si>
  <si>
    <t>Market risk under the standardised approach (EU MR1)</t>
  </si>
  <si>
    <t>Other disclosures</t>
  </si>
  <si>
    <t>Table 4.1</t>
  </si>
  <si>
    <t>Operational risk own funds requirements and risk-weighted exposure amounts (EU OR1)</t>
  </si>
  <si>
    <t>Table 4.2</t>
  </si>
  <si>
    <t>Securitisation exposures in the non-trading book (EU SEC1)</t>
  </si>
  <si>
    <t>Table 4.3</t>
  </si>
  <si>
    <t>Securitisation exposures in the non-trading book and associated regulatory capital requirements - institution acting as investor (EU SEC4)</t>
  </si>
  <si>
    <t>Table 4.4</t>
  </si>
  <si>
    <t>Interest rate risks of non-trading book activities (EU IRRBB1)</t>
  </si>
  <si>
    <t>Table 4.5</t>
  </si>
  <si>
    <t>Quantitative information of LCR (EU LIQ1)</t>
  </si>
  <si>
    <t>Table 4.6</t>
  </si>
  <si>
    <t>Qualitative information on LCR (EU LIQB)</t>
  </si>
  <si>
    <t>Table 4.7</t>
  </si>
  <si>
    <t>Net Stable Funding Ratio (EU LIQ2)</t>
  </si>
  <si>
    <t>Table 4.8</t>
  </si>
  <si>
    <t>Composition of regulatory own funds (EU CC1)</t>
  </si>
  <si>
    <t>Table 4.9</t>
  </si>
  <si>
    <t>Reconciliation of regulatory own funds to balance sheet in the audited financial statements (EU CC2)</t>
  </si>
  <si>
    <t>Table 4.10</t>
  </si>
  <si>
    <t>LRSum: Summary reconciliation of accounting assets and leverage ratio exposures (EU LR1)</t>
  </si>
  <si>
    <t>Table 4.11</t>
  </si>
  <si>
    <t>LRCom: Leverage ratio common disclosure (EU LR2)</t>
  </si>
  <si>
    <t>Table 4.12</t>
  </si>
  <si>
    <t>LRSpl: Split-up of on balance sheet exposures (excluding derivatives, SFTs and exempted exposures) (EU LR3)</t>
  </si>
  <si>
    <t>Table 4.13</t>
  </si>
  <si>
    <t>Geographical distribution of credit exposures relevant for the calculation of the countercyclical buffer (EU CCyB1)</t>
  </si>
  <si>
    <t>Table 4.14</t>
  </si>
  <si>
    <t>Amount of institution-specific countercyclical capital buffer ( EU CCyB2)</t>
  </si>
  <si>
    <t>1 OP amalgamation’s own funds and capital adequacy</t>
  </si>
  <si>
    <t>This report discloses a summary of information on the capital adequacy of the consolidated group of the amalgamation of member cooperative banks, as specified in Part 8 of the Capital Requirements Regulation of the European Parliament and of the Council No. 575/2013 as amended (CRR) (Pillar III disclosures) in compliance with the delegated acts and guidelines issued by the European Banking Authority. Given that this information is based on the consolidated capital adequacy on the amalgamation of member cooperative banks, it is not directly comparable with other information disclosed on OP Financial Group. The Report is unaudited.</t>
  </si>
  <si>
    <t>The amalgamation of cooperative banks consists of the amalgamation’s central cooperative (OP Cooperative), the central cooperative’s member credit institutions and the companies belonging to their consolidation groups. Although OP Financial Group’s insurance companies do not belong to the amalgamation of cooperative banks, investments made in them have a major impact on capital adequacy calculated in accordance with the capital adequacy regulations for credit institutions. More detailed information on companies within the consolidation group can be found in Notes 23 and 84 to the financial statements 2021 and in the table 4.22 of the OP Amalgamation Capital Adequacy tables 2021. Changes in Group structure are presented in OP Financial Group’s Half-year Financial Report for 1 January – 30 June 2022.</t>
  </si>
  <si>
    <t>OP Financial Group’s risk management practices and goals can be found in OP Financial Group’s Capital Adequacy and Risk Management Report 2021. OP Financial Group’s Corporate Governance and steering systems are available on websites covering respective issues (op.fi &gt; OP Financial Group &gt; About us &gt; Corporate Governance) and in OP Financial Group’s Corporate Governance Statement.</t>
  </si>
  <si>
    <t>A description of the remuneration schemes and practices can be found in Note 10 in the financial statements 2021, OP Financial Group’s website dealing with remuneration (op.fi &gt; OP Financial Group &gt; About us &gt; Corporate governance &gt; Remuneration) as well as in OP Financial Group’s Remuneration Policy for Governing Bodies, Remuneration Report for Governing Bodies 2021 and Corporate Governance Statement.</t>
  </si>
  <si>
    <t>1.1 Own Funds</t>
  </si>
  <si>
    <t>EUR million</t>
  </si>
  <si>
    <t>30 June
2022</t>
  </si>
  <si>
    <t>31 Dec
2021</t>
  </si>
  <si>
    <t>OP Financial Group's equity capital</t>
  </si>
  <si>
    <t>The effect of insurance companies on the Group’s shareholders’ equity is excluded</t>
  </si>
  <si>
    <t>Fair value reserve, cash flow hedge</t>
  </si>
  <si>
    <t>Common Equity Tier 1 (CET1) before deductions</t>
  </si>
  <si>
    <t>Intangible assets</t>
  </si>
  <si>
    <t>Excess funding of pension liability and valuation adjustments</t>
  </si>
  <si>
    <t>Items deducted from cooperative capital</t>
  </si>
  <si>
    <t>Expected profit distribution</t>
  </si>
  <si>
    <t>Shortfall of ECL minus expected losses</t>
  </si>
  <si>
    <t>Insufficient coverage for non-performing exposures</t>
  </si>
  <si>
    <t>Common Equity Tier 1 capital (CET1)</t>
  </si>
  <si>
    <t/>
  </si>
  <si>
    <t>Hybrid capital to which transitional provision is applied</t>
  </si>
  <si>
    <t>Additional Tier 1 capital (AT1)</t>
  </si>
  <si>
    <t>Tier 1 capital  (T1)</t>
  </si>
  <si>
    <t>Debenture loans</t>
  </si>
  <si>
    <t>Debenture loans to which transitional provision is applied</t>
  </si>
  <si>
    <t>Excess of ECL minus expected losses</t>
  </si>
  <si>
    <t>Tier 2 capital (T2)</t>
  </si>
  <si>
    <t>Own Funds</t>
  </si>
  <si>
    <t>The table presents how OP Amalgamation’s CET1 capital derives from OP Financial Group’s equity capital. Banking earnings, of which the planned full-year profit distribution has been subtracted, and Profit Share issues had a positive effect on the CET1 capital. The amount of Profit Shares in CET1 capital increased to EUR 3.2 billion (3.1).</t>
  </si>
  <si>
    <t>OP Financial Group has applied transitional provisions regarding old debenture loans. IFRS 9 transitional provision has not been applied.</t>
  </si>
  <si>
    <t>1.2 Overview of total risk exposure amounts (EU OV1)</t>
  </si>
  <si>
    <t>It is possible to use various methods to measure capital adequacy requirement for equity investments. In the PD/LGD method, investments’ risk-weighted exposure is calculated using PD, based on internal credit rating, and a regulatory standard LGD. According to the Simple Risk Weight Approach, investments’ risk-weighted exposure amount derives from multiplying each investment by a risk-weight determined by the type of investment. OP Financial Group has changed to Simple Risk Weight Approach for all equities during Q2/2022. Until Q1/2022 the PD/LGD method was used for strategic investments.</t>
  </si>
  <si>
    <t>OP Financial Group has used the Standardised Approach to measure capital requirement for operational risks and market risks. Also Counterparty credit risk is calculated according to the standardised approach (SA-CCR).</t>
  </si>
  <si>
    <t xml:space="preserve">OP Financial Group has applied a risk-weighted assets (RWA) floor – based on the standardised approach (SA-floor) – in the calculation of its capital adequacy ratio as of the second quarter of 2022. This has been due to enhanced regulatory requirements and discussions with the European Central Bank (ECB) on the application of the Internal Ratings Based Approach (IRBA). </t>
  </si>
  <si>
    <t>Total risk exposure amounts (TREA)</t>
  </si>
  <si>
    <t>Total own funds requirements</t>
  </si>
  <si>
    <t>a</t>
  </si>
  <si>
    <t>b</t>
  </si>
  <si>
    <t>c</t>
  </si>
  <si>
    <t>30 June 2022</t>
  </si>
  <si>
    <t>31 March 2022</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</si>
  <si>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</si>
  <si>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</si>
  <si>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</si>
  <si>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</si>
  <si>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</si>
  <si>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</si>
  <si>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4b</t>
  </si>
  <si>
    <t>Of which equity investments under PD/LGD method</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</si>
  <si>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</si>
  <si>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</si>
  <si>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</si>
  <si>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</si>
  <si>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</si>
  <si>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</si>
  <si>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</si>
  <si>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</si>
  <si>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</si>
  <si>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</si>
  <si>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</si>
  <si>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</si>
  <si>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</si>
  <si>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</si>
  <si>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</si>
  <si>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</si>
  <si>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</si>
  <si>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</si>
  <si>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</si>
  <si>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</si>
  <si>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</si>
  <si>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</si>
  <si>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</si>
  <si>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</si>
  <si>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</si>
  <si>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</si>
  <si>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t>
  </si>
  <si>
    <t>24b</t>
  </si>
  <si>
    <t>Other risks</t>
  </si>
  <si>
    <t>Total</t>
  </si>
  <si>
    <t xml:space="preserve">The risk exposure amount (REA) totalled EUR 69.4 billion (65.7), or 5% higher than at the turn of the year. REA was increased by SA floor implementation.
</t>
  </si>
  <si>
    <t>On 25 April 2019, OP Financial Group received the ECB’s decision on increases in the risk weights of mortgage-backed retail exposures as part of the targeted review of internal models (TRIM). These risk weight increases will be valid until further notice, until the qualitative requirements set out in the decision have been met. 
On 19 February 2020, OP Financial Group received the ECB’s decision concerning the change in the definition of default, in which the ECB set risk weighting factors for corporate and retail exposures. These risk-weighting factors will be valid until the qualitative requirements set out in the decision have been met.
On 11 December 2020, OP Financial Group received the ECB’s decision concerning increases in the risk weights of retail exposures. The decision overruled the ECB’s earlier decision issued on 2 February 2017.
On 18 March 2021, OP Financial Group received the ECB’s decision concerning an increase in the risk parameter of corporate exposures. This risk parameter factor will be valid until the qualitative requirements set out in the decision have been met.</t>
  </si>
  <si>
    <t>1.3 Capital Ratios</t>
  </si>
  <si>
    <t>Ratios, %</t>
  </si>
  <si>
    <t>31 Dec 2021</t>
  </si>
  <si>
    <t>CET1 capital ratio</t>
  </si>
  <si>
    <t>Tier 1 ratio</t>
  </si>
  <si>
    <t>Capital adequacy ratio</t>
  </si>
  <si>
    <t>Ratios, fully loaded, %</t>
  </si>
  <si>
    <t>Capital requirement, EUR million</t>
  </si>
  <si>
    <t>Capital base</t>
  </si>
  <si>
    <t>Capital requirement</t>
  </si>
  <si>
    <t>Buffer for capital requirements</t>
  </si>
  <si>
    <t>1.4 Key metrics template (EU KM1)</t>
  </si>
  <si>
    <t>d</t>
  </si>
  <si>
    <t>e</t>
  </si>
  <si>
    <t>30 Sep 2021</t>
  </si>
  <si>
    <t>30 June 2021</t>
  </si>
  <si>
    <t>Available own funds (amounts)</t>
  </si>
  <si>
    <t xml:space="preserve">Common Equity Tier 1 (CET1) capital </t>
  </si>
  <si>
    <t xml:space="preserve">Tier 1 capital </t>
  </si>
  <si>
    <t xml:space="preserve">Total capital </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</si>
  <si>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</si>
  <si>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</si>
  <si>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</si>
  <si>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</si>
  <si>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</si>
  <si>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</si>
  <si>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</si>
  <si>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</si>
  <si>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</si>
  <si>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</si>
  <si>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</si>
  <si>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</si>
  <si>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</si>
  <si>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</si>
  <si>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</si>
  <si>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</si>
  <si>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</si>
  <si>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</si>
  <si>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</si>
  <si>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</si>
  <si>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</si>
  <si>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</si>
  <si>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</si>
  <si>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</si>
  <si>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</si>
  <si>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</si>
  <si>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</si>
  <si>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Leverage ratio</t>
  </si>
  <si>
    <t>Total exposure measure</t>
  </si>
  <si>
    <t>Leverage ratio (%)</t>
  </si>
  <si>
    <r>
      <t>Additional own funds requirements to address the risk of excessive leverage (as a percentage of total exposure measure)</t>
    </r>
    <r>
      <rPr>
        <b/>
        <sz val="11"/>
        <color theme="9"/>
        <rFont val="OP Chevin Pro Light"/>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</si>
  <si>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</si>
  <si>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</si>
  <si>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</si>
  <si>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</si>
  <si>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</si>
  <si>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</si>
  <si>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</si>
  <si>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</si>
  <si>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</si>
  <si>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</si>
  <si>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</si>
  <si>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</si>
  <si>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</si>
  <si>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</si>
  <si>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</si>
  <si>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</si>
  <si>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</si>
  <si>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</si>
  <si>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</si>
  <si>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</si>
  <si>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</si>
  <si>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</si>
  <si>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1.5 Capital base of the financial conglomerate (EU INS2)</t>
  </si>
  <si>
    <t>Hybrid instruments and debenture bonds</t>
  </si>
  <si>
    <t>Other sector-specific items excluded from capital base</t>
  </si>
  <si>
    <t>Goodwill and intangible assets</t>
  </si>
  <si>
    <t>Insurance business valuation differences</t>
  </si>
  <si>
    <t>Proposed profit distribution</t>
  </si>
  <si>
    <t>Items under IFRS deducted from capital base*</t>
  </si>
  <si>
    <t>Conglomerate's capital base, total</t>
  </si>
  <si>
    <t>Regulatory capital requirement for credit institutions**</t>
  </si>
  <si>
    <t>Regulatory capital requirement for insurance operations***</t>
  </si>
  <si>
    <t>INS2-1</t>
  </si>
  <si>
    <t>Conglomerate’s total minimum capital requirement</t>
  </si>
  <si>
    <t>Conglomerate’s capital adequacy</t>
  </si>
  <si>
    <t>INS2-2</t>
  </si>
  <si>
    <t>Conglomerate’s capital adequacy ratio (capital base/minimum of capital base) (%)</t>
  </si>
  <si>
    <t>*Excess funding of pension liability, portion of cash flow hedge of fair value reserve</t>
  </si>
  <si>
    <t>** Total risk exposure amount x 13.8%</t>
  </si>
  <si>
    <t>*** Estimate of aggregate SCR under Solvency II</t>
  </si>
  <si>
    <t>OP Financial Group's capital base, calculated according to the Act on the Supervision of Financial and Insurance Conglomerates (FiCo), exceeded the minimum amount specified in the Act by EUR 3.9 billion (4.5). Banking capital requirement remained unchanged at 13.8%, calculated on risk-weighted assets. The ratio of the Group capital base to the minimum capital requirement was 137% (146%). The ratio decreased by ca. 15 percentage points during the second quarter as a result of the application of the SA floor. As a result of the buffer requirements for banking and the solvency requirements for insurance companies, the minimum FiCo solvency of 100% reflects the level within which the conglomerate can operate without regulatory obligations resulting from buffers below the required level.</t>
  </si>
  <si>
    <t>2.1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</si>
  <si>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regulatory minimum for PD is 0.03%. CCF stands for a credit conversion factor. Off-balance-sheet exposures include loans not drawn down and unused commitments. Exposure amounts do not include counterparty credit risk.</t>
  </si>
  <si>
    <t>A-IRB</t>
  </si>
  <si>
    <t>PD range</t>
  </si>
  <si>
    <t>On-balance sheet exposures</t>
  </si>
  <si>
    <t>Off-balance-sheet exposures pre-CCF</t>
  </si>
  <si>
    <t>Exposure weighted average CCF (%)</t>
  </si>
  <si>
    <t>Exposure post CCF and post CRM</t>
  </si>
  <si>
    <t>Exposure weighted average PD (%)</t>
  </si>
  <si>
    <t>Number of obligors</t>
  </si>
  <si>
    <t>Exposure weighted average LGD (%)</t>
  </si>
  <si>
    <t>Exposure weighted average maturity (years)</t>
  </si>
  <si>
    <t>Risk weighted exposure amount after supporting factors</t>
  </si>
  <si>
    <t>Density of risk weighted exposure amount (%)</t>
  </si>
  <si>
    <t>Expected loss amount</t>
  </si>
  <si>
    <t>Value adjust-ments and provisions (ECL)</t>
  </si>
  <si>
    <t>f</t>
  </si>
  <si>
    <t>g</t>
  </si>
  <si>
    <t>h</t>
  </si>
  <si>
    <t>i</t>
  </si>
  <si>
    <t>j</t>
  </si>
  <si>
    <t>k</t>
  </si>
  <si>
    <t>l</t>
  </si>
  <si>
    <t>m</t>
  </si>
  <si>
    <t>Retail exposures – non-SME secured by immovable property collateral</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</si>
  <si>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</si>
  <si>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</si>
  <si>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</si>
  <si>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</si>
  <si>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</si>
  <si>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</si>
  <si>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</si>
  <si>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</si>
  <si>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</si>
  <si>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</si>
  <si>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</si>
  <si>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</si>
  <si>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</si>
  <si>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</si>
  <si>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</si>
  <si>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</si>
  <si>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</si>
  <si>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Subtotal (Retail exposures – non-SME secured by immovable property collateral)</t>
  </si>
  <si>
    <t xml:space="preserve">Retail exposures – SME secured by immovable property collateral </t>
  </si>
  <si>
    <t>Subtotal (Retail exposures – SME secured by immovable property collateral)</t>
  </si>
  <si>
    <t>Retail exposures – non-SME other</t>
  </si>
  <si>
    <t>Subtotal (Retail exposures – non-SME other)</t>
  </si>
  <si>
    <t>Retail exposures – SME other</t>
  </si>
  <si>
    <t>Subtotal (Retail exposures- SME other)</t>
  </si>
  <si>
    <t>Total (all exposures classes)</t>
  </si>
  <si>
    <t>Personal customer ratings improved slightly during H1/2022, while corporate customer ratings declined slightly.</t>
  </si>
  <si>
    <t>In setting PD values given by rating models assessing the solvency of personal customers' retail exposures, OP Financial Group has used its own default data and external data. As external data, OP Financial Group has made use of the unemployment rate since 1989. The Group has taken account of uncertainty associated with the data and identified material deficiencies on PD models used by quantifying Margin of Conservatism for each model in question. The current personal customer PDs in use were adopted in the first quarter of 2021.</t>
  </si>
  <si>
    <t>In setting PD values given by rating models assessing solvency of corporate customers in retail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</si>
  <si>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Contract, customer, default, collateral and debt-collection data since 2008 has been used in determining LGD estimates for retail exposures. The Group applies the same definition of default as in the PD models. In addition, the model uses product level cash flow data on uncollateralised returns and the recovery rate of default probabilities as well as recession valuation adjustments for collateral values based on the recession of the early 1990s. The Group has utilized the OP Margin of Conservatism framework on assessing and quantifying the uncertainty stemming from the definition of default, recession valuation adjustment on the collaterals and the cash flow data on the LGD estimates.</t>
  </si>
  <si>
    <t>In the risk weight calculation, the Group applies the regulatory LGD minimum of 10% and 15% to residential mortgage-backed exposures and commercial mortgage-backed exposures, respectively, at portfolio level.</t>
  </si>
  <si>
    <t>Considering that one and the same customer may be included in several sub-exposure classes, the sums of the number of obligors differ between the tables.</t>
  </si>
  <si>
    <t>2.2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</si>
  <si>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minimum PD is 0.03%. CCF stands for a credit conversion factor. Off-balance-sheet exposures include loans not drawn down and unused commitments. Exposure amounts do not include counterparty credit risk.</t>
  </si>
  <si>
    <t>F-IRB</t>
  </si>
  <si>
    <t>Exposures to corporates – SME</t>
  </si>
  <si>
    <t>Subtotal (Exposures to corporates – SME)</t>
  </si>
  <si>
    <t>Exposures to corporates – Other</t>
  </si>
  <si>
    <t>Subtotal (Exposures to corporates – Other)</t>
  </si>
  <si>
    <t>Exposures to Institutions</t>
  </si>
  <si>
    <t>Subtotal (Exposures to Institutions)</t>
  </si>
  <si>
    <t>In setting PD values given by rating models assessing solvency of corporate customers' corporate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</si>
  <si>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Some 80% of the credit institution exposures are covered bonds.</t>
  </si>
  <si>
    <t>For setting PD values given by the credit institution exposure rating model, OP Financial Group has used rating scores for credit institution exposure and external credit ratings and the corresponding default data. PD values have been adjusted with a margin of conservatism in order to take account of uncertainties associated with the data.</t>
  </si>
  <si>
    <t>2.3 RWEA flow statements of credit risk exposures under the IRB approach (EU CR8)</t>
  </si>
  <si>
    <t>Risk weighted exposure amount</t>
  </si>
  <si>
    <t>Risk weighted exposure amount as at the end of the previous reporting period 31 March 2022</t>
  </si>
  <si>
    <t>Asset size (+/-)</t>
  </si>
  <si>
    <t>Asset quality (+/-)</t>
  </si>
  <si>
    <t>Model updates (+/-)</t>
  </si>
  <si>
    <t>Methodology and policy (+/-)</t>
  </si>
  <si>
    <t>Acquisitions and disposals (+/-)</t>
  </si>
  <si>
    <t>Foreign exchange movements (+/-)</t>
  </si>
  <si>
    <t>Other (+/-)</t>
  </si>
  <si>
    <t>Risk weighted exposure amount as at the end of the reporting period 30 June 2022</t>
  </si>
  <si>
    <t xml:space="preserve">Changes that occurred in AIRB retail exposures, FIRB corporate exposures and FIRB credit institution exposures during the quarter are presented using flow statements. During the second quarter the asset size increased slightly in retail exposures. For the Asset quality, lower risk weights were due to the transition of retail and corporate exposures to better borrower grades and increases in collateral values. </t>
  </si>
  <si>
    <t>2.4 Equity exposures under the simple risk weight approach (EU CR10)</t>
  </si>
  <si>
    <t>Template EU CR10.5</t>
  </si>
  <si>
    <t>Equity exposures under the simple risk-weighted approach</t>
  </si>
  <si>
    <t>Categories</t>
  </si>
  <si>
    <t>On-balancesheet exposure</t>
  </si>
  <si>
    <t>Off-balancesheet exposure</t>
  </si>
  <si>
    <t>Risk weight</t>
  </si>
  <si>
    <t>Exposure value</t>
  </si>
  <si>
    <t>Private equity exposures</t>
  </si>
  <si>
    <t>Exchange-traded equity exposures</t>
  </si>
  <si>
    <t>Other equity exposures</t>
  </si>
  <si>
    <t>2.5 Insurance participations (EU INS1)</t>
  </si>
  <si>
    <t>Risk exposure amount</t>
  </si>
  <si>
    <t>1 Own fund instruments held in insurance or re-insurance undertakings  or insurance holding company not deducted from own funds</t>
  </si>
  <si>
    <t>2.6 Standardised approach (EU CR5)</t>
  </si>
  <si>
    <t>30 June 2022, EUR million</t>
  </si>
  <si>
    <t xml:space="preserve"> Exposure classes</t>
  </si>
  <si>
    <t>Of which unrated</t>
  </si>
  <si>
    <t>Others</t>
  </si>
  <si>
    <t>n</t>
  </si>
  <si>
    <t>o</t>
  </si>
  <si>
    <t>p</t>
  </si>
  <si>
    <t>q</t>
  </si>
  <si>
    <t>Central governments or central banks</t>
  </si>
  <si>
    <t>Regional government or local authorities</t>
  </si>
  <si>
    <t>Public sector entities</t>
  </si>
  <si>
    <t>Multilateral development banks</t>
  </si>
  <si>
    <t>International organisations</t>
  </si>
  <si>
    <t>Institutions</t>
  </si>
  <si>
    <t>Corporates</t>
  </si>
  <si>
    <t>Retail exposures</t>
  </si>
  <si>
    <t>Exposures secured by mortgages on immovable property</t>
  </si>
  <si>
    <t>Exposures in default</t>
  </si>
  <si>
    <t>Exposures associated with particularly high risk</t>
  </si>
  <si>
    <t>Covered bonds</t>
  </si>
  <si>
    <t>Exposures to institutions and corporates with a short-term credit assessment</t>
  </si>
  <si>
    <t>Units or shares in collective investment undertakings</t>
  </si>
  <si>
    <t>Equity exposures</t>
  </si>
  <si>
    <t>Other items</t>
  </si>
  <si>
    <t>TOTAL</t>
  </si>
  <si>
    <t>31 Dec 2021, EUR million</t>
  </si>
  <si>
    <t>Exposures under Standardised Approach decreased especially due to decreased amount of Central Bank deposits in the liquidity reserve.</t>
  </si>
  <si>
    <t>In its capital adequacy measurement for credit risk under the Standardised Approach to determine the exposure’s risk weight, OP Financial Group applies credit ratings by Moody’s Investors Service, Fitch Ratings or Standard &amp; Poor’s Financial Services. External credit rating determines the receivable’s credit rating category, which in turn determines the applicable risk weight.</t>
  </si>
  <si>
    <t>2.7 Standardised approach – Credit risk exposure and CRM effects (EU CR4)</t>
  </si>
  <si>
    <t>Exposures before CCF and before CRM</t>
  </si>
  <si>
    <t>Exposures post CCF and post CRM</t>
  </si>
  <si>
    <t>RWAs and RWAs density</t>
  </si>
  <si>
    <t>On-balance-sheet exposures</t>
  </si>
  <si>
    <t>Off-balance-sheet exposures</t>
  </si>
  <si>
    <t>RWAs</t>
  </si>
  <si>
    <t xml:space="preserve">RWAs density (%) </t>
  </si>
  <si>
    <t>Retail</t>
  </si>
  <si>
    <t>Secured by mortgages on immovable property</t>
  </si>
  <si>
    <t>Institutions and corporates with a short-term credit assessment</t>
  </si>
  <si>
    <t>Collective investment undertakings</t>
  </si>
  <si>
    <t>Equity</t>
  </si>
  <si>
    <t>Central government exposures include deferred tax assets which have not been deducted from the Group's own funds; these are treated with a risk weight of 250%.</t>
  </si>
  <si>
    <t>2.8 IRB approach – Disclosure of the extent of the use of CRM techniques (EU CR7-A)</t>
  </si>
  <si>
    <t xml:space="preserve">Total exposures
</t>
  </si>
  <si>
    <t>Credit risk Mitigation techniques</t>
  </si>
  <si>
    <t>Credit risk Mitigation methods in the calculation of RWEAs</t>
  </si>
  <si>
    <t>Funded credit 
Protection (FCP)</t>
  </si>
  <si>
    <t xml:space="preserve"> Unfunded credit 
Protection (UFCP)</t>
  </si>
  <si>
    <r>
      <rPr>
        <b/>
        <sz val="9"/>
        <rFont val="Calibri"/>
        <family val="2"/>
      </rPr>
      <t xml:space="preserve">RWEA without substitution effects
</t>
    </r>
    <r>
      <rPr>
        <sz val="9"/>
        <rFont val="Calibri"/>
        <family val="2"/>
      </rPr>
      <t xml:space="preserve">(reduction effects only)
</t>
    </r>
  </si>
  <si>
    <r>
      <t xml:space="preserve">RWEA with substitution effects
</t>
    </r>
    <r>
      <rPr>
        <sz val="9"/>
        <rFont val="Calibri"/>
        <family val="2"/>
      </rPr>
      <t>(both reduction and sustitution effects)</t>
    </r>
    <r>
      <rPr>
        <b/>
        <sz val="9"/>
        <rFont val="Calibri"/>
        <family val="2"/>
      </rPr>
      <t xml:space="preserve">
</t>
    </r>
  </si>
  <si>
    <r>
      <t xml:space="preserve"> 
Part of exposures covered by </t>
    </r>
    <r>
      <rPr>
        <b/>
        <sz val="9"/>
        <rFont val="Calibri"/>
        <family val="2"/>
      </rPr>
      <t>Financial Collaterals (%</t>
    </r>
    <r>
      <rPr>
        <sz val="9"/>
        <rFont val="Calibri"/>
        <family val="2"/>
      </rPr>
      <t>)</t>
    </r>
  </si>
  <si>
    <r>
      <t xml:space="preserve">Part of exposures covered by </t>
    </r>
    <r>
      <rPr>
        <b/>
        <sz val="9"/>
        <rFont val="Calibri"/>
        <family val="2"/>
      </rPr>
      <t>Other eligible collaterals (%)</t>
    </r>
  </si>
  <si>
    <r>
      <t xml:space="preserve">Part of exposures covered by </t>
    </r>
    <r>
      <rPr>
        <b/>
        <sz val="9"/>
        <rFont val="Calibri"/>
        <family val="2"/>
      </rPr>
      <t>Other funded credit protection (%)</t>
    </r>
  </si>
  <si>
    <r>
      <t xml:space="preserve">
Part of exposures covered by </t>
    </r>
    <r>
      <rPr>
        <b/>
        <sz val="9"/>
        <rFont val="Calibri"/>
        <family val="2"/>
      </rPr>
      <t>Guarantees (%)</t>
    </r>
  </si>
  <si>
    <r>
      <t xml:space="preserve">Part of exposures covered by </t>
    </r>
    <r>
      <rPr>
        <b/>
        <sz val="9"/>
        <rFont val="Calibri"/>
        <family val="2"/>
      </rPr>
      <t>Credit Derivatives (%)</t>
    </r>
  </si>
  <si>
    <r>
      <t xml:space="preserve">Part of exposures covered by </t>
    </r>
    <r>
      <rPr>
        <b/>
        <sz val="9"/>
        <rFont val="Calibri"/>
        <family val="2"/>
      </rPr>
      <t>Immovable property Collaterals (%</t>
    </r>
    <r>
      <rPr>
        <sz val="9"/>
        <rFont val="Calibri"/>
        <family val="2"/>
      </rPr>
      <t>)</t>
    </r>
  </si>
  <si>
    <r>
      <t xml:space="preserve">Part of exposures covered by </t>
    </r>
    <r>
      <rPr>
        <b/>
        <sz val="9"/>
        <rFont val="Calibri"/>
        <family val="2"/>
      </rPr>
      <t>Receivables (%</t>
    </r>
    <r>
      <rPr>
        <sz val="9"/>
        <rFont val="Calibri"/>
        <family val="2"/>
      </rPr>
      <t>)</t>
    </r>
  </si>
  <si>
    <r>
      <t xml:space="preserve">Part of exposures covered by </t>
    </r>
    <r>
      <rPr>
        <b/>
        <sz val="9"/>
        <rFont val="Calibri"/>
        <family val="2"/>
      </rPr>
      <t>Other physical collateral (%</t>
    </r>
    <r>
      <rPr>
        <sz val="9"/>
        <rFont val="Calibri"/>
        <family val="2"/>
      </rPr>
      <t>)</t>
    </r>
  </si>
  <si>
    <r>
      <t xml:space="preserve">Part of exposures covered by </t>
    </r>
    <r>
      <rPr>
        <b/>
        <sz val="9"/>
        <rFont val="Calibri"/>
        <family val="2"/>
      </rPr>
      <t>Cash on deposit (%)</t>
    </r>
  </si>
  <si>
    <r>
      <t>Part of exposures covered by</t>
    </r>
    <r>
      <rPr>
        <b/>
        <sz val="9"/>
        <rFont val="Calibri"/>
        <family val="2"/>
      </rPr>
      <t xml:space="preserve"> Life insurance policies (%)</t>
    </r>
  </si>
  <si>
    <r>
      <t xml:space="preserve">Part of exposures covered by </t>
    </r>
    <r>
      <rPr>
        <b/>
        <sz val="9"/>
        <rFont val="Calibri"/>
        <family val="2"/>
      </rPr>
      <t>Instruments held by a third party (%)</t>
    </r>
  </si>
  <si>
    <t>Of which Retail – Immovable property SMEs</t>
  </si>
  <si>
    <t>Of which Retail – Immovable property non-SMEs</t>
  </si>
  <si>
    <t>Of which Retail – Other SMEs</t>
  </si>
  <si>
    <t>Of which Retail – Other non-SMEs</t>
  </si>
  <si>
    <t>Of which Corporates – SMEs</t>
  </si>
  <si>
    <t>Of which Corporates – Other</t>
  </si>
  <si>
    <t>Under the A-IRBA applied to retail exposures, it is possible to use collaterals on a more extensive basis than under the F-IRBA applied to credit institution and corporate exposures. Guarantees and collateral related to retail exposures are treated as part of LGD under A-IRBA. Several collaterals or guarantees may apply to the same exposure.</t>
  </si>
  <si>
    <t xml:space="preserve">Residential buildings and shares entitling their holders to the possession of an apartment in Finland lodged as collateral constitute the largest collateral type used in capital adequacy. The effect of other physical securities on the capital adequacy of credit risks is much less significant. Guarantees have been given by a number of sources, the largest single one being the State of Finland. </t>
  </si>
  <si>
    <t>2.9 CRM techniques overview:  Disclosure of the use of credit risk mitigation techniques (EU CR3)</t>
  </si>
  <si>
    <t xml:space="preserve">Unsecured carrying amount </t>
  </si>
  <si>
    <t>Secured carrying amount</t>
  </si>
  <si>
    <r>
      <rPr>
        <sz val="9"/>
        <rFont val="Calibri"/>
        <family val="2"/>
      </rPr>
      <t>Of which</t>
    </r>
    <r>
      <rPr>
        <b/>
        <sz val="9"/>
        <rFont val="Calibri"/>
        <family val="2"/>
      </rPr>
      <t xml:space="preserve"> secured by collateral </t>
    </r>
  </si>
  <si>
    <r>
      <rPr>
        <sz val="9"/>
        <rFont val="Calibri"/>
        <family val="2"/>
      </rPr>
      <t xml:space="preserve">Of which </t>
    </r>
    <r>
      <rPr>
        <b/>
        <sz val="9"/>
        <rFont val="Calibri"/>
        <family val="2"/>
      </rPr>
      <t>secured by financial guarantees</t>
    </r>
  </si>
  <si>
    <r>
      <rPr>
        <sz val="9"/>
        <rFont val="Calibri"/>
        <family val="2"/>
      </rPr>
      <t xml:space="preserve">Of which </t>
    </r>
    <r>
      <rPr>
        <b/>
        <sz val="9"/>
        <rFont val="Calibri"/>
        <family val="2"/>
      </rPr>
      <t>secured by credit derivatives</t>
    </r>
  </si>
  <si>
    <t>Loans and advances</t>
  </si>
  <si>
    <t xml:space="preserve">Debt securities </t>
  </si>
  <si>
    <t>  </t>
  </si>
  <si>
    <t xml:space="preserve">     Of which non-performing exposures</t>
  </si>
  <si>
    <t>EU-5</t>
  </si>
  <si>
    <t xml:space="preserve">            Of which defaulted </t>
  </si>
  <si>
    <t>Luoton vakuudet</t>
  </si>
  <si>
    <t>ei sovellettu CRR</t>
  </si>
  <si>
    <t>2.10 Maturity of exposures (EU CR1-A)</t>
  </si>
  <si>
    <t>Net exposure value</t>
  </si>
  <si>
    <t>On demand</t>
  </si>
  <si>
    <t>&lt;= 1 year</t>
  </si>
  <si>
    <t>&gt; 1 year &lt;= 5 years</t>
  </si>
  <si>
    <t>&gt; 5 years</t>
  </si>
  <si>
    <t>No stated maturity</t>
  </si>
  <si>
    <t>Debt securities</t>
  </si>
  <si>
    <t>2.11 Performing and non-performing exposures and related provisions (EU CR1)</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</si>
  <si>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</si>
  <si>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</si>
  <si>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</si>
  <si>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</si>
  <si>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</si>
  <si>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</si>
  <si>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</si>
  <si>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</si>
  <si>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</si>
  <si>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</si>
  <si>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</si>
  <si>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</si>
  <si>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</si>
  <si>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</si>
  <si>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</si>
  <si>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010</t>
  </si>
  <si>
    <t>020</t>
  </si>
  <si>
    <t>Central banks</t>
  </si>
  <si>
    <t>030</t>
  </si>
  <si>
    <t>General governments</t>
  </si>
  <si>
    <t>040</t>
  </si>
  <si>
    <t>Credit institutions</t>
  </si>
  <si>
    <t>050</t>
  </si>
  <si>
    <t>Other financial corporations</t>
  </si>
  <si>
    <t>060</t>
  </si>
  <si>
    <t>Non-financial corporations</t>
  </si>
  <si>
    <t>070</t>
  </si>
  <si>
    <t xml:space="preserve">          Of which SMEs</t>
  </si>
  <si>
    <t>080</t>
  </si>
  <si>
    <t>Households</t>
  </si>
  <si>
    <t>090</t>
  </si>
  <si>
    <t>100</t>
  </si>
  <si>
    <t>110</t>
  </si>
  <si>
    <t>120</t>
  </si>
  <si>
    <t>130</t>
  </si>
  <si>
    <t>140</t>
  </si>
  <si>
    <t>150</t>
  </si>
  <si>
    <t>160</t>
  </si>
  <si>
    <t>170</t>
  </si>
  <si>
    <t>180</t>
  </si>
  <si>
    <t>190</t>
  </si>
  <si>
    <t>200</t>
  </si>
  <si>
    <t>210</t>
  </si>
  <si>
    <t>220</t>
  </si>
  <si>
    <t>2.12 Changes in the stock of non-performing loans and advances (EU CR2)</t>
  </si>
  <si>
    <t xml:space="preserve">Gross carrying amount               </t>
  </si>
  <si>
    <t>Initial stock of non-performing loans and advances 31 Dec 2021</t>
  </si>
  <si>
    <t>Inflows to non-performing portfolios</t>
  </si>
  <si>
    <t>Outflows from non-performing portfolios</t>
  </si>
  <si>
    <t>Outflows due to write-offs</t>
  </si>
  <si>
    <t>Outflow due to other situations</t>
  </si>
  <si>
    <t>Final stock of non-performing loans and advances 30 June 2022</t>
  </si>
  <si>
    <t>Initial stock of non-performing loans and advances 31 Dec 2020</t>
  </si>
  <si>
    <t>Final stock of non-performing loans and advances 31 Dec 2021</t>
  </si>
  <si>
    <t>2.13 Credit quality of forborne exposures (EU CQ1)</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</si>
  <si>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</si>
  <si>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</si>
  <si>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</si>
  <si>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</si>
  <si>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</si>
  <si>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</si>
  <si>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</si>
  <si>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</si>
  <si>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</si>
  <si>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</si>
  <si>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</si>
  <si>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r>
      <t>2.14 Quality of non-performing exposures by geography</t>
    </r>
    <r>
      <rPr>
        <sz val="10"/>
        <rFont val="Calibri"/>
        <family val="2"/>
      </rPr>
      <t> </t>
    </r>
    <r>
      <rPr>
        <sz val="14"/>
        <rFont val="Calibri"/>
        <family val="2"/>
      </rPr>
      <t>(EU CQ4)</t>
    </r>
  </si>
  <si>
    <t>f </t>
  </si>
  <si>
    <t>Gross carrying/nominal amount</t>
  </si>
  <si>
    <t>Accumulated impairment</t>
  </si>
  <si>
    <t>Provisions on off-balance-sheet commitments and financial guarantees given</t>
  </si>
  <si>
    <t>Accumulated negative changes in fair value due to credit risk on non-performing exposures</t>
  </si>
  <si>
    <t>Of which non-performing</t>
  </si>
  <si>
    <t>Of which subject to impairment</t>
  </si>
  <si>
    <t>Finland</t>
  </si>
  <si>
    <t>Rest of EU</t>
  </si>
  <si>
    <t>Other Nordic countries</t>
  </si>
  <si>
    <t>Baltic States</t>
  </si>
  <si>
    <t>Other</t>
  </si>
  <si>
    <t>Rest of Europe</t>
  </si>
  <si>
    <t>Asia</t>
  </si>
  <si>
    <t>USA</t>
  </si>
  <si>
    <t>Cash balances at central banks (27 billion) are not included to the table.</t>
  </si>
  <si>
    <t>2.15 Credit quality of loans and advances to non-financial corporations by industry (EU CQ5)</t>
  </si>
  <si>
    <t>Gross carrying amount</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</si>
  <si>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</si>
  <si>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</si>
  <si>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</si>
  <si>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</si>
  <si>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</si>
  <si>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</si>
  <si>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</si>
  <si>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</si>
  <si>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</si>
  <si>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</si>
  <si>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</si>
  <si>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</si>
  <si>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</si>
  <si>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</si>
  <si>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</si>
  <si>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</si>
  <si>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</si>
  <si>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</si>
  <si>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</si>
  <si>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</si>
  <si>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Loans and advances subject to impairment include financial assets at amortised cost and financial assets at fair value through other comprehensive income.</t>
  </si>
  <si>
    <t>2.16 Collateral obtained by taking possession and execution processes (EU CQ7)</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</si>
  <si>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</si>
  <si>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</si>
  <si>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</si>
  <si>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</si>
  <si>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</si>
  <si>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</si>
  <si>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</si>
  <si>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</si>
  <si>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</si>
  <si>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</si>
  <si>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2.17 Information on newly originated loans and advances provided under newly applicable public guarantee schemes introduced in response to COVID-19 crisis (template 3)</t>
  </si>
  <si>
    <t>Maximum amount of the guarantee that can be considered</t>
  </si>
  <si>
    <t>of which: forborne</t>
  </si>
  <si>
    <t>Public guarantees received</t>
  </si>
  <si>
    <t>Inflows to 
non-performing exposures</t>
  </si>
  <si>
    <t>of which: Households</t>
  </si>
  <si>
    <t>of which: Collateralised by residential immovable property</t>
  </si>
  <si>
    <t>of which: Non-financial corporations</t>
  </si>
  <si>
    <t>of which: Small and Medium-sized Enterprises</t>
  </si>
  <si>
    <t>of which: Collateralised by commercial immovable property</t>
  </si>
  <si>
    <t>2.18 Breakdown of loans and advances subject to legislative and non-legislative moratoria by residual maturity of moratoria (template 2)</t>
  </si>
  <si>
    <t>Of which: 
legislative moratoria</t>
  </si>
  <si>
    <t>Of which: 
expired</t>
  </si>
  <si>
    <t>Residual maturity of moratoria</t>
  </si>
  <si>
    <t>&lt;= 3 months</t>
  </si>
  <si>
    <t>&gt; 3 months
&lt;= 6 months</t>
  </si>
  <si>
    <t>&gt; 6 months
&lt;= 9 months</t>
  </si>
  <si>
    <t>&gt; 9 months
&lt;= 12 months</t>
  </si>
  <si>
    <t>&gt; 1 year</t>
  </si>
  <si>
    <t>Loans and advances for which moratorium was offered</t>
  </si>
  <si>
    <t>Loans and advances subject to moratorium (granted)</t>
  </si>
  <si>
    <t xml:space="preserve">    of which: Collateralised by residential immovable property</t>
  </si>
  <si>
    <t xml:space="preserve">    of which: Small and Medium-sized Enterprises</t>
  </si>
  <si>
    <t xml:space="preserve">    of which: Collateralised by commercial immovable property</t>
  </si>
  <si>
    <t>3.1 Analysis of CCR exposure by approach (EU CCR1)</t>
  </si>
  <si>
    <t>Counterparty credit risk arising from derivative contracts is based on the daily market valuation of derivative contracts.</t>
  </si>
  <si>
    <t xml:space="preserve">The Group confirms corporate counterparty exposure limits once a year and in this connection also checks the status of collateral applying to the limits for derivative transactions. </t>
  </si>
  <si>
    <t>Capital adequacy requirement due to counterparty credit risk may arise from items related to banking book and the trading book. Capital adequacy requirement due to counterparty credit risk is calculated, for example, on OTC derivatives.</t>
  </si>
  <si>
    <t>Replacement cost (RC)</t>
  </si>
  <si>
    <t>Potential future exposure  (PFE)</t>
  </si>
  <si>
    <t>EEPE</t>
  </si>
  <si>
    <t>Alpha used for computing regulatory exposure value</t>
  </si>
  <si>
    <t>Exposure value pre-CRM</t>
  </si>
  <si>
    <t>Exposure value post-CRM</t>
  </si>
  <si>
    <t>RWEA</t>
  </si>
  <si>
    <t>EU-1</t>
  </si>
  <si>
    <t>EU - Original Exposure Method (for derivatives)</t>
  </si>
  <si>
    <t>1.4</t>
  </si>
  <si>
    <t>EU-2</t>
  </si>
  <si>
    <t>EU - Simplified SA-CCR (for derivatives)</t>
  </si>
  <si>
    <t>SA-CCR (for derivatives)</t>
  </si>
  <si>
    <t>IMM (for derivatives and SFTs)</t>
  </si>
  <si>
    <t>2a</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</si>
  <si>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</si>
  <si>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</si>
  <si>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</si>
  <si>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</si>
  <si>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</si>
  <si>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</si>
  <si>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</si>
  <si>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</si>
  <si>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This template excludes own funds requirements for CVA risk and exposures to a central counterparty. Exposure values and RWAs for derivatives decreased as a result of higher interest rates.</t>
  </si>
  <si>
    <t>31 December 2021, EUR million</t>
  </si>
  <si>
    <t>3.2 Transactions subject to own funds requirements for CVA risk (EU CCR2)</t>
  </si>
  <si>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</si>
  <si>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</si>
  <si>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</si>
  <si>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</si>
  <si>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</si>
  <si>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r>
      <rPr>
        <sz val="9"/>
        <rFont val="Calibri"/>
        <family val="2"/>
      </rPr>
      <t>Transactions subject to the Alternative approach (Based on the Original Exposure Method</t>
    </r>
    <r>
      <rPr>
        <u/>
        <sz val="9"/>
        <rFont val="Calibri"/>
        <family val="2"/>
      </rPr>
      <t>)</t>
    </r>
  </si>
  <si>
    <t xml:space="preserve">Total transactions subject to own funds requirements for CVA risk </t>
  </si>
  <si>
    <t>Counterparty credit risk is calculated according to the standardised approach.</t>
  </si>
  <si>
    <t>3.3 Standardised approach – CCR exposures by regulatory exposure class and risk weights (EU CCR3)</t>
  </si>
  <si>
    <t>Exposure classes</t>
  </si>
  <si>
    <t xml:space="preserve">Total exposure value </t>
  </si>
  <si>
    <t xml:space="preserve">Central governments or central banks </t>
  </si>
  <si>
    <t xml:space="preserve">Regional government or local authorities </t>
  </si>
  <si>
    <t>Total exposure value</t>
  </si>
  <si>
    <t>Exposures under central counterparty clearing are shown in column 2%. The decrease in total exposures resulted from higher interest rates.</t>
  </si>
  <si>
    <t>3.4 IRB approach – CCR exposures by exposure class and PD scale (EU CCR4)</t>
  </si>
  <si>
    <t>PD scale</t>
  </si>
  <si>
    <t>Density of risk weighted exposure amounts</t>
  </si>
  <si>
    <t>Sub-total (Corporates)</t>
  </si>
  <si>
    <t>Sub-total (Institutions)</t>
  </si>
  <si>
    <t>Total (all CCR relevant exposure classes)</t>
  </si>
  <si>
    <t>3.5 Composition of collateral for CCR exposures (EU CRR5)</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</si>
  <si>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</si>
  <si>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</si>
  <si>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</si>
  <si>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</si>
  <si>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</si>
  <si>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</si>
  <si>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</si>
  <si>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</si>
  <si>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</si>
  <si>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</si>
  <si>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</si>
  <si>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</si>
  <si>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</si>
  <si>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</si>
  <si>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Collateral given to the central counterparty is segregated. Collateral with other counterparties is unsegregated.</t>
  </si>
  <si>
    <t>3.6 Credit derivatives exposures (EU CCR6)</t>
  </si>
  <si>
    <t>Protection bought</t>
  </si>
  <si>
    <t>Protection sold</t>
  </si>
  <si>
    <t>Notionals</t>
  </si>
  <si>
    <t>Single-name credit default swaps</t>
  </si>
  <si>
    <t>Index credit default swaps</t>
  </si>
  <si>
    <t>Total return swaps</t>
  </si>
  <si>
    <t>Credit options</t>
  </si>
  <si>
    <t>Other credit derivatives</t>
  </si>
  <si>
    <t>Total notionals</t>
  </si>
  <si>
    <t>Fair values</t>
  </si>
  <si>
    <t>Positive fair value (asset)</t>
  </si>
  <si>
    <t>Negative fair value (liability)</t>
  </si>
  <si>
    <t>3.7 Exposures to CCPs (EU CCR8)</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</si>
  <si>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</si>
  <si>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</si>
  <si>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</si>
  <si>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</si>
  <si>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</si>
  <si>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</si>
  <si>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</si>
  <si>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</si>
  <si>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</si>
  <si>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</si>
  <si>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</si>
  <si>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</si>
  <si>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</si>
  <si>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The amount of exposure values related to the central counterparty increased as a result of increased derivative positions in QCCPs.</t>
  </si>
  <si>
    <t>3.8 Market risk under the standardised approach (EU MR1)</t>
  </si>
  <si>
    <t>RWEAs</t>
  </si>
  <si>
    <t>Outright products</t>
  </si>
  <si>
    <t>Interest rate risk (general and specific)</t>
  </si>
  <si>
    <t>Equity risk (general and specific)</t>
  </si>
  <si>
    <t>Foreign exchange risk</t>
  </si>
  <si>
    <t xml:space="preserve">Commodity risk </t>
  </si>
  <si>
    <t xml:space="preserve">Options </t>
  </si>
  <si>
    <t>Simplified approach</t>
  </si>
  <si>
    <t>Delta-plus approach</t>
  </si>
  <si>
    <t>Scenario approach</t>
  </si>
  <si>
    <t>Securitisation (specific risk)</t>
  </si>
  <si>
    <t>General risk increased due to higher interest rates.</t>
  </si>
  <si>
    <t>Banking activities</t>
  </si>
  <si>
    <t>Relevant indicator</t>
  </si>
  <si>
    <t>Own funds requirements</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</si>
  <si>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</si>
  <si>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</si>
  <si>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</si>
  <si>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</si>
  <si>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</si>
  <si>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</si>
  <si>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</si>
  <si>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</si>
  <si>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</si>
  <si>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</si>
  <si>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</si>
  <si>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</si>
  <si>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</si>
  <si>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</si>
  <si>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</si>
  <si>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</si>
  <si>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</si>
  <si>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</si>
  <si>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</si>
  <si>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</si>
  <si>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</si>
  <si>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</si>
  <si>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</si>
  <si>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</si>
  <si>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</si>
  <si>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OP Financial Group acts only as an investor in the securitisation process and it has no resecuritised positions. Securitised positions did not include past due or impaired receivables.</t>
  </si>
  <si>
    <t>SEC-ERBA (External Ratings Based Approach) has been applied to securitisation positions. OP Financial Group pays special attention to bonds' structural and collateral-related features in its investment in securitised assets.</t>
  </si>
  <si>
    <t>OP Financial Group follows regularly changes related to the credit and market risk of securitised loans.</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</si>
  <si>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</si>
  <si>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</si>
  <si>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</si>
  <si>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</si>
  <si>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</si>
  <si>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</si>
  <si>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</si>
  <si>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</si>
  <si>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</si>
  <si>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</si>
  <si>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</si>
  <si>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</si>
  <si>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</si>
  <si>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</si>
  <si>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 xml:space="preserve">Traditional securitisation </t>
  </si>
  <si>
    <t xml:space="preserve">   Securitisation</t>
  </si>
  <si>
    <t xml:space="preserve">       Retail underlying</t>
  </si>
  <si>
    <t xml:space="preserve">       Of which STS</t>
  </si>
  <si>
    <t xml:space="preserve">       Wholesale</t>
  </si>
  <si>
    <t xml:space="preserve">   Re-securitisation</t>
  </si>
  <si>
    <t xml:space="preserve">Synthetic securitisation </t>
  </si>
  <si>
    <t xml:space="preserve">According to Art. 446 CRR: </t>
  </si>
  <si>
    <t>Institutions shall disclose the approaches for the assessment of own funds requirements for operational risk that the institution qualifies for</t>
  </si>
  <si>
    <t>a description of the methodology set out in Article 312(2), if used by the institution, including a discussion of relevant internal and external factors considered in the institution's measurement approach</t>
  </si>
  <si>
    <t>and in the case of partial use, the scope and coverage of the different methodologies used.</t>
  </si>
  <si>
    <t>Supervisory shock scenarios</t>
  </si>
  <si>
    <t>Changes of the economic value of equity</t>
  </si>
  <si>
    <t>Changes of the net interest income</t>
  </si>
  <si>
    <t>Current period
30 June 2022</t>
  </si>
  <si>
    <t>Last period
31 Dec 2021</t>
  </si>
  <si>
    <t>Parallel up</t>
  </si>
  <si>
    <t xml:space="preserve">Parallel down </t>
  </si>
  <si>
    <t xml:space="preserve">Steepener </t>
  </si>
  <si>
    <t>Flattener</t>
  </si>
  <si>
    <t>Short rates up</t>
  </si>
  <si>
    <t>Short rates down</t>
  </si>
  <si>
    <t>A description of how the institution defines IRRBB for purposes of risk control and measurement​</t>
  </si>
  <si>
    <t>The banking book comprises the on- and off-balance sheet items of OP Financial Group’s banking that are not defined as items for entry in the trading book. Each member bank in the amalgamation bears the interest rate risk in its banking book, and is responsible for managing the risk.</t>
  </si>
  <si>
    <t>Interest rate risk is measured against changes in the level of the yield curve and, in stress tests, against changes in the shape of the yield curve. Optionalities included in assets and liabilities are taken into account in models used to measure interest rate risk. Economic capital is allocated in relation to interest-rate risk in the banking book.</t>
  </si>
  <si>
    <t xml:space="preserve">OP Financial Group has procedures for hedging against increases and decreases in interest rates. In principle, hedging is therefore implemented in a manner that fulfils the requirements of hedge accounting. </t>
  </si>
  <si>
    <t xml:space="preserve">The risk policy sets limits, at company and Group level, on interest rate risk in the banking book. The central cooperative’s risk management function provides monthly interest-rate risk reports at company and Group level, and reports to the management, on a quarterly basis, on the realisation and possible breaches of the risk policy limits. </t>
  </si>
  <si>
    <t>A description of the institution's overall IRRBB management and mitigation strategies</t>
  </si>
  <si>
    <t>Senior management is responsible for arranging the management of interest rate risks in the banking book within OP Financial Group’s banking activities, in accordance with the principles of the interest rate risk management strategy. The strategy is described in OP Financial Group’s Risk Appetite Framework. In accordance with the strategy, each member bank in the amalgamation bears the interest rate risk in its banking book, and is responsible for managing such a risk.</t>
  </si>
  <si>
    <t xml:space="preserve">In the banking risk policy, OP Cooperative’s Board of Directors sets limits for net interest income and net present value risk metrics for each company and at OP Financial Group level. Economic capital covering the interest rate risk in the banking book is calculated using the valuation model for net interest income. Escalation procedures applied to limit breaches are described in OP Financial Group's Risk Appetite Framework. </t>
  </si>
  <si>
    <t xml:space="preserve">Fair value and cash flow hedges are used for hedging risks in the banking book. In principle, hedging is therefore implemented in a manner that fulfils the requirements of hedge accounting. </t>
  </si>
  <si>
    <t>The periodicity of the calculation of the institution's IRRBB measures, and a description of the specific measures that the institution uses to gauge its sensitivity to IRRBB​</t>
  </si>
  <si>
    <t>Interest income risk is measured by calculating the interest income risk for a three-year period in proportion to own funds, calculation of the risk being based on a constant balance sheet assumption.</t>
  </si>
  <si>
    <t>Net present value risk is measured by calculating the value change in discounted cash flows in proportion to own funds.</t>
  </si>
  <si>
    <t>The economic capital requirement related to the interest rate risk is calculated using the net interest income valuation model. Such a model is based on the interest rate risk over three years, calculated using the run-off balance sheet assumption.</t>
  </si>
  <si>
    <t>Interest-rate calculations are performed and reported on a monthly basis.</t>
  </si>
  <si>
    <t>A description of the interest rate shock and stress scenarios that the institution uses to estimate changes in the economic value and in net interest income</t>
  </si>
  <si>
    <t>Parallel interest rate shocks and shocks causing changes in the shape of the yield curve are both used in interest rate risk calculation. The EBA’s standardised interest rate shock scenarios and internally defined scenarios are used to depict shocks that change the shape of the yield curve. A parallel interest rate shock scenario based on a change of minus 2 percentage points is used in the economic capital requirement valuation model.</t>
  </si>
  <si>
    <r>
      <t>A description of the key modelling and parametric assumptions different from those used for disclosure of template EU IRRBB1 (if applicable)</t>
    </r>
    <r>
      <rPr>
        <sz val="7"/>
        <color rgb="FF000000"/>
        <rFont val="OP Chevin Pro Light"/>
        <family val="2"/>
        <scheme val="minor"/>
      </rPr>
      <t>​</t>
    </r>
  </si>
  <si>
    <t>There is no difference between the calculations: internally reported results are the same as those referred to in Template IRRBB1.</t>
  </si>
  <si>
    <t>A high-level description of how the bank hedges its IRRBB, as well as the associated​ accounting treatment</t>
  </si>
  <si>
    <t>Derivative instruments are used for interest rate hedging. Hedging is performed internally for each company, and externally for OP Financial Group. Effectiveness of hedges is verified on at least a quarterly basis. The ineffective portion of the hedge is recognised in profit or loss.</t>
  </si>
  <si>
    <t>A description of key modelling and parametric assumptions used for the IRRBB measures in template EU IRRBB1</t>
  </si>
  <si>
    <t>A maturity model for deposits is used to assess the maturity structure of perpetual deposits. This model is used for calculating interest income risk.</t>
  </si>
  <si>
    <t>The “Passing on changes in the market interest rate to deposit interest rates” model is used for calculating the net present value risk. This model is used to assess the interest rate sensitivity of perpetual deposits.</t>
  </si>
  <si>
    <t>A loan prepayment model is used to assess customer behaviour regarding early repayment of loans and the resulting credit cash flows in addition to what is provided for in loan agreement terms and conditions. This model is used to calculate both net present value risk and net interest income risk.</t>
  </si>
  <si>
    <r>
      <t>Explanation of the significance of the IRRBB measures and of their significant variations since previous disclosures</t>
    </r>
    <r>
      <rPr>
        <sz val="7"/>
        <color rgb="FF000000"/>
        <rFont val="OP Chevin Pro Light"/>
        <family val="2"/>
        <scheme val="minor"/>
      </rPr>
      <t>​</t>
    </r>
  </si>
  <si>
    <t>In every scenario, the risk figure is positive for both net interest income and net present value. The results are indicative of moderate interest rate risk exposure.</t>
  </si>
  <si>
    <t>The interest rate sensitivity model for perpetual deposits, which is used for calculating the net present value risk, has been updated since the previous period. In the new model, a longer interest rate adjustment profile for deposits is used. The longer duration has a major impact on the net present value risk.</t>
  </si>
  <si>
    <t>Any other relevant information regarding the IRRBB measures disclosed in template EU IRRBB1</t>
  </si>
  <si>
    <t>In net present value risk calculation, a permanent floor of -1% is applied to the interest rate curve. The floor for net interest income risk calculation is -2%.</t>
  </si>
  <si>
    <t>The reported net income risk is the cumulative net interest income risk divided by three, representing the NII risk scaled to one-year.</t>
  </si>
  <si>
    <r>
      <t>Disclosure of the average and longest repricing maturity assigned to non-maturity deposits</t>
    </r>
    <r>
      <rPr>
        <sz val="7"/>
        <color rgb="FF000000"/>
        <rFont val="OP Chevin Pro Light"/>
        <family val="2"/>
        <scheme val="minor"/>
      </rPr>
      <t>​</t>
    </r>
  </si>
  <si>
    <t xml:space="preserve">The average repricing maturity of non-maturity deposits is approximately 3 years. All non-maturity deposits have a repricing maturity of 5 years or less. </t>
  </si>
  <si>
    <t>Scope of consolidation: consolidated</t>
  </si>
  <si>
    <t>Total unweighted value (average)</t>
  </si>
  <si>
    <t>Total weighted value (average)</t>
  </si>
  <si>
    <t>EU 1a</t>
  </si>
  <si>
    <t>Quarter ending on (30 June 2022)</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</si>
  <si>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</si>
  <si>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</si>
  <si>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</si>
  <si>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</si>
  <si>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</si>
  <si>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</si>
  <si>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</si>
  <si>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</si>
  <si>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</si>
  <si>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</si>
  <si>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</si>
  <si>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</si>
  <si>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</si>
  <si>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</si>
  <si>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</si>
  <si>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</si>
  <si>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</si>
  <si>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</si>
  <si>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</si>
  <si>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</si>
  <si>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</si>
  <si>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</si>
  <si>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</si>
  <si>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</si>
  <si>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</si>
  <si>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</si>
  <si>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</si>
  <si>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</si>
  <si>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</si>
  <si>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</si>
  <si>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</si>
  <si>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</si>
  <si>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</si>
  <si>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</si>
  <si>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</si>
  <si>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</si>
  <si>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</si>
  <si>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</si>
  <si>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</si>
  <si>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</si>
  <si>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The liquidity coverage ratio figures are presented as month-end averages for each quarter.</t>
  </si>
  <si>
    <t xml:space="preserve">OP Financial Group’s funding position and liquidity is strong. </t>
  </si>
  <si>
    <t xml:space="preserve">On 30 June 2022, the average margin of OP Financial Group’s senior and senior non-preferred wholesale funding and covered bonds was 26 basis points (25). </t>
  </si>
  <si>
    <t xml:space="preserve">Between January and June, OP Financial Group issued long-term bonds worth a total of EUR 4.0 billion (2.7), EUR 1.0 billion of which was a retained covered bond. </t>
  </si>
  <si>
    <t>OP Financial Group’s TLTRO III funding totalled EUR 12 billion (16) at the end of June. The total interest rate for TLTRO III funding between 24 June 2020 and 23 June 2022 can be the ECB’s deposit facility rate (–0.50% for the entire period) minus 0.50%. The reduced interest rate is conditional on fulfilling the criteria for net lending performance. The latter net lending review period expired on 31 December 2021 and the Bank of Finland confirmed that the interest rate benefit concerned was gained during the reporting period. The interest rate for TLTRO III funding for each loan after 23 June 2022 is the average of the ECB’s deposit facility rate for the entire loan term.</t>
  </si>
  <si>
    <t>The Liquidity Coverage Ratio (LCR)</t>
  </si>
  <si>
    <t xml:space="preserve">OP Financial Group's average LCR of 232% (twelve months average) has been calculated in accordance with the Commission Delegated Regulation (EU) 2015/61 and the EBA Guidelines on LCR disclosure to complement the disclosure of liquidity risk management under Article 435 CRR. The Group’s Liquidity Coverage Ratio (LCR) was 189% as of June 30, 2022, or 14 billion of excess over the regulatory minimum of 100 %. This compares to 217%, or € 20 billion of excess liquidity at December 31, 2021. The decrease in surplus was primarily driven by partial repayment of ECB’s TLTRO funding. </t>
  </si>
  <si>
    <t>Concentration of funding and liquidity sources</t>
  </si>
  <si>
    <t>Composition of HQLA</t>
  </si>
  <si>
    <t>Derivative exposures and potential collateral calls</t>
  </si>
  <si>
    <t>The majority of outflows related to derivative exposures and other collateral requirements are in relation to derivative contractual cash outflows that are offset by derivative cash inflows. The impact of an adverse market scenario on derivatives based on the 24 month historical lookback approach and the potential posting of additional collateral as a result of a 3 notch downgrade of OP Financial Group’s credit rating (as per regulatory requirements).</t>
  </si>
  <si>
    <t>Currency mismatch in the LCR:</t>
  </si>
  <si>
    <t xml:space="preserve">The LCR is calculated for EUR currency. In case other currencies are identified as significant currencies (having liabilities &gt; 5 % of total group liabilities excluding regulatory capital and off balance sheet liabilities) in accordance with the Commission Delegated Regulation (EU) 2015/61 the LCR is calculated in those currencies. Asset positions in all currencies are being monitored.  </t>
  </si>
  <si>
    <t>Unweighted value by residual maturity</t>
  </si>
  <si>
    <t>Weighted value</t>
  </si>
  <si>
    <t>No maturity</t>
  </si>
  <si>
    <t>&lt; 6 months</t>
  </si>
  <si>
    <t>6 months to &lt; 1yr</t>
  </si>
  <si>
    <t>≥ 1yr</t>
  </si>
  <si>
    <t>Available stable funding (ASF) Items</t>
  </si>
  <si>
    <t>Capital items and instruments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</si>
  <si>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</si>
  <si>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</si>
  <si>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</si>
  <si>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</si>
  <si>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</si>
  <si>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</si>
  <si>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</si>
  <si>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</si>
  <si>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</si>
  <si>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</si>
  <si>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Required stable funding (RSF) Items</t>
  </si>
  <si>
    <t>EU-15a</t>
  </si>
  <si>
    <t>Assets encumbered for a residual maturity of one year or more in a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</si>
  <si>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</si>
  <si>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</si>
  <si>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</si>
  <si>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OP Chevin Pro Light"/>
        <family val="2"/>
        <scheme val="minor"/>
      </rPr>
      <t/>
    </r>
  </si>
  <si>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</si>
  <si>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</si>
  <si>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</si>
  <si>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</si>
  <si>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</si>
  <si>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</si>
  <si>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</si>
  <si>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</si>
  <si>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NSFR derivative assets </t>
  </si>
  <si>
    <t xml:space="preserve">NSFR derivative liabilities before deduction of variation margin posted </t>
  </si>
  <si>
    <t>All other assets not included in the above categories</t>
  </si>
  <si>
    <t>Off-balance sheet items</t>
  </si>
  <si>
    <t>Total RSF</t>
  </si>
  <si>
    <t>Net Stable Funding Ratio (%)</t>
  </si>
  <si>
    <t xml:space="preserve"> a</t>
  </si>
  <si>
    <t xml:space="preserve">  b</t>
  </si>
  <si>
    <t>Amounts
30 June 2022</t>
  </si>
  <si>
    <t>Amounts
31 Dec 2021</t>
  </si>
  <si>
    <r>
      <t>Source based on reference numbers/letters of the balance sheet under the regulatory scope of consolidation</t>
    </r>
    <r>
      <rPr>
        <sz val="9"/>
        <rFont val="Calibri"/>
        <family val="2"/>
      </rPr>
      <t> </t>
    </r>
  </si>
  <si>
    <t xml:space="preserve">Common Equity Tier 1 (CET1) capital:  instruments and reserves                                             </t>
  </si>
  <si>
    <t xml:space="preserve">Capital instruments and the related share premium accounts </t>
  </si>
  <si>
    <t xml:space="preserve">of which: cooperative shares </t>
  </si>
  <si>
    <t>CC2_1</t>
  </si>
  <si>
    <t>of which: profit shares (Non-voting cooperative share)</t>
  </si>
  <si>
    <t>of which: cooperative capital deducted from own funds</t>
  </si>
  <si>
    <t xml:space="preserve">Retained earnings </t>
  </si>
  <si>
    <t>CC2_2</t>
  </si>
  <si>
    <t>Accumulated other comprehensive income (and other reserves)</t>
  </si>
  <si>
    <t>CC2_3</t>
  </si>
  <si>
    <t>EU-3a</t>
  </si>
  <si>
    <t>Funds for general banking risk</t>
  </si>
  <si>
    <t xml:space="preserve">Amount of qualifying items referred to in Article 484 (3) CRR and the related share premium accounts subject to phase out from CET1 </t>
  </si>
  <si>
    <t>Minority interests (amount allowed in consolidated CET1)</t>
  </si>
  <si>
    <t>EU-5a</t>
  </si>
  <si>
    <t xml:space="preserve">Independently reviewed interim profits net of any foreseeable charge or dividend </t>
  </si>
  <si>
    <t>CC2_4</t>
  </si>
  <si>
    <t>Common Equity Tier 1 (CET1) capital before regulatory adjustments</t>
  </si>
  <si>
    <t>Common Equity Tier 1 (CET1) capital: regulatory adjustments </t>
  </si>
  <si>
    <t>Additional value adjustments (negative amount)</t>
  </si>
  <si>
    <t>Intangible assets (net of related tax liability) (negative amount)</t>
  </si>
  <si>
    <t>CC2_5</t>
  </si>
  <si>
    <t>Deferred tax assets that rely on future profitability excluding those arising from temporary differences (net of related tax liability where the conditions in Article 38 (3) CRR are met) (negative amount)</t>
  </si>
  <si>
    <t>Fair value reserves related to gains or losses on cash flow hedges of financial instruments that are not valued at fair value</t>
  </si>
  <si>
    <t>CC2_6</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</si>
  <si>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</si>
  <si>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</si>
  <si>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</si>
  <si>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</si>
  <si>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CC2_7</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</si>
  <si>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</si>
  <si>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</si>
  <si>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</si>
  <si>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</si>
  <si>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1250%, where the institution opts for the deduction alternative</t>
  </si>
  <si>
    <t xml:space="preserve">     of which: qualifying holdings outside the financial sector (negative amount)</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</si>
  <si>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</si>
  <si>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</si>
  <si>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</si>
  <si>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CRR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</si>
  <si>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</si>
  <si>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</si>
  <si>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</si>
  <si>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</si>
  <si>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</si>
  <si>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</si>
  <si>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</si>
  <si>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</si>
  <si>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</si>
  <si>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t>Other regulatory adjustments</t>
  </si>
  <si>
    <t>CC2_8</t>
  </si>
  <si>
    <t>Total regulatory adjustments to Common Equity Tier 1 (CET1)</t>
  </si>
  <si>
    <t xml:space="preserve">Common Equity Tier 1 (CET1) capital </t>
  </si>
  <si>
    <t>Additional Tier 1 (AT1) capital: instruments</t>
  </si>
  <si>
    <t>Capital instruments and the related share premium accounts</t>
  </si>
  <si>
    <t xml:space="preserve">     of which: classified as equity under applicable accounting standards</t>
  </si>
  <si>
    <t xml:space="preserve">     of which: classified as liabilities under applicable accounting standards</t>
  </si>
  <si>
    <t>Amount of qualifying items referred to in Article 484 (4) CRR and the related share premium accounts subject to phase out from AT1</t>
  </si>
  <si>
    <t>EU-33a</t>
  </si>
  <si>
    <t>Amount of qualifying items referred to in Article 494a(1) CRR subject to phase out from AT1</t>
  </si>
  <si>
    <t>EU-33b</t>
  </si>
  <si>
    <t>Amount of qualifying items referred to in Article 494b(1) CRR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</si>
  <si>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</si>
  <si>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</si>
  <si>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</si>
  <si>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</si>
  <si>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</si>
  <si>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</si>
  <si>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</si>
  <si>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</si>
  <si>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</si>
  <si>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</si>
  <si>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</si>
  <si>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</si>
  <si>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</si>
  <si>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</si>
  <si>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</si>
  <si>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CC2_9</t>
  </si>
  <si>
    <t>Amount of qualifying  items referred to in Article 484(5) CRR and the related share premium accounts subject to phase out from T2 as described in Article 486(4) CRR</t>
  </si>
  <si>
    <t>EU-47a</t>
  </si>
  <si>
    <t>Amount of qualifying  items referred to in Article 494a(2) CRR subject to phase out from T2</t>
  </si>
  <si>
    <t>EU-47b</t>
  </si>
  <si>
    <t>Amount of qualifying  items referred to in Article 494b(2) CRR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</si>
  <si>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</si>
  <si>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</si>
  <si>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</si>
  <si>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</si>
  <si>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</si>
  <si>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</si>
  <si>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</si>
  <si>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</si>
  <si>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</si>
  <si>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</si>
  <si>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</si>
  <si>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</si>
  <si>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</si>
  <si>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</si>
  <si>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</si>
  <si>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</si>
  <si>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</si>
  <si>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</si>
  <si>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</si>
  <si>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</si>
  <si>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</si>
  <si>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</si>
  <si>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</si>
  <si>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</si>
  <si>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</si>
  <si>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</si>
  <si>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</si>
  <si>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</si>
  <si>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</si>
  <si>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</si>
  <si>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</si>
  <si>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</si>
  <si>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</si>
  <si>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CRR are met)</t>
  </si>
  <si>
    <t>CC2_10</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</si>
  <si>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</si>
  <si>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</si>
  <si>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</si>
  <si>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</si>
  <si>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</si>
  <si>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Current cap on T2 instruments subject to phase out arrangements</t>
  </si>
  <si>
    <t>Amount excluded from T2 due to cap (excess over cap after redemptions and maturities)</t>
  </si>
  <si>
    <t>Balance sheet as in published financial statements</t>
  </si>
  <si>
    <t>Under regulatory scope of consolidation</t>
  </si>
  <si>
    <t>Reference</t>
  </si>
  <si>
    <t>As at period end</t>
  </si>
  <si>
    <r>
      <t xml:space="preserve">Assets - </t>
    </r>
    <r>
      <rPr>
        <i/>
        <sz val="9"/>
        <rFont val="Calibri"/>
        <family val="2"/>
      </rPr>
      <t>Breakdown by asset classes according to the balance sheet in the published financial statements</t>
    </r>
  </si>
  <si>
    <t>Cash and cash equivalents</t>
  </si>
  <si>
    <t>Receivables from credit institutions</t>
  </si>
  <si>
    <t>Derivative contracts</t>
  </si>
  <si>
    <t>Receivables from customers</t>
  </si>
  <si>
    <t>Investment assets</t>
  </si>
  <si>
    <t xml:space="preserve">Investments in associates </t>
  </si>
  <si>
    <t>of which goodwill in associates</t>
  </si>
  <si>
    <t>Assets covering unit-linked contracts</t>
  </si>
  <si>
    <t>Property, plant and equipment (PPE)</t>
  </si>
  <si>
    <t>Other assets</t>
  </si>
  <si>
    <t>of which pension assets</t>
  </si>
  <si>
    <t>Tax assets</t>
  </si>
  <si>
    <t>Deferred tax assets</t>
  </si>
  <si>
    <t>Non-current assets held for sale</t>
  </si>
  <si>
    <t>Total assets</t>
  </si>
  <si>
    <r>
      <t>Liabilities</t>
    </r>
    <r>
      <rPr>
        <i/>
        <sz val="9"/>
        <rFont val="Calibri"/>
        <family val="2"/>
      </rPr>
      <t xml:space="preserve"> - Breakdown by liability classes according to the balance sheet in the published financial statements</t>
    </r>
  </si>
  <si>
    <t>Liabilities to credit institutions</t>
  </si>
  <si>
    <t>of which DVA</t>
  </si>
  <si>
    <t>Liabilities to customers</t>
  </si>
  <si>
    <t xml:space="preserve">Insurance liabilities  </t>
  </si>
  <si>
    <t>Liabilities from unit-linked insurance and investment contracts</t>
  </si>
  <si>
    <t>Debt securities issued to the public</t>
  </si>
  <si>
    <t xml:space="preserve">Provisions and other liabilities </t>
  </si>
  <si>
    <t>Tax liabilities</t>
  </si>
  <si>
    <t>Subordinated liabilities</t>
  </si>
  <si>
    <t>Liabilities associated with non-current assets held for sale</t>
  </si>
  <si>
    <t>Total liabilities</t>
  </si>
  <si>
    <t>Equity capital</t>
  </si>
  <si>
    <t>Share of OP Financial Group's owners</t>
  </si>
  <si>
    <t>Cooperative capital</t>
  </si>
  <si>
    <t>Cooperative share</t>
  </si>
  <si>
    <t>Profit share</t>
  </si>
  <si>
    <t>Fair value reserve</t>
  </si>
  <si>
    <t>of which cash flow hedge reserve</t>
  </si>
  <si>
    <t>Other reserves</t>
  </si>
  <si>
    <t>Retained earnings</t>
  </si>
  <si>
    <t>Profit for previous financial years</t>
  </si>
  <si>
    <t>Actuarial gains and losses</t>
  </si>
  <si>
    <t>Profit for the financial year</t>
  </si>
  <si>
    <t>Non-controlling interests</t>
  </si>
  <si>
    <t>Total Equity capital</t>
  </si>
  <si>
    <t>Applicable amount
30 June 2022</t>
  </si>
  <si>
    <t>Applicable amount
31 Dec 2021</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</si>
  <si>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</si>
  <si>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</si>
  <si>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</si>
  <si>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t>(Adjustment for temporary exemption of exposures to central banks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</si>
  <si>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</si>
  <si>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</si>
  <si>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</si>
  <si>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</si>
  <si>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</si>
  <si>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</si>
  <si>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</si>
  <si>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</si>
  <si>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</si>
  <si>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</si>
  <si>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</si>
  <si>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</si>
  <si>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CRR leverage ratio exposures</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</si>
  <si>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</si>
  <si>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</si>
  <si>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</si>
  <si>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</si>
  <si>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</si>
  <si>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</si>
  <si>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</si>
  <si>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</si>
  <si>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</si>
  <si>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</si>
  <si>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</si>
  <si>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</si>
  <si>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</si>
  <si>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</si>
  <si>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</si>
  <si>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</si>
  <si>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</si>
  <si>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</si>
  <si>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</si>
  <si>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</si>
  <si>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</si>
  <si>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(Exempted CCP leg of client-cleared trade exposures) (Original Exposure Method)</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</si>
  <si>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</si>
  <si>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</si>
  <si>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</si>
  <si>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</si>
  <si>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</si>
  <si>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</si>
  <si>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</si>
  <si>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</si>
  <si>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</si>
  <si>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</si>
  <si>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</si>
  <si>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</si>
  <si>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</si>
  <si>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</si>
  <si>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</si>
  <si>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</si>
  <si>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deducted in determining Tier 1 capital and specific provisions associated associated with off-balance sheet exposures)</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</si>
  <si>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</si>
  <si>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</si>
  <si>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</si>
  <si>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</si>
  <si>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</si>
  <si>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</si>
  <si>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</si>
  <si>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</si>
  <si>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</si>
  <si>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</si>
  <si>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</si>
  <si>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t>(Excluded passing-through promotional loan exposures by non-public development banks (or units))</t>
  </si>
  <si>
    <t>EU-22f</t>
  </si>
  <si>
    <t xml:space="preserve">(Excluded guaranteed parts of exposures arising from export credits) </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</si>
  <si>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</si>
  <si>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</si>
  <si>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</si>
  <si>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</si>
  <si>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</si>
  <si>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</si>
  <si>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</si>
  <si>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</si>
  <si>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</si>
  <si>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exempted exposures)</t>
  </si>
  <si>
    <t>Capital and total exposure measure</t>
  </si>
  <si>
    <t>EU-25</t>
  </si>
  <si>
    <t>Leverage ratio (excluding the impact of the exemption of public sector investments and promotional loans) (%)</t>
  </si>
  <si>
    <t>25a</t>
  </si>
  <si>
    <t>Leverage ratio (excluding the impact of any applicable temporary exemption of central bank reserves) (%)</t>
  </si>
  <si>
    <t>Regulatory minimum leverage ratio requirement (%)</t>
  </si>
  <si>
    <t>EU-26a</t>
  </si>
  <si>
    <t>EU-26b</t>
  </si>
  <si>
    <t xml:space="preserve">     of which: to be made up of CET1 capital</t>
  </si>
  <si>
    <t>EU-27a</t>
  </si>
  <si>
    <t>Choice on transitional arrangements and relevant exposures</t>
  </si>
  <si>
    <t>EU-27b</t>
  </si>
  <si>
    <t>Choice on transitional arrangements for the definition of the capital measure</t>
  </si>
  <si>
    <t>Fully phased-in</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</si>
  <si>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</si>
  <si>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</si>
  <si>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</si>
  <si>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</si>
  <si>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</si>
  <si>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</si>
  <si>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</si>
  <si>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</si>
  <si>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</si>
  <si>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OP Financial Group has not applied the temporary relief allowed by the ECB or IFRS9 transitional provisions to own funds.</t>
  </si>
  <si>
    <t>Description of the processes used to manage the risk of excessive leverage</t>
  </si>
  <si>
    <t xml:space="preserve">By means of ALM and capital management, the Group ensures that leverage will remain controlled in view of maturity transformation and that adequate tools will remain available for leverage management. OP Financial Group has set its capital adequacy target sufficiently high, in which case leverage will not be high or the minimum leverage ratio will not decrease close to the minimum level. The Group monitors leverage by means of its internal target levels for the leverage ratio and of capital adequacy; in addition, the Group monitors, for example, the net stable funding ratio (NSFR) and the asset encumbrance (AE). </t>
  </si>
  <si>
    <t>Total on-balance sheet exposures (excluding derivatives, SFTs, and exempted exposures), of which:</t>
  </si>
  <si>
    <t>Trading book exposures</t>
  </si>
  <si>
    <t>EU-3</t>
  </si>
  <si>
    <t>Banking book exposures, of which:</t>
  </si>
  <si>
    <t>Exposures treated as sovereigns</t>
  </si>
  <si>
    <t>EU-6</t>
  </si>
  <si>
    <t>Exposures to regional governments, MDB, international organisations and PSE, not treated as sovereigns</t>
  </si>
  <si>
    <t>EU-7</t>
  </si>
  <si>
    <t>EU-8</t>
  </si>
  <si>
    <t>Secured by mortgages of immovable properties</t>
  </si>
  <si>
    <t>EU-9</t>
  </si>
  <si>
    <t>EU-10</t>
  </si>
  <si>
    <t>EU-11</t>
  </si>
  <si>
    <t>EU-12</t>
  </si>
  <si>
    <t>Other exposures (eg equity, securitisations, and other non-credit obligation assets)</t>
  </si>
  <si>
    <t>General credit exposures</t>
  </si>
  <si>
    <t>Relevant credit exposures – Market risk</t>
  </si>
  <si>
    <t>Securitisation exposures  Exposure value for non-trading book</t>
  </si>
  <si>
    <t>Own fund requirements</t>
  </si>
  <si>
    <t xml:space="preserve">Risk-weighted exposure amounts </t>
  </si>
  <si>
    <t>Own fund requirements weights
(%)</t>
  </si>
  <si>
    <t>Countercyclical buffer rate
(%)</t>
  </si>
  <si>
    <t>30 June2022, EUR million</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</si>
  <si>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</si>
  <si>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</si>
  <si>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</si>
  <si>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</si>
  <si>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</si>
  <si>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</si>
  <si>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</si>
  <si>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Breakdown by country:</t>
  </si>
  <si>
    <t>Norway</t>
  </si>
  <si>
    <t>Czech</t>
  </si>
  <si>
    <t>Slovakia</t>
  </si>
  <si>
    <t>Bulgaria</t>
  </si>
  <si>
    <t>Luxembourg</t>
  </si>
  <si>
    <t>Institution specific countercyclical capital buffer rate (%)</t>
  </si>
  <si>
    <t>Institution specific countercyclical capital buffer requirement</t>
  </si>
  <si>
    <t>Newly originated loans and advances subject to public guarantee schemes
16 March 2020 - 30 June 2022</t>
  </si>
  <si>
    <t>4.1 Quantitative information of LCR (EU LIQ1)</t>
  </si>
  <si>
    <t>4.2 Qualitative information on LCR (EU LIQB)</t>
  </si>
  <si>
    <t>4.3 Net Stable Funding Ratio (EU LIQ2)</t>
  </si>
  <si>
    <t>4.14 Operational risk own funds requirements and risk-weighted exposure amounts (EU OR1)</t>
  </si>
  <si>
    <t>4.13 Amount of institution-specific countercyclical capital buffer ( EU CCyB2)</t>
  </si>
  <si>
    <t>4.12 Geographical distribution of credit exposures relevant for the calculation of the countercyclical buffer (EU CCyB1)</t>
  </si>
  <si>
    <t>4.5 Securitisation exposures in the non-trading book and associated regulatory capital requirements - institution acting as investor (EU SEC4)</t>
  </si>
  <si>
    <t>4.6 Interest rate risks of non-trading book activities (EU IRRBB1)</t>
  </si>
  <si>
    <t>4.7 Composition of regulatory own funds (EU CC1)</t>
  </si>
  <si>
    <t>4.8 Reconciliation of regulatory own funds to balance sheet in the audited financial statements (EU CC2)</t>
  </si>
  <si>
    <t>4.9 LRSum: Summary reconciliation of accounting assets and leverage ratio exposures (EU LR1)</t>
  </si>
  <si>
    <t>4.10 LRCom: Leverage ratio common disclosure (EU LR2)</t>
  </si>
  <si>
    <t>4.11 LRSpl: Split-up of on balance sheet exposures (excluding derivatives, SFTs and exempted exposures) (EU LR3)</t>
  </si>
  <si>
    <t xml:space="preserve">Ratings have declined slightly during H1/2022.  </t>
  </si>
  <si>
    <t>Under the SA and F-IRBA, which is applied to credit institution and corporate exposures, OP Financial Group utilises the following collaterals specified in the capital adequacy regulations: residential buildings and shares entitling their holders to the possession of an apartment, deposits and securities (equities). Deposits and securities are financial collateral, as referred to in the regulatory framework, and alternative methods are available for their accounting treatment. OP Financial Group has treated financial collateral in the above approaches using the so-called comprehensive method and volatility adjustments given by the relevant regulator. Only approved guarantors specified in the capital adequacy regulations may be used, such as guarantees granted by the Finnish State and other states, and those granted by municipalities and banks. Credit derivatives have not been used in the calculation. Off-setting balance-sheet or off-balance-sheet items were not applied in credit risk mitigation.</t>
  </si>
  <si>
    <t>The substitution approach is applied under the Foundation IRBA (F-IRB) and Standardised approach.</t>
  </si>
  <si>
    <t xml:space="preserve">     of which: to be made up of CET1 capital (percentage points) *</t>
  </si>
  <si>
    <t>In the table 2.9 all collaterals relating to the exposures have been presented. Relevant ECL has been deducted from the carrying amounts.</t>
  </si>
  <si>
    <t>* P2R may be covered with different capital buckets (CET1, AT1 and T2). Since OP Financial Group has not issued AT1 instruments, also AT1 bucket of P2R has been covered with CET1. In case AT1 bucket would be full, the P2R covered by CET1 would be 1.27%.</t>
  </si>
  <si>
    <t>On 26 July 2022, OP Cooperative’s Board of Directors decided to file a pre-application with the European Central Bank on the use of the Standardised Approach in capital adequacy calculation, instead of the internal models (IRBA) and the currently applied risk-weighted assets floor based on the Standardised Approach. A possible transfer to the Standardised Approach will not affect OP Financial Group’s capital adequacy or risk exposure.</t>
  </si>
  <si>
    <t>OP Financial Group received IRBA permission in stages between 2008–2011. OP Financial Group has used the Foundation Internal Ratings Based Approach (FIRB) to measure capital requirement for corporate and credit institution exposures. This approach uses internal credit ratings to determine a customer’s probability of default (PD), whereas loss given default (LGD) and credit conversion factor (CCF) are regulatory standard estimates. The Group has used the Advanced Internal Ratings Based approach (AIRB) to measure capital requirement for retail exposures. This approach uses internal credit ratings to determine a customer’s PD. Also LGD and CCF are estimated internally. The Standardised Approach is used for OP Retail Customers plc's exposures.</t>
  </si>
  <si>
    <t>The differences between the balance sheets of OP Financial Group and the consolidation group are due to differences in the content and extent of consolidation. Within the consolidation group, insurance companies have not been consolidated but are shown in investments made by the consolidation group and the insurance companies’ equity capital is not included in the equity capital of the consolidation group. The consolidation group has applied the materiality threshold specified in Article 19 of CRR in the consolidation of its companies. Table 4.7 and 1.1 present items deducted from the capital base.</t>
  </si>
  <si>
    <t>The minimum leverage ratio for OP Financial Group’s Banking was 7.8% (7.4). The ratio increased as a result of a decrease in central bank deposits. The regulatory minimum requirement is 3%.</t>
  </si>
  <si>
    <t>OP Financial Group's strategic investments (including insurance participations) were transferred to the simple risk weight approach during Q2/2022. Transition increased RWAs for equities by EUR 1.8 billion, which was absorbed by the SA floor in total REA.</t>
  </si>
  <si>
    <t>The amount of forbearance measures –  in practice, the amount of repayment holidays – has decreased as a result of ceasing COVID-19 related measures.</t>
  </si>
  <si>
    <t xml:space="preserve">Credit derivatives relate to issued structured notes. </t>
  </si>
  <si>
    <t>Counterparty credit risk associated with derivative contracts arises from receivables which OP Financial Group may have from its counterparties in case they default. OP Financial Group measures counterparty risk by Standardised Approach to Counterparty Credit Risk (SA-CCR). The exposure amount based on the SA-CCR is used in the calculation of regulatory capital requirement and of economic capital.</t>
  </si>
  <si>
    <t>OP Financial Group’s portfolio of derivatives consists mainly of interest rate derivatives in which no parallel correlation exist between the creditworthiness of the counterparty to the derivative contract and interest rates (so-called wrong-way risk).</t>
  </si>
  <si>
    <t>Credit risk arising from bank counterparties is reduced through collateral, which means the use of ISDA Credit Support Annex (CSA) contract associated with the ISDA general agreement. In the collateral system, the counterparty provides cash or securities in security for the receivable. Collateral matching between counterparties is performed on a daily basis. In respect of guarantees and collateral securities, the Group applies the same practices as in credit risk. The Group ensures a sufficient level of collateralisation as part of its daily liquidity management through stress testing.</t>
  </si>
  <si>
    <t xml:space="preserve">The average risk weights of corporate exposures and credit institution exposures decreased from their 2021-end level. Exposures and RWAs decreased due to higher interest rates. 
No detailed information has been presented on retail exposures; the amount of counterparty risk exposures under retail exposures is not material. </t>
  </si>
  <si>
    <t>The size of customer limits is defined on the basis of assets included in derivative contracts and the estimated validity of the contracts.</t>
  </si>
  <si>
    <t xml:space="preserve">Diversification of funding in terms of tenors, regions and products is an important element of liquidity risk management framework. Non-maturity deposits are the main form of funding. Funding from retail customer deposits is very diversified and is based on long-term customer relationships. It is therefore largely considered stable funding. Wholesale funding must be diversified. This reduces the Group’s dependence on individual funding sources and the risks associated with price and availability of funding. A high-quality home loan portfolio secures a low-cost financing for banking. Refinancing risk associated with OP Mortgage Bank's secured wholesale funding is low and it can be considered a stable funding source. Sufficient unsecured long-term wholesale funding also ensures the fulfilment of the regulatory requirements (MREL, NSFR) and rating targets. Moderate asset encumbrance (AE) ensures the availability of unsecured long-term wholesale funding and the adequacy of liquidity contingency items. Short-term wholesale funding is used to primarily react to changes in the liquidity position. </t>
  </si>
  <si>
    <t>The HQLA as of 30 June 2022 of 30 billion euros is primarily held in Level 1 cash and central bank reserves (98%) and  Level 2B bonds (2%). This compares to 36 billion euros as of December 31, 2021 primarily held in Level 1 cash and central bank reserves (99%). In table 4.1 HQLA is presented as month-end-averages for each quarter.</t>
  </si>
  <si>
    <t>4.4 Securitisation exposures in the non-trading book (EU SEC1)</t>
  </si>
  <si>
    <t>The Group will shift to the Standardised Approach in its capital adequacy measurement for credit institution exposures and certain minor parts of corporate exposures during the third quarter. The Group has previously applied the IRBA for such exposures. This change will not affect OP Financial Group’s capital adequacy.</t>
  </si>
  <si>
    <t>OP Financial Group’s capital adequacy remained strong, despite the application of the floor. Application of the floor decreased OP Financial Group’s CET1 ratio by 1 percentage point and its FiCo ratio by 15 percentage points. Group’s CET1 ratio exceeds the minimum regulatory requirement by 7,9 percentage points and the financial conglomerate’s FiCo ratio will exceed the minimum requirement by 37 percentage points.</t>
  </si>
  <si>
    <t>CET1 available after meeting the total SREP own funds requirements (%) **</t>
  </si>
  <si>
    <t>** The methodology to calculate the available CET1 capital has been changed. Previous quarters have been changed accordingly.</t>
  </si>
  <si>
    <t>As a credit institution, OP Financial Group's capital adequacy is on a solid basis compared to the statutory requirements and those set by the authorities. The capital requirement of 13.8% comprises the minimum requirement of 8%, the capital conservation buffer of 2.5%, the O-SII buffer requirement of 1.0%, the minimum requirement (P2R) of 2.25% set by the ECB and the changing capital conservation buffers by country for foreign exposures.
In June 2022, the FIN-FSA reiterated its decision not to impose a countercyclical capital buffer requirement on banks. At the same time, the FIN-FSA performed an annual review of banks’ capital buffer requirements and decided to raise OP Financial Group’s O-SII buffer by 0.5 percentage points to 1.5%, effective as of 1 January 2023.</t>
  </si>
  <si>
    <t xml:space="preserve">OP Financial Group's CET1 ratio was 17.6% (18.2), which exceeds the minimum regulatory requirement by 5.9 percentage points. The CET1 ratio decreased by ca. 1 percentage point through implementation of the SA floor. The ratio was improved by earnings performance and the issuance of Profit Shares.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</si>
</sst>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
    <numFmt numFmtId="165" formatCode="#,##0.0"/>
    <numFmt numFmtId="166" formatCode="0.0"/>
    <numFmt numFmtId="167" formatCode="0.0\ %"/>
    <numFmt numFmtId="168" formatCode="#,##0.00000,,"/>
    <numFmt numFmtId="169" formatCode="#,##0.00000000,,"/>
    <numFmt numFmtId="170" formatCode="#,##0.00,,"/>
    <numFmt numFmtId="171" formatCode="0.000\ %"/>
    <numFmt numFmtId="172" formatCode="#,##0.0000"/>
    <numFmt numFmtId="173" formatCode="0.00000\ %"/>
  </numFmts>
  <fonts count="83">
    <font>
      <sz val="11"/>
      <color theme="1"/>
      <name val="OP Chevin Pro Light"/>
      <family val="2"/>
      <scheme val="minor"/>
    </font>
    <font>
      <sz val="11"/>
      <color theme="1"/>
      <name val="OP Chevin Pro Light"/>
      <family val="2"/>
      <scheme val="minor"/>
    </font>
    <font>
      <sz val="14"/>
      <name val="OP Chevin Pro Light"/>
      <family val="2"/>
    </font>
    <font>
      <sz val="10"/>
      <name val="Arial"/>
      <family val="2"/>
    </font>
    <font>
      <sz val="11"/>
      <color indexed="53"/>
      <name val="OP Chevin Pro Light"/>
      <family val="2"/>
    </font>
    <font>
      <b/>
      <sz val="11"/>
      <color theme="9"/>
      <name val="OP Chevin Pro Light"/>
      <family val="2"/>
      <scheme val="minor"/>
    </font>
    <font>
      <sz val="11"/>
      <color theme="1"/>
      <name val="OP Chevin Pro Light"/>
      <family val="2"/>
      <charset val="238"/>
      <scheme val="minor"/>
    </font>
    <font>
      <i/>
      <strike/>
      <sz val="11"/>
      <color rgb="FFFF0000"/>
      <name val="OP Chevin Pro Light"/>
      <family val="2"/>
      <scheme val="minor"/>
    </font>
    <font>
      <b/>
      <sz val="10"/>
      <name val="Arial"/>
      <family val="2"/>
    </font>
    <font>
      <b/>
      <sz val="12"/>
      <name val="Arial"/>
      <family val="2"/>
    </font>
    <font>
      <b/>
      <sz val="20"/>
      <name val="Arial"/>
      <family val="2"/>
    </font>
    <font>
      <b/>
      <sz val="11"/>
      <color indexed="53"/>
      <name val="OP Chevin Pro Light"/>
      <family val="2"/>
    </font>
    <font>
      <u/>
      <sz val="11"/>
      <color theme="10"/>
      <name val="OP Chevin Pro Light"/>
      <family val="2"/>
      <scheme val="minor"/>
    </font>
    <font>
      <sz val="8"/>
      <name val="OP Chevin Pro Light"/>
      <family val="2"/>
      <scheme val="minor"/>
    </font>
    <font>
      <i/>
      <sz val="12"/>
      <name val="OP Chevin Pro Medium"/>
      <family val="2"/>
    </font>
    <font>
      <sz val="9"/>
      <name val="Calibri"/>
      <family val="2"/>
    </font>
    <font>
      <sz val="10"/>
      <name val="Calibri"/>
      <family val="2"/>
    </font>
    <font>
      <sz val="14"/>
      <name val="Calibri"/>
      <family val="2"/>
    </font>
    <font>
      <b/>
      <sz val="10"/>
      <name val="Calibri"/>
      <family val="2"/>
    </font>
    <font>
      <sz val="11"/>
      <name val="Calibri"/>
      <family val="2"/>
    </font>
    <font>
      <sz val="8"/>
      <name val="Calibri"/>
      <family val="2"/>
    </font>
    <font>
      <sz val="8"/>
      <color rgb="FFFF0000"/>
      <name val="Calibri"/>
      <family val="2"/>
    </font>
    <font>
      <sz val="9"/>
      <color rgb="FF000000"/>
      <name val="Calibri"/>
      <family val="2"/>
    </font>
    <font>
      <sz val="11"/>
      <color theme="1"/>
      <name val="Calibri"/>
      <family val="2"/>
    </font>
    <font>
      <sz val="9"/>
      <color theme="1"/>
      <name val="Calibri"/>
      <family val="2"/>
    </font>
    <font>
      <b/>
      <sz val="9"/>
      <name val="Calibri"/>
      <family val="2"/>
    </font>
    <font>
      <sz val="8"/>
      <color theme="1"/>
      <name val="Calibri"/>
      <family val="2"/>
    </font>
    <font>
      <i/>
      <sz val="9"/>
      <name val="Calibri"/>
      <family val="2"/>
    </font>
    <font>
      <u/>
      <sz val="9"/>
      <name val="Calibri"/>
      <family val="2"/>
    </font>
    <font>
      <sz val="9"/>
      <color rgb="FFFF0000"/>
      <name val="Calibri"/>
      <family val="2"/>
    </font>
    <font>
      <sz val="11"/>
      <color rgb="FFFF0000"/>
      <name val="Calibri"/>
      <family val="2"/>
    </font>
    <font>
      <sz val="10"/>
      <color theme="1"/>
      <name val="Calibri"/>
      <family val="2"/>
    </font>
    <font>
      <sz val="10"/>
      <color rgb="FF000000"/>
      <name val="Calibri"/>
      <family val="2"/>
    </font>
    <font>
      <b/>
      <sz val="9"/>
      <color rgb="FFFF0000"/>
      <name val="Calibri"/>
      <family val="2"/>
    </font>
    <font>
      <u/>
      <sz val="10"/>
      <color theme="10"/>
      <name val="Calibri"/>
      <family val="2"/>
    </font>
    <font>
      <sz val="16"/>
      <color indexed="53"/>
      <name val="Calibri"/>
      <family val="2"/>
    </font>
    <font>
      <sz val="20"/>
      <name val="Calibri"/>
      <family val="2"/>
    </font>
    <font>
      <sz val="14"/>
      <color indexed="53"/>
      <name val="Calibri"/>
      <family val="2"/>
    </font>
    <font>
      <sz val="16"/>
      <name val="Calibri"/>
      <family val="2"/>
    </font>
    <font>
      <sz val="10"/>
      <color rgb="FFFF0000"/>
      <name val="Calibri"/>
      <family val="2"/>
    </font>
    <font>
      <sz val="8"/>
      <color indexed="53"/>
      <name val="Calibri"/>
      <family val="2"/>
    </font>
    <font>
      <b/>
      <sz val="9"/>
      <color indexed="53"/>
      <name val="Calibri"/>
      <family val="2"/>
    </font>
    <font>
      <sz val="9"/>
      <color theme="4"/>
      <name val="Calibri"/>
      <family val="2"/>
    </font>
    <font>
      <sz val="12"/>
      <color indexed="53"/>
      <name val="Calibri"/>
      <family val="2"/>
    </font>
    <font>
      <sz val="9"/>
      <color indexed="53"/>
      <name val="Calibri"/>
      <family val="2"/>
    </font>
    <font>
      <sz val="10"/>
      <color indexed="53"/>
      <name val="Calibri"/>
      <family val="2"/>
    </font>
    <font>
      <b/>
      <sz val="10"/>
      <color indexed="53"/>
      <name val="Calibri"/>
      <family val="2"/>
    </font>
    <font>
      <b/>
      <sz val="10"/>
      <color theme="1"/>
      <name val="Calibri"/>
      <family val="2"/>
    </font>
    <font>
      <b/>
      <sz val="9"/>
      <color theme="1"/>
      <name val="Calibri"/>
      <family val="2"/>
    </font>
    <font>
      <sz val="12"/>
      <color theme="1"/>
      <name val="Calibri"/>
      <family val="2"/>
    </font>
    <font>
      <b/>
      <sz val="16"/>
      <color theme="1"/>
      <name val="Calibri"/>
      <family val="2"/>
    </font>
    <font>
      <b/>
      <i/>
      <sz val="9"/>
      <name val="Calibri"/>
      <family val="2"/>
    </font>
    <font>
      <sz val="11"/>
      <color theme="4"/>
      <name val="Calibri"/>
      <family val="2"/>
    </font>
    <font>
      <b/>
      <sz val="14"/>
      <color theme="1"/>
      <name val="Calibri"/>
      <family val="2"/>
    </font>
    <font>
      <b/>
      <sz val="11"/>
      <color theme="1"/>
      <name val="Calibri"/>
      <family val="2"/>
    </font>
    <font>
      <sz val="11"/>
      <color rgb="FF000000"/>
      <name val="Calibri"/>
      <family val="2"/>
    </font>
    <font>
      <strike/>
      <sz val="9"/>
      <name val="Calibri"/>
      <family val="2"/>
    </font>
    <font>
      <b/>
      <sz val="8"/>
      <name val="Calibri"/>
      <family val="2"/>
    </font>
    <font>
      <sz val="12"/>
      <color rgb="FFFF0000"/>
      <name val="Calibri"/>
      <family val="2"/>
    </font>
    <font>
      <strike/>
      <sz val="9"/>
      <color rgb="FFFF0000"/>
      <name val="Calibri"/>
      <family val="2"/>
    </font>
    <font>
      <sz val="11"/>
      <color indexed="53"/>
      <name val="Calibri"/>
      <family val="2"/>
    </font>
    <font>
      <b/>
      <sz val="14"/>
      <name val="Calibri"/>
      <family val="2"/>
    </font>
    <font>
      <b/>
      <sz val="18"/>
      <color rgb="FFFF0000"/>
      <name val="Calibri"/>
      <family val="2"/>
    </font>
    <font>
      <b/>
      <sz val="11"/>
      <color rgb="FFFF0000"/>
      <name val="Calibri"/>
      <family val="2"/>
    </font>
    <font>
      <b/>
      <sz val="12"/>
      <color theme="1"/>
      <name val="Calibri"/>
      <family val="2"/>
    </font>
    <font>
      <b/>
      <sz val="8"/>
      <color theme="1"/>
      <name val="Calibri"/>
      <family val="2"/>
    </font>
    <font>
      <sz val="14"/>
      <color theme="1"/>
      <name val="Calibri"/>
      <family val="2"/>
    </font>
    <font>
      <sz val="8.5"/>
      <color theme="1"/>
      <name val="Calibri"/>
      <family val="2"/>
    </font>
    <font>
      <b/>
      <sz val="12"/>
      <name val="Calibri"/>
      <family val="2"/>
    </font>
    <font>
      <sz val="11"/>
      <color rgb="FF0070C0"/>
      <name val="Calibri"/>
      <family val="2"/>
    </font>
    <font>
      <sz val="12"/>
      <color rgb="FF000000"/>
      <name val="Calibri"/>
      <family val="2"/>
    </font>
    <font>
      <b/>
      <sz val="14"/>
      <color rgb="FF000000"/>
      <name val="Calibri"/>
      <family val="2"/>
    </font>
    <font>
      <b/>
      <sz val="9"/>
      <color rgb="FF000000"/>
      <name val="Calibri"/>
      <family val="2"/>
    </font>
    <font>
      <sz val="10"/>
      <color indexed="8"/>
      <name val="Helvetica Neue"/>
    </font>
    <font>
      <b/>
      <sz val="9"/>
      <color indexed="8"/>
      <name val="Calibri"/>
      <family val="2"/>
    </font>
    <font>
      <b/>
      <u/>
      <sz val="9"/>
      <name val="Calibri"/>
      <family val="2"/>
    </font>
    <font>
      <sz val="7"/>
      <color rgb="FF000000"/>
      <name val="OP Chevin Pro Light"/>
      <family val="2"/>
      <scheme val="minor"/>
    </font>
    <font>
      <u/>
      <sz val="10"/>
      <name val="Calibri"/>
      <family val="2"/>
    </font>
    <font>
      <b/>
      <sz val="8.5"/>
      <name val="Calibri"/>
      <family val="2"/>
    </font>
    <font>
      <u/>
      <sz val="9"/>
      <color rgb="FFFF0000"/>
      <name val="Calibri"/>
      <family val="2"/>
    </font>
    <font>
      <b/>
      <sz val="14"/>
      <color rgb="FFFF0000"/>
      <name val="Calibri"/>
      <family val="2"/>
    </font>
    <font>
      <sz val="7"/>
      <color rgb="FF242424"/>
      <name val="Segoe UI"/>
      <family val="2"/>
    </font>
    <font>
      <b/>
      <i/>
      <sz val="9"/>
      <color theme="1"/>
      <name val="Calibri"/>
      <family val="2"/>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1" tint="0.79998168889431442"/>
        <bgColor indexed="64"/>
      </patternFill>
    </fill>
    <fill>
      <patternFill patternType="solid">
        <fgColor rgb="FFFFFFCC"/>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s>
  <cellStyleXfs count="22">
    <xf numFmtId="0" fontId="0" fillId="0" borderId="0"/>
    <xf numFmtId="9" fontId="1" fillId="0" borderId="0" applyFont="0" applyFill="0" applyBorder="0" applyAlignment="0" applyProtection="0"/>
    <xf numFmtId="0" fontId="2" fillId="0" borderId="0">
      <alignment horizontal="left"/>
    </xf>
    <xf numFmtId="0" fontId="3" fillId="0" borderId="0"/>
    <xf numFmtId="0" fontId="4" fillId="0" borderId="0"/>
    <xf numFmtId="0" fontId="3" fillId="0" borderId="0">
      <alignment vertical="center"/>
    </xf>
    <xf numFmtId="3" fontId="3" fillId="4" borderId="2" applyFont="0">
      <alignment horizontal="right" vertical="center"/>
      <protection locked="0"/>
    </xf>
    <xf numFmtId="0" fontId="6" fillId="0" borderId="0"/>
    <xf numFmtId="0" fontId="3" fillId="0" borderId="0">
      <alignment vertical="center"/>
    </xf>
    <xf numFmtId="0" fontId="3" fillId="0" borderId="0"/>
    <xf numFmtId="0" fontId="9" fillId="0" borderId="0" applyNumberFormat="0" applyFill="0" applyBorder="0" applyAlignment="0" applyProtection="0"/>
    <xf numFmtId="0" fontId="10" fillId="5" borderId="15" applyNumberFormat="0" applyFill="0" applyBorder="0" applyAlignment="0" applyProtection="0">
      <alignment horizontal="left"/>
    </xf>
    <xf numFmtId="0" fontId="8" fillId="5" borderId="6" applyFont="0" applyBorder="0">
      <alignment horizontal="center" wrapText="1"/>
    </xf>
    <xf numFmtId="0" fontId="3" fillId="0" borderId="0"/>
    <xf numFmtId="0" fontId="11" fillId="0" borderId="0"/>
    <xf numFmtId="0" fontId="3" fillId="0" borderId="0"/>
    <xf numFmtId="0" fontId="3" fillId="0" borderId="0"/>
    <xf numFmtId="0" fontId="12" fillId="0" borderId="0" applyNumberFormat="0" applyFill="0" applyBorder="0" applyAlignment="0" applyProtection="0"/>
    <xf numFmtId="0" fontId="14" fillId="0" borderId="0">
      <alignment horizontal="left"/>
    </xf>
    <xf numFmtId="0" fontId="73" fillId="0" borderId="0" applyNumberFormat="0" applyFill="0" applyBorder="0" applyProtection="0">
      <alignment vertical="top" wrapText="1"/>
    </xf>
    <xf numFmtId="0" fontId="1" fillId="0" borderId="0"/>
    <xf numFmtId="0" fontId="3" fillId="0" borderId="0"/>
  </cellStyleXfs>
  <cellXfs count="702">
    <xf numFmtId="0" fontId="0" fillId="0" borderId="0" xfId="0"/>
    <xf numFmtId="0" fontId="16" fillId="0" borderId="0" xfId="0" applyFont="1" applyAlignment="1">
      <alignment vertical="center"/>
    </xf>
    <xf numFmtId="0" fontId="16" fillId="0" borderId="0" xfId="0" applyFont="1"/>
    <xf numFmtId="0" fontId="17" fillId="0" borderId="0" xfId="2" applyFont="1">
      <alignment horizontal="left"/>
    </xf>
    <xf numFmtId="0" fontId="18" fillId="0" borderId="0" xfId="0" applyFont="1"/>
    <xf numFmtId="0" fontId="16" fillId="0" borderId="0" xfId="0" applyFont="1" applyAlignment="1">
      <alignment horizontal="left" wrapText="1"/>
    </xf>
    <xf numFmtId="0" fontId="15" fillId="0" borderId="0" xfId="0" applyFont="1"/>
    <xf numFmtId="0" fontId="23" fillId="6" borderId="0" xfId="0" applyFont="1" applyFill="1"/>
    <xf numFmtId="0" fontId="24" fillId="0" borderId="0" xfId="0" applyFont="1"/>
    <xf numFmtId="0" fontId="23" fillId="0" borderId="0" xfId="0" applyFont="1"/>
    <xf numFmtId="0" fontId="15" fillId="0" borderId="0" xfId="0" applyFont="1" applyAlignment="1">
      <alignment vertical="center" wrapText="1"/>
    </xf>
    <xf numFmtId="0" fontId="23" fillId="2" borderId="0" xfId="0" applyFont="1" applyFill="1"/>
    <xf numFmtId="0" fontId="15" fillId="0" borderId="0" xfId="0" applyFont="1" applyAlignment="1">
      <alignment horizontal="center" vertical="center" wrapText="1"/>
    </xf>
    <xf numFmtId="0" fontId="15" fillId="0" borderId="0" xfId="0" applyFont="1" applyAlignment="1">
      <alignment horizontal="left" vertical="center" wrapText="1" indent="1"/>
    </xf>
    <xf numFmtId="164" fontId="15" fillId="0" borderId="0" xfId="0" applyNumberFormat="1" applyFont="1" applyAlignment="1">
      <alignment horizontal="right" vertical="center"/>
    </xf>
    <xf numFmtId="0" fontId="15" fillId="0" borderId="0" xfId="0" quotePrefix="1" applyFont="1"/>
    <xf numFmtId="4" fontId="26" fillId="0" borderId="0" xfId="0" applyNumberFormat="1" applyFont="1"/>
    <xf numFmtId="0" fontId="15" fillId="0" borderId="0" xfId="0" applyFont="1" applyAlignment="1">
      <alignment vertical="center"/>
    </xf>
    <xf numFmtId="164" fontId="15" fillId="0" borderId="0" xfId="9" applyNumberFormat="1" applyFont="1" applyAlignment="1">
      <alignment horizontal="right" vertical="center" wrapText="1"/>
    </xf>
    <xf numFmtId="0" fontId="15" fillId="0" borderId="0" xfId="0" applyFont="1" applyAlignment="1">
      <alignment horizontal="center" vertical="center"/>
    </xf>
    <xf numFmtId="0" fontId="15" fillId="0" borderId="0" xfId="0" applyFont="1" applyAlignment="1">
      <alignment horizontal="justify" vertical="center" wrapText="1"/>
    </xf>
    <xf numFmtId="0" fontId="15" fillId="8" borderId="0" xfId="0" applyFont="1" applyFill="1" applyAlignment="1">
      <alignment horizontal="center" vertical="center"/>
    </xf>
    <xf numFmtId="0" fontId="15" fillId="8" borderId="0" xfId="0" applyFont="1" applyFill="1" applyAlignment="1">
      <alignment vertical="center" wrapText="1"/>
    </xf>
    <xf numFmtId="0" fontId="15" fillId="8" borderId="0" xfId="0" applyFont="1" applyFill="1" applyAlignment="1">
      <alignment vertical="center"/>
    </xf>
    <xf numFmtId="164" fontId="15" fillId="8" borderId="0" xfId="0" applyNumberFormat="1" applyFont="1" applyFill="1" applyAlignment="1">
      <alignment horizontal="right" vertical="center"/>
    </xf>
    <xf numFmtId="0" fontId="27" fillId="0" borderId="0" xfId="0" applyFont="1" applyAlignment="1">
      <alignment vertical="center" wrapText="1"/>
    </xf>
    <xf numFmtId="0" fontId="23" fillId="6" borderId="0" xfId="0" applyFont="1" applyFill="1" applyAlignment="1">
      <alignment horizontal="center" vertical="center"/>
    </xf>
    <xf numFmtId="0" fontId="15" fillId="0" borderId="0" xfId="9" applyFont="1" applyAlignment="1">
      <alignment horizontal="center" vertical="center" wrapText="1"/>
    </xf>
    <xf numFmtId="0" fontId="28" fillId="0" borderId="0" xfId="9" applyFont="1" applyAlignment="1">
      <alignment horizontal="left" vertical="center" wrapText="1" indent="2"/>
    </xf>
    <xf numFmtId="164" fontId="15" fillId="0" borderId="0" xfId="9" applyNumberFormat="1" applyFont="1" applyAlignment="1">
      <alignment horizontal="right"/>
    </xf>
    <xf numFmtId="0" fontId="19" fillId="6" borderId="0" xfId="0" applyFont="1" applyFill="1"/>
    <xf numFmtId="0" fontId="15" fillId="0" borderId="0" xfId="0" applyFont="1" applyAlignment="1">
      <alignment horizontal="center" vertical="top"/>
    </xf>
    <xf numFmtId="0" fontId="29" fillId="0" borderId="0" xfId="0" applyFont="1" applyAlignment="1">
      <alignment vertical="center" wrapText="1"/>
    </xf>
    <xf numFmtId="10" fontId="30" fillId="6" borderId="0" xfId="1" applyNumberFormat="1" applyFont="1" applyFill="1"/>
    <xf numFmtId="0" fontId="25" fillId="0" borderId="1" xfId="0" applyFont="1" applyBorder="1" applyAlignment="1">
      <alignment horizontal="left"/>
    </xf>
    <xf numFmtId="0" fontId="15" fillId="0" borderId="5" xfId="0" applyFont="1" applyBorder="1" applyAlignment="1">
      <alignment vertical="center" wrapText="1"/>
    </xf>
    <xf numFmtId="0" fontId="25" fillId="0" borderId="2" xfId="0" applyFont="1" applyBorder="1" applyAlignment="1">
      <alignment horizontal="center" vertical="center" wrapText="1"/>
    </xf>
    <xf numFmtId="0" fontId="31" fillId="6" borderId="0" xfId="0" applyFont="1" applyFill="1" applyAlignment="1">
      <alignment vertical="center" wrapText="1"/>
    </xf>
    <xf numFmtId="0" fontId="23" fillId="9" borderId="0" xfId="0" applyFont="1" applyFill="1"/>
    <xf numFmtId="0" fontId="15" fillId="0" borderId="0" xfId="0" applyFont="1" applyAlignment="1">
      <alignment horizontal="left" vertical="center"/>
    </xf>
    <xf numFmtId="164" fontId="15" fillId="0" borderId="0" xfId="1" applyNumberFormat="1" applyFont="1" applyFill="1" applyBorder="1" applyAlignment="1">
      <alignment wrapText="1"/>
    </xf>
    <xf numFmtId="49" fontId="15" fillId="0" borderId="0" xfId="0" applyNumberFormat="1" applyFont="1" applyAlignment="1">
      <alignment horizontal="center" vertical="center" wrapText="1"/>
    </xf>
    <xf numFmtId="164" fontId="29" fillId="0" borderId="0" xfId="0" applyNumberFormat="1" applyFont="1" applyAlignment="1">
      <alignment vertical="center" wrapText="1"/>
    </xf>
    <xf numFmtId="164" fontId="15" fillId="0" borderId="0" xfId="0" applyNumberFormat="1" applyFont="1" applyAlignment="1">
      <alignment vertical="center" wrapText="1"/>
    </xf>
    <xf numFmtId="0" fontId="33" fillId="0" borderId="0" xfId="0" applyFont="1" applyAlignment="1">
      <alignment horizontal="center" vertical="center" wrapText="1"/>
    </xf>
    <xf numFmtId="164" fontId="29" fillId="0" borderId="0" xfId="3" applyNumberFormat="1" applyFont="1" applyAlignment="1">
      <alignment horizontal="right"/>
    </xf>
    <xf numFmtId="0" fontId="15" fillId="0" borderId="9" xfId="0" applyFont="1" applyBorder="1" applyAlignment="1">
      <alignment horizontal="center"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3" fontId="29" fillId="0" borderId="0" xfId="0" applyNumberFormat="1" applyFont="1" applyAlignment="1">
      <alignment wrapText="1"/>
    </xf>
    <xf numFmtId="10" fontId="29" fillId="0" borderId="0" xfId="1" applyNumberFormat="1" applyFont="1" applyFill="1" applyBorder="1" applyAlignment="1">
      <alignment wrapText="1"/>
    </xf>
    <xf numFmtId="0" fontId="15" fillId="8" borderId="0" xfId="0" applyFont="1" applyFill="1" applyAlignment="1">
      <alignment wrapText="1"/>
    </xf>
    <xf numFmtId="164" fontId="15" fillId="8" borderId="0" xfId="3" quotePrefix="1" applyNumberFormat="1" applyFont="1" applyFill="1" applyAlignment="1">
      <alignment horizontal="right"/>
    </xf>
    <xf numFmtId="0" fontId="15" fillId="0" borderId="0" xfId="0" applyFont="1" applyAlignment="1">
      <alignment wrapText="1"/>
    </xf>
    <xf numFmtId="0" fontId="15" fillId="0" borderId="0" xfId="0" applyFont="1" applyAlignment="1">
      <alignment horizontal="left" vertical="center" wrapText="1" indent="3"/>
    </xf>
    <xf numFmtId="0" fontId="29" fillId="0" borderId="0" xfId="0" applyFont="1" applyAlignment="1">
      <alignment wrapText="1"/>
    </xf>
    <xf numFmtId="0" fontId="31" fillId="6" borderId="0" xfId="0" applyFont="1" applyFill="1"/>
    <xf numFmtId="0" fontId="15" fillId="8" borderId="0" xfId="0" applyFont="1" applyFill="1" applyAlignment="1">
      <alignment horizontal="center" vertical="center" wrapText="1"/>
    </xf>
    <xf numFmtId="0" fontId="15" fillId="0" borderId="0" xfId="3" applyFont="1"/>
    <xf numFmtId="0" fontId="15" fillId="0" borderId="0" xfId="3" applyFont="1" applyAlignment="1">
      <alignment wrapText="1"/>
    </xf>
    <xf numFmtId="166" fontId="15" fillId="0" borderId="0" xfId="3" applyNumberFormat="1" applyFont="1"/>
    <xf numFmtId="166" fontId="16" fillId="6" borderId="0" xfId="3" applyNumberFormat="1" applyFont="1" applyFill="1"/>
    <xf numFmtId="0" fontId="15" fillId="8" borderId="0" xfId="0" applyFont="1" applyFill="1" applyAlignment="1">
      <alignment horizontal="right" vertical="center" wrapText="1"/>
    </xf>
    <xf numFmtId="164" fontId="29" fillId="8" borderId="0" xfId="3" applyNumberFormat="1" applyFont="1" applyFill="1"/>
    <xf numFmtId="164" fontId="29" fillId="8" borderId="0" xfId="0" applyNumberFormat="1" applyFont="1" applyFill="1" applyAlignment="1">
      <alignment vertical="center" wrapText="1"/>
    </xf>
    <xf numFmtId="164" fontId="15" fillId="0" borderId="0" xfId="3" applyNumberFormat="1" applyFont="1" applyAlignment="1">
      <alignment horizontal="right"/>
    </xf>
    <xf numFmtId="49" fontId="31" fillId="0" borderId="0" xfId="0" applyNumberFormat="1" applyFont="1" applyAlignment="1">
      <alignment horizontal="left"/>
    </xf>
    <xf numFmtId="0" fontId="34" fillId="0" borderId="0" xfId="17" applyFont="1" applyFill="1"/>
    <xf numFmtId="0" fontId="31" fillId="0" borderId="0" xfId="0" applyFont="1"/>
    <xf numFmtId="0" fontId="35" fillId="0" borderId="0" xfId="4" applyFont="1"/>
    <xf numFmtId="0" fontId="36" fillId="0" borderId="0" xfId="4" applyFont="1"/>
    <xf numFmtId="0" fontId="37" fillId="0" borderId="0" xfId="4" applyFont="1"/>
    <xf numFmtId="0" fontId="37" fillId="6" borderId="0" xfId="4" applyFont="1" applyFill="1"/>
    <xf numFmtId="49" fontId="23" fillId="0" borderId="0" xfId="0" applyNumberFormat="1" applyFont="1" applyAlignment="1">
      <alignment horizontal="left"/>
    </xf>
    <xf numFmtId="0" fontId="38" fillId="0" borderId="0" xfId="2" applyFont="1">
      <alignment horizontal="left"/>
    </xf>
    <xf numFmtId="49" fontId="31" fillId="6" borderId="0" xfId="0" applyNumberFormat="1" applyFont="1" applyFill="1" applyAlignment="1">
      <alignment horizontal="left"/>
    </xf>
    <xf numFmtId="49" fontId="23" fillId="6" borderId="0" xfId="0" applyNumberFormat="1" applyFont="1" applyFill="1" applyAlignment="1">
      <alignment horizontal="left"/>
    </xf>
    <xf numFmtId="0" fontId="24" fillId="6" borderId="0" xfId="0" applyFont="1" applyFill="1"/>
    <xf numFmtId="0" fontId="30" fillId="0" borderId="0" xfId="0" applyFont="1"/>
    <xf numFmtId="0" fontId="30" fillId="6" borderId="0" xfId="0" applyFont="1" applyFill="1"/>
    <xf numFmtId="0" fontId="39" fillId="6" borderId="0" xfId="0" applyFont="1" applyFill="1"/>
    <xf numFmtId="0" fontId="40" fillId="0" borderId="0" xfId="3" applyFont="1" applyAlignment="1">
      <alignment horizontal="left"/>
    </xf>
    <xf numFmtId="0" fontId="40" fillId="6" borderId="0" xfId="3" applyFont="1" applyFill="1" applyAlignment="1">
      <alignment horizontal="left"/>
    </xf>
    <xf numFmtId="0" fontId="40" fillId="6" borderId="0" xfId="3" applyFont="1" applyFill="1" applyAlignment="1">
      <alignment horizontal="center"/>
    </xf>
    <xf numFmtId="0" fontId="15" fillId="6" borderId="0" xfId="0" applyFont="1" applyFill="1"/>
    <xf numFmtId="0" fontId="41" fillId="6" borderId="0" xfId="3" applyFont="1" applyFill="1" applyAlignment="1">
      <alignment horizontal="left"/>
    </xf>
    <xf numFmtId="0" fontId="15" fillId="6" borderId="0" xfId="3" applyFont="1" applyFill="1" applyAlignment="1">
      <alignment wrapText="1"/>
    </xf>
    <xf numFmtId="0" fontId="15" fillId="0" borderId="0" xfId="3" applyFont="1" applyAlignment="1">
      <alignment horizontal="left"/>
    </xf>
    <xf numFmtId="0" fontId="15" fillId="6" borderId="0" xfId="3" applyFont="1" applyFill="1"/>
    <xf numFmtId="0" fontId="15" fillId="0" borderId="0" xfId="3" applyFont="1" applyAlignment="1">
      <alignment horizontal="left" wrapText="1"/>
    </xf>
    <xf numFmtId="0" fontId="15" fillId="6" borderId="0" xfId="3" applyFont="1" applyFill="1" applyAlignment="1">
      <alignment horizontal="left" wrapText="1"/>
    </xf>
    <xf numFmtId="0" fontId="15" fillId="6" borderId="0" xfId="3" applyFont="1" applyFill="1" applyAlignment="1">
      <alignment horizontal="left"/>
    </xf>
    <xf numFmtId="0" fontId="42" fillId="0" borderId="0" xfId="0" applyFont="1"/>
    <xf numFmtId="0" fontId="42" fillId="0" borderId="0" xfId="0" applyFont="1" applyAlignment="1">
      <alignment horizontal="center"/>
    </xf>
    <xf numFmtId="0" fontId="25" fillId="0" borderId="1" xfId="0" applyFont="1" applyBorder="1"/>
    <xf numFmtId="14" fontId="25" fillId="0" borderId="1" xfId="0" applyNumberFormat="1" applyFont="1" applyBorder="1" applyAlignment="1">
      <alignment horizontal="right" wrapText="1"/>
    </xf>
    <xf numFmtId="0" fontId="15" fillId="8" borderId="0" xfId="0" applyFont="1" applyFill="1"/>
    <xf numFmtId="164" fontId="29" fillId="8" borderId="0" xfId="3" applyNumberFormat="1" applyFont="1" applyFill="1" applyAlignment="1">
      <alignment horizontal="right"/>
    </xf>
    <xf numFmtId="164" fontId="15" fillId="8" borderId="0" xfId="3" applyNumberFormat="1" applyFont="1" applyFill="1" applyAlignment="1">
      <alignment horizontal="right"/>
    </xf>
    <xf numFmtId="168" fontId="23" fillId="6" borderId="0" xfId="0" applyNumberFormat="1" applyFont="1" applyFill="1"/>
    <xf numFmtId="0" fontId="41" fillId="0" borderId="0" xfId="3" applyFont="1"/>
    <xf numFmtId="0" fontId="39" fillId="0" borderId="0" xfId="0" applyFont="1" applyAlignment="1">
      <alignment horizontal="left"/>
    </xf>
    <xf numFmtId="0" fontId="43" fillId="0" borderId="0" xfId="4" applyFont="1" applyAlignment="1">
      <alignment horizontal="right"/>
    </xf>
    <xf numFmtId="0" fontId="39" fillId="6" borderId="0" xfId="0" applyFont="1" applyFill="1" applyAlignment="1">
      <alignment horizontal="left"/>
    </xf>
    <xf numFmtId="0" fontId="44" fillId="0" borderId="0" xfId="4" applyFont="1" applyAlignment="1">
      <alignment horizontal="right"/>
    </xf>
    <xf numFmtId="0" fontId="15" fillId="6" borderId="0" xfId="3" applyFont="1" applyFill="1" applyAlignment="1">
      <alignment vertical="justify"/>
    </xf>
    <xf numFmtId="0" fontId="25" fillId="6" borderId="0" xfId="3" applyFont="1" applyFill="1" applyAlignment="1">
      <alignment horizontal="left"/>
    </xf>
    <xf numFmtId="0" fontId="25" fillId="6" borderId="0" xfId="3" applyFont="1" applyFill="1" applyAlignment="1">
      <alignment horizontal="center"/>
    </xf>
    <xf numFmtId="0" fontId="15" fillId="0" borderId="0" xfId="0" applyFont="1" applyAlignment="1">
      <alignment horizontal="right"/>
    </xf>
    <xf numFmtId="0" fontId="15" fillId="0" borderId="2" xfId="0" applyFont="1" applyBorder="1" applyAlignment="1">
      <alignment horizontal="center" vertical="center" wrapText="1"/>
    </xf>
    <xf numFmtId="0" fontId="15" fillId="0" borderId="0" xfId="0" applyFont="1" applyAlignment="1">
      <alignment horizontal="right" vertical="center" wrapText="1"/>
    </xf>
    <xf numFmtId="164" fontId="29" fillId="0" borderId="0" xfId="3" applyNumberFormat="1" applyFont="1"/>
    <xf numFmtId="0" fontId="29" fillId="8" borderId="0" xfId="0" applyFont="1" applyFill="1" applyAlignment="1">
      <alignment vertical="center" wrapText="1"/>
    </xf>
    <xf numFmtId="0" fontId="29" fillId="0" borderId="0" xfId="0" applyFont="1"/>
    <xf numFmtId="164" fontId="33" fillId="0" borderId="0" xfId="3" applyNumberFormat="1" applyFont="1"/>
    <xf numFmtId="0" fontId="15" fillId="8" borderId="1" xfId="0" applyFont="1" applyFill="1" applyBorder="1" applyAlignment="1">
      <alignment horizontal="right" vertical="center" wrapText="1"/>
    </xf>
    <xf numFmtId="0" fontId="15" fillId="8" borderId="1" xfId="0" applyFont="1" applyFill="1" applyBorder="1" applyAlignment="1">
      <alignment vertical="center" wrapText="1"/>
    </xf>
    <xf numFmtId="0" fontId="24" fillId="0" borderId="0" xfId="0" applyFont="1" applyAlignment="1">
      <alignment horizontal="right"/>
    </xf>
    <xf numFmtId="0" fontId="16" fillId="0" borderId="0" xfId="3" applyFont="1" applyAlignment="1">
      <alignment horizontal="right" vertical="justify" wrapText="1"/>
    </xf>
    <xf numFmtId="0" fontId="16" fillId="0" borderId="0" xfId="3" applyFont="1" applyAlignment="1">
      <alignment vertical="justify" wrapText="1"/>
    </xf>
    <xf numFmtId="0" fontId="15" fillId="6" borderId="0" xfId="3" applyFont="1" applyFill="1" applyAlignment="1">
      <alignment vertical="justify" wrapText="1"/>
    </xf>
    <xf numFmtId="0" fontId="15" fillId="6" borderId="0" xfId="3" applyFont="1" applyFill="1" applyAlignment="1">
      <alignment horizontal="center" wrapText="1"/>
    </xf>
    <xf numFmtId="0" fontId="15" fillId="6" borderId="0" xfId="0" applyFont="1" applyFill="1" applyAlignment="1">
      <alignment wrapText="1"/>
    </xf>
    <xf numFmtId="0" fontId="23" fillId="6" borderId="0" xfId="0" applyFont="1" applyFill="1" applyAlignment="1">
      <alignment horizontal="right"/>
    </xf>
    <xf numFmtId="0" fontId="41" fillId="6" borderId="0" xfId="3" applyFont="1" applyFill="1"/>
    <xf numFmtId="0" fontId="41" fillId="6" borderId="0" xfId="3" applyFont="1" applyFill="1" applyAlignment="1">
      <alignment horizontal="center"/>
    </xf>
    <xf numFmtId="0" fontId="25" fillId="0" borderId="0" xfId="3" applyFont="1" applyAlignment="1">
      <alignment horizontal="left"/>
    </xf>
    <xf numFmtId="0" fontId="25" fillId="0" borderId="1" xfId="3" applyFont="1" applyBorder="1" applyAlignment="1">
      <alignment horizontal="left"/>
    </xf>
    <xf numFmtId="0" fontId="15" fillId="0" borderId="1" xfId="3" applyFont="1" applyBorder="1"/>
    <xf numFmtId="14" fontId="25" fillId="0" borderId="1" xfId="3" applyNumberFormat="1" applyFont="1" applyBorder="1" applyAlignment="1">
      <alignment horizontal="right" wrapText="1"/>
    </xf>
    <xf numFmtId="0" fontId="16" fillId="6" borderId="0" xfId="3" applyFont="1" applyFill="1" applyAlignment="1">
      <alignment wrapText="1"/>
    </xf>
    <xf numFmtId="0" fontId="16" fillId="6" borderId="0" xfId="3" applyFont="1" applyFill="1"/>
    <xf numFmtId="0" fontId="15" fillId="0" borderId="0" xfId="3" applyFont="1" applyAlignment="1">
      <alignment horizontal="right"/>
    </xf>
    <xf numFmtId="0" fontId="25" fillId="0" borderId="1" xfId="3" applyFont="1" applyBorder="1"/>
    <xf numFmtId="14" fontId="16" fillId="6" borderId="0" xfId="3" applyNumberFormat="1" applyFont="1" applyFill="1" applyAlignment="1">
      <alignment horizontal="center" wrapText="1"/>
    </xf>
    <xf numFmtId="0" fontId="15" fillId="0" borderId="0" xfId="3" applyFont="1" applyAlignment="1">
      <alignment horizontal="left" vertical="top" wrapText="1"/>
    </xf>
    <xf numFmtId="0" fontId="16" fillId="6" borderId="0" xfId="3" applyFont="1" applyFill="1" applyAlignment="1">
      <alignment horizontal="left" vertical="top" wrapText="1"/>
    </xf>
    <xf numFmtId="0" fontId="25" fillId="0" borderId="1" xfId="3" applyFont="1" applyBorder="1" applyAlignment="1">
      <alignment wrapText="1"/>
    </xf>
    <xf numFmtId="0" fontId="16" fillId="6" borderId="0" xfId="3" applyFont="1" applyFill="1" applyAlignment="1">
      <alignment vertical="top" wrapText="1"/>
    </xf>
    <xf numFmtId="0" fontId="15" fillId="0" borderId="0" xfId="3" applyFont="1" applyAlignment="1">
      <alignment vertical="top" wrapText="1"/>
    </xf>
    <xf numFmtId="0" fontId="47" fillId="0" borderId="0" xfId="0" applyFont="1"/>
    <xf numFmtId="0" fontId="25" fillId="0" borderId="4" xfId="0" applyFont="1" applyBorder="1" applyAlignment="1">
      <alignment vertical="center" wrapText="1"/>
    </xf>
    <xf numFmtId="0" fontId="27" fillId="0" borderId="5" xfId="0" applyFont="1" applyBorder="1" applyAlignment="1">
      <alignment vertical="center" wrapText="1"/>
    </xf>
    <xf numFmtId="0" fontId="15" fillId="0" borderId="10" xfId="0" applyFont="1" applyBorder="1" applyAlignment="1">
      <alignment horizontal="center" vertical="center" wrapText="1"/>
    </xf>
    <xf numFmtId="0" fontId="29" fillId="0" borderId="0" xfId="0" applyFont="1" applyAlignment="1">
      <alignment horizontal="center" vertical="center" wrapText="1"/>
    </xf>
    <xf numFmtId="0" fontId="38" fillId="0" borderId="0" xfId="3" applyFont="1"/>
    <xf numFmtId="14" fontId="25" fillId="0" borderId="1" xfId="3" applyNumberFormat="1" applyFont="1" applyBorder="1" applyAlignment="1">
      <alignment horizontal="left"/>
    </xf>
    <xf numFmtId="0" fontId="15" fillId="0" borderId="1" xfId="0" applyFont="1" applyBorder="1"/>
    <xf numFmtId="0" fontId="15" fillId="8" borderId="0" xfId="3" applyFont="1" applyFill="1" applyAlignment="1">
      <alignment horizontal="left"/>
    </xf>
    <xf numFmtId="164" fontId="29" fillId="8" borderId="0" xfId="3" quotePrefix="1" applyNumberFormat="1" applyFont="1" applyFill="1" applyAlignment="1">
      <alignment horizontal="right"/>
    </xf>
    <xf numFmtId="0" fontId="23" fillId="0" borderId="0" xfId="0" applyFont="1" applyAlignment="1">
      <alignment wrapText="1"/>
    </xf>
    <xf numFmtId="0" fontId="48" fillId="6" borderId="0" xfId="0" applyFont="1" applyFill="1" applyAlignment="1">
      <alignment horizontal="justify" vertical="center"/>
    </xf>
    <xf numFmtId="0" fontId="24" fillId="6" borderId="0" xfId="0" applyFont="1" applyFill="1" applyAlignment="1">
      <alignment horizontal="justify" vertical="center"/>
    </xf>
    <xf numFmtId="0" fontId="15" fillId="0" borderId="0" xfId="2" applyFont="1" applyAlignment="1">
      <alignment horizontal="left" wrapText="1"/>
    </xf>
    <xf numFmtId="0" fontId="25" fillId="0" borderId="0" xfId="0" applyFont="1"/>
    <xf numFmtId="0" fontId="25" fillId="0" borderId="3" xfId="0" applyFont="1" applyBorder="1" applyAlignment="1">
      <alignment vertical="center"/>
    </xf>
    <xf numFmtId="0" fontId="15" fillId="0" borderId="2" xfId="0" applyFont="1" applyBorder="1" applyAlignment="1">
      <alignment horizontal="center" vertical="center"/>
    </xf>
    <xf numFmtId="0" fontId="49" fillId="6" borderId="0" xfId="0" applyFont="1" applyFill="1" applyAlignment="1">
      <alignment horizontal="justify" vertical="center"/>
    </xf>
    <xf numFmtId="0" fontId="49" fillId="6" borderId="0" xfId="0" applyFont="1" applyFill="1"/>
    <xf numFmtId="0" fontId="29" fillId="8" borderId="0" xfId="0" applyFont="1" applyFill="1" applyAlignment="1">
      <alignment wrapText="1"/>
    </xf>
    <xf numFmtId="0" fontId="48" fillId="6" borderId="0" xfId="0" applyFont="1" applyFill="1"/>
    <xf numFmtId="0" fontId="25" fillId="0" borderId="0" xfId="0" applyFont="1" applyAlignment="1">
      <alignment horizontal="center" vertical="center" wrapText="1"/>
    </xf>
    <xf numFmtId="3" fontId="25" fillId="0" borderId="0" xfId="0" applyNumberFormat="1" applyFont="1" applyAlignment="1">
      <alignment wrapText="1"/>
    </xf>
    <xf numFmtId="167" fontId="25" fillId="0" borderId="0" xfId="0" applyNumberFormat="1" applyFont="1" applyAlignment="1">
      <alignment wrapText="1"/>
    </xf>
    <xf numFmtId="0" fontId="25" fillId="0" borderId="0" xfId="0" applyFont="1" applyAlignment="1">
      <alignment wrapText="1"/>
    </xf>
    <xf numFmtId="3" fontId="25" fillId="0" borderId="0" xfId="0" applyNumberFormat="1" applyFont="1" applyAlignment="1">
      <alignment horizontal="right"/>
    </xf>
    <xf numFmtId="10" fontId="24" fillId="0" borderId="0" xfId="1" applyNumberFormat="1" applyFont="1" applyFill="1"/>
    <xf numFmtId="0" fontId="50" fillId="0" borderId="0" xfId="0" applyFont="1" applyAlignment="1">
      <alignment wrapText="1"/>
    </xf>
    <xf numFmtId="0" fontId="51" fillId="0" borderId="0" xfId="0" applyFont="1"/>
    <xf numFmtId="0" fontId="51" fillId="0" borderId="1" xfId="0" applyFont="1" applyBorder="1"/>
    <xf numFmtId="0" fontId="52" fillId="0" borderId="0" xfId="0" applyFont="1"/>
    <xf numFmtId="0" fontId="53" fillId="0" borderId="0" xfId="0" applyFont="1"/>
    <xf numFmtId="0" fontId="15" fillId="0" borderId="2" xfId="0" applyFont="1" applyBorder="1" applyAlignment="1">
      <alignment horizontal="center" wrapText="1"/>
    </xf>
    <xf numFmtId="164" fontId="15" fillId="0" borderId="0" xfId="3" quotePrefix="1" applyNumberFormat="1" applyFont="1" applyAlignment="1">
      <alignment horizontal="right"/>
    </xf>
    <xf numFmtId="9" fontId="15" fillId="0" borderId="0" xfId="0" applyNumberFormat="1" applyFont="1" applyAlignment="1">
      <alignment horizontal="center" wrapText="1"/>
    </xf>
    <xf numFmtId="0" fontId="15" fillId="0" borderId="2" xfId="0" applyFont="1" applyBorder="1" applyAlignment="1">
      <alignment horizontal="center"/>
    </xf>
    <xf numFmtId="0" fontId="25" fillId="0" borderId="2" xfId="0" applyFont="1" applyBorder="1" applyAlignment="1">
      <alignment horizontal="center" wrapText="1"/>
    </xf>
    <xf numFmtId="164" fontId="15" fillId="0" borderId="0" xfId="0" applyNumberFormat="1" applyFont="1"/>
    <xf numFmtId="0" fontId="25" fillId="0" borderId="0" xfId="0" applyFont="1" applyAlignment="1">
      <alignment vertical="center" wrapText="1"/>
    </xf>
    <xf numFmtId="9" fontId="25" fillId="0" borderId="8" xfId="0" applyNumberFormat="1" applyFont="1" applyBorder="1" applyAlignment="1">
      <alignment horizontal="center" vertical="center" wrapText="1"/>
    </xf>
    <xf numFmtId="9" fontId="25" fillId="0" borderId="2" xfId="0" applyNumberFormat="1" applyFont="1" applyBorder="1" applyAlignment="1">
      <alignment horizontal="center" vertical="center" wrapText="1"/>
    </xf>
    <xf numFmtId="0" fontId="25" fillId="0" borderId="1" xfId="0" applyFont="1" applyBorder="1" applyAlignment="1">
      <alignment vertical="center" wrapText="1"/>
    </xf>
    <xf numFmtId="0" fontId="15" fillId="0" borderId="8" xfId="0" applyFont="1" applyBorder="1" applyAlignment="1">
      <alignment horizontal="center" vertical="center"/>
    </xf>
    <xf numFmtId="0" fontId="25" fillId="0" borderId="5" xfId="0" applyFont="1" applyBorder="1" applyAlignment="1">
      <alignment vertical="center" wrapText="1"/>
    </xf>
    <xf numFmtId="3" fontId="15" fillId="0" borderId="0" xfId="0" applyNumberFormat="1" applyFont="1" applyAlignment="1">
      <alignment wrapText="1"/>
    </xf>
    <xf numFmtId="3" fontId="15" fillId="8" borderId="0" xfId="0" applyNumberFormat="1" applyFont="1" applyFill="1" applyAlignment="1">
      <alignment wrapText="1"/>
    </xf>
    <xf numFmtId="0" fontId="25" fillId="0" borderId="8" xfId="0" applyFont="1" applyBorder="1" applyAlignment="1">
      <alignment horizontal="center" vertical="center" wrapText="1"/>
    </xf>
    <xf numFmtId="0" fontId="24" fillId="8" borderId="0" xfId="0" applyFont="1" applyFill="1" applyAlignment="1">
      <alignment horizontal="center" vertical="center" wrapText="1"/>
    </xf>
    <xf numFmtId="0" fontId="48" fillId="0" borderId="0" xfId="0" applyFont="1" applyAlignment="1">
      <alignment horizontal="center" vertical="center" wrapText="1"/>
    </xf>
    <xf numFmtId="10" fontId="25" fillId="0" borderId="0" xfId="1" applyNumberFormat="1" applyFont="1" applyFill="1" applyBorder="1" applyAlignment="1">
      <alignment wrapText="1"/>
    </xf>
    <xf numFmtId="10" fontId="15" fillId="0" borderId="0" xfId="1" applyNumberFormat="1" applyFont="1" applyFill="1" applyBorder="1" applyAlignment="1">
      <alignment wrapText="1"/>
    </xf>
    <xf numFmtId="10" fontId="23" fillId="6" borderId="0" xfId="1" applyNumberFormat="1" applyFont="1" applyFill="1"/>
    <xf numFmtId="10" fontId="15" fillId="8" borderId="0" xfId="1" applyNumberFormat="1" applyFont="1" applyFill="1" applyBorder="1" applyAlignment="1">
      <alignment wrapText="1"/>
    </xf>
    <xf numFmtId="0" fontId="24" fillId="0" borderId="0" xfId="0" quotePrefix="1" applyFont="1" applyAlignment="1">
      <alignment horizontal="left" vertical="center" indent="5"/>
    </xf>
    <xf numFmtId="0" fontId="15" fillId="0" borderId="7" xfId="0" applyFont="1" applyBorder="1" applyAlignment="1">
      <alignment horizontal="center" vertical="center" wrapText="1"/>
    </xf>
    <xf numFmtId="0" fontId="54" fillId="6" borderId="0" xfId="0" applyFont="1" applyFill="1"/>
    <xf numFmtId="164" fontId="25" fillId="0" borderId="0" xfId="3" applyNumberFormat="1" applyFont="1" applyAlignment="1">
      <alignment horizontal="right"/>
    </xf>
    <xf numFmtId="10" fontId="25" fillId="0" borderId="0" xfId="1" applyNumberFormat="1" applyFont="1" applyFill="1" applyBorder="1"/>
    <xf numFmtId="0" fontId="55" fillId="0" borderId="0" xfId="0" applyFont="1" applyAlignment="1">
      <alignment vertical="center"/>
    </xf>
    <xf numFmtId="0" fontId="55" fillId="6" borderId="0" xfId="0" applyFont="1" applyFill="1" applyAlignment="1">
      <alignment vertical="center"/>
    </xf>
    <xf numFmtId="0" fontId="23" fillId="6" borderId="0" xfId="0" applyFont="1" applyFill="1" applyAlignment="1">
      <alignment vertical="center" wrapText="1"/>
    </xf>
    <xf numFmtId="0" fontId="25" fillId="0" borderId="7" xfId="0" applyFont="1" applyBorder="1" applyAlignment="1">
      <alignment vertical="center" wrapText="1"/>
    </xf>
    <xf numFmtId="0" fontId="25" fillId="0" borderId="8" xfId="0" applyFont="1" applyBorder="1" applyAlignment="1">
      <alignment vertical="center" wrapText="1"/>
    </xf>
    <xf numFmtId="0" fontId="25" fillId="0" borderId="10" xfId="0" applyFont="1" applyBorder="1" applyAlignment="1">
      <alignment horizontal="center" vertical="center" wrapText="1"/>
    </xf>
    <xf numFmtId="0" fontId="15" fillId="0" borderId="1" xfId="0" applyFont="1" applyBorder="1" applyAlignment="1">
      <alignment vertical="center" wrapText="1"/>
    </xf>
    <xf numFmtId="0" fontId="15" fillId="0" borderId="6" xfId="0" applyFont="1" applyBorder="1" applyAlignment="1">
      <alignment horizontal="center" vertical="center" wrapText="1"/>
    </xf>
    <xf numFmtId="164" fontId="29" fillId="0" borderId="0" xfId="1" applyNumberFormat="1" applyFont="1" applyFill="1" applyBorder="1" applyAlignment="1">
      <alignment wrapText="1"/>
    </xf>
    <xf numFmtId="164" fontId="29" fillId="8" borderId="0" xfId="1" applyNumberFormat="1" applyFont="1" applyFill="1" applyBorder="1" applyAlignment="1">
      <alignment wrapText="1"/>
    </xf>
    <xf numFmtId="0" fontId="30" fillId="3" borderId="0" xfId="0" applyFont="1" applyFill="1"/>
    <xf numFmtId="0" fontId="23" fillId="3" borderId="0" xfId="0" applyFont="1" applyFill="1" applyAlignment="1">
      <alignment horizontal="right"/>
    </xf>
    <xf numFmtId="0" fontId="30" fillId="3" borderId="0" xfId="0" applyFont="1" applyFill="1" applyAlignment="1">
      <alignment horizontal="right"/>
    </xf>
    <xf numFmtId="0" fontId="25" fillId="0" borderId="0" xfId="0" applyFont="1" applyAlignment="1">
      <alignment vertical="center"/>
    </xf>
    <xf numFmtId="0" fontId="56" fillId="0" borderId="0" xfId="0" applyFont="1"/>
    <xf numFmtId="0" fontId="27" fillId="8" borderId="0" xfId="0" applyFont="1" applyFill="1" applyAlignment="1">
      <alignment horizontal="center" vertical="center"/>
    </xf>
    <xf numFmtId="0" fontId="29" fillId="0" borderId="0" xfId="0" applyFont="1" applyAlignment="1">
      <alignment vertical="center"/>
    </xf>
    <xf numFmtId="0" fontId="25" fillId="0" borderId="3" xfId="0" applyFont="1" applyBorder="1" applyAlignment="1">
      <alignment horizontal="center" vertical="center" wrapText="1"/>
    </xf>
    <xf numFmtId="0" fontId="25" fillId="0" borderId="6" xfId="0" applyFont="1" applyBorder="1" applyAlignment="1">
      <alignment horizontal="center" vertical="center" wrapText="1"/>
    </xf>
    <xf numFmtId="49" fontId="15" fillId="8" borderId="0" xfId="0" applyNumberFormat="1" applyFont="1" applyFill="1" applyAlignment="1">
      <alignment horizontal="center" vertical="center" wrapText="1"/>
    </xf>
    <xf numFmtId="49" fontId="25" fillId="0" borderId="0" xfId="0" applyNumberFormat="1" applyFont="1" applyAlignment="1">
      <alignment horizontal="center" vertical="center" wrapText="1"/>
    </xf>
    <xf numFmtId="170" fontId="25" fillId="0" borderId="0" xfId="3" applyNumberFormat="1" applyFont="1" applyAlignment="1">
      <alignment horizontal="right"/>
    </xf>
    <xf numFmtId="0" fontId="19" fillId="0" borderId="0" xfId="0" applyFont="1"/>
    <xf numFmtId="0" fontId="25" fillId="0" borderId="1" xfId="0" applyFont="1" applyBorder="1" applyAlignment="1">
      <alignment vertical="center"/>
    </xf>
    <xf numFmtId="0" fontId="49" fillId="0" borderId="0" xfId="0" applyFont="1" applyAlignment="1">
      <alignment vertical="center"/>
    </xf>
    <xf numFmtId="0" fontId="49" fillId="0" borderId="0" xfId="0" applyFont="1"/>
    <xf numFmtId="0" fontId="57" fillId="0" borderId="1" xfId="3" applyFont="1" applyBorder="1"/>
    <xf numFmtId="0" fontId="25" fillId="0" borderId="5" xfId="0" applyFont="1" applyBorder="1" applyAlignment="1">
      <alignment horizontal="center" vertical="center" wrapText="1"/>
    </xf>
    <xf numFmtId="0" fontId="25" fillId="0" borderId="1" xfId="0" applyFont="1" applyBorder="1" applyAlignment="1">
      <alignment horizontal="center" vertical="center" wrapText="1"/>
    </xf>
    <xf numFmtId="164" fontId="25" fillId="0" borderId="0" xfId="0" applyNumberFormat="1" applyFont="1" applyAlignment="1">
      <alignment vertical="center" wrapText="1"/>
    </xf>
    <xf numFmtId="164" fontId="25" fillId="0" borderId="0" xfId="0" applyNumberFormat="1" applyFont="1" applyAlignment="1">
      <alignment vertical="center"/>
    </xf>
    <xf numFmtId="0" fontId="58" fillId="0" borderId="0" xfId="0" applyFont="1"/>
    <xf numFmtId="0" fontId="30" fillId="0" borderId="0" xfId="0" applyFont="1" applyAlignment="1">
      <alignment vertical="center"/>
    </xf>
    <xf numFmtId="0" fontId="23" fillId="0" borderId="0" xfId="0" applyFont="1" applyAlignment="1">
      <alignment vertical="center"/>
    </xf>
    <xf numFmtId="0" fontId="25" fillId="0" borderId="15" xfId="0" applyFont="1" applyBorder="1" applyAlignment="1">
      <alignment horizontal="center" vertical="center" wrapText="1"/>
    </xf>
    <xf numFmtId="0" fontId="25" fillId="0" borderId="14" xfId="0" applyFont="1" applyBorder="1" applyAlignment="1">
      <alignment horizontal="center" vertical="center" wrapText="1"/>
    </xf>
    <xf numFmtId="0" fontId="29" fillId="8" borderId="0" xfId="0" applyFont="1" applyFill="1" applyAlignment="1">
      <alignment horizontal="center" vertical="center" wrapText="1"/>
    </xf>
    <xf numFmtId="0" fontId="59" fillId="8" borderId="0" xfId="0" applyFont="1" applyFill="1" applyAlignment="1">
      <alignment horizontal="center" vertical="center" wrapText="1"/>
    </xf>
    <xf numFmtId="0" fontId="59" fillId="0" borderId="0" xfId="0" applyFont="1" applyAlignment="1">
      <alignment horizontal="center" vertical="center"/>
    </xf>
    <xf numFmtId="1" fontId="23" fillId="6" borderId="0" xfId="0" applyNumberFormat="1" applyFont="1" applyFill="1"/>
    <xf numFmtId="0" fontId="25" fillId="0" borderId="11" xfId="0" applyFont="1" applyBorder="1" applyAlignment="1">
      <alignment horizontal="center" vertical="center" wrapText="1"/>
    </xf>
    <xf numFmtId="164" fontId="15" fillId="8" borderId="0" xfId="0" applyNumberFormat="1" applyFont="1" applyFill="1" applyAlignment="1">
      <alignment vertical="center" wrapText="1"/>
    </xf>
    <xf numFmtId="0" fontId="17" fillId="6" borderId="0" xfId="2" applyFont="1" applyFill="1">
      <alignment horizontal="left"/>
    </xf>
    <xf numFmtId="0" fontId="60" fillId="6" borderId="0" xfId="14" applyFont="1" applyFill="1" applyAlignment="1">
      <alignment horizontal="left" wrapText="1"/>
    </xf>
    <xf numFmtId="0" fontId="57" fillId="0" borderId="0" xfId="15" applyFont="1"/>
    <xf numFmtId="0" fontId="20" fillId="0" borderId="0" xfId="16" applyFont="1"/>
    <xf numFmtId="0" fontId="57" fillId="0" borderId="0" xfId="16" applyFont="1" applyAlignment="1">
      <alignment horizontal="center" vertical="center" wrapText="1"/>
    </xf>
    <xf numFmtId="0" fontId="57" fillId="0" borderId="1" xfId="16" applyFont="1" applyBorder="1" applyAlignment="1">
      <alignment horizontal="center" vertical="center" wrapText="1"/>
    </xf>
    <xf numFmtId="164" fontId="15" fillId="8" borderId="0" xfId="1" applyNumberFormat="1" applyFont="1" applyFill="1" applyBorder="1" applyAlignment="1">
      <alignment wrapText="1"/>
    </xf>
    <xf numFmtId="0" fontId="23" fillId="0" borderId="0" xfId="0" applyFont="1" applyAlignment="1">
      <alignment horizontal="center" vertical="center"/>
    </xf>
    <xf numFmtId="0" fontId="61" fillId="0" borderId="0" xfId="0" applyFont="1" applyAlignment="1">
      <alignment vertical="center" wrapText="1"/>
    </xf>
    <xf numFmtId="0" fontId="61" fillId="6" borderId="0" xfId="0" applyFont="1" applyFill="1" applyAlignment="1">
      <alignment vertical="center" wrapText="1"/>
    </xf>
    <xf numFmtId="0" fontId="15" fillId="0" borderId="0" xfId="2" applyFont="1">
      <alignment horizontal="left"/>
    </xf>
    <xf numFmtId="0" fontId="24" fillId="0" borderId="0" xfId="0" applyFont="1" applyAlignment="1">
      <alignment horizontal="center" vertical="center"/>
    </xf>
    <xf numFmtId="0" fontId="24" fillId="0" borderId="0" xfId="0" applyFont="1" applyAlignment="1">
      <alignment vertical="center" wrapText="1"/>
    </xf>
    <xf numFmtId="0" fontId="24" fillId="6" borderId="0" xfId="0" applyFont="1" applyFill="1" applyAlignment="1">
      <alignment vertical="center" wrapText="1"/>
    </xf>
    <xf numFmtId="0" fontId="28" fillId="0" borderId="0" xfId="0" applyFont="1" applyAlignment="1">
      <alignment vertical="center" wrapText="1"/>
    </xf>
    <xf numFmtId="0" fontId="47" fillId="6" borderId="0" xfId="0" applyFont="1" applyFill="1" applyAlignment="1">
      <alignment vertical="center" wrapText="1"/>
    </xf>
    <xf numFmtId="0" fontId="62" fillId="6" borderId="0" xfId="0" applyFont="1" applyFill="1"/>
    <xf numFmtId="0" fontId="63" fillId="6" borderId="0" xfId="0" applyFont="1" applyFill="1"/>
    <xf numFmtId="0" fontId="16" fillId="6" borderId="0" xfId="0" applyFont="1" applyFill="1"/>
    <xf numFmtId="0" fontId="64" fillId="0" borderId="0" xfId="0" applyFont="1"/>
    <xf numFmtId="3" fontId="29" fillId="0" borderId="0" xfId="0" applyNumberFormat="1" applyFont="1" applyAlignment="1">
      <alignment vertical="center" wrapText="1"/>
    </xf>
    <xf numFmtId="0" fontId="23" fillId="0" borderId="0" xfId="0" applyFont="1" applyAlignment="1">
      <alignment horizontal="center"/>
    </xf>
    <xf numFmtId="0" fontId="23" fillId="6" borderId="0" xfId="0" applyFont="1" applyFill="1" applyAlignment="1">
      <alignment horizontal="center"/>
    </xf>
    <xf numFmtId="0" fontId="23" fillId="0" borderId="0" xfId="0" applyFont="1" applyAlignment="1">
      <alignment horizontal="left" vertical="top"/>
    </xf>
    <xf numFmtId="0" fontId="23" fillId="6" borderId="0" xfId="0" applyFont="1" applyFill="1" applyAlignment="1">
      <alignment wrapText="1"/>
    </xf>
    <xf numFmtId="0" fontId="65" fillId="0" borderId="0" xfId="0" applyFont="1" applyAlignment="1">
      <alignment horizontal="center" vertical="center" wrapText="1"/>
    </xf>
    <xf numFmtId="0" fontId="26" fillId="0" borderId="0" xfId="0" applyFont="1" applyAlignment="1">
      <alignment horizontal="center" vertical="center" wrapText="1"/>
    </xf>
    <xf numFmtId="0" fontId="21" fillId="0" borderId="0" xfId="0" applyFont="1" applyAlignment="1">
      <alignment horizontal="center" vertical="center" wrapText="1"/>
    </xf>
    <xf numFmtId="0" fontId="15" fillId="8" borderId="0" xfId="0" applyFont="1" applyFill="1" applyAlignment="1">
      <alignment horizontal="center" vertical="top"/>
    </xf>
    <xf numFmtId="10" fontId="63" fillId="6" borderId="0" xfId="1" applyNumberFormat="1" applyFont="1" applyFill="1"/>
    <xf numFmtId="0" fontId="25" fillId="8" borderId="0" xfId="0" applyFont="1" applyFill="1" applyAlignment="1">
      <alignment horizontal="center" vertical="center"/>
    </xf>
    <xf numFmtId="0" fontId="33" fillId="8" borderId="0" xfId="0" applyFont="1" applyFill="1" applyAlignment="1">
      <alignment vertical="center" wrapText="1"/>
    </xf>
    <xf numFmtId="0" fontId="26" fillId="0" borderId="0" xfId="0" applyFont="1" applyAlignment="1">
      <alignment vertical="center"/>
    </xf>
    <xf numFmtId="0" fontId="66" fillId="0" borderId="0" xfId="0" applyFont="1"/>
    <xf numFmtId="0" fontId="50" fillId="0" borderId="0" xfId="0" applyFont="1"/>
    <xf numFmtId="0" fontId="15" fillId="0" borderId="0" xfId="0" applyFont="1" applyAlignment="1">
      <alignment horizontal="center"/>
    </xf>
    <xf numFmtId="0" fontId="15" fillId="8" borderId="0" xfId="0" applyFont="1" applyFill="1" applyAlignment="1">
      <alignment horizontal="center"/>
    </xf>
    <xf numFmtId="0" fontId="67" fillId="0" borderId="0" xfId="0" applyFont="1" applyAlignment="1">
      <alignment vertical="center" wrapText="1"/>
    </xf>
    <xf numFmtId="1" fontId="15" fillId="0" borderId="0" xfId="0" applyNumberFormat="1" applyFont="1" applyAlignment="1">
      <alignment vertical="center" wrapText="1"/>
    </xf>
    <xf numFmtId="1" fontId="15" fillId="8" borderId="0" xfId="0" applyNumberFormat="1" applyFont="1" applyFill="1" applyAlignment="1">
      <alignment vertical="center" wrapText="1"/>
    </xf>
    <xf numFmtId="0" fontId="68" fillId="0" borderId="0" xfId="0" applyFont="1"/>
    <xf numFmtId="0" fontId="16" fillId="0" borderId="0" xfId="0" applyFont="1" applyAlignment="1">
      <alignment horizontal="center" vertical="center" wrapText="1"/>
    </xf>
    <xf numFmtId="0" fontId="16" fillId="0" borderId="0" xfId="0" applyFont="1" applyAlignment="1">
      <alignment horizontal="center" vertical="center"/>
    </xf>
    <xf numFmtId="0" fontId="15" fillId="0" borderId="1" xfId="0" applyFont="1" applyBorder="1" applyAlignment="1">
      <alignment horizontal="center" vertical="center"/>
    </xf>
    <xf numFmtId="0" fontId="64" fillId="0" borderId="0" xfId="0" applyFont="1" applyAlignment="1">
      <alignment vertical="center"/>
    </xf>
    <xf numFmtId="0" fontId="31" fillId="0" borderId="0" xfId="0" applyFont="1" applyAlignment="1">
      <alignment vertical="center"/>
    </xf>
    <xf numFmtId="0" fontId="23" fillId="6" borderId="0" xfId="0" applyFont="1" applyFill="1" applyAlignment="1">
      <alignment vertical="center"/>
    </xf>
    <xf numFmtId="0" fontId="32" fillId="6" borderId="0" xfId="0" applyFont="1" applyFill="1" applyAlignment="1">
      <alignment horizontal="left" vertical="top" wrapText="1"/>
    </xf>
    <xf numFmtId="0" fontId="15" fillId="0" borderId="0" xfId="0" applyFont="1" applyAlignment="1">
      <alignment horizontal="center" wrapText="1"/>
    </xf>
    <xf numFmtId="0" fontId="15" fillId="0" borderId="0" xfId="0" applyFont="1" applyAlignment="1">
      <alignment horizontal="left" vertical="center" wrapText="1" indent="2"/>
    </xf>
    <xf numFmtId="0" fontId="15" fillId="8" borderId="0" xfId="0" applyFont="1" applyFill="1" applyAlignment="1">
      <alignment horizontal="center" wrapText="1"/>
    </xf>
    <xf numFmtId="0" fontId="23" fillId="0" borderId="0" xfId="0" applyFont="1" applyAlignment="1">
      <alignment horizontal="left" vertical="center"/>
    </xf>
    <xf numFmtId="0" fontId="69" fillId="0" borderId="0" xfId="0" applyFont="1" applyAlignment="1">
      <alignment horizontal="left" vertical="center"/>
    </xf>
    <xf numFmtId="0" fontId="23" fillId="6" borderId="0" xfId="0" applyFont="1" applyFill="1" applyAlignment="1">
      <alignment horizontal="left" vertical="center"/>
    </xf>
    <xf numFmtId="49" fontId="15" fillId="0" borderId="2" xfId="9" applyNumberFormat="1" applyFont="1" applyBorder="1" applyAlignment="1">
      <alignment horizontal="center" vertical="center" wrapText="1"/>
    </xf>
    <xf numFmtId="49" fontId="15" fillId="0" borderId="2" xfId="9" quotePrefix="1" applyNumberFormat="1" applyFont="1" applyBorder="1" applyAlignment="1">
      <alignment horizontal="center" vertical="center" wrapText="1"/>
    </xf>
    <xf numFmtId="0" fontId="25" fillId="0" borderId="2" xfId="9" applyFont="1" applyBorder="1" applyAlignment="1">
      <alignment horizontal="center" vertical="center" wrapText="1"/>
    </xf>
    <xf numFmtId="0" fontId="15" fillId="0" borderId="0" xfId="9" applyFont="1" applyAlignment="1">
      <alignment horizontal="left" vertical="center" wrapText="1"/>
    </xf>
    <xf numFmtId="0" fontId="15" fillId="0" borderId="0" xfId="9" applyFont="1" applyAlignment="1">
      <alignment vertical="center" wrapText="1"/>
    </xf>
    <xf numFmtId="0" fontId="15" fillId="0" borderId="0" xfId="9" applyFont="1" applyAlignment="1">
      <alignment horizontal="left" vertical="center" wrapText="1" indent="2"/>
    </xf>
    <xf numFmtId="164" fontId="15" fillId="0" borderId="0" xfId="9" applyNumberFormat="1" applyFont="1" applyAlignment="1">
      <alignment horizontal="right" wrapText="1"/>
    </xf>
    <xf numFmtId="0" fontId="15" fillId="0" borderId="0" xfId="9" quotePrefix="1" applyFont="1" applyAlignment="1">
      <alignment horizontal="center" vertical="center" wrapText="1"/>
    </xf>
    <xf numFmtId="0" fontId="17" fillId="0" borderId="0" xfId="0" applyFont="1"/>
    <xf numFmtId="0" fontId="61" fillId="0" borderId="0" xfId="0" applyFont="1"/>
    <xf numFmtId="0" fontId="15" fillId="0" borderId="4" xfId="0" applyFont="1" applyBorder="1" applyAlignment="1">
      <alignment vertical="center"/>
    </xf>
    <xf numFmtId="0" fontId="25" fillId="0" borderId="10" xfId="0" applyFont="1" applyBorder="1" applyAlignment="1">
      <alignment horizontal="center"/>
    </xf>
    <xf numFmtId="0" fontId="15" fillId="0" borderId="5" xfId="0" applyFont="1" applyBorder="1" applyAlignment="1">
      <alignment vertical="center"/>
    </xf>
    <xf numFmtId="0" fontId="25" fillId="0" borderId="3" xfId="0" applyFont="1" applyBorder="1" applyAlignment="1">
      <alignment horizontal="center"/>
    </xf>
    <xf numFmtId="0" fontId="15" fillId="8" borderId="0" xfId="0" applyFont="1" applyFill="1" applyAlignment="1">
      <alignment horizontal="left" vertical="center"/>
    </xf>
    <xf numFmtId="0" fontId="29" fillId="8" borderId="0" xfId="0" applyFont="1" applyFill="1" applyAlignment="1">
      <alignment horizontal="center" vertical="center"/>
    </xf>
    <xf numFmtId="0" fontId="15" fillId="8" borderId="0" xfId="0" applyFont="1" applyFill="1" applyAlignment="1">
      <alignment horizontal="left" wrapText="1"/>
    </xf>
    <xf numFmtId="164" fontId="29" fillId="8" borderId="0" xfId="0" applyNumberFormat="1" applyFont="1" applyFill="1" applyAlignment="1">
      <alignment horizontal="center"/>
    </xf>
    <xf numFmtId="164" fontId="29" fillId="8" borderId="0" xfId="0" applyNumberFormat="1" applyFont="1" applyFill="1" applyAlignment="1">
      <alignment horizontal="right"/>
    </xf>
    <xf numFmtId="164" fontId="25" fillId="8" borderId="0" xfId="0" applyNumberFormat="1" applyFont="1" applyFill="1" applyAlignment="1">
      <alignment vertical="center"/>
    </xf>
    <xf numFmtId="9" fontId="25" fillId="0" borderId="2" xfId="1" applyFont="1" applyFill="1" applyBorder="1" applyAlignment="1">
      <alignment horizontal="center" vertical="center" wrapText="1"/>
    </xf>
    <xf numFmtId="0" fontId="29" fillId="8" borderId="0" xfId="0" applyFont="1" applyFill="1"/>
    <xf numFmtId="0" fontId="54" fillId="6" borderId="0" xfId="0" applyFont="1" applyFill="1" applyAlignment="1">
      <alignment horizontal="center"/>
    </xf>
    <xf numFmtId="0" fontId="54" fillId="6" borderId="0" xfId="0" applyFont="1" applyFill="1" applyAlignment="1">
      <alignment horizontal="center" vertical="center" wrapText="1"/>
    </xf>
    <xf numFmtId="0" fontId="30" fillId="6" borderId="0" xfId="0" applyFont="1" applyFill="1" applyAlignment="1">
      <alignment horizontal="center" vertical="center"/>
    </xf>
    <xf numFmtId="164" fontId="29" fillId="0" borderId="0" xfId="9" applyNumberFormat="1" applyFont="1" applyAlignment="1">
      <alignment horizontal="right" vertical="center" wrapText="1"/>
    </xf>
    <xf numFmtId="0" fontId="23" fillId="6" borderId="0" xfId="0" applyFont="1" applyFill="1" applyAlignment="1">
      <alignment horizontal="left"/>
    </xf>
    <xf numFmtId="0" fontId="15" fillId="0" borderId="2" xfId="0" applyFont="1" applyBorder="1" applyAlignment="1">
      <alignment vertical="center" wrapText="1"/>
    </xf>
    <xf numFmtId="0" fontId="15" fillId="0" borderId="10" xfId="0" applyFont="1" applyBorder="1" applyAlignment="1">
      <alignment vertical="center" wrapText="1"/>
    </xf>
    <xf numFmtId="0" fontId="51" fillId="0" borderId="0" xfId="0" applyFont="1" applyAlignment="1">
      <alignment horizontal="left" vertical="center"/>
    </xf>
    <xf numFmtId="0" fontId="25" fillId="0" borderId="1" xfId="0" applyFont="1" applyBorder="1" applyAlignment="1">
      <alignment horizontal="left" vertical="center"/>
    </xf>
    <xf numFmtId="0" fontId="51" fillId="0" borderId="5" xfId="0" applyFont="1" applyBorder="1" applyAlignment="1">
      <alignment horizontal="left" vertical="center"/>
    </xf>
    <xf numFmtId="0" fontId="25" fillId="0" borderId="0" xfId="0" applyFont="1" applyAlignment="1">
      <alignment horizontal="center" vertical="center"/>
    </xf>
    <xf numFmtId="0" fontId="25" fillId="8" borderId="0" xfId="0" applyFont="1" applyFill="1" applyAlignment="1">
      <alignment vertical="center" wrapText="1"/>
    </xf>
    <xf numFmtId="0" fontId="15" fillId="0" borderId="0" xfId="0" applyFont="1" applyAlignment="1">
      <alignment horizontal="left" vertical="center" wrapText="1" indent="4"/>
    </xf>
    <xf numFmtId="164" fontId="29" fillId="8" borderId="0" xfId="0" applyNumberFormat="1" applyFont="1" applyFill="1" applyAlignment="1">
      <alignment horizontal="right" vertical="center"/>
    </xf>
    <xf numFmtId="164" fontId="29" fillId="0" borderId="0" xfId="0" applyNumberFormat="1" applyFont="1" applyAlignment="1">
      <alignment horizontal="right" vertical="center"/>
    </xf>
    <xf numFmtId="0" fontId="33" fillId="8" borderId="0" xfId="0" applyFont="1" applyFill="1" applyAlignment="1">
      <alignment horizontal="center" vertical="center" wrapText="1"/>
    </xf>
    <xf numFmtId="0" fontId="15" fillId="0" borderId="0" xfId="0" applyFont="1" applyAlignment="1">
      <alignment horizontal="justify" vertical="center"/>
    </xf>
    <xf numFmtId="0" fontId="15" fillId="0" borderId="0" xfId="0" applyFont="1" applyAlignment="1">
      <alignment horizontal="left" vertical="center" indent="1"/>
    </xf>
    <xf numFmtId="0" fontId="15" fillId="8" borderId="0" xfId="0" applyFont="1" applyFill="1" applyAlignment="1">
      <alignment horizontal="justify" vertical="center"/>
    </xf>
    <xf numFmtId="164" fontId="15" fillId="8" borderId="0" xfId="9" applyNumberFormat="1" applyFont="1" applyFill="1" applyAlignment="1">
      <alignment horizontal="right" vertical="center" wrapText="1"/>
    </xf>
    <xf numFmtId="0" fontId="30" fillId="6" borderId="0" xfId="0" applyFont="1" applyFill="1" applyAlignment="1">
      <alignment wrapText="1"/>
    </xf>
    <xf numFmtId="0" fontId="15" fillId="8" borderId="0" xfId="0" applyFont="1" applyFill="1" applyAlignment="1">
      <alignment horizontal="justify" vertical="center" wrapText="1"/>
    </xf>
    <xf numFmtId="0" fontId="15" fillId="8" borderId="0" xfId="0" applyFont="1" applyFill="1" applyAlignment="1">
      <alignment horizontal="left" vertical="center" wrapText="1"/>
    </xf>
    <xf numFmtId="10" fontId="15" fillId="0" borderId="0" xfId="0" applyNumberFormat="1" applyFont="1" applyAlignment="1">
      <alignment vertical="center" wrapText="1"/>
    </xf>
    <xf numFmtId="0" fontId="26" fillId="6" borderId="0" xfId="0" applyFont="1" applyFill="1" applyAlignment="1">
      <alignment vertical="center"/>
    </xf>
    <xf numFmtId="0" fontId="31" fillId="6" borderId="0" xfId="0" applyFont="1" applyFill="1" applyAlignment="1">
      <alignment vertical="center"/>
    </xf>
    <xf numFmtId="0" fontId="70" fillId="0" borderId="0" xfId="0" applyFont="1" applyAlignment="1">
      <alignment vertical="center"/>
    </xf>
    <xf numFmtId="0" fontId="30" fillId="0" borderId="0" xfId="0" applyFont="1" applyAlignment="1">
      <alignment vertical="center" wrapText="1"/>
    </xf>
    <xf numFmtId="0" fontId="55" fillId="6" borderId="0" xfId="0" applyFont="1" applyFill="1" applyAlignment="1">
      <alignment vertical="center" wrapText="1"/>
    </xf>
    <xf numFmtId="0" fontId="33" fillId="0" borderId="0" xfId="0" applyFont="1" applyAlignment="1">
      <alignment vertical="center" wrapText="1"/>
    </xf>
    <xf numFmtId="0" fontId="71" fillId="0" borderId="0" xfId="0" applyFont="1" applyAlignment="1">
      <alignment vertical="center" wrapText="1"/>
    </xf>
    <xf numFmtId="4" fontId="26" fillId="6" borderId="0" xfId="0" applyNumberFormat="1" applyFont="1" applyFill="1"/>
    <xf numFmtId="4" fontId="23" fillId="6" borderId="0" xfId="0" applyNumberFormat="1" applyFont="1" applyFill="1"/>
    <xf numFmtId="164" fontId="15" fillId="6" borderId="0" xfId="0" applyNumberFormat="1" applyFont="1" applyFill="1" applyAlignment="1">
      <alignment horizontal="right" vertical="center"/>
    </xf>
    <xf numFmtId="169" fontId="23" fillId="6" borderId="0" xfId="0" applyNumberFormat="1" applyFont="1" applyFill="1"/>
    <xf numFmtId="0" fontId="15" fillId="0" borderId="0" xfId="0" quotePrefix="1" applyFont="1" applyAlignment="1">
      <alignment horizontal="center" vertical="center"/>
    </xf>
    <xf numFmtId="0" fontId="25" fillId="0" borderId="0" xfId="5" applyFont="1" applyAlignment="1">
      <alignment vertical="center" wrapText="1"/>
    </xf>
    <xf numFmtId="3" fontId="15" fillId="0" borderId="0" xfId="6" applyFont="1" applyFill="1" applyBorder="1" applyAlignment="1">
      <alignment horizontal="center" vertical="center"/>
      <protection locked="0"/>
    </xf>
    <xf numFmtId="0" fontId="15" fillId="0" borderId="0" xfId="5" applyFont="1" applyAlignment="1">
      <alignment vertical="center" wrapText="1"/>
    </xf>
    <xf numFmtId="3" fontId="29" fillId="0" borderId="0" xfId="6" applyFont="1" applyFill="1" applyBorder="1" applyAlignment="1">
      <alignment horizontal="center" vertical="center" wrapText="1"/>
      <protection locked="0"/>
    </xf>
    <xf numFmtId="3" fontId="29" fillId="0" borderId="0" xfId="6" applyFont="1" applyFill="1" applyBorder="1" applyAlignment="1">
      <alignment horizontal="center" vertical="center"/>
      <protection locked="0"/>
    </xf>
    <xf numFmtId="0" fontId="15" fillId="8" borderId="0" xfId="0" quotePrefix="1" applyFont="1" applyFill="1" applyAlignment="1">
      <alignment horizontal="center" vertical="center"/>
    </xf>
    <xf numFmtId="0" fontId="15" fillId="8" borderId="0" xfId="5" applyFont="1" applyFill="1" applyAlignment="1">
      <alignment vertical="center" wrapText="1"/>
    </xf>
    <xf numFmtId="3" fontId="59" fillId="8" borderId="0" xfId="6" applyFont="1" applyFill="1" applyBorder="1" applyAlignment="1">
      <alignment horizontal="center" vertical="center"/>
      <protection locked="0"/>
    </xf>
    <xf numFmtId="0" fontId="47" fillId="6" borderId="0" xfId="0" applyFont="1" applyFill="1"/>
    <xf numFmtId="0" fontId="31" fillId="9" borderId="0" xfId="0" applyFont="1" applyFill="1"/>
    <xf numFmtId="0" fontId="25" fillId="0" borderId="2" xfId="0" applyFont="1" applyBorder="1" applyAlignment="1">
      <alignment horizontal="center" vertical="center"/>
    </xf>
    <xf numFmtId="0" fontId="72" fillId="0" borderId="2"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4" fontId="15" fillId="0" borderId="0" xfId="3" applyNumberFormat="1" applyFont="1" applyAlignment="1">
      <alignment horizontal="right" wrapText="1"/>
    </xf>
    <xf numFmtId="3" fontId="15" fillId="0" borderId="0" xfId="0" applyNumberFormat="1" applyFont="1" applyAlignment="1">
      <alignment horizontal="right" vertical="center" wrapText="1"/>
    </xf>
    <xf numFmtId="3" fontId="15" fillId="0" borderId="0" xfId="0" applyNumberFormat="1" applyFont="1" applyAlignment="1">
      <alignment vertical="center" wrapText="1"/>
    </xf>
    <xf numFmtId="10" fontId="15" fillId="0" borderId="0" xfId="0" applyNumberFormat="1" applyFont="1" applyAlignment="1">
      <alignment horizontal="right" vertical="center" wrapText="1"/>
    </xf>
    <xf numFmtId="10" fontId="15" fillId="0" borderId="0" xfId="1" applyNumberFormat="1" applyFont="1" applyFill="1" applyBorder="1" applyAlignment="1">
      <alignment horizontal="right" vertical="center" wrapText="1"/>
    </xf>
    <xf numFmtId="9" fontId="15" fillId="0" borderId="0" xfId="0" applyNumberFormat="1" applyFont="1" applyAlignment="1">
      <alignment horizontal="right" vertical="center" wrapText="1"/>
    </xf>
    <xf numFmtId="3" fontId="15" fillId="8" borderId="0" xfId="3" quotePrefix="1" applyNumberFormat="1" applyFont="1" applyFill="1" applyAlignment="1">
      <alignment horizontal="right"/>
    </xf>
    <xf numFmtId="164" fontId="15" fillId="0" borderId="0" xfId="0" applyNumberFormat="1" applyFont="1" applyAlignment="1">
      <alignment horizontal="right" vertical="center" wrapText="1"/>
    </xf>
    <xf numFmtId="3" fontId="25" fillId="8" borderId="0" xfId="0" applyNumberFormat="1" applyFont="1" applyFill="1" applyAlignment="1">
      <alignment wrapText="1"/>
    </xf>
    <xf numFmtId="10" fontId="25" fillId="8" borderId="0" xfId="1" applyNumberFormat="1" applyFont="1" applyFill="1" applyBorder="1" applyAlignment="1">
      <alignment wrapText="1"/>
    </xf>
    <xf numFmtId="0" fontId="25" fillId="8" borderId="0" xfId="0" applyFont="1" applyFill="1" applyAlignment="1">
      <alignment wrapText="1"/>
    </xf>
    <xf numFmtId="0" fontId="25" fillId="0" borderId="2" xfId="16" applyFont="1" applyBorder="1" applyAlignment="1">
      <alignment horizontal="center" vertical="center" wrapText="1"/>
    </xf>
    <xf numFmtId="0" fontId="25" fillId="0" borderId="2" xfId="15" quotePrefix="1" applyFont="1" applyBorder="1" applyAlignment="1">
      <alignment horizontal="center" vertical="center" wrapText="1"/>
    </xf>
    <xf numFmtId="0" fontId="15" fillId="7" borderId="0" xfId="0" applyFont="1" applyFill="1"/>
    <xf numFmtId="10" fontId="15" fillId="0" borderId="0" xfId="1" applyNumberFormat="1" applyFont="1" applyFill="1" applyBorder="1"/>
    <xf numFmtId="3" fontId="15" fillId="8" borderId="0" xfId="0" applyNumberFormat="1" applyFont="1" applyFill="1" applyAlignment="1">
      <alignment vertical="center" wrapText="1"/>
    </xf>
    <xf numFmtId="10" fontId="15" fillId="0" borderId="0" xfId="1" applyNumberFormat="1" applyFont="1" applyFill="1" applyBorder="1" applyAlignment="1">
      <alignment vertical="center" wrapText="1"/>
    </xf>
    <xf numFmtId="166" fontId="15" fillId="0" borderId="0" xfId="0" applyNumberFormat="1" applyFont="1" applyAlignment="1">
      <alignment vertical="center" wrapText="1"/>
    </xf>
    <xf numFmtId="10" fontId="15" fillId="8" borderId="0" xfId="1" applyNumberFormat="1" applyFont="1" applyFill="1" applyBorder="1" applyAlignment="1">
      <alignment vertical="center" wrapText="1"/>
    </xf>
    <xf numFmtId="166" fontId="15" fillId="8" borderId="0" xfId="0" applyNumberFormat="1" applyFont="1" applyFill="1" applyAlignment="1">
      <alignment vertical="center" wrapText="1"/>
    </xf>
    <xf numFmtId="10" fontId="25" fillId="8" borderId="0" xfId="1" applyNumberFormat="1" applyFont="1" applyFill="1" applyBorder="1" applyAlignment="1">
      <alignment vertical="center" wrapText="1"/>
    </xf>
    <xf numFmtId="166" fontId="25" fillId="8" borderId="0" xfId="0" applyNumberFormat="1" applyFont="1" applyFill="1" applyAlignment="1">
      <alignment vertical="center" wrapText="1"/>
    </xf>
    <xf numFmtId="10" fontId="23" fillId="0" borderId="0" xfId="0" applyNumberFormat="1" applyFont="1"/>
    <xf numFmtId="3" fontId="25" fillId="8" borderId="0" xfId="0" applyNumberFormat="1" applyFont="1" applyFill="1" applyAlignment="1">
      <alignment vertical="center" wrapText="1"/>
    </xf>
    <xf numFmtId="1" fontId="25" fillId="8" borderId="0" xfId="0" applyNumberFormat="1" applyFont="1" applyFill="1" applyAlignment="1">
      <alignment vertical="center" wrapText="1"/>
    </xf>
    <xf numFmtId="9" fontId="15" fillId="8" borderId="0" xfId="1" applyFont="1" applyFill="1" applyBorder="1" applyAlignment="1">
      <alignment horizontal="right" vertical="center"/>
    </xf>
    <xf numFmtId="10" fontId="15" fillId="0" borderId="0" xfId="1" applyNumberFormat="1" applyFont="1" applyFill="1" applyBorder="1" applyAlignment="1">
      <alignment vertical="center"/>
    </xf>
    <xf numFmtId="4" fontId="29" fillId="0" borderId="0" xfId="0" applyNumberFormat="1" applyFont="1"/>
    <xf numFmtId="4" fontId="29" fillId="0" borderId="0" xfId="0" applyNumberFormat="1" applyFont="1" applyAlignment="1">
      <alignment vertical="center" wrapText="1"/>
    </xf>
    <xf numFmtId="164" fontId="23" fillId="6" borderId="0" xfId="0" applyNumberFormat="1" applyFont="1" applyFill="1"/>
    <xf numFmtId="164" fontId="15" fillId="8" borderId="0" xfId="3" applyNumberFormat="1" applyFont="1" applyFill="1"/>
    <xf numFmtId="164" fontId="15" fillId="0" borderId="0" xfId="3" applyNumberFormat="1" applyFont="1"/>
    <xf numFmtId="164" fontId="25" fillId="0" borderId="0" xfId="3" applyNumberFormat="1" applyFont="1"/>
    <xf numFmtId="164" fontId="15" fillId="8" borderId="1" xfId="3" applyNumberFormat="1" applyFont="1" applyFill="1" applyBorder="1"/>
    <xf numFmtId="3" fontId="23" fillId="6" borderId="0" xfId="0" applyNumberFormat="1" applyFont="1" applyFill="1"/>
    <xf numFmtId="3" fontId="15" fillId="0" borderId="0" xfId="1" applyNumberFormat="1" applyFont="1" applyFill="1" applyBorder="1" applyAlignment="1">
      <alignment wrapText="1"/>
    </xf>
    <xf numFmtId="3" fontId="15" fillId="8" borderId="0" xfId="1" applyNumberFormat="1" applyFont="1" applyFill="1" applyBorder="1" applyAlignment="1">
      <alignment wrapText="1"/>
    </xf>
    <xf numFmtId="164" fontId="15" fillId="8" borderId="0" xfId="0" applyNumberFormat="1" applyFont="1" applyFill="1" applyAlignment="1">
      <alignment vertical="center"/>
    </xf>
    <xf numFmtId="164" fontId="15" fillId="0" borderId="0" xfId="0" applyNumberFormat="1" applyFont="1" applyAlignment="1">
      <alignment vertical="center"/>
    </xf>
    <xf numFmtId="164" fontId="15" fillId="8" borderId="0" xfId="0" applyNumberFormat="1" applyFont="1" applyFill="1" applyAlignment="1">
      <alignment horizontal="right"/>
    </xf>
    <xf numFmtId="164" fontId="20" fillId="0" borderId="0" xfId="0" applyNumberFormat="1" applyFont="1" applyAlignment="1">
      <alignment horizontal="center" vertical="center" wrapText="1"/>
    </xf>
    <xf numFmtId="164" fontId="15" fillId="0" borderId="0" xfId="0" applyNumberFormat="1" applyFont="1" applyAlignment="1">
      <alignment horizontal="center" vertical="center" wrapText="1"/>
    </xf>
    <xf numFmtId="0" fontId="48" fillId="0" borderId="2" xfId="0" applyFont="1" applyBorder="1" applyAlignment="1">
      <alignment horizontal="center" vertical="center" wrapText="1"/>
    </xf>
    <xf numFmtId="0" fontId="17" fillId="0" borderId="0" xfId="2" applyFont="1" applyAlignment="1"/>
    <xf numFmtId="0" fontId="48" fillId="0" borderId="0" xfId="0" applyFont="1" applyAlignment="1">
      <alignment vertical="center" wrapText="1"/>
    </xf>
    <xf numFmtId="0" fontId="15" fillId="0" borderId="0" xfId="16" applyFont="1" applyAlignment="1">
      <alignment horizontal="left" vertical="center" wrapText="1"/>
    </xf>
    <xf numFmtId="0" fontId="25" fillId="0" borderId="0" xfId="16" applyFont="1" applyAlignment="1">
      <alignment horizontal="left"/>
    </xf>
    <xf numFmtId="0" fontId="25" fillId="0" borderId="1" xfId="16" applyFont="1" applyBorder="1" applyAlignment="1">
      <alignment horizontal="left"/>
    </xf>
    <xf numFmtId="0" fontId="23" fillId="0" borderId="1" xfId="0" applyFont="1" applyBorder="1"/>
    <xf numFmtId="0" fontId="60" fillId="0" borderId="0" xfId="14" applyFont="1" applyAlignment="1">
      <alignment horizontal="left" wrapText="1"/>
    </xf>
    <xf numFmtId="0" fontId="60" fillId="0" borderId="0" xfId="14" applyFont="1" applyAlignment="1">
      <alignment horizontal="left"/>
    </xf>
    <xf numFmtId="0" fontId="15" fillId="0" borderId="0" xfId="7" applyFont="1" applyAlignment="1">
      <alignment vertical="center" wrapText="1"/>
    </xf>
    <xf numFmtId="0" fontId="15" fillId="8" borderId="0" xfId="0" quotePrefix="1" applyFont="1" applyFill="1" applyAlignment="1">
      <alignment wrapText="1"/>
    </xf>
    <xf numFmtId="0" fontId="15" fillId="0" borderId="0" xfId="0" applyFont="1" applyAlignment="1">
      <alignment horizontal="justify" vertical="top"/>
    </xf>
    <xf numFmtId="0" fontId="15" fillId="0" borderId="0" xfId="7" applyFont="1" applyAlignment="1">
      <alignment horizontal="justify" vertical="top"/>
    </xf>
    <xf numFmtId="0" fontId="29" fillId="0" borderId="0" xfId="0" quotePrefix="1" applyFont="1"/>
    <xf numFmtId="0" fontId="15" fillId="8" borderId="0" xfId="0" applyFont="1" applyFill="1" applyAlignment="1">
      <alignment horizontal="justify" vertical="top"/>
    </xf>
    <xf numFmtId="0" fontId="15" fillId="0" borderId="0" xfId="0" applyFont="1" applyAlignment="1">
      <alignment horizontal="justify" vertical="top" wrapText="1"/>
    </xf>
    <xf numFmtId="0" fontId="15" fillId="8" borderId="0" xfId="7" applyFont="1" applyFill="1" applyAlignment="1">
      <alignment horizontal="justify" vertical="top"/>
    </xf>
    <xf numFmtId="0" fontId="15" fillId="8" borderId="0" xfId="0" quotePrefix="1" applyFont="1" applyFill="1"/>
    <xf numFmtId="0" fontId="15" fillId="8" borderId="0" xfId="16" applyFont="1" applyFill="1" applyAlignment="1">
      <alignment horizontal="left" vertical="center" wrapText="1"/>
    </xf>
    <xf numFmtId="10" fontId="15" fillId="0" borderId="0" xfId="1" applyNumberFormat="1" applyFont="1" applyFill="1" applyBorder="1" applyAlignment="1" applyProtection="1">
      <alignment horizontal="center" vertical="center" wrapText="1"/>
      <protection locked="0"/>
    </xf>
    <xf numFmtId="10" fontId="15" fillId="0" borderId="0" xfId="1" applyNumberFormat="1" applyFont="1" applyFill="1" applyBorder="1" applyAlignment="1" applyProtection="1">
      <alignment horizontal="center" vertical="center"/>
      <protection locked="0"/>
    </xf>
    <xf numFmtId="10" fontId="15" fillId="8" borderId="0" xfId="1" applyNumberFormat="1" applyFont="1" applyFill="1" applyBorder="1" applyAlignment="1" applyProtection="1">
      <alignment horizontal="center" vertical="center" wrapText="1"/>
      <protection locked="0"/>
    </xf>
    <xf numFmtId="0" fontId="54" fillId="6" borderId="0" xfId="0" applyFont="1" applyFill="1" applyAlignment="1">
      <alignment horizontal="center" vertical="center"/>
    </xf>
    <xf numFmtId="0" fontId="19" fillId="6" borderId="0" xfId="0" applyFont="1" applyFill="1" applyAlignment="1">
      <alignment horizontal="center" vertical="center"/>
    </xf>
    <xf numFmtId="0" fontId="15" fillId="0" borderId="0" xfId="0" quotePrefix="1" applyFont="1" applyAlignment="1">
      <alignment horizontal="right" wrapText="1"/>
    </xf>
    <xf numFmtId="10" fontId="15" fillId="8" borderId="0" xfId="1" quotePrefix="1" applyNumberFormat="1" applyFont="1" applyFill="1"/>
    <xf numFmtId="10" fontId="15" fillId="0" borderId="0" xfId="1" quotePrefix="1" applyNumberFormat="1" applyFont="1"/>
    <xf numFmtId="164" fontId="15" fillId="0" borderId="0" xfId="0" applyNumberFormat="1" applyFont="1" applyAlignment="1">
      <alignment horizontal="right"/>
    </xf>
    <xf numFmtId="10" fontId="15" fillId="0" borderId="0" xfId="1" quotePrefix="1" applyNumberFormat="1" applyFont="1" applyFill="1" applyAlignment="1"/>
    <xf numFmtId="0" fontId="23" fillId="6" borderId="0" xfId="0" applyFont="1" applyFill="1" applyAlignment="1">
      <alignment horizontal="center" wrapText="1"/>
    </xf>
    <xf numFmtId="164" fontId="25" fillId="0" borderId="0" xfId="0" applyNumberFormat="1" applyFont="1" applyAlignment="1">
      <alignment horizontal="right" vertical="center"/>
    </xf>
    <xf numFmtId="0" fontId="23" fillId="9" borderId="0" xfId="0" applyFont="1" applyFill="1" applyAlignment="1">
      <alignment vertical="center"/>
    </xf>
    <xf numFmtId="0" fontId="37" fillId="9" borderId="0" xfId="4" applyFont="1" applyFill="1"/>
    <xf numFmtId="49" fontId="16" fillId="0" borderId="0" xfId="0" applyNumberFormat="1" applyFont="1" applyAlignment="1">
      <alignment horizontal="left"/>
    </xf>
    <xf numFmtId="0" fontId="77" fillId="0" borderId="0" xfId="17" applyFont="1" applyFill="1" applyBorder="1"/>
    <xf numFmtId="0" fontId="77" fillId="0" borderId="0" xfId="17" applyFont="1" applyFill="1"/>
    <xf numFmtId="0" fontId="17" fillId="9" borderId="0" xfId="2" applyFont="1" applyFill="1" applyAlignment="1"/>
    <xf numFmtId="0" fontId="16" fillId="0" borderId="0" xfId="3" applyFont="1" applyAlignment="1">
      <alignment horizontal="left" vertical="top" wrapText="1"/>
    </xf>
    <xf numFmtId="0" fontId="16" fillId="0" borderId="0" xfId="0" applyFont="1" applyAlignment="1">
      <alignment horizontal="center"/>
    </xf>
    <xf numFmtId="10" fontId="15" fillId="8" borderId="0" xfId="1" applyNumberFormat="1" applyFont="1" applyFill="1" applyBorder="1"/>
    <xf numFmtId="0" fontId="16" fillId="0" borderId="0" xfId="3" applyFont="1" applyAlignment="1">
      <alignment horizontal="left" vertical="justify" wrapText="1"/>
    </xf>
    <xf numFmtId="4" fontId="16" fillId="6" borderId="0" xfId="3" applyNumberFormat="1" applyFont="1" applyFill="1" applyAlignment="1">
      <alignment horizontal="right" wrapText="1"/>
    </xf>
    <xf numFmtId="0" fontId="25" fillId="0" borderId="8" xfId="16" applyFont="1" applyBorder="1" applyAlignment="1">
      <alignment horizontal="center" vertical="center" wrapText="1"/>
    </xf>
    <xf numFmtId="0" fontId="25" fillId="0" borderId="14" xfId="16" applyFont="1" applyBorder="1" applyAlignment="1">
      <alignment horizontal="center" vertical="center" wrapText="1"/>
    </xf>
    <xf numFmtId="0" fontId="15" fillId="0" borderId="3" xfId="0" applyFont="1" applyBorder="1" applyAlignment="1">
      <alignment horizontal="center" vertical="center"/>
    </xf>
    <xf numFmtId="0" fontId="15" fillId="0" borderId="2" xfId="0" applyFont="1" applyBorder="1"/>
    <xf numFmtId="10" fontId="15" fillId="0" borderId="0" xfId="1" applyNumberFormat="1" applyFont="1" applyAlignment="1">
      <alignment horizontal="right" vertical="center"/>
    </xf>
    <xf numFmtId="10" fontId="15" fillId="0" borderId="0" xfId="1" applyNumberFormat="1" applyFont="1" applyFill="1" applyBorder="1" applyAlignment="1" applyProtection="1">
      <alignment horizontal="right" vertical="center" wrapText="1"/>
      <protection locked="0"/>
    </xf>
    <xf numFmtId="0" fontId="31" fillId="0" borderId="1" xfId="0" applyFont="1" applyBorder="1"/>
    <xf numFmtId="0" fontId="31" fillId="0" borderId="5" xfId="0" applyFont="1" applyBorder="1"/>
    <xf numFmtId="0" fontId="15" fillId="6" borderId="0" xfId="0" applyFont="1" applyFill="1" applyAlignment="1">
      <alignment vertical="center" wrapText="1"/>
    </xf>
    <xf numFmtId="10" fontId="25" fillId="8" borderId="0" xfId="1" applyNumberFormat="1" applyFont="1" applyFill="1" applyAlignment="1">
      <alignment wrapText="1"/>
    </xf>
    <xf numFmtId="0" fontId="16" fillId="0" borderId="0" xfId="0" applyFont="1" applyAlignment="1">
      <alignment wrapText="1"/>
    </xf>
    <xf numFmtId="0" fontId="25" fillId="0" borderId="0" xfId="0" applyFont="1" applyAlignment="1">
      <alignment horizontal="left" vertical="center" wrapText="1"/>
    </xf>
    <xf numFmtId="0" fontId="29" fillId="10" borderId="0" xfId="0" applyFont="1" applyFill="1" applyAlignment="1">
      <alignment vertical="center" wrapText="1"/>
    </xf>
    <xf numFmtId="0" fontId="39" fillId="0" borderId="0" xfId="0" applyFont="1"/>
    <xf numFmtId="0" fontId="25" fillId="0" borderId="2" xfId="0" applyFont="1" applyBorder="1" applyAlignment="1">
      <alignment vertical="center"/>
    </xf>
    <xf numFmtId="172" fontId="25" fillId="0" borderId="0" xfId="0" applyNumberFormat="1" applyFont="1" applyAlignment="1">
      <alignment wrapText="1"/>
    </xf>
    <xf numFmtId="171" fontId="25" fillId="0" borderId="0" xfId="1" applyNumberFormat="1" applyFont="1" applyFill="1" applyBorder="1" applyAlignment="1">
      <alignment horizontal="right"/>
    </xf>
    <xf numFmtId="3" fontId="15" fillId="10" borderId="0" xfId="0" applyNumberFormat="1" applyFont="1" applyFill="1" applyAlignment="1">
      <alignment wrapText="1"/>
    </xf>
    <xf numFmtId="3" fontId="24" fillId="0" borderId="0" xfId="0" applyNumberFormat="1" applyFont="1"/>
    <xf numFmtId="10" fontId="25" fillId="0" borderId="0" xfId="1" applyNumberFormat="1" applyFont="1" applyFill="1" applyAlignment="1">
      <alignment wrapText="1"/>
    </xf>
    <xf numFmtId="3" fontId="29" fillId="10" borderId="0" xfId="0" applyNumberFormat="1" applyFont="1" applyFill="1" applyAlignment="1">
      <alignment vertical="center" wrapText="1"/>
    </xf>
    <xf numFmtId="0" fontId="79" fillId="0" borderId="0" xfId="0" applyFont="1" applyAlignment="1">
      <alignment vertical="center" wrapText="1"/>
    </xf>
    <xf numFmtId="0" fontId="29" fillId="8" borderId="0" xfId="0" applyFont="1" applyFill="1" applyAlignment="1">
      <alignment vertical="center"/>
    </xf>
    <xf numFmtId="0" fontId="80" fillId="0" borderId="0" xfId="0" applyFont="1" applyAlignment="1">
      <alignment vertical="center" wrapText="1"/>
    </xf>
    <xf numFmtId="0" fontId="29" fillId="0" borderId="0" xfId="0" quotePrefix="1" applyFont="1" applyAlignment="1">
      <alignment wrapText="1"/>
    </xf>
    <xf numFmtId="0" fontId="29" fillId="8" borderId="0" xfId="0" quotePrefix="1" applyFont="1" applyFill="1" applyAlignment="1">
      <alignment wrapText="1"/>
    </xf>
    <xf numFmtId="0" fontId="29" fillId="8" borderId="0" xfId="0" quotePrefix="1" applyFont="1" applyFill="1"/>
    <xf numFmtId="0" fontId="39" fillId="0" borderId="0" xfId="0" applyFont="1" applyAlignment="1">
      <alignment horizontal="left" wrapText="1"/>
    </xf>
    <xf numFmtId="0" fontId="45" fillId="0" borderId="0" xfId="4" applyFont="1" applyAlignment="1">
      <alignment horizontal="right"/>
    </xf>
    <xf numFmtId="0" fontId="46" fillId="0" borderId="0" xfId="3" applyFont="1"/>
    <xf numFmtId="0" fontId="41" fillId="0" borderId="0" xfId="3" applyFont="1" applyAlignment="1">
      <alignment horizontal="right"/>
    </xf>
    <xf numFmtId="0" fontId="41" fillId="0" borderId="0" xfId="3" applyFont="1" applyAlignment="1">
      <alignment horizontal="left"/>
    </xf>
    <xf numFmtId="3" fontId="16" fillId="0" borderId="0" xfId="0" applyNumberFormat="1" applyFont="1" applyAlignment="1">
      <alignment wrapText="1"/>
    </xf>
    <xf numFmtId="167" fontId="16" fillId="0" borderId="0" xfId="0" applyNumberFormat="1" applyFont="1" applyAlignment="1">
      <alignment wrapText="1"/>
    </xf>
    <xf numFmtId="165" fontId="16" fillId="0" borderId="0" xfId="0" applyNumberFormat="1" applyFont="1" applyAlignment="1">
      <alignment wrapText="1"/>
    </xf>
    <xf numFmtId="167" fontId="16" fillId="0" borderId="0" xfId="1" applyNumberFormat="1" applyFont="1" applyFill="1" applyBorder="1" applyAlignment="1">
      <alignment horizontal="right"/>
    </xf>
    <xf numFmtId="3" fontId="16" fillId="0" borderId="0" xfId="0" applyNumberFormat="1" applyFont="1" applyAlignment="1">
      <alignment horizontal="right"/>
    </xf>
    <xf numFmtId="0" fontId="18" fillId="0" borderId="0" xfId="0" applyFont="1" applyAlignment="1">
      <alignment horizontal="center" vertical="center" wrapText="1"/>
    </xf>
    <xf numFmtId="3" fontId="18" fillId="0" borderId="0" xfId="0" applyNumberFormat="1" applyFont="1" applyAlignment="1">
      <alignment wrapText="1"/>
    </xf>
    <xf numFmtId="167" fontId="18" fillId="0" borderId="0" xfId="0" applyNumberFormat="1" applyFont="1" applyAlignment="1">
      <alignment wrapText="1"/>
    </xf>
    <xf numFmtId="0" fontId="18" fillId="0" borderId="0" xfId="0" applyFont="1" applyAlignment="1">
      <alignment wrapText="1"/>
    </xf>
    <xf numFmtId="165" fontId="18" fillId="0" borderId="0" xfId="0" applyNumberFormat="1" applyFont="1" applyAlignment="1">
      <alignment wrapText="1"/>
    </xf>
    <xf numFmtId="167" fontId="18" fillId="0" borderId="0" xfId="1" applyNumberFormat="1" applyFont="1" applyFill="1" applyBorder="1" applyAlignment="1">
      <alignment horizontal="right"/>
    </xf>
    <xf numFmtId="3" fontId="18" fillId="0" borderId="0" xfId="0" applyNumberFormat="1" applyFont="1" applyAlignment="1">
      <alignment horizontal="right"/>
    </xf>
    <xf numFmtId="0" fontId="16" fillId="0" borderId="0" xfId="0" applyFont="1" applyAlignment="1">
      <alignment horizontal="left"/>
    </xf>
    <xf numFmtId="0" fontId="16" fillId="0" borderId="0" xfId="0" applyFont="1" applyAlignment="1">
      <alignment horizontal="left" vertical="center" wrapText="1"/>
    </xf>
    <xf numFmtId="10" fontId="15" fillId="8" borderId="0" xfId="1" quotePrefix="1" applyNumberFormat="1" applyFont="1" applyFill="1" applyBorder="1" applyAlignment="1">
      <alignment wrapText="1"/>
    </xf>
    <xf numFmtId="10" fontId="15" fillId="0" borderId="0" xfId="1" quotePrefix="1" applyNumberFormat="1" applyFont="1" applyFill="1" applyBorder="1"/>
    <xf numFmtId="10" fontId="15" fillId="0" borderId="0" xfId="1" quotePrefix="1" applyNumberFormat="1" applyFont="1" applyFill="1" applyBorder="1" applyAlignment="1">
      <alignment wrapText="1"/>
    </xf>
    <xf numFmtId="9" fontId="15" fillId="8" borderId="0" xfId="1" applyFont="1" applyFill="1" applyBorder="1" applyAlignment="1">
      <alignment vertical="center"/>
    </xf>
    <xf numFmtId="9" fontId="15" fillId="0" borderId="0" xfId="1" applyFont="1" applyFill="1" applyBorder="1" applyAlignment="1">
      <alignment horizontal="right" vertical="center" wrapText="1"/>
    </xf>
    <xf numFmtId="10" fontId="15" fillId="0" borderId="0" xfId="1" applyNumberFormat="1" applyFont="1" applyAlignment="1">
      <alignment horizontal="right" vertical="center" wrapText="1"/>
    </xf>
    <xf numFmtId="0" fontId="29" fillId="0" borderId="0" xfId="0" applyFont="1" applyAlignment="1">
      <alignment horizontal="left" wrapText="1"/>
    </xf>
    <xf numFmtId="0" fontId="18" fillId="0" borderId="0" xfId="0" applyFont="1" applyAlignment="1">
      <alignment vertical="center"/>
    </xf>
    <xf numFmtId="173" fontId="15" fillId="0" borderId="0" xfId="0" applyNumberFormat="1" applyFont="1"/>
    <xf numFmtId="10" fontId="23" fillId="6" borderId="0" xfId="0" applyNumberFormat="1" applyFont="1" applyFill="1"/>
    <xf numFmtId="49" fontId="16" fillId="0" borderId="0" xfId="0" applyNumberFormat="1" applyFont="1" applyAlignment="1">
      <alignment horizontal="left" vertical="center"/>
    </xf>
    <xf numFmtId="164" fontId="23" fillId="0" borderId="0" xfId="0" applyNumberFormat="1" applyFont="1"/>
    <xf numFmtId="0" fontId="15" fillId="0" borderId="0" xfId="0" applyFont="1" applyAlignment="1">
      <alignment horizontal="left" vertical="center" wrapText="1" indent="2"/>
    </xf>
    <xf numFmtId="0" fontId="15" fillId="8" borderId="0" xfId="0" applyFont="1" applyFill="1" applyAlignment="1">
      <alignment vertical="center" wrapText="1"/>
    </xf>
    <xf numFmtId="0" fontId="15" fillId="0" borderId="0" xfId="0" applyFont="1" applyAlignment="1">
      <alignment vertical="center" wrapText="1"/>
    </xf>
    <xf numFmtId="0" fontId="15" fillId="8" borderId="0" xfId="0" applyFont="1" applyFill="1" applyAlignment="1">
      <alignment horizontal="center" vertical="center"/>
    </xf>
    <xf numFmtId="0" fontId="29" fillId="0" borderId="0" xfId="0" applyFont="1" applyAlignment="1">
      <alignment vertical="center" wrapText="1"/>
    </xf>
    <xf numFmtId="0" fontId="29" fillId="8" borderId="0" xfId="0" applyFont="1" applyFill="1" applyAlignment="1">
      <alignment vertical="center" wrapText="1"/>
    </xf>
    <xf numFmtId="0" fontId="15" fillId="0" borderId="0" xfId="0" applyFont="1" applyAlignment="1">
      <alignment horizontal="center" vertical="center"/>
    </xf>
    <xf numFmtId="0" fontId="15" fillId="0" borderId="0" xfId="0" applyFont="1" applyAlignment="1">
      <alignment horizontal="center" vertical="center" wrapText="1"/>
    </xf>
    <xf numFmtId="164" fontId="15" fillId="0" borderId="0" xfId="3" applyNumberFormat="1" applyFont="1" applyFill="1" applyAlignment="1">
      <alignment horizontal="right"/>
    </xf>
    <xf numFmtId="0" fontId="23" fillId="0" borderId="0" xfId="0" applyFont="1" applyFill="1"/>
    <xf numFmtId="0" fontId="25" fillId="0" borderId="2"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0" xfId="0" applyFont="1" applyAlignment="1">
      <alignment vertical="center" wrapText="1"/>
    </xf>
    <xf numFmtId="0" fontId="30" fillId="0" borderId="0" xfId="0" applyFont="1" applyFill="1"/>
    <xf numFmtId="0" fontId="48" fillId="0" borderId="0" xfId="0" applyFont="1" applyFill="1"/>
    <xf numFmtId="0" fontId="24" fillId="0" borderId="0" xfId="0" applyFont="1" applyFill="1"/>
    <xf numFmtId="164" fontId="15" fillId="0" borderId="0" xfId="0" applyNumberFormat="1" applyFont="1" applyFill="1" applyAlignment="1">
      <alignment horizontal="right" vertical="center"/>
    </xf>
    <xf numFmtId="0" fontId="30" fillId="0" borderId="0" xfId="0" applyFont="1" applyFill="1" applyAlignment="1">
      <alignment vertical="center" wrapText="1"/>
    </xf>
    <xf numFmtId="0" fontId="15" fillId="0" borderId="0" xfId="0" applyFont="1" applyFill="1"/>
    <xf numFmtId="0" fontId="25" fillId="0" borderId="0" xfId="0" applyFont="1" applyFill="1" applyAlignment="1">
      <alignment vertical="center" wrapText="1"/>
    </xf>
    <xf numFmtId="0" fontId="25" fillId="0" borderId="1" xfId="0" applyFont="1" applyFill="1" applyBorder="1"/>
    <xf numFmtId="0" fontId="15" fillId="0" borderId="1" xfId="0" applyFont="1" applyFill="1" applyBorder="1"/>
    <xf numFmtId="10" fontId="15" fillId="0" borderId="0" xfId="0" applyNumberFormat="1" applyFont="1" applyFill="1" applyAlignment="1">
      <alignment horizontal="right" vertical="center" wrapText="1"/>
    </xf>
    <xf numFmtId="0" fontId="15" fillId="8" borderId="0" xfId="15" applyFont="1" applyFill="1" applyAlignment="1">
      <alignment horizontal="right" vertical="center"/>
    </xf>
    <xf numFmtId="0" fontId="15" fillId="0" borderId="0" xfId="15" applyFont="1" applyAlignment="1">
      <alignment horizontal="right" vertical="center"/>
    </xf>
    <xf numFmtId="0" fontId="82" fillId="0" borderId="0" xfId="0" applyFont="1" applyAlignment="1">
      <alignment vertical="center" wrapText="1"/>
    </xf>
    <xf numFmtId="49" fontId="16" fillId="0" borderId="0" xfId="0" applyNumberFormat="1" applyFont="1" applyFill="1" applyAlignment="1">
      <alignment horizontal="left" vertical="center"/>
    </xf>
    <xf numFmtId="164" fontId="25" fillId="0" borderId="0" xfId="0" applyNumberFormat="1" applyFont="1" applyFill="1" applyAlignment="1">
      <alignment vertical="center" wrapText="1"/>
    </xf>
    <xf numFmtId="164" fontId="25" fillId="0" borderId="0" xfId="0" applyNumberFormat="1" applyFont="1" applyFill="1" applyAlignment="1">
      <alignment vertical="center"/>
    </xf>
    <xf numFmtId="0" fontId="15" fillId="0" borderId="0" xfId="0" applyFont="1" applyFill="1" applyAlignment="1">
      <alignment vertical="center" wrapText="1"/>
    </xf>
    <xf numFmtId="0" fontId="15" fillId="0" borderId="0" xfId="0" applyFont="1" applyFill="1" applyAlignment="1">
      <alignment vertical="center"/>
    </xf>
    <xf numFmtId="0" fontId="29" fillId="0" borderId="0" xfId="0" applyFont="1" applyFill="1" applyAlignment="1">
      <alignment vertical="center"/>
    </xf>
    <xf numFmtId="10" fontId="15" fillId="0" borderId="0" xfId="0" applyNumberFormat="1" applyFont="1" applyFill="1" applyAlignment="1">
      <alignment vertical="center" wrapText="1"/>
    </xf>
    <xf numFmtId="0" fontId="15" fillId="0" borderId="0" xfId="0" applyFont="1" applyFill="1" applyAlignment="1">
      <alignment horizontal="center" vertical="center"/>
    </xf>
    <xf numFmtId="0" fontId="15" fillId="0" borderId="0" xfId="0" applyFont="1" applyFill="1" applyAlignment="1">
      <alignment horizontal="justify" vertical="center" wrapText="1"/>
    </xf>
    <xf numFmtId="0" fontId="81" fillId="0" borderId="0" xfId="0" applyFont="1" applyFill="1" applyAlignment="1">
      <alignment vertical="center" wrapText="1"/>
    </xf>
    <xf numFmtId="164" fontId="15" fillId="0" borderId="0" xfId="0" applyNumberFormat="1" applyFont="1" applyFill="1" applyAlignment="1">
      <alignment vertical="center" wrapText="1"/>
    </xf>
    <xf numFmtId="0" fontId="19" fillId="0" borderId="0" xfId="0" applyFont="1" applyFill="1"/>
    <xf numFmtId="3" fontId="23" fillId="6" borderId="0" xfId="0" applyNumberFormat="1" applyFont="1" applyFill="1" applyAlignment="1">
      <alignment horizontal="right"/>
    </xf>
    <xf numFmtId="3" fontId="49" fillId="6" borderId="0" xfId="0" applyNumberFormat="1" applyFont="1" applyFill="1" applyAlignment="1">
      <alignment horizontal="right" vertical="center"/>
    </xf>
    <xf numFmtId="164" fontId="29" fillId="0" borderId="0" xfId="0" applyNumberFormat="1" applyFont="1" applyFill="1" applyAlignment="1">
      <alignment horizontal="right" vertical="center"/>
    </xf>
    <xf numFmtId="0" fontId="15" fillId="8" borderId="0" xfId="7" applyFont="1" applyFill="1" applyAlignment="1">
      <alignment horizontal="center" vertical="center"/>
    </xf>
    <xf numFmtId="0" fontId="29" fillId="0" borderId="0" xfId="0" applyFont="1" applyAlignment="1">
      <alignment vertical="center" wrapText="1"/>
    </xf>
    <xf numFmtId="0" fontId="15" fillId="0" borderId="0" xfId="0" applyFont="1" applyAlignment="1">
      <alignment horizontal="center" vertical="center"/>
    </xf>
    <xf numFmtId="0" fontId="16" fillId="0" borderId="0" xfId="3" applyFont="1" applyAlignment="1">
      <alignment horizontal="left" vertical="justify"/>
    </xf>
    <xf numFmtId="0" fontId="16" fillId="0" borderId="0" xfId="0" applyFont="1" applyFill="1" applyAlignment="1">
      <alignment horizontal="left" vertical="center" wrapText="1"/>
    </xf>
    <xf numFmtId="14" fontId="25" fillId="0" borderId="2" xfId="3" applyNumberFormat="1" applyFont="1" applyBorder="1" applyAlignment="1">
      <alignment horizontal="center" wrapText="1"/>
    </xf>
    <xf numFmtId="0" fontId="22" fillId="0" borderId="2" xfId="0" applyFont="1" applyBorder="1" applyAlignment="1">
      <alignment horizontal="center" vertical="center" wrapText="1"/>
    </xf>
    <xf numFmtId="0" fontId="16" fillId="0" borderId="0" xfId="0" applyFont="1" applyFill="1" applyAlignment="1">
      <alignment horizontal="left" vertical="center"/>
    </xf>
    <xf numFmtId="0" fontId="15" fillId="0" borderId="0" xfId="0" applyFont="1" applyAlignment="1">
      <alignment horizontal="left" vertical="center" wrapText="1"/>
    </xf>
    <xf numFmtId="0" fontId="15" fillId="0" borderId="0" xfId="0" applyFont="1" applyAlignment="1">
      <alignment horizontal="left" vertical="center" wrapText="1" indent="2"/>
    </xf>
    <xf numFmtId="0" fontId="15" fillId="8" borderId="0" xfId="0" applyFont="1" applyFill="1" applyAlignment="1">
      <alignment vertical="center" wrapText="1"/>
    </xf>
    <xf numFmtId="0" fontId="15" fillId="0" borderId="0" xfId="0" applyFont="1" applyAlignment="1">
      <alignment vertical="center" wrapText="1"/>
    </xf>
    <xf numFmtId="0" fontId="29" fillId="0" borderId="0" xfId="0" applyFont="1" applyAlignment="1">
      <alignment vertical="center" wrapText="1"/>
    </xf>
    <xf numFmtId="0" fontId="15" fillId="8" borderId="0" xfId="0" applyFont="1" applyFill="1" applyAlignment="1">
      <alignment horizontal="center" vertical="center"/>
    </xf>
    <xf numFmtId="0" fontId="15" fillId="0" borderId="0" xfId="0" applyFont="1" applyAlignment="1">
      <alignment horizontal="center" vertical="center"/>
    </xf>
    <xf numFmtId="0" fontId="15" fillId="0" borderId="0" xfId="15" applyFont="1" applyFill="1" applyAlignment="1">
      <alignment horizontal="right" vertical="center"/>
    </xf>
    <xf numFmtId="0" fontId="82" fillId="0" borderId="0" xfId="0" applyFont="1" applyFill="1" applyAlignment="1">
      <alignment vertical="center" wrapText="1"/>
    </xf>
    <xf numFmtId="164" fontId="15" fillId="6" borderId="0" xfId="0" applyNumberFormat="1" applyFont="1" applyFill="1"/>
    <xf numFmtId="0" fontId="16" fillId="0" borderId="0" xfId="0" applyFont="1" applyAlignment="1">
      <alignment horizontal="left" wrapText="1"/>
    </xf>
    <xf numFmtId="0" fontId="32" fillId="0" borderId="0" xfId="3" applyFont="1" applyAlignment="1">
      <alignment horizontal="left" wrapText="1"/>
    </xf>
    <xf numFmtId="0" fontId="16" fillId="0" borderId="0" xfId="3" applyFont="1" applyAlignment="1">
      <alignment horizontal="left" wrapText="1"/>
    </xf>
    <xf numFmtId="0" fontId="16" fillId="0" borderId="0" xfId="3" applyFont="1" applyFill="1" applyAlignment="1">
      <alignment horizontal="left" vertical="justify" wrapText="1"/>
    </xf>
    <xf numFmtId="0" fontId="25" fillId="6" borderId="0" xfId="3" applyFont="1" applyFill="1" applyAlignment="1">
      <alignment horizontal="left"/>
    </xf>
    <xf numFmtId="0" fontId="16" fillId="0" borderId="0" xfId="3" applyFont="1" applyAlignment="1">
      <alignment horizontal="left" vertical="justify"/>
    </xf>
    <xf numFmtId="0" fontId="32" fillId="0" borderId="0" xfId="3" applyFont="1" applyAlignment="1">
      <alignment horizontal="left" vertical="justify" wrapText="1"/>
    </xf>
    <xf numFmtId="0" fontId="16" fillId="0" borderId="0" xfId="3" applyFont="1" applyAlignment="1">
      <alignment horizontal="left" vertical="justify" wrapText="1"/>
    </xf>
    <xf numFmtId="0" fontId="25" fillId="0" borderId="0" xfId="0" applyFont="1" applyAlignment="1">
      <alignment horizontal="left" wrapText="1"/>
    </xf>
    <xf numFmtId="0" fontId="25" fillId="0" borderId="4" xfId="0" applyFont="1" applyBorder="1" applyAlignment="1">
      <alignment horizontal="left" wrapText="1"/>
    </xf>
    <xf numFmtId="0" fontId="25" fillId="0" borderId="1" xfId="0" applyFont="1" applyBorder="1" applyAlignment="1">
      <alignment horizontal="left" wrapText="1"/>
    </xf>
    <xf numFmtId="0" fontId="25" fillId="0" borderId="5" xfId="0" applyFont="1" applyBorder="1" applyAlignment="1">
      <alignment horizontal="left" wrapText="1"/>
    </xf>
    <xf numFmtId="0" fontId="25" fillId="0" borderId="2" xfId="0" applyFont="1" applyBorder="1" applyAlignment="1">
      <alignment horizontal="center" vertical="center" wrapText="1"/>
    </xf>
    <xf numFmtId="0" fontId="16" fillId="0" borderId="0" xfId="3" applyFont="1" applyAlignment="1">
      <alignment horizontal="left" vertical="top" wrapText="1"/>
    </xf>
    <xf numFmtId="0" fontId="23" fillId="6" borderId="0" xfId="0" applyFont="1" applyFill="1" applyAlignment="1">
      <alignment horizontal="center" wrapText="1"/>
    </xf>
    <xf numFmtId="0" fontId="15" fillId="8" borderId="0" xfId="0" applyFont="1" applyFill="1" applyAlignment="1">
      <alignment horizontal="left" vertical="center" wrapText="1"/>
    </xf>
    <xf numFmtId="0" fontId="16" fillId="0" borderId="0" xfId="0" applyFont="1" applyFill="1" applyAlignment="1">
      <alignment horizontal="left" vertical="center" wrapText="1"/>
    </xf>
    <xf numFmtId="0" fontId="15" fillId="6" borderId="0" xfId="0" applyFont="1" applyFill="1" applyAlignment="1">
      <alignment horizontal="left" vertical="center" wrapText="1"/>
    </xf>
    <xf numFmtId="0" fontId="16" fillId="0" borderId="0" xfId="2" applyFont="1" applyAlignment="1">
      <alignment horizontal="left" wrapText="1"/>
    </xf>
    <xf numFmtId="0" fontId="15" fillId="0" borderId="0" xfId="0" applyFont="1" applyAlignment="1">
      <alignment horizontal="left" vertical="center" wrapText="1"/>
    </xf>
    <xf numFmtId="0" fontId="25" fillId="8" borderId="0" xfId="0" applyFont="1" applyFill="1" applyAlignment="1">
      <alignment horizontal="left" vertical="center" wrapText="1"/>
    </xf>
    <xf numFmtId="0" fontId="16" fillId="0" borderId="0" xfId="0" applyFont="1" applyAlignment="1">
      <alignment horizontal="left" vertical="center" wrapText="1"/>
    </xf>
    <xf numFmtId="0" fontId="16" fillId="0" borderId="0" xfId="0" applyFont="1" applyAlignment="1">
      <alignment horizontal="left" vertical="top" wrapText="1"/>
    </xf>
    <xf numFmtId="0" fontId="25" fillId="0" borderId="13" xfId="0" applyFont="1" applyBorder="1" applyAlignment="1">
      <alignment horizontal="left" wrapText="1"/>
    </xf>
    <xf numFmtId="0" fontId="16" fillId="0" borderId="0" xfId="0" applyFont="1" applyAlignment="1">
      <alignment horizontal="left"/>
    </xf>
    <xf numFmtId="0" fontId="22" fillId="0" borderId="13" xfId="0" applyFont="1" applyBorder="1" applyAlignment="1">
      <alignment horizontal="left" vertical="center" wrapText="1"/>
    </xf>
    <xf numFmtId="0" fontId="72" fillId="0" borderId="6" xfId="0" applyFont="1" applyBorder="1" applyAlignment="1">
      <alignment horizontal="center" vertical="center" wrapText="1"/>
    </xf>
    <xf numFmtId="0" fontId="72" fillId="0" borderId="8" xfId="0" applyFont="1" applyBorder="1" applyAlignment="1">
      <alignment horizontal="center" vertical="center" wrapText="1"/>
    </xf>
    <xf numFmtId="0" fontId="25" fillId="0" borderId="2" xfId="0" applyFont="1" applyBorder="1" applyAlignment="1">
      <alignment horizontal="center"/>
    </xf>
    <xf numFmtId="0" fontId="25" fillId="0" borderId="10" xfId="0" applyFont="1" applyBorder="1" applyAlignment="1">
      <alignment horizontal="center" wrapText="1"/>
    </xf>
    <xf numFmtId="0" fontId="25" fillId="0" borderId="3" xfId="0" applyFont="1" applyBorder="1" applyAlignment="1">
      <alignment horizontal="center" wrapText="1"/>
    </xf>
    <xf numFmtId="9" fontId="25" fillId="0" borderId="2" xfId="0" applyNumberFormat="1" applyFont="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3"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9" xfId="0" applyFont="1" applyBorder="1" applyAlignment="1">
      <alignment horizontal="center" vertical="center" wrapText="1"/>
    </xf>
    <xf numFmtId="0" fontId="25" fillId="0" borderId="9" xfId="0" applyFont="1" applyBorder="1" applyAlignment="1">
      <alignment horizontal="center" vertical="center"/>
    </xf>
    <xf numFmtId="0" fontId="25" fillId="0" borderId="12" xfId="0" applyFont="1" applyBorder="1" applyAlignment="1">
      <alignment horizontal="center" vertical="center"/>
    </xf>
    <xf numFmtId="0" fontId="25" fillId="0" borderId="15" xfId="0" applyFont="1" applyBorder="1" applyAlignment="1">
      <alignment horizontal="center" vertical="center"/>
    </xf>
    <xf numFmtId="0" fontId="25" fillId="0" borderId="4" xfId="0" applyFont="1" applyBorder="1" applyAlignment="1">
      <alignment horizontal="center" vertical="center"/>
    </xf>
    <xf numFmtId="0" fontId="25" fillId="0" borderId="14" xfId="0" applyFont="1" applyBorder="1" applyAlignment="1">
      <alignment horizontal="center" vertical="center"/>
    </xf>
    <xf numFmtId="0" fontId="25" fillId="0" borderId="5" xfId="0" applyFont="1" applyBorder="1" applyAlignment="1">
      <alignment horizontal="center" vertical="center"/>
    </xf>
    <xf numFmtId="0" fontId="25" fillId="0" borderId="13" xfId="0" applyFont="1" applyBorder="1" applyAlignment="1">
      <alignment horizontal="center" vertical="center" wrapText="1"/>
    </xf>
    <xf numFmtId="0" fontId="49" fillId="0" borderId="0" xfId="0" applyFont="1" applyAlignment="1"/>
    <xf numFmtId="0" fontId="25" fillId="0" borderId="15" xfId="0" applyFont="1" applyBorder="1" applyAlignment="1">
      <alignment vertical="center" wrapText="1"/>
    </xf>
    <xf numFmtId="0" fontId="25" fillId="0" borderId="14" xfId="0" applyFont="1" applyBorder="1" applyAlignment="1">
      <alignment vertical="center" wrapText="1"/>
    </xf>
    <xf numFmtId="0" fontId="25" fillId="0" borderId="0" xfId="0" applyFont="1" applyAlignment="1">
      <alignment vertical="center" wrapText="1"/>
    </xf>
    <xf numFmtId="0" fontId="25" fillId="0" borderId="1" xfId="0" applyFont="1" applyBorder="1" applyAlignment="1">
      <alignment vertical="center" wrapText="1"/>
    </xf>
    <xf numFmtId="0" fontId="25" fillId="0" borderId="1" xfId="0" applyFont="1" applyBorder="1" applyAlignment="1"/>
    <xf numFmtId="0" fontId="15" fillId="0" borderId="0" xfId="0" applyFont="1" applyAlignment="1"/>
    <xf numFmtId="0" fontId="15" fillId="0" borderId="0" xfId="0" applyFont="1" applyAlignment="1">
      <alignment horizontal="left" vertical="center" wrapText="1" indent="2"/>
    </xf>
    <xf numFmtId="0" fontId="15" fillId="8" borderId="0" xfId="0" applyFont="1" applyFill="1" applyAlignment="1">
      <alignment vertical="center" wrapText="1"/>
    </xf>
    <xf numFmtId="0" fontId="15" fillId="0" borderId="0" xfId="0" applyFont="1" applyAlignment="1">
      <alignment vertical="center" wrapText="1"/>
    </xf>
    <xf numFmtId="0" fontId="17" fillId="0" borderId="0" xfId="2" applyFont="1" applyAlignment="1">
      <alignment horizontal="left" wrapText="1"/>
    </xf>
    <xf numFmtId="0" fontId="74" fillId="0" borderId="10" xfId="19" applyFont="1" applyFill="1" applyBorder="1" applyAlignment="1">
      <alignment horizontal="center" vertical="center" wrapText="1"/>
    </xf>
    <xf numFmtId="0" fontId="74" fillId="0" borderId="11" xfId="19" applyFont="1" applyFill="1" applyBorder="1" applyAlignment="1">
      <alignment horizontal="center" vertical="center" wrapText="1"/>
    </xf>
    <xf numFmtId="0" fontId="74" fillId="0" borderId="3" xfId="19" applyFont="1" applyFill="1" applyBorder="1" applyAlignment="1">
      <alignment horizontal="center" vertical="center" wrapText="1"/>
    </xf>
    <xf numFmtId="0" fontId="25" fillId="0" borderId="9" xfId="15" applyFont="1" applyBorder="1" applyAlignment="1">
      <alignment horizontal="center" vertical="center"/>
    </xf>
    <xf numFmtId="0" fontId="25" fillId="0" borderId="13" xfId="15" applyFont="1" applyBorder="1" applyAlignment="1">
      <alignment horizontal="center" vertical="center"/>
    </xf>
    <xf numFmtId="0" fontId="25" fillId="0" borderId="12" xfId="15" applyFont="1" applyBorder="1" applyAlignment="1">
      <alignment horizontal="center" vertical="center"/>
    </xf>
    <xf numFmtId="0" fontId="25" fillId="0" borderId="15" xfId="15" applyFont="1" applyBorder="1" applyAlignment="1">
      <alignment horizontal="center" vertical="center"/>
    </xf>
    <xf numFmtId="0" fontId="25" fillId="0" borderId="14" xfId="15" applyFont="1" applyBorder="1" applyAlignment="1">
      <alignment horizontal="center" vertical="center"/>
    </xf>
    <xf numFmtId="0" fontId="25" fillId="0" borderId="10" xfId="15" applyFont="1" applyBorder="1" applyAlignment="1">
      <alignment horizontal="center" vertical="center" wrapText="1"/>
    </xf>
    <xf numFmtId="0" fontId="25" fillId="0" borderId="11" xfId="15" applyFont="1" applyBorder="1" applyAlignment="1">
      <alignment horizontal="center" vertical="center" wrapText="1"/>
    </xf>
    <xf numFmtId="0" fontId="25" fillId="0" borderId="3" xfId="15" applyFont="1" applyBorder="1" applyAlignment="1">
      <alignment horizontal="center" vertical="center" wrapText="1"/>
    </xf>
    <xf numFmtId="0" fontId="25" fillId="0" borderId="6" xfId="15" applyFont="1" applyBorder="1" applyAlignment="1">
      <alignment horizontal="center" vertical="center"/>
    </xf>
    <xf numFmtId="0" fontId="75" fillId="0" borderId="7" xfId="15" applyFont="1" applyBorder="1" applyAlignment="1">
      <alignment horizontal="center" vertical="center"/>
    </xf>
    <xf numFmtId="0" fontId="75" fillId="0" borderId="8" xfId="15" applyFont="1" applyBorder="1" applyAlignment="1">
      <alignment horizontal="center" vertical="center"/>
    </xf>
    <xf numFmtId="0" fontId="25" fillId="0" borderId="10" xfId="15" applyFont="1" applyBorder="1" applyAlignment="1">
      <alignment horizontal="center" vertical="center"/>
    </xf>
    <xf numFmtId="0" fontId="25" fillId="0" borderId="11" xfId="15" applyFont="1" applyBorder="1" applyAlignment="1">
      <alignment horizontal="center" vertical="center"/>
    </xf>
    <xf numFmtId="0" fontId="25" fillId="0" borderId="3" xfId="15" applyFont="1" applyBorder="1" applyAlignment="1">
      <alignment horizontal="center" vertical="center"/>
    </xf>
    <xf numFmtId="0" fontId="15" fillId="0" borderId="0" xfId="2" applyFont="1" applyAlignment="1">
      <alignment horizontal="left" wrapText="1"/>
    </xf>
    <xf numFmtId="0" fontId="16" fillId="0" borderId="0" xfId="0" applyFont="1" applyAlignment="1">
      <alignment wrapText="1"/>
    </xf>
    <xf numFmtId="0" fontId="25" fillId="0" borderId="0" xfId="0" applyFont="1" applyAlignment="1">
      <alignment horizontal="left" vertical="center" wrapText="1"/>
    </xf>
    <xf numFmtId="0" fontId="78" fillId="0" borderId="1" xfId="0" applyFont="1" applyBorder="1" applyAlignment="1">
      <alignment horizontal="center" vertical="center" wrapText="1"/>
    </xf>
    <xf numFmtId="0" fontId="16" fillId="0" borderId="0" xfId="0" applyFont="1" applyFill="1" applyAlignment="1">
      <alignment horizontal="left" wrapText="1"/>
    </xf>
    <xf numFmtId="0" fontId="25" fillId="0" borderId="6" xfId="0" applyFont="1" applyBorder="1" applyAlignment="1">
      <alignment horizontal="left" wrapText="1"/>
    </xf>
    <xf numFmtId="0" fontId="25" fillId="0" borderId="8" xfId="0" applyFont="1" applyBorder="1" applyAlignment="1">
      <alignment horizontal="left" wrapText="1"/>
    </xf>
    <xf numFmtId="0" fontId="15" fillId="8" borderId="0" xfId="0" applyFont="1" applyFill="1" applyAlignment="1">
      <alignment horizontal="center" vertical="center"/>
    </xf>
    <xf numFmtId="0" fontId="29" fillId="0" borderId="0" xfId="0" applyFont="1" applyAlignment="1">
      <alignment vertical="center" wrapText="1"/>
    </xf>
    <xf numFmtId="0" fontId="29" fillId="8" borderId="0" xfId="0" applyFont="1" applyFill="1" applyAlignment="1">
      <alignment vertical="center" wrapText="1"/>
    </xf>
    <xf numFmtId="0" fontId="25" fillId="0" borderId="0" xfId="0" applyFont="1" applyAlignment="1">
      <alignment horizontal="left"/>
    </xf>
    <xf numFmtId="0" fontId="25" fillId="0" borderId="0" xfId="0" applyFont="1" applyAlignment="1">
      <alignment horizontal="left" vertical="center"/>
    </xf>
    <xf numFmtId="0" fontId="51" fillId="0" borderId="0" xfId="0" applyFont="1" applyAlignment="1">
      <alignment vertical="center"/>
    </xf>
    <xf numFmtId="0" fontId="25" fillId="0" borderId="10" xfId="0" applyFont="1" applyBorder="1" applyAlignment="1">
      <alignment horizontal="center" vertical="center"/>
    </xf>
    <xf numFmtId="0" fontId="25" fillId="0" borderId="3" xfId="0" applyFont="1" applyBorder="1" applyAlignment="1">
      <alignment horizontal="center" vertical="center"/>
    </xf>
    <xf numFmtId="0" fontId="25" fillId="0" borderId="6" xfId="0" applyFont="1" applyBorder="1" applyAlignment="1">
      <alignment horizontal="center"/>
    </xf>
    <xf numFmtId="0" fontId="25" fillId="0" borderId="7" xfId="0" applyFont="1" applyBorder="1" applyAlignment="1">
      <alignment horizontal="center"/>
    </xf>
    <xf numFmtId="0" fontId="25" fillId="0" borderId="8" xfId="0" applyFont="1" applyBorder="1" applyAlignment="1">
      <alignment horizontal="center"/>
    </xf>
    <xf numFmtId="0" fontId="25" fillId="0" borderId="10" xfId="0" applyFont="1" applyBorder="1" applyAlignment="1">
      <alignment horizontal="center"/>
    </xf>
    <xf numFmtId="0" fontId="25" fillId="0" borderId="11" xfId="0" applyFont="1" applyBorder="1" applyAlignment="1">
      <alignment horizontal="center" vertical="center"/>
    </xf>
    <xf numFmtId="0" fontId="25" fillId="0" borderId="11" xfId="0" applyFont="1" applyBorder="1" applyAlignment="1">
      <alignment horizontal="center"/>
    </xf>
    <xf numFmtId="0" fontId="25" fillId="0" borderId="3" xfId="0" applyFont="1" applyBorder="1" applyAlignment="1">
      <alignment horizontal="center"/>
    </xf>
    <xf numFmtId="0" fontId="25" fillId="0" borderId="9" xfId="0" applyFont="1" applyBorder="1" applyAlignment="1">
      <alignment horizontal="center"/>
    </xf>
    <xf numFmtId="0" fontId="25" fillId="0" borderId="2" xfId="0" applyFont="1" applyBorder="1" applyAlignment="1">
      <alignment horizontal="center" wrapText="1"/>
    </xf>
    <xf numFmtId="0" fontId="54" fillId="6" borderId="10" xfId="0" applyFont="1" applyFill="1" applyBorder="1" applyAlignment="1">
      <alignment horizontal="center" vertical="center" wrapText="1"/>
    </xf>
    <xf numFmtId="0" fontId="54" fillId="6" borderId="11" xfId="0" applyFont="1" applyFill="1" applyBorder="1" applyAlignment="1">
      <alignment horizontal="center" vertical="center" wrapText="1"/>
    </xf>
    <xf numFmtId="0" fontId="54" fillId="6" borderId="3" xfId="0" applyFont="1" applyFill="1" applyBorder="1" applyAlignment="1">
      <alignment horizontal="center" vertical="center" wrapText="1"/>
    </xf>
    <xf numFmtId="0" fontId="23" fillId="6" borderId="6" xfId="0"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23" fillId="6" borderId="9" xfId="0" applyFont="1" applyFill="1" applyBorder="1" applyAlignment="1">
      <alignment horizontal="left" vertical="center" wrapText="1"/>
    </xf>
    <xf numFmtId="0" fontId="23" fillId="6" borderId="13" xfId="0" applyFont="1" applyFill="1" applyBorder="1" applyAlignment="1">
      <alignment horizontal="left" vertical="center" wrapText="1"/>
    </xf>
    <xf numFmtId="0" fontId="23" fillId="6" borderId="12" xfId="0" applyFont="1" applyFill="1" applyBorder="1" applyAlignment="1">
      <alignment horizontal="left" vertical="center" wrapText="1"/>
    </xf>
    <xf numFmtId="0" fontId="25" fillId="0" borderId="9" xfId="9" applyFont="1" applyBorder="1" applyAlignment="1">
      <alignment horizontal="center" vertical="center" wrapText="1"/>
    </xf>
    <xf numFmtId="0" fontId="25" fillId="0" borderId="12" xfId="9" applyFont="1" applyBorder="1" applyAlignment="1">
      <alignment horizontal="center" vertical="center" wrapText="1"/>
    </xf>
    <xf numFmtId="0" fontId="25" fillId="0" borderId="15" xfId="9" applyFont="1" applyBorder="1" applyAlignment="1">
      <alignment horizontal="center" vertical="center" wrapText="1"/>
    </xf>
    <xf numFmtId="0" fontId="25" fillId="0" borderId="4" xfId="9" applyFont="1" applyBorder="1" applyAlignment="1">
      <alignment horizontal="center" vertical="center" wrapText="1"/>
    </xf>
    <xf numFmtId="0" fontId="25" fillId="0" borderId="14" xfId="9" applyFont="1" applyBorder="1" applyAlignment="1">
      <alignment horizontal="center" vertical="center" wrapText="1"/>
    </xf>
    <xf numFmtId="0" fontId="25" fillId="0" borderId="5" xfId="9" applyFont="1" applyBorder="1" applyAlignment="1">
      <alignment horizontal="center" vertical="center" wrapText="1"/>
    </xf>
    <xf numFmtId="0" fontId="25" fillId="0" borderId="6" xfId="9" applyFont="1" applyBorder="1" applyAlignment="1">
      <alignment horizontal="center" vertical="center" wrapText="1"/>
    </xf>
    <xf numFmtId="0" fontId="25" fillId="0" borderId="8" xfId="9" applyFont="1" applyBorder="1" applyAlignment="1">
      <alignment horizontal="center" vertical="center" wrapText="1"/>
    </xf>
    <xf numFmtId="0" fontId="15" fillId="0" borderId="0" xfId="0" applyFont="1" applyAlignment="1">
      <alignment horizontal="left" wrapText="1"/>
    </xf>
    <xf numFmtId="0" fontId="25" fillId="0" borderId="0" xfId="0" applyFont="1" applyFill="1" applyAlignment="1">
      <alignment horizontal="left" vertical="center"/>
    </xf>
    <xf numFmtId="0" fontId="15" fillId="0" borderId="0" xfId="0" applyFont="1" applyAlignment="1">
      <alignment horizontal="center" vertical="center"/>
    </xf>
    <xf numFmtId="0" fontId="15" fillId="0" borderId="0" xfId="0" applyFont="1" applyAlignment="1">
      <alignment horizontal="center" vertical="center" wrapText="1"/>
    </xf>
    <xf numFmtId="0" fontId="25" fillId="0" borderId="13" xfId="0" applyFont="1" applyBorder="1" applyAlignment="1">
      <alignment horizontal="left" vertical="center" wrapText="1"/>
    </xf>
    <xf numFmtId="0" fontId="25" fillId="0" borderId="1" xfId="0" applyFont="1" applyBorder="1" applyAlignment="1">
      <alignment horizontal="left"/>
    </xf>
    <xf numFmtId="0" fontId="15" fillId="8" borderId="0" xfId="5" applyFont="1" applyFill="1" applyAlignment="1">
      <alignment horizontal="left" vertical="center" wrapText="1"/>
    </xf>
    <xf numFmtId="0" fontId="15" fillId="0" borderId="13" xfId="5" applyFont="1" applyBorder="1" applyAlignment="1">
      <alignment horizontal="left" vertical="center" wrapText="1"/>
    </xf>
    <xf numFmtId="0" fontId="15" fillId="0" borderId="0" xfId="5" applyFont="1" applyAlignment="1">
      <alignment horizontal="left" vertical="center" wrapText="1"/>
    </xf>
    <xf numFmtId="0" fontId="25" fillId="0" borderId="1" xfId="0" applyFont="1" applyBorder="1" applyAlignment="1">
      <alignment horizontal="center" vertical="center" wrapText="1"/>
    </xf>
    <xf numFmtId="0" fontId="25" fillId="0" borderId="2" xfId="9" applyFont="1" applyBorder="1" applyAlignment="1">
      <alignment horizontal="center" vertical="center" wrapText="1"/>
    </xf>
  </cellXfs>
  <cellStyles count="22">
    <cellStyle name="=C:\WINNT35\SYSTEM32\COMMAND.COM" xfId="5" xr:uid="{82CBB6B4-8594-4171-A1AA-B8C48E33D8F5}"/>
    <cellStyle name="1 Otsikko" xfId="18" xr:uid="{E6A58B2F-C483-41F5-979E-EFE2FB1FC3B8}"/>
    <cellStyle name="2 otsikko" xfId="14" xr:uid="{A0BBB04A-D89E-439D-B46F-D89BB5B42BB6}"/>
    <cellStyle name="Heading 1 2" xfId="11" xr:uid="{F98A9279-4FBA-4F64-A46B-335633777EC3}"/>
    <cellStyle name="Heading 2 2" xfId="10" xr:uid="{CD69CE38-710F-4D4F-9262-BD6353A52600}"/>
    <cellStyle name="HeadingTable" xfId="12" xr:uid="{95D1801A-5E07-4FD7-8A7F-8AB2A4E5E82F}"/>
    <cellStyle name="Hyperlink" xfId="17" builtinId="8"/>
    <cellStyle name="Normaali 2" xfId="13" xr:uid="{EA6FD018-60A2-403C-A3C8-88B9A763F5AA}"/>
    <cellStyle name="Normaali 22" xfId="3" xr:uid="{FEC84B38-3CF4-4A48-935D-99B41B28C020}"/>
    <cellStyle name="Normal" xfId="0" builtinId="0"/>
    <cellStyle name="Normal 2" xfId="7" xr:uid="{7281D5CD-C0E9-4AEF-AD75-1CCED95CD781}"/>
    <cellStyle name="Normal 2 2" xfId="8" xr:uid="{D220905E-998A-4877-A443-3D972113F3F8}"/>
    <cellStyle name="Normal 2 2 2" xfId="16" xr:uid="{79F2439D-8D17-47B2-8D71-E9C589738C85}"/>
    <cellStyle name="Normal 2 5 2 2" xfId="20" xr:uid="{420B744C-8A02-4EFE-8C10-60F202F45C29}"/>
    <cellStyle name="Normal 2_~0149226 2" xfId="15" xr:uid="{1CAEC2A0-48C8-4162-B268-9A9A527BFD61}"/>
    <cellStyle name="Normal 4" xfId="21" xr:uid="{B7CDBBB0-311B-4047-8413-A2DA460CD60C}"/>
    <cellStyle name="Normal 9" xfId="19" xr:uid="{5734DFD0-AE33-4F48-9773-6F0CC78EE93E}"/>
    <cellStyle name="Normal_20 OPR" xfId="9" xr:uid="{F63EA447-BBFA-44B6-A235-C05CBEA44639}"/>
    <cellStyle name="optionalExposure" xfId="6" xr:uid="{44198B53-8F57-40BD-9CF2-C2E902848F5A}"/>
    <cellStyle name="Percent" xfId="1" builtinId="5"/>
    <cellStyle name="VV_otsikko1" xfId="2" xr:uid="{6DA8B581-2F89-4716-89C3-EDE2FE0C3BA1}"/>
    <cellStyle name="vv-otsikko2" xfId="4" xr:uid="{C62D4F4F-4EDB-4C28-AF7B-01DBA71D1FC9}"/>
  </cellStyles>
  <dxfs count="15">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D8E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53</xdr:row>
      <xdr:rowOff>76200</xdr:rowOff>
    </xdr:from>
    <xdr:to>
      <xdr:col>4</xdr:col>
      <xdr:colOff>174206</xdr:colOff>
      <xdr:row>62</xdr:row>
      <xdr:rowOff>1962150</xdr:rowOff>
    </xdr:to>
    <xdr:pic>
      <xdr:nvPicPr>
        <xdr:cNvPr id="6" name="Kuva 5">
          <a:extLst>
            <a:ext uri="{FF2B5EF4-FFF2-40B4-BE49-F238E27FC236}">
              <a16:creationId xmlns:a16="http://schemas.microsoft.com/office/drawing/2014/main" id="{FB8EB2A2-86B5-460A-9B8C-10D9C774332E}"/>
            </a:ext>
          </a:extLst>
        </xdr:cNvPr>
        <xdr:cNvPicPr>
          <a:picLocks noChangeAspect="1"/>
        </xdr:cNvPicPr>
      </xdr:nvPicPr>
      <xdr:blipFill>
        <a:blip xmlns:r="http://schemas.openxmlformats.org/officeDocument/2006/relationships" r:embed="rId1"/>
        <a:stretch>
          <a:fillRect/>
        </a:stretch>
      </xdr:blipFill>
      <xdr:spPr>
        <a:xfrm>
          <a:off x="0" y="12896850"/>
          <a:ext cx="7051256" cy="3543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266700</xdr:colOff>
      <xdr:row>21</xdr:row>
      <xdr:rowOff>447675</xdr:rowOff>
    </xdr:from>
    <xdr:to>
      <xdr:col>3</xdr:col>
      <xdr:colOff>326609</xdr:colOff>
      <xdr:row>40</xdr:row>
      <xdr:rowOff>5471</xdr:rowOff>
    </xdr:to>
    <xdr:pic>
      <xdr:nvPicPr>
        <xdr:cNvPr id="3" name="Picture 2">
          <a:extLst>
            <a:ext uri="{FF2B5EF4-FFF2-40B4-BE49-F238E27FC236}">
              <a16:creationId xmlns:a16="http://schemas.microsoft.com/office/drawing/2014/main" id="{A645A32C-F801-4007-9CEB-6F7A8497F541}"/>
            </a:ext>
          </a:extLst>
        </xdr:cNvPr>
        <xdr:cNvPicPr>
          <a:picLocks noChangeAspect="1"/>
        </xdr:cNvPicPr>
      </xdr:nvPicPr>
      <xdr:blipFill>
        <a:blip xmlns:r="http://schemas.openxmlformats.org/officeDocument/2006/relationships" r:embed="rId1"/>
        <a:stretch>
          <a:fillRect/>
        </a:stretch>
      </xdr:blipFill>
      <xdr:spPr>
        <a:xfrm>
          <a:off x="266700" y="6448425"/>
          <a:ext cx="5727284" cy="37392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20Julkaisupohja_IFRS_Q2_2022_Ryhm&#228;_p&#228;&#228;laskelmat_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atu"/>
      <sheetName val="SVE"/>
      <sheetName val="ENG"/>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P Theme">
  <a:themeElements>
    <a:clrScheme name="OP 2020 colors">
      <a:dk1>
        <a:srgbClr val="545454"/>
      </a:dk1>
      <a:lt1>
        <a:srgbClr val="FFFFFF"/>
      </a:lt1>
      <a:dk2>
        <a:srgbClr val="323232"/>
      </a:dk2>
      <a:lt2>
        <a:srgbClr val="DCDCDC"/>
      </a:lt2>
      <a:accent1>
        <a:srgbClr val="E45700"/>
      </a:accent1>
      <a:accent2>
        <a:srgbClr val="969696"/>
      </a:accent2>
      <a:accent3>
        <a:srgbClr val="BEBEBE"/>
      </a:accent3>
      <a:accent4>
        <a:srgbClr val="6E6E6E"/>
      </a:accent4>
      <a:accent5>
        <a:srgbClr val="D70000"/>
      </a:accent5>
      <a:accent6>
        <a:srgbClr val="FFC437"/>
      </a:accent6>
      <a:hlink>
        <a:srgbClr val="545454"/>
      </a:hlink>
      <a:folHlink>
        <a:srgbClr val="545454"/>
      </a:folHlink>
    </a:clrScheme>
    <a:fontScheme name="OP">
      <a:majorFont>
        <a:latin typeface="OP Chevin Pro Light"/>
        <a:ea typeface=""/>
        <a:cs typeface=""/>
      </a:majorFont>
      <a:minorFont>
        <a:latin typeface="OP Chevin Pro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19050">
          <a:solidFill>
            <a:schemeClr val="tx2"/>
          </a:solidFill>
        </a:ln>
        <a:effectLst/>
      </a:spPr>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defPPr algn="ctr">
          <a:defRPr dirty="0" smtClean="0">
            <a:solidFill>
              <a:schemeClr val="tx1"/>
            </a:solidFill>
          </a:defRPr>
        </a:defPPr>
      </a:lstStyle>
      <a:style>
        <a:lnRef idx="3">
          <a:schemeClr val="lt1"/>
        </a:lnRef>
        <a:fillRef idx="1">
          <a:schemeClr val="accent1"/>
        </a:fillRef>
        <a:effectRef idx="1">
          <a:schemeClr val="accent1"/>
        </a:effectRef>
        <a:fontRef idx="minor">
          <a:schemeClr val="lt1"/>
        </a:fontRef>
      </a:style>
    </a:spDef>
    <a:lnDef>
      <a:spPr>
        <a:ln w="12700"/>
      </a:spPr>
      <a:bodyPr/>
      <a:lstStyle/>
      <a:style>
        <a:lnRef idx="1">
          <a:schemeClr val="accent1"/>
        </a:lnRef>
        <a:fillRef idx="0">
          <a:schemeClr val="accent1"/>
        </a:fillRef>
        <a:effectRef idx="0">
          <a:schemeClr val="accent1"/>
        </a:effectRef>
        <a:fontRef idx="minor">
          <a:schemeClr val="tx1"/>
        </a:fontRef>
      </a:style>
    </a:lnDef>
  </a:objectDefaults>
  <a:extraClrSchemeLst/>
  <a:custClrLst>
    <a:custClr name="Tumman harmaa">
      <a:srgbClr val="323232"/>
    </a:custClr>
    <a:custClr name="Musta">
      <a:srgbClr val="141414"/>
    </a:custClr>
    <a:custClr name="Tumma oranssi">
      <a:srgbClr val="CC4E00"/>
    </a:custClr>
    <a:custClr name="Logo-oranssi">
      <a:srgbClr val="FF6A10"/>
    </a:custClr>
    <a:custClr name="Vaalea oranssi">
      <a:srgbClr val="F15C00"/>
    </a:custClr>
    <a:custClr name="Keltainen">
      <a:srgbClr val="FFC437"/>
    </a:custClr>
    <a:custClr name="Vihreä">
      <a:srgbClr val="006E4B"/>
    </a:custClr>
    <a:custClr name="Sininen">
      <a:srgbClr val="45B2FF"/>
    </a:custClr>
    <a:custClr name="Pinkki">
      <a:srgbClr val="FF32D2"/>
    </a:custClr>
    <a:custClr name="Lila">
      <a:srgbClr val="6500A2"/>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Lst>
  <a:extLst>
    <a:ext uri="{05A4C25C-085E-4340-85A3-A5531E510DB2}">
      <thm15:themeFamily xmlns:thm15="http://schemas.microsoft.com/office/thememl/2012/main" name="OP Theme" id="{17E1BF65-8ECC-4E23-B51A-107F76BD50B0}" vid="{701C7A68-5AFA-4FF7-BADD-6AA3350E8208}"/>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1"/>
  <sheetViews>
    <sheetView showGridLines="0" tabSelected="1" zoomScaleNormal="100" workbookViewId="0"/>
  </sheetViews>
  <sheetFormatPr defaultColWidth="8.625" defaultRowHeight="15"/>
  <cols>
    <col min="1" max="1" width="9.875" style="76" customWidth="1"/>
    <col min="2" max="2" width="116.5" style="7" customWidth="1"/>
    <col min="3" max="3" width="8.625" style="7"/>
    <col min="4" max="5" width="8.625" style="38"/>
    <col min="6" max="16384" width="8.625" style="7"/>
  </cols>
  <sheetData>
    <row r="1" spans="1:9" ht="26.25">
      <c r="A1" s="69"/>
      <c r="B1" s="70" t="s">
        <v>0</v>
      </c>
      <c r="C1" s="71"/>
      <c r="D1" s="440"/>
      <c r="E1" s="440"/>
      <c r="F1" s="72"/>
      <c r="G1" s="72"/>
    </row>
    <row r="2" spans="1:9">
      <c r="A2" s="73"/>
      <c r="B2" s="9"/>
      <c r="C2" s="9"/>
    </row>
    <row r="3" spans="1:9" ht="21">
      <c r="A3" s="73"/>
      <c r="B3" s="74" t="s">
        <v>1</v>
      </c>
      <c r="C3" s="9"/>
    </row>
    <row r="4" spans="1:9">
      <c r="A4" s="73"/>
      <c r="B4" s="9"/>
      <c r="C4" s="9"/>
    </row>
    <row r="5" spans="1:9" ht="21">
      <c r="A5" s="69">
        <v>1</v>
      </c>
      <c r="B5" s="69" t="s">
        <v>2</v>
      </c>
      <c r="C5" s="71"/>
      <c r="D5" s="440"/>
      <c r="E5" s="440"/>
      <c r="F5" s="72"/>
      <c r="G5" s="72"/>
    </row>
    <row r="6" spans="1:9" ht="9.9499999999999993" customHeight="1">
      <c r="A6" s="73"/>
      <c r="B6" s="69"/>
      <c r="C6" s="71"/>
      <c r="D6" s="440"/>
      <c r="E6" s="440"/>
      <c r="F6" s="72"/>
      <c r="G6" s="72"/>
    </row>
    <row r="7" spans="1:9" ht="17.100000000000001" customHeight="1">
      <c r="A7" s="441" t="s">
        <v>3</v>
      </c>
      <c r="B7" s="442" t="s">
        <v>4</v>
      </c>
      <c r="C7" s="9"/>
    </row>
    <row r="8" spans="1:9" ht="17.100000000000001" customHeight="1">
      <c r="A8" s="441" t="s">
        <v>5</v>
      </c>
      <c r="B8" s="442" t="s">
        <v>6</v>
      </c>
      <c r="C8" s="68"/>
      <c r="D8" s="361"/>
      <c r="E8" s="361"/>
      <c r="F8" s="56"/>
      <c r="G8" s="56"/>
      <c r="H8" s="56"/>
      <c r="I8" s="56"/>
    </row>
    <row r="9" spans="1:9" ht="17.100000000000001" customHeight="1">
      <c r="A9" s="441" t="s">
        <v>7</v>
      </c>
      <c r="B9" s="442" t="s">
        <v>8</v>
      </c>
      <c r="C9" s="9"/>
      <c r="D9" s="361"/>
      <c r="E9" s="361"/>
      <c r="F9" s="56"/>
      <c r="G9" s="56"/>
      <c r="H9" s="56"/>
      <c r="I9" s="56"/>
    </row>
    <row r="10" spans="1:9" ht="17.100000000000001" customHeight="1">
      <c r="A10" s="441" t="s">
        <v>9</v>
      </c>
      <c r="B10" s="442" t="s">
        <v>10</v>
      </c>
      <c r="C10" s="68"/>
      <c r="D10" s="361"/>
      <c r="E10" s="361"/>
      <c r="F10" s="56"/>
      <c r="G10" s="56"/>
      <c r="H10" s="56"/>
      <c r="I10" s="56"/>
    </row>
    <row r="11" spans="1:9" ht="17.100000000000001" customHeight="1">
      <c r="A11" s="441" t="s">
        <v>11</v>
      </c>
      <c r="B11" s="442" t="s">
        <v>12</v>
      </c>
      <c r="C11" s="9"/>
      <c r="D11" s="361"/>
      <c r="E11" s="361"/>
      <c r="F11" s="56"/>
      <c r="G11" s="56"/>
      <c r="H11" s="56"/>
      <c r="I11" s="56"/>
    </row>
    <row r="12" spans="1:9" ht="17.100000000000001" customHeight="1">
      <c r="A12" s="73"/>
      <c r="B12" s="9"/>
      <c r="C12" s="68"/>
    </row>
    <row r="13" spans="1:9" ht="21">
      <c r="A13" s="69">
        <v>2</v>
      </c>
      <c r="B13" s="69" t="s">
        <v>13</v>
      </c>
      <c r="C13" s="9"/>
      <c r="D13" s="440"/>
      <c r="E13" s="440"/>
      <c r="F13" s="72"/>
      <c r="G13" s="72"/>
    </row>
    <row r="14" spans="1:9" ht="9.9499999999999993" customHeight="1">
      <c r="A14" s="73"/>
      <c r="B14" s="69"/>
      <c r="C14" s="68"/>
      <c r="D14" s="440"/>
      <c r="E14" s="440"/>
      <c r="F14" s="72"/>
      <c r="G14" s="72"/>
    </row>
    <row r="15" spans="1:9" ht="17.100000000000001" customHeight="1">
      <c r="A15" s="441" t="s">
        <v>14</v>
      </c>
      <c r="B15" s="443" t="s">
        <v>15</v>
      </c>
      <c r="C15" s="9"/>
      <c r="D15" s="361"/>
      <c r="E15" s="361"/>
    </row>
    <row r="16" spans="1:9" ht="17.100000000000001" customHeight="1">
      <c r="A16" s="441" t="s">
        <v>16</v>
      </c>
      <c r="B16" s="443" t="s">
        <v>17</v>
      </c>
      <c r="C16" s="68"/>
      <c r="D16" s="361"/>
      <c r="E16" s="361"/>
    </row>
    <row r="17" spans="1:5" ht="17.100000000000001" customHeight="1">
      <c r="A17" s="441" t="s">
        <v>18</v>
      </c>
      <c r="B17" s="443" t="s">
        <v>19</v>
      </c>
      <c r="C17" s="9"/>
      <c r="D17" s="361"/>
      <c r="E17" s="361"/>
    </row>
    <row r="18" spans="1:5" ht="17.100000000000001" customHeight="1">
      <c r="A18" s="441" t="s">
        <v>20</v>
      </c>
      <c r="B18" s="443" t="s">
        <v>21</v>
      </c>
      <c r="C18" s="68"/>
      <c r="D18" s="361"/>
      <c r="E18" s="361"/>
    </row>
    <row r="19" spans="1:5" ht="17.100000000000001" customHeight="1">
      <c r="A19" s="441" t="s">
        <v>22</v>
      </c>
      <c r="B19" s="443" t="s">
        <v>23</v>
      </c>
      <c r="C19" s="9"/>
      <c r="D19" s="361"/>
      <c r="E19" s="361"/>
    </row>
    <row r="20" spans="1:5" ht="17.100000000000001" customHeight="1">
      <c r="A20" s="441" t="s">
        <v>24</v>
      </c>
      <c r="B20" s="443" t="s">
        <v>25</v>
      </c>
      <c r="C20" s="68"/>
      <c r="D20" s="361"/>
      <c r="E20" s="361"/>
    </row>
    <row r="21" spans="1:5" ht="17.100000000000001" customHeight="1">
      <c r="A21" s="441" t="s">
        <v>26</v>
      </c>
      <c r="B21" s="443" t="s">
        <v>27</v>
      </c>
      <c r="C21" s="9"/>
      <c r="D21" s="361"/>
      <c r="E21" s="361"/>
    </row>
    <row r="22" spans="1:5" ht="17.100000000000001" customHeight="1">
      <c r="A22" s="441" t="s">
        <v>28</v>
      </c>
      <c r="B22" s="443" t="s">
        <v>29</v>
      </c>
      <c r="C22" s="68"/>
      <c r="D22" s="361"/>
      <c r="E22" s="361"/>
    </row>
    <row r="23" spans="1:5" ht="17.100000000000001" customHeight="1">
      <c r="A23" s="441" t="s">
        <v>30</v>
      </c>
      <c r="B23" s="443" t="s">
        <v>31</v>
      </c>
      <c r="C23" s="9"/>
      <c r="D23" s="361"/>
      <c r="E23" s="361"/>
    </row>
    <row r="24" spans="1:5" ht="17.100000000000001" customHeight="1">
      <c r="A24" s="441" t="s">
        <v>32</v>
      </c>
      <c r="B24" s="443" t="s">
        <v>33</v>
      </c>
      <c r="C24" s="68"/>
      <c r="D24" s="361"/>
      <c r="E24" s="361"/>
    </row>
    <row r="25" spans="1:5" ht="17.100000000000001" customHeight="1">
      <c r="A25" s="441" t="s">
        <v>34</v>
      </c>
      <c r="B25" s="443" t="s">
        <v>35</v>
      </c>
      <c r="C25" s="9"/>
      <c r="D25" s="361"/>
      <c r="E25" s="361"/>
    </row>
    <row r="26" spans="1:5" ht="17.100000000000001" customHeight="1">
      <c r="A26" s="441" t="s">
        <v>36</v>
      </c>
      <c r="B26" s="443" t="s">
        <v>37</v>
      </c>
      <c r="C26" s="68"/>
      <c r="D26" s="361"/>
      <c r="E26" s="361"/>
    </row>
    <row r="27" spans="1:5" ht="17.100000000000001" customHeight="1">
      <c r="A27" s="441" t="s">
        <v>38</v>
      </c>
      <c r="B27" s="443" t="s">
        <v>39</v>
      </c>
      <c r="C27" s="9"/>
      <c r="D27" s="361"/>
      <c r="E27" s="361"/>
    </row>
    <row r="28" spans="1:5" ht="17.100000000000001" customHeight="1">
      <c r="A28" s="441" t="s">
        <v>40</v>
      </c>
      <c r="B28" s="443" t="s">
        <v>41</v>
      </c>
      <c r="C28" s="68"/>
      <c r="D28" s="361"/>
      <c r="E28" s="361"/>
    </row>
    <row r="29" spans="1:5" ht="17.100000000000001" customHeight="1">
      <c r="A29" s="441" t="s">
        <v>42</v>
      </c>
      <c r="B29" s="443" t="s">
        <v>43</v>
      </c>
      <c r="C29" s="9"/>
      <c r="D29" s="361"/>
      <c r="E29" s="361"/>
    </row>
    <row r="30" spans="1:5" ht="17.100000000000001" customHeight="1">
      <c r="A30" s="441" t="s">
        <v>44</v>
      </c>
      <c r="B30" s="443" t="s">
        <v>45</v>
      </c>
      <c r="C30" s="68"/>
      <c r="D30" s="361"/>
      <c r="E30" s="361"/>
    </row>
    <row r="31" spans="1:5" ht="17.100000000000001" customHeight="1">
      <c r="A31" s="441" t="s">
        <v>46</v>
      </c>
      <c r="B31" s="443" t="s">
        <v>47</v>
      </c>
      <c r="C31" s="9"/>
      <c r="D31" s="361"/>
      <c r="E31" s="361"/>
    </row>
    <row r="32" spans="1:5" ht="17.100000000000001" customHeight="1">
      <c r="A32" s="441" t="s">
        <v>48</v>
      </c>
      <c r="B32" s="443" t="s">
        <v>49</v>
      </c>
      <c r="C32" s="68"/>
      <c r="D32" s="361"/>
      <c r="E32" s="361"/>
    </row>
    <row r="33" spans="1:11" ht="17.100000000000001" customHeight="1">
      <c r="A33" s="66"/>
      <c r="B33" s="67"/>
      <c r="C33" s="68"/>
      <c r="D33" s="361"/>
      <c r="E33" s="361"/>
    </row>
    <row r="34" spans="1:11" ht="17.100000000000001" customHeight="1">
      <c r="A34" s="69">
        <v>3</v>
      </c>
      <c r="B34" s="69" t="s">
        <v>50</v>
      </c>
      <c r="C34" s="9"/>
    </row>
    <row r="35" spans="1:11" ht="9.9499999999999993" customHeight="1">
      <c r="A35" s="66"/>
      <c r="B35" s="68"/>
      <c r="C35" s="68"/>
    </row>
    <row r="36" spans="1:11" ht="17.100000000000001" customHeight="1">
      <c r="A36" s="441" t="s">
        <v>51</v>
      </c>
      <c r="B36" s="443" t="s">
        <v>52</v>
      </c>
      <c r="C36" s="9"/>
      <c r="F36" s="75"/>
      <c r="G36" s="56"/>
      <c r="K36" s="75"/>
    </row>
    <row r="37" spans="1:11" ht="17.100000000000001" customHeight="1">
      <c r="A37" s="441" t="s">
        <v>53</v>
      </c>
      <c r="B37" s="443" t="s">
        <v>54</v>
      </c>
      <c r="C37" s="68"/>
      <c r="F37" s="75"/>
      <c r="G37" s="56"/>
      <c r="K37" s="75"/>
    </row>
    <row r="38" spans="1:11" ht="17.100000000000001" customHeight="1">
      <c r="A38" s="441" t="s">
        <v>55</v>
      </c>
      <c r="B38" s="443" t="s">
        <v>56</v>
      </c>
      <c r="C38" s="9"/>
      <c r="F38" s="75"/>
      <c r="G38" s="56"/>
      <c r="K38" s="75"/>
    </row>
    <row r="39" spans="1:11" ht="17.100000000000001" customHeight="1">
      <c r="A39" s="441" t="s">
        <v>57</v>
      </c>
      <c r="B39" s="443" t="s">
        <v>58</v>
      </c>
      <c r="C39" s="68"/>
      <c r="F39" s="75"/>
      <c r="G39" s="56"/>
      <c r="K39" s="75"/>
    </row>
    <row r="40" spans="1:11" ht="17.100000000000001" customHeight="1">
      <c r="A40" s="441" t="s">
        <v>59</v>
      </c>
      <c r="B40" s="443" t="s">
        <v>60</v>
      </c>
      <c r="C40" s="9"/>
      <c r="F40" s="75"/>
      <c r="G40" s="56"/>
      <c r="K40" s="75"/>
    </row>
    <row r="41" spans="1:11" ht="17.100000000000001" customHeight="1">
      <c r="A41" s="441" t="s">
        <v>61</v>
      </c>
      <c r="B41" s="443" t="s">
        <v>62</v>
      </c>
      <c r="C41" s="68"/>
      <c r="F41" s="75"/>
      <c r="G41" s="56"/>
      <c r="K41" s="75"/>
    </row>
    <row r="42" spans="1:11" ht="17.100000000000001" customHeight="1">
      <c r="A42" s="441" t="s">
        <v>63</v>
      </c>
      <c r="B42" s="443" t="s">
        <v>64</v>
      </c>
      <c r="C42" s="9"/>
      <c r="F42" s="75"/>
      <c r="G42" s="56"/>
      <c r="K42" s="75"/>
    </row>
    <row r="43" spans="1:11" ht="17.100000000000001" customHeight="1">
      <c r="A43" s="441" t="s">
        <v>65</v>
      </c>
      <c r="B43" s="443" t="s">
        <v>66</v>
      </c>
      <c r="C43" s="68"/>
      <c r="F43" s="75"/>
      <c r="G43" s="56"/>
      <c r="K43" s="75"/>
    </row>
    <row r="44" spans="1:11" ht="17.100000000000001" customHeight="1">
      <c r="A44" s="73"/>
      <c r="B44" s="9"/>
      <c r="C44" s="9"/>
    </row>
    <row r="45" spans="1:11" ht="21">
      <c r="A45" s="69">
        <v>4</v>
      </c>
      <c r="B45" s="69" t="s">
        <v>67</v>
      </c>
      <c r="C45" s="68"/>
      <c r="G45" s="56"/>
      <c r="K45" s="75"/>
    </row>
    <row r="46" spans="1:11" ht="9.9499999999999993" customHeight="1">
      <c r="A46" s="66"/>
      <c r="B46" s="68"/>
      <c r="C46" s="9"/>
    </row>
    <row r="47" spans="1:11" s="77" customFormat="1" ht="17.100000000000001" customHeight="1">
      <c r="A47" s="441" t="s">
        <v>68</v>
      </c>
      <c r="B47" s="443" t="s">
        <v>77</v>
      </c>
      <c r="C47" s="68"/>
      <c r="D47" s="38"/>
      <c r="E47" s="38"/>
      <c r="F47" s="76"/>
      <c r="G47" s="7"/>
      <c r="H47" s="7"/>
    </row>
    <row r="48" spans="1:11" ht="17.100000000000001" customHeight="1">
      <c r="A48" s="441" t="s">
        <v>70</v>
      </c>
      <c r="B48" s="443" t="s">
        <v>79</v>
      </c>
      <c r="C48" s="9"/>
      <c r="F48" s="75"/>
      <c r="G48" s="56"/>
    </row>
    <row r="49" spans="1:7" ht="17.100000000000001" customHeight="1">
      <c r="A49" s="441" t="s">
        <v>72</v>
      </c>
      <c r="B49" s="443" t="s">
        <v>81</v>
      </c>
      <c r="C49" s="68"/>
      <c r="F49" s="75"/>
      <c r="G49" s="56"/>
    </row>
    <row r="50" spans="1:7" ht="17.100000000000001" customHeight="1">
      <c r="A50" s="441" t="s">
        <v>74</v>
      </c>
      <c r="B50" s="443" t="s">
        <v>71</v>
      </c>
      <c r="C50" s="9"/>
      <c r="F50" s="75"/>
      <c r="G50" s="56"/>
    </row>
    <row r="51" spans="1:7" ht="17.100000000000001" customHeight="1">
      <c r="A51" s="441" t="s">
        <v>76</v>
      </c>
      <c r="B51" s="443" t="s">
        <v>73</v>
      </c>
      <c r="C51" s="68"/>
      <c r="F51" s="75"/>
      <c r="G51" s="56"/>
    </row>
    <row r="52" spans="1:7" ht="17.100000000000001" customHeight="1">
      <c r="A52" s="441" t="s">
        <v>78</v>
      </c>
      <c r="B52" s="443" t="s">
        <v>75</v>
      </c>
      <c r="C52" s="9"/>
      <c r="F52" s="75"/>
      <c r="G52" s="56"/>
    </row>
    <row r="53" spans="1:7" ht="17.100000000000001" customHeight="1">
      <c r="A53" s="441" t="s">
        <v>80</v>
      </c>
      <c r="B53" s="443" t="s">
        <v>83</v>
      </c>
      <c r="C53" s="68"/>
      <c r="F53" s="75"/>
      <c r="G53" s="56"/>
    </row>
    <row r="54" spans="1:7" ht="17.100000000000001" customHeight="1">
      <c r="A54" s="441" t="s">
        <v>82</v>
      </c>
      <c r="B54" s="443" t="s">
        <v>85</v>
      </c>
      <c r="C54" s="9"/>
      <c r="F54" s="75"/>
      <c r="G54" s="56"/>
    </row>
    <row r="55" spans="1:7" ht="17.100000000000001" customHeight="1">
      <c r="A55" s="441" t="s">
        <v>84</v>
      </c>
      <c r="B55" s="443" t="s">
        <v>87</v>
      </c>
      <c r="C55" s="68"/>
    </row>
    <row r="56" spans="1:7" ht="17.100000000000001" customHeight="1">
      <c r="A56" s="441" t="s">
        <v>86</v>
      </c>
      <c r="B56" s="443" t="s">
        <v>89</v>
      </c>
      <c r="C56" s="9"/>
    </row>
    <row r="57" spans="1:7" ht="17.100000000000001" customHeight="1">
      <c r="A57" s="441" t="s">
        <v>88</v>
      </c>
      <c r="B57" s="443" t="s">
        <v>91</v>
      </c>
      <c r="C57" s="68"/>
    </row>
    <row r="58" spans="1:7" ht="17.100000000000001" customHeight="1">
      <c r="A58" s="441" t="s">
        <v>90</v>
      </c>
      <c r="B58" s="443" t="s">
        <v>93</v>
      </c>
      <c r="C58" s="9"/>
    </row>
    <row r="59" spans="1:7" ht="17.100000000000001" customHeight="1">
      <c r="A59" s="441" t="s">
        <v>92</v>
      </c>
      <c r="B59" s="443" t="s">
        <v>95</v>
      </c>
      <c r="C59" s="68"/>
    </row>
    <row r="60" spans="1:7" ht="17.100000000000001" customHeight="1">
      <c r="A60" s="441" t="s">
        <v>94</v>
      </c>
      <c r="B60" s="443" t="s">
        <v>69</v>
      </c>
      <c r="C60" s="68"/>
      <c r="F60" s="75"/>
      <c r="G60" s="56"/>
    </row>
    <row r="61" spans="1:7" ht="17.100000000000001" customHeight="1">
      <c r="A61" s="69"/>
      <c r="B61" s="69"/>
      <c r="C61" s="9"/>
    </row>
  </sheetData>
  <phoneticPr fontId="13" type="noConversion"/>
  <hyperlinks>
    <hyperlink ref="B7" location="'Table 1.1'!A1" display="Own funds" xr:uid="{2EC94D76-6306-455F-8453-F9858D670898}"/>
    <hyperlink ref="B8" location="'Table 1.2'!A1" display="Overview of total risk exposure amounts (EU OV1)" xr:uid="{6035AB26-ADB6-4E3E-80B1-187D426BB709}"/>
    <hyperlink ref="B9" location="'Table 1.3'!A1" display="Capital Ratios" xr:uid="{FD857AD5-54A4-4400-A538-1EAA61F5AEA5}"/>
    <hyperlink ref="B10" location="'Table 1.4'!A1" display="Key Metrics template (EU KM1)" xr:uid="{2386EB38-E38C-4C15-B0C9-007023A76355}"/>
    <hyperlink ref="B11" location="'Table 1.5'!A1" display="Financial conglomerates information on own funds and capital adequacy ratio (EU INS2)" xr:uid="{D897EE6E-CFFE-4C5C-B34D-680B331CAA43}"/>
    <hyperlink ref="B15" location="'Table 2.1'!A1" display="Credit risk exposures by exposure class and PD range (EU CR6) (AIRB)" xr:uid="{9D566E8F-12A5-4578-A9EA-29D9C78D0FF3}"/>
    <hyperlink ref="B16" location="'Table 2.2'!A1" display="Credit risk exposures by exposure class and PD range (EU CR6) (FIRB)" xr:uid="{21DC1F0D-50F8-42B8-8AAA-829FD519A3AA}"/>
    <hyperlink ref="B17" location="'Table 2.3'!A1" display="RWEA flow statements of credit risk exposures under the IRB approach (EU CR8)" xr:uid="{34F00514-604C-4B5E-ABB7-5FBD2EB0E63D}"/>
    <hyperlink ref="B36" location="'Table 3.1'!A1" display="Analysis of CCR exposure by approach (EU CCR1)" xr:uid="{80A0A7AC-B85B-4103-BC24-94B9266CD2CD}"/>
    <hyperlink ref="B37" location="'Table 3.2'!A1" display="Transactions subject to own funds requirements for CVA risk (EU CCR2)" xr:uid="{06D8D13D-1C5F-4DE7-AE4D-86AAF61955F0}"/>
    <hyperlink ref="B38" location="'Table 3.3'!A1" display="Standardised approach – CCR exposures by regulatory exposure class and risk weights (EU CCR3)" xr:uid="{E4B9BF1C-18A4-4BA2-B4D0-B67D63638A5B}"/>
    <hyperlink ref="B39" location="'Table 3.4'!A1" display="IRB approach – CCR exposures by exposure class and PD scale (EU CCR4)" xr:uid="{7AA03BC2-0836-4FBA-B984-915076FF8757}"/>
    <hyperlink ref="B40" location="'Table 3.5'!A1" display="Composition of collateral for CCR exposures (EU CRR5)" xr:uid="{8168BF71-D578-4178-86C9-8D35E9902A92}"/>
    <hyperlink ref="B41" location="'Table 3.6'!A1" display="Credit derivatives exposures (EU CCR6)" xr:uid="{AE6B093E-C7F1-4D83-87F6-7F9207A5BBDF}"/>
    <hyperlink ref="B42" location="'Table 3.7'!A1" display="Exposures to CCPs (EU CCR8)" xr:uid="{93EF44F3-98C2-48A7-AE78-EF016038C29F}"/>
    <hyperlink ref="B43" location="'Table 3.8'!A1" display="Market risk under the standardised approach (EU MR1)" xr:uid="{CFC36857-0A55-417E-8298-8A99DF32B9DB}"/>
    <hyperlink ref="B18" location="'Table 2.4 &amp; 2.5'!A1" display="Equity exposures under the simple risk weight approach (EU CR10)" xr:uid="{11C8A93D-4CD2-4EC3-98CA-C2E1A25A6BC2}"/>
    <hyperlink ref="B20" location="'Table 2.6'!A1" display="Standardised approach (EU CR5)" xr:uid="{35A62DEB-D18E-46E5-A1C7-E2479898EDEB}"/>
    <hyperlink ref="B21" location="'Table 2.7'!A1" display="Standardised approach – Credit risk exposure and CRM effects (EU CR4)" xr:uid="{FA53F3E6-F1AC-4348-9915-F91238FE5D1A}"/>
    <hyperlink ref="B22" location="'Table 2.8'!A1" display="IRB approach – Disclosure of the extent of the use of CRM techniques (EU CR7-A)" xr:uid="{991755FB-6474-4DDB-AD06-B19539EC51B9}"/>
    <hyperlink ref="B23" location="'Table 2.9'!A1" display="CRM techniques overview:  Disclosure of the use of credit risk mitigation techniques (EU CR3)" xr:uid="{46BA0E03-5BE4-4088-B2FA-7C701ACB40E1}"/>
    <hyperlink ref="B24" location="'Table 2.10'!A1" display="Maturity of exposures (EU CR1-A)" xr:uid="{69FF3572-1DF1-4EA5-B4AA-A96E2552B788}"/>
    <hyperlink ref="B25" location="'Table 2.11'!A1" display="Performing and non-performing exposures and related provisions (EU CR1)" xr:uid="{8BC22ADF-2917-4FBE-9FCF-1A151EE319BA}"/>
    <hyperlink ref="B26" location="'Table 2.12'!A1" display="Changes in the stock of non-performing loans and advances (EU CR2)" xr:uid="{8D563795-EAA9-4299-886B-CC93B75A976C}"/>
    <hyperlink ref="B27" location="'Table 2.13'!A1" display="Credit quality of forborne exposures (EU CQ1)" xr:uid="{18B14AB5-CEE8-4519-A24A-4C73B77090A5}"/>
    <hyperlink ref="B28" location="'Table 2.14'!A1" display="Quality of non-performing exposures by geography (EU CQ4)" xr:uid="{A999DF19-E2D2-437E-A7AD-57A09DC94A2D}"/>
    <hyperlink ref="B29" location="'Table 2.15'!A1" display="Credit quality of loans and advances to non-financial corporations by industry (EU CQ5)" xr:uid="{6304680D-D69B-458B-8A77-D0D281D6FAFC}"/>
    <hyperlink ref="B30" location="'Table 2.16'!A1" display="Collateral obtained by taking possession and execution processes (EU CQ7)" xr:uid="{153FBAB4-B945-427F-BD86-51A4FCAE6CB6}"/>
    <hyperlink ref="B31" location="'Table 2.17 &amp; 2.18'!A1" display="Information on newly originated loans and advances provided under newly applicable public guarantee schemes introduced in response to COVID-19 crisis (template 3)" xr:uid="{78FA0CBF-BECA-4623-ACED-DF159D83D939}"/>
    <hyperlink ref="B19" location="'Table 2.4 &amp; 2.5'!A1" display="Insurance participations (EU INS1)" xr:uid="{C1B512E4-FE6F-45FB-8522-47ADAE441C5D}"/>
    <hyperlink ref="B32" location="'Table 2.17 &amp; 2.18'!A1" display="Breakdown of loans and advances subject to legislative and non-legislative moratoria by residual maturity of moratoria (template 2)" xr:uid="{2EFC2721-855E-458F-9FCD-89B82A9D464A}"/>
    <hyperlink ref="B60" location="'Table 4.14'!A1" display="Operational risk own funds requirements and risk-weighted exposure amounts (EU OR1)" xr:uid="{C45E083D-934B-44FE-A4AF-39CA49FC9E08}"/>
    <hyperlink ref="B47" location="'Table 4.1 &amp; 4.2'!A1" display="Quantitative information of LCR (EU LIQ1)" xr:uid="{FC9E7BE3-7F71-4F56-928A-21138A970EBA}"/>
    <hyperlink ref="B50" location="'Table 4.4'!A1" display="Securitisation exposures in the non-trading book (EU SEC1)" xr:uid="{C14F400F-F291-4BE4-ABDE-4784CD5400A7}"/>
    <hyperlink ref="B51" location="'Table 4.5'!A1" display="Securitisation exposures in the non-trading book and associated regulatory capital requirements - institution acting as investor (EU SEC4)" xr:uid="{42F13861-D2B0-417D-A2D7-D6BFDEE4FD36}"/>
    <hyperlink ref="B52" location="'Table 4.6'!A1" display="Interest rate risks of non-trading book activities (EU IRRBB1)" xr:uid="{BC225DB3-C652-492A-980A-D344CD5215D4}"/>
    <hyperlink ref="B49" location="'Table 4.3'!A1" display="Net Stable Funding Ratio (EU LIQ2)" xr:uid="{9DBA7A07-CA6C-4436-A62F-C2D0CD059BF1}"/>
    <hyperlink ref="B53" location="'Table 4.7'!A1" display="Composition of regulatory own funds (EU CC1)" xr:uid="{17DF6D75-2258-4016-81BD-33E5AFDC1C72}"/>
    <hyperlink ref="B54" location="'Table 4.8'!A1" display="Reconciliation of regulatory own funds to balance sheet in the audited financial statements (EU CC2)" xr:uid="{CA01C65A-3F6A-4901-9536-9552B37E5F0B}"/>
    <hyperlink ref="B55" location="'Table 4.9'!A1" display="LRSum: Summary reconciliation of accounting assets and leverage ratio exposures (EU LR1)" xr:uid="{96CEA927-0A17-4A95-959B-A3CFB677CB6F}"/>
    <hyperlink ref="B56" location="'Table 4.10'!A1" display="LRCom: Leverage ratio common disclosure (EU LR2)" xr:uid="{3109D4A1-E26D-45E7-9249-DC52C04BEE1A}"/>
    <hyperlink ref="B57" location="'Table 4.11'!A1" display="LRSpl: Split-up of on balance sheet exposures (excluding derivatives, SFTs and exempted exposures) (EU LR3)" xr:uid="{4A260B17-1BD9-4216-AD29-71CFBF96FEC9}"/>
    <hyperlink ref="B58" location="'Table 4.12 &amp; 4.13'!A1" display="Geographical distribution of credit exposures relevant for the calculation of the countercyclical buffer (EU CCyB1)" xr:uid="{1C28A359-ECF8-4A8D-89E0-6EF39D57DE4B}"/>
    <hyperlink ref="B59" location="'Table 4.12 &amp; 4.13'!A1" display="Amount of institution-specific countercyclical capital buffer ( EU CCyB2)" xr:uid="{D402A03D-FCFC-4661-9E65-19AF7C4CBAE5}"/>
    <hyperlink ref="B48" location="'Table 4.1 &amp; 4.2'!A1" display="Qualitative information on LCR (EU LIQB)" xr:uid="{DE13971F-9124-43AC-9288-E6361FC8B9E8}"/>
  </hyperlinks>
  <pageMargins left="0.7" right="0.7" top="0.75" bottom="0.75" header="0.3" footer="0.3"/>
  <pageSetup paperSize="9" scale="55"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67BFD-C19C-4437-8783-CDE46AD2D83A}">
  <sheetPr>
    <pageSetUpPr fitToPage="1"/>
  </sheetPr>
  <dimension ref="A1:U137"/>
  <sheetViews>
    <sheetView showGridLines="0" zoomScaleNormal="100" workbookViewId="0">
      <pane ySplit="8" topLeftCell="A9" activePane="bottomLeft" state="frozen"/>
      <selection pane="bottomLeft" activeCell="O1" sqref="O1"/>
    </sheetView>
  </sheetViews>
  <sheetFormatPr defaultColWidth="8.375" defaultRowHeight="15"/>
  <cols>
    <col min="1" max="1" width="14.375" style="7" customWidth="1"/>
    <col min="2" max="2" width="19.625" style="7" customWidth="1"/>
    <col min="3" max="14" width="8.125" style="7" customWidth="1"/>
    <col min="15" max="15" width="8.375" style="7"/>
    <col min="16" max="16" width="9" style="7" bestFit="1" customWidth="1"/>
    <col min="17" max="16384" width="8.375" style="7"/>
  </cols>
  <sheetData>
    <row r="1" spans="1:15" ht="18.75">
      <c r="A1" s="3" t="s">
        <v>326</v>
      </c>
      <c r="B1" s="9"/>
      <c r="C1" s="9"/>
      <c r="D1" s="9"/>
      <c r="E1" s="9"/>
      <c r="F1" s="9"/>
      <c r="G1" s="9"/>
      <c r="H1" s="9"/>
      <c r="I1" s="9"/>
      <c r="J1" s="9"/>
      <c r="K1" s="9"/>
      <c r="L1" s="9"/>
      <c r="M1" s="150"/>
      <c r="N1" s="9"/>
    </row>
    <row r="2" spans="1:15" ht="12" customHeight="1">
      <c r="A2" s="3"/>
      <c r="B2" s="9"/>
      <c r="C2" s="9"/>
      <c r="D2" s="9"/>
      <c r="E2" s="9"/>
      <c r="F2" s="9"/>
      <c r="G2" s="9"/>
      <c r="H2" s="9"/>
      <c r="I2" s="9"/>
      <c r="J2" s="9"/>
      <c r="K2" s="9"/>
      <c r="L2" s="9"/>
      <c r="M2" s="150"/>
      <c r="N2" s="9"/>
    </row>
    <row r="3" spans="1:15" ht="11.45" customHeight="1">
      <c r="A3" s="3"/>
      <c r="B3" s="9"/>
      <c r="C3" s="9"/>
      <c r="D3" s="9"/>
      <c r="E3" s="9"/>
      <c r="F3" s="9"/>
      <c r="G3" s="9"/>
      <c r="H3" s="9"/>
      <c r="I3" s="9"/>
      <c r="J3" s="9"/>
      <c r="K3" s="9"/>
      <c r="L3" s="9"/>
      <c r="M3" s="150"/>
      <c r="N3" s="9"/>
    </row>
    <row r="4" spans="1:15" ht="39.950000000000003" customHeight="1">
      <c r="A4" s="585" t="s">
        <v>327</v>
      </c>
      <c r="B4" s="585"/>
      <c r="C4" s="585"/>
      <c r="D4" s="585"/>
      <c r="E4" s="585"/>
      <c r="F4" s="585"/>
      <c r="G4" s="585"/>
      <c r="H4" s="585"/>
      <c r="I4" s="585"/>
      <c r="J4" s="585"/>
      <c r="K4" s="585"/>
      <c r="L4" s="585"/>
      <c r="M4" s="585"/>
      <c r="N4" s="585"/>
    </row>
    <row r="5" spans="1:15">
      <c r="A5" s="9"/>
      <c r="B5" s="9"/>
      <c r="C5" s="9"/>
      <c r="D5" s="9"/>
      <c r="E5" s="9"/>
      <c r="F5" s="9"/>
      <c r="G5" s="9"/>
      <c r="H5" s="9"/>
      <c r="I5" s="9"/>
      <c r="J5" s="9"/>
      <c r="K5" s="9"/>
      <c r="L5" s="9"/>
      <c r="M5" s="9"/>
      <c r="N5" s="9"/>
    </row>
    <row r="6" spans="1:15" s="77" customFormat="1" ht="12">
      <c r="A6" s="164" t="s">
        <v>136</v>
      </c>
      <c r="B6" s="53"/>
      <c r="C6" s="53"/>
      <c r="D6" s="53"/>
      <c r="E6" s="53"/>
      <c r="F6" s="53"/>
      <c r="G6" s="53"/>
      <c r="H6" s="53"/>
      <c r="I6" s="53"/>
      <c r="J6" s="53"/>
      <c r="K6" s="53"/>
      <c r="L6" s="53"/>
      <c r="M6" s="53"/>
      <c r="N6" s="53"/>
    </row>
    <row r="7" spans="1:15" s="77" customFormat="1" ht="84">
      <c r="A7" s="362" t="s">
        <v>328</v>
      </c>
      <c r="B7" s="36" t="s">
        <v>273</v>
      </c>
      <c r="C7" s="36" t="s">
        <v>274</v>
      </c>
      <c r="D7" s="36" t="s">
        <v>275</v>
      </c>
      <c r="E7" s="36" t="s">
        <v>276</v>
      </c>
      <c r="F7" s="36" t="s">
        <v>277</v>
      </c>
      <c r="G7" s="36" t="s">
        <v>278</v>
      </c>
      <c r="H7" s="36" t="s">
        <v>279</v>
      </c>
      <c r="I7" s="36" t="s">
        <v>280</v>
      </c>
      <c r="J7" s="36" t="s">
        <v>281</v>
      </c>
      <c r="K7" s="36" t="s">
        <v>282</v>
      </c>
      <c r="L7" s="36" t="s">
        <v>283</v>
      </c>
      <c r="M7" s="36" t="s">
        <v>284</v>
      </c>
      <c r="N7" s="36" t="s">
        <v>285</v>
      </c>
    </row>
    <row r="8" spans="1:15" s="77" customFormat="1" ht="12">
      <c r="A8" s="155"/>
      <c r="B8" s="452" t="s">
        <v>133</v>
      </c>
      <c r="C8" s="452" t="s">
        <v>134</v>
      </c>
      <c r="D8" s="452" t="s">
        <v>135</v>
      </c>
      <c r="E8" s="452" t="s">
        <v>190</v>
      </c>
      <c r="F8" s="452" t="s">
        <v>191</v>
      </c>
      <c r="G8" s="452" t="s">
        <v>286</v>
      </c>
      <c r="H8" s="452" t="s">
        <v>287</v>
      </c>
      <c r="I8" s="452" t="s">
        <v>288</v>
      </c>
      <c r="J8" s="452" t="s">
        <v>289</v>
      </c>
      <c r="K8" s="452" t="s">
        <v>290</v>
      </c>
      <c r="L8" s="452" t="s">
        <v>291</v>
      </c>
      <c r="M8" s="452" t="s">
        <v>292</v>
      </c>
      <c r="N8" s="452" t="s">
        <v>293</v>
      </c>
      <c r="O8" s="151"/>
    </row>
    <row r="9" spans="1:15" s="77" customFormat="1" ht="24" customHeight="1">
      <c r="A9" s="590" t="s">
        <v>329</v>
      </c>
      <c r="B9" s="590"/>
      <c r="C9" s="53"/>
      <c r="D9" s="53"/>
      <c r="E9" s="53"/>
      <c r="F9" s="53"/>
      <c r="G9" s="53"/>
      <c r="H9" s="53"/>
      <c r="I9" s="53"/>
      <c r="J9" s="53"/>
      <c r="K9" s="53"/>
      <c r="L9" s="53"/>
      <c r="M9" s="53"/>
      <c r="N9" s="53"/>
      <c r="O9" s="152"/>
    </row>
    <row r="10" spans="1:15" s="77" customFormat="1" ht="15" customHeight="1">
      <c r="A10" s="53"/>
      <c r="B10" s="48" t="s">
        <v>295</v>
      </c>
      <c r="C10" s="184">
        <v>920.79375197959996</v>
      </c>
      <c r="D10" s="184">
        <v>501.83196720000012</v>
      </c>
      <c r="E10" s="190">
        <v>0.29747788665384961</v>
      </c>
      <c r="F10" s="184">
        <v>1093.6897872012005</v>
      </c>
      <c r="G10" s="190">
        <v>9.5071434509784827E-4</v>
      </c>
      <c r="H10" s="184">
        <v>77</v>
      </c>
      <c r="I10" s="190">
        <v>0.42895674648619914</v>
      </c>
      <c r="J10" s="53">
        <v>2.5</v>
      </c>
      <c r="K10" s="184">
        <v>231.56953826510033</v>
      </c>
      <c r="L10" s="190">
        <v>0.21173237692718763</v>
      </c>
      <c r="M10" s="184">
        <v>0.4419420099000001</v>
      </c>
      <c r="N10" s="184">
        <v>-0.10164067019999998</v>
      </c>
      <c r="O10" s="152"/>
    </row>
    <row r="11" spans="1:15" s="77" customFormat="1" ht="15" customHeight="1">
      <c r="A11" s="53"/>
      <c r="B11" s="54" t="s">
        <v>296</v>
      </c>
      <c r="C11" s="184">
        <v>271.59222353010006</v>
      </c>
      <c r="D11" s="184">
        <v>211.60350899000002</v>
      </c>
      <c r="E11" s="190">
        <v>0.15220177658548192</v>
      </c>
      <c r="F11" s="184">
        <v>305.6566863402</v>
      </c>
      <c r="G11" s="190">
        <v>4.2403239999952924E-4</v>
      </c>
      <c r="H11" s="184">
        <v>52</v>
      </c>
      <c r="I11" s="190">
        <v>0.44759024624453958</v>
      </c>
      <c r="J11" s="53">
        <v>2.5</v>
      </c>
      <c r="K11" s="184">
        <v>48.069067008099999</v>
      </c>
      <c r="L11" s="190">
        <v>0.15726489606250113</v>
      </c>
      <c r="M11" s="184">
        <v>5.80931659E-2</v>
      </c>
      <c r="N11" s="184">
        <v>-4.7714650099999999E-2</v>
      </c>
      <c r="O11" s="152"/>
    </row>
    <row r="12" spans="1:15" s="77" customFormat="1" ht="15" customHeight="1">
      <c r="A12" s="53"/>
      <c r="B12" s="54" t="s">
        <v>297</v>
      </c>
      <c r="C12" s="184">
        <v>649.20152844950007</v>
      </c>
      <c r="D12" s="184">
        <v>290.22845821000004</v>
      </c>
      <c r="E12" s="190">
        <v>0.40339766741029398</v>
      </c>
      <c r="F12" s="184">
        <v>788.03310086100032</v>
      </c>
      <c r="G12" s="190">
        <v>1.1549999999999998E-3</v>
      </c>
      <c r="H12" s="184">
        <v>25</v>
      </c>
      <c r="I12" s="190">
        <v>0.42172931684544873</v>
      </c>
      <c r="J12" s="53">
        <v>2.5</v>
      </c>
      <c r="K12" s="184">
        <v>183.5004712570001</v>
      </c>
      <c r="L12" s="190">
        <v>0.23285883683884415</v>
      </c>
      <c r="M12" s="184">
        <v>0.38384884399999986</v>
      </c>
      <c r="N12" s="184">
        <v>-5.3926020099999999E-2</v>
      </c>
      <c r="O12" s="152"/>
    </row>
    <row r="13" spans="1:15" s="77" customFormat="1" ht="15" customHeight="1">
      <c r="A13" s="53"/>
      <c r="B13" s="48" t="s">
        <v>298</v>
      </c>
      <c r="C13" s="184">
        <v>1414.3691670488963</v>
      </c>
      <c r="D13" s="184">
        <v>134.0720373301001</v>
      </c>
      <c r="E13" s="190">
        <v>0.28876877812151386</v>
      </c>
      <c r="F13" s="184">
        <v>1451.9381717445942</v>
      </c>
      <c r="G13" s="190">
        <v>2.2724169040184814E-3</v>
      </c>
      <c r="H13" s="184">
        <v>1936</v>
      </c>
      <c r="I13" s="190">
        <v>0.44147176630611135</v>
      </c>
      <c r="J13" s="53">
        <v>2.5</v>
      </c>
      <c r="K13" s="184">
        <v>449.34929310740011</v>
      </c>
      <c r="L13" s="190">
        <v>0.30948238833577768</v>
      </c>
      <c r="M13" s="184">
        <v>1.4578363800000018</v>
      </c>
      <c r="N13" s="184">
        <v>-9.7583910899999932E-2</v>
      </c>
    </row>
    <row r="14" spans="1:15" s="77" customFormat="1" ht="15" customHeight="1">
      <c r="A14" s="53"/>
      <c r="B14" s="48" t="s">
        <v>299</v>
      </c>
      <c r="C14" s="184">
        <v>3516.4962093561044</v>
      </c>
      <c r="D14" s="184">
        <v>945.91312786069989</v>
      </c>
      <c r="E14" s="190">
        <v>0.55855320113852636</v>
      </c>
      <c r="F14" s="184">
        <v>3934.6367194968952</v>
      </c>
      <c r="G14" s="190">
        <v>3.5028178293536522E-3</v>
      </c>
      <c r="H14" s="184">
        <v>4079</v>
      </c>
      <c r="I14" s="190">
        <v>0.42647573804399785</v>
      </c>
      <c r="J14" s="53">
        <v>2.5</v>
      </c>
      <c r="K14" s="184">
        <v>1578.2490008198047</v>
      </c>
      <c r="L14" s="190">
        <v>0.4011168281430551</v>
      </c>
      <c r="M14" s="184">
        <v>5.8869354064000197</v>
      </c>
      <c r="N14" s="184">
        <v>-0.62680756960000206</v>
      </c>
    </row>
    <row r="15" spans="1:15" s="77" customFormat="1" ht="15" customHeight="1">
      <c r="A15" s="53"/>
      <c r="B15" s="48" t="s">
        <v>300</v>
      </c>
      <c r="C15" s="184">
        <v>2742.9808356790759</v>
      </c>
      <c r="D15" s="184">
        <v>346.3133281701999</v>
      </c>
      <c r="E15" s="190">
        <v>0.45092607989217354</v>
      </c>
      <c r="F15" s="184">
        <v>2845.0254944232943</v>
      </c>
      <c r="G15" s="190">
        <v>5.6869103715684599E-3</v>
      </c>
      <c r="H15" s="184">
        <v>3796</v>
      </c>
      <c r="I15" s="190">
        <v>0.42640119200974297</v>
      </c>
      <c r="J15" s="53">
        <v>2.5</v>
      </c>
      <c r="K15" s="184">
        <v>1400.9298294997029</v>
      </c>
      <c r="L15" s="190">
        <v>0.49241380516475125</v>
      </c>
      <c r="M15" s="184">
        <v>6.8898264855999969</v>
      </c>
      <c r="N15" s="184">
        <v>-0.29294395070000162</v>
      </c>
    </row>
    <row r="16" spans="1:15" s="77" customFormat="1" ht="15" customHeight="1">
      <c r="A16" s="53"/>
      <c r="B16" s="48" t="s">
        <v>301</v>
      </c>
      <c r="C16" s="184">
        <v>5066.0073747783917</v>
      </c>
      <c r="D16" s="184">
        <v>1295.2080907814041</v>
      </c>
      <c r="E16" s="190">
        <v>0.48612099611143855</v>
      </c>
      <c r="F16" s="184">
        <v>5267.8258926176486</v>
      </c>
      <c r="G16" s="190">
        <v>1.4790916214126615E-2</v>
      </c>
      <c r="H16" s="184">
        <v>8476</v>
      </c>
      <c r="I16" s="190">
        <v>0.42148753737465489</v>
      </c>
      <c r="J16" s="53">
        <v>2.5</v>
      </c>
      <c r="K16" s="184">
        <v>3640.2839105146786</v>
      </c>
      <c r="L16" s="190">
        <v>0.69104104515227427</v>
      </c>
      <c r="M16" s="184">
        <v>32.861833764599972</v>
      </c>
      <c r="N16" s="184">
        <v>-5.7044055780000464</v>
      </c>
    </row>
    <row r="17" spans="1:15" s="77" customFormat="1" ht="15" customHeight="1">
      <c r="A17" s="53"/>
      <c r="B17" s="54" t="s">
        <v>302</v>
      </c>
      <c r="C17" s="184">
        <v>3606.547836018286</v>
      </c>
      <c r="D17" s="184">
        <v>940.2528088206974</v>
      </c>
      <c r="E17" s="190">
        <v>0.4592083963911206</v>
      </c>
      <c r="F17" s="184">
        <v>3780.5243168344068</v>
      </c>
      <c r="G17" s="190">
        <v>1.2055599342141196E-2</v>
      </c>
      <c r="H17" s="184">
        <v>5708</v>
      </c>
      <c r="I17" s="190">
        <v>0.42018559883970508</v>
      </c>
      <c r="J17" s="53">
        <v>2.5</v>
      </c>
      <c r="K17" s="184">
        <v>2403.6488294546007</v>
      </c>
      <c r="L17" s="190">
        <v>0.6357977433847839</v>
      </c>
      <c r="M17" s="184">
        <v>19.117649158800038</v>
      </c>
      <c r="N17" s="184">
        <v>-1.9293182470000114</v>
      </c>
    </row>
    <row r="18" spans="1:15" s="77" customFormat="1" ht="15" customHeight="1">
      <c r="A18" s="53"/>
      <c r="B18" s="54" t="s">
        <v>303</v>
      </c>
      <c r="C18" s="184">
        <v>1459.4595387601121</v>
      </c>
      <c r="D18" s="184">
        <v>354.95528196070012</v>
      </c>
      <c r="E18" s="190">
        <v>0.55741067333477867</v>
      </c>
      <c r="F18" s="184">
        <v>1487.3015757831952</v>
      </c>
      <c r="G18" s="190">
        <v>2.1743730705258008E-2</v>
      </c>
      <c r="H18" s="184">
        <v>2768</v>
      </c>
      <c r="I18" s="190">
        <v>0.42479689330525222</v>
      </c>
      <c r="J18" s="53">
        <v>2.5</v>
      </c>
      <c r="K18" s="184">
        <v>1236.6350810600968</v>
      </c>
      <c r="L18" s="190">
        <v>0.83146222742950027</v>
      </c>
      <c r="M18" s="184">
        <v>13.744184605800035</v>
      </c>
      <c r="N18" s="184">
        <v>-3.7750873309999875</v>
      </c>
    </row>
    <row r="19" spans="1:15" s="77" customFormat="1" ht="15" customHeight="1">
      <c r="A19" s="53"/>
      <c r="B19" s="48" t="s">
        <v>304</v>
      </c>
      <c r="C19" s="184">
        <v>2589.1119575857979</v>
      </c>
      <c r="D19" s="184">
        <v>509.85589640079911</v>
      </c>
      <c r="E19" s="190">
        <v>0.50887878991918489</v>
      </c>
      <c r="F19" s="184">
        <v>2515.7793238793115</v>
      </c>
      <c r="G19" s="190">
        <v>4.9724001972746845E-2</v>
      </c>
      <c r="H19" s="184">
        <v>5180</v>
      </c>
      <c r="I19" s="190">
        <v>0.41606797231372833</v>
      </c>
      <c r="J19" s="53">
        <v>2.5</v>
      </c>
      <c r="K19" s="184">
        <v>2279.3412071218031</v>
      </c>
      <c r="L19" s="190">
        <v>0.90601794262585578</v>
      </c>
      <c r="M19" s="184">
        <v>52.159305264100105</v>
      </c>
      <c r="N19" s="184">
        <v>-6.8107691014999787</v>
      </c>
    </row>
    <row r="20" spans="1:15" s="77" customFormat="1" ht="15" customHeight="1">
      <c r="A20" s="53"/>
      <c r="B20" s="54" t="s">
        <v>305</v>
      </c>
      <c r="C20" s="184">
        <v>1280.4275874987093</v>
      </c>
      <c r="D20" s="184">
        <v>317.88785448029984</v>
      </c>
      <c r="E20" s="190">
        <v>0.55927521634431543</v>
      </c>
      <c r="F20" s="184">
        <v>1308.0687036436916</v>
      </c>
      <c r="G20" s="190">
        <v>3.4423270687612494E-2</v>
      </c>
      <c r="H20" s="184">
        <v>2380</v>
      </c>
      <c r="I20" s="190">
        <v>0.41440750284276517</v>
      </c>
      <c r="J20" s="53">
        <v>2.5</v>
      </c>
      <c r="K20" s="184">
        <v>1089.7470802558971</v>
      </c>
      <c r="L20" s="190">
        <v>0.83309621063506911</v>
      </c>
      <c r="M20" s="184">
        <v>18.665898419099911</v>
      </c>
      <c r="N20" s="184">
        <v>-2.2714629403000042</v>
      </c>
    </row>
    <row r="21" spans="1:15" s="77" customFormat="1" ht="15" customHeight="1">
      <c r="A21" s="53"/>
      <c r="B21" s="54" t="s">
        <v>306</v>
      </c>
      <c r="C21" s="184">
        <v>1308.6843700870968</v>
      </c>
      <c r="D21" s="184">
        <v>191.96804192049993</v>
      </c>
      <c r="E21" s="190">
        <v>0.42542525406245135</v>
      </c>
      <c r="F21" s="184">
        <v>1207.7106202355938</v>
      </c>
      <c r="G21" s="190">
        <v>6.629619021187988E-2</v>
      </c>
      <c r="H21" s="184">
        <v>2800</v>
      </c>
      <c r="I21" s="190">
        <v>0.41786642312795691</v>
      </c>
      <c r="J21" s="53">
        <v>2.5</v>
      </c>
      <c r="K21" s="184">
        <v>1189.5941268659051</v>
      </c>
      <c r="L21" s="190">
        <v>0.98499930938243618</v>
      </c>
      <c r="M21" s="184">
        <v>33.493406845000187</v>
      </c>
      <c r="N21" s="184">
        <v>-4.539306161199991</v>
      </c>
    </row>
    <row r="22" spans="1:15" s="77" customFormat="1" ht="15" customHeight="1">
      <c r="A22" s="53"/>
      <c r="B22" s="48" t="s">
        <v>307</v>
      </c>
      <c r="C22" s="184">
        <v>588.2642040071986</v>
      </c>
      <c r="D22" s="184">
        <v>181.84756458969989</v>
      </c>
      <c r="E22" s="190">
        <v>0.35516246360267834</v>
      </c>
      <c r="F22" s="184">
        <v>482.05002158220151</v>
      </c>
      <c r="G22" s="190">
        <v>0.37188453015457185</v>
      </c>
      <c r="H22" s="184">
        <v>1381</v>
      </c>
      <c r="I22" s="190">
        <v>0.42606573658434788</v>
      </c>
      <c r="J22" s="53">
        <v>2.5</v>
      </c>
      <c r="K22" s="184">
        <v>760.11545970330019</v>
      </c>
      <c r="L22" s="190">
        <v>1.5768393852746372</v>
      </c>
      <c r="M22" s="184">
        <v>77.286088776199904</v>
      </c>
      <c r="N22" s="184">
        <v>-22.204061240199998</v>
      </c>
    </row>
    <row r="23" spans="1:15" s="77" customFormat="1" ht="15" customHeight="1">
      <c r="A23" s="53"/>
      <c r="B23" s="54" t="s">
        <v>308</v>
      </c>
      <c r="C23" s="184">
        <v>166.98064091849997</v>
      </c>
      <c r="D23" s="184">
        <v>19.459411819900001</v>
      </c>
      <c r="E23" s="190">
        <v>0.34513377277836538</v>
      </c>
      <c r="F23" s="184">
        <v>147.34096307210004</v>
      </c>
      <c r="G23" s="190">
        <v>0.1491576499070022</v>
      </c>
      <c r="H23" s="184">
        <v>378</v>
      </c>
      <c r="I23" s="190">
        <v>0.41036600896101555</v>
      </c>
      <c r="J23" s="53">
        <v>2.5</v>
      </c>
      <c r="K23" s="184">
        <v>196.65803855819985</v>
      </c>
      <c r="L23" s="190">
        <v>1.3347139482315387</v>
      </c>
      <c r="M23" s="184">
        <v>9.0116739315000061</v>
      </c>
      <c r="N23" s="184">
        <v>-1.7250015587999974</v>
      </c>
    </row>
    <row r="24" spans="1:15" s="77" customFormat="1" ht="15" customHeight="1">
      <c r="A24" s="53"/>
      <c r="B24" s="54" t="s">
        <v>309</v>
      </c>
      <c r="C24" s="184">
        <v>61.808582019600045</v>
      </c>
      <c r="D24" s="184">
        <v>7.8634703500000009</v>
      </c>
      <c r="E24" s="190">
        <v>0.27827811450958162</v>
      </c>
      <c r="F24" s="184">
        <v>55.807659950299943</v>
      </c>
      <c r="G24" s="190">
        <v>0.26987058234030725</v>
      </c>
      <c r="H24" s="184">
        <v>182</v>
      </c>
      <c r="I24" s="190">
        <v>0.42342358790924145</v>
      </c>
      <c r="J24" s="53">
        <v>2.5</v>
      </c>
      <c r="K24" s="184">
        <v>88.359888779700043</v>
      </c>
      <c r="L24" s="190">
        <v>1.5832932048824397</v>
      </c>
      <c r="M24" s="184">
        <v>6.3837944753000002</v>
      </c>
      <c r="N24" s="184">
        <v>-1.2558952102000014</v>
      </c>
    </row>
    <row r="25" spans="1:15" s="77" customFormat="1" ht="15" customHeight="1">
      <c r="A25" s="53"/>
      <c r="B25" s="54" t="s">
        <v>310</v>
      </c>
      <c r="C25" s="184">
        <v>359.47498106910001</v>
      </c>
      <c r="D25" s="184">
        <v>154.5246824198</v>
      </c>
      <c r="E25" s="190">
        <v>0.3603378842003061</v>
      </c>
      <c r="F25" s="184">
        <v>278.90139855979953</v>
      </c>
      <c r="G25" s="190">
        <v>0.50996183255027683</v>
      </c>
      <c r="H25" s="184">
        <v>821</v>
      </c>
      <c r="I25" s="190">
        <v>0.43488844287228745</v>
      </c>
      <c r="J25" s="53">
        <v>2.5</v>
      </c>
      <c r="K25" s="184">
        <v>475.09753236539984</v>
      </c>
      <c r="L25" s="190">
        <v>1.7034605592468277</v>
      </c>
      <c r="M25" s="184">
        <v>61.890620369400075</v>
      </c>
      <c r="N25" s="184">
        <v>-19.223164471200018</v>
      </c>
    </row>
    <row r="26" spans="1:15" s="77" customFormat="1" ht="15" customHeight="1">
      <c r="A26" s="53"/>
      <c r="B26" s="48" t="s">
        <v>311</v>
      </c>
      <c r="C26" s="184">
        <v>412.01327146799929</v>
      </c>
      <c r="D26" s="184">
        <v>21.948931569800013</v>
      </c>
      <c r="E26" s="190">
        <v>0.40787415291174339</v>
      </c>
      <c r="F26" s="184">
        <v>351.54616840530133</v>
      </c>
      <c r="G26" s="190">
        <v>1</v>
      </c>
      <c r="H26" s="184">
        <v>784</v>
      </c>
      <c r="I26" s="190">
        <v>0.41322135224902179</v>
      </c>
      <c r="J26" s="53">
        <v>2.5</v>
      </c>
      <c r="K26" s="184">
        <v>0</v>
      </c>
      <c r="L26" s="190">
        <v>0</v>
      </c>
      <c r="M26" s="184">
        <v>145.2663830874003</v>
      </c>
      <c r="N26" s="184">
        <v>-136.49517239059978</v>
      </c>
    </row>
    <row r="27" spans="1:15" s="77" customFormat="1" ht="23.1" customHeight="1">
      <c r="A27" s="582" t="s">
        <v>330</v>
      </c>
      <c r="B27" s="582"/>
      <c r="C27" s="185">
        <v>17250.036771903066</v>
      </c>
      <c r="D27" s="185">
        <v>3936.9909439027024</v>
      </c>
      <c r="E27" s="192">
        <v>0.46612369813015336</v>
      </c>
      <c r="F27" s="185">
        <v>17942.491579350444</v>
      </c>
      <c r="G27" s="192">
        <v>2.3681413340031331E-2</v>
      </c>
      <c r="H27" s="185">
        <v>25709</v>
      </c>
      <c r="I27" s="192">
        <v>0.42463412591353644</v>
      </c>
      <c r="J27" s="51">
        <v>2.5</v>
      </c>
      <c r="K27" s="185">
        <v>10339.838239031789</v>
      </c>
      <c r="L27" s="192">
        <v>0.58779320823759207</v>
      </c>
      <c r="M27" s="185">
        <v>322.25015117420031</v>
      </c>
      <c r="N27" s="185">
        <v>-172.3333844116998</v>
      </c>
    </row>
    <row r="28" spans="1:15" s="77" customFormat="1" ht="18.600000000000001" customHeight="1">
      <c r="A28" s="575" t="s">
        <v>331</v>
      </c>
      <c r="B28" s="575"/>
      <c r="C28" s="55"/>
      <c r="D28" s="55"/>
      <c r="E28" s="55"/>
      <c r="F28" s="55"/>
      <c r="G28" s="55"/>
      <c r="H28" s="55"/>
      <c r="I28" s="55"/>
      <c r="J28" s="55"/>
      <c r="K28" s="55"/>
      <c r="L28" s="55"/>
      <c r="M28" s="55"/>
      <c r="N28" s="55"/>
    </row>
    <row r="29" spans="1:15" s="77" customFormat="1" ht="15" customHeight="1">
      <c r="A29" s="53"/>
      <c r="B29" s="557" t="s">
        <v>295</v>
      </c>
      <c r="C29" s="184">
        <v>4193.6926955604549</v>
      </c>
      <c r="D29" s="184">
        <v>2550.2873045605975</v>
      </c>
      <c r="E29" s="190">
        <v>0.4086469832890009</v>
      </c>
      <c r="F29" s="184">
        <v>5254.9814075318272</v>
      </c>
      <c r="G29" s="190">
        <v>9.2800584933075761E-4</v>
      </c>
      <c r="H29" s="184">
        <v>240</v>
      </c>
      <c r="I29" s="190">
        <v>0.44151584293287099</v>
      </c>
      <c r="J29" s="53">
        <v>2.5</v>
      </c>
      <c r="K29" s="184">
        <v>1649.6878489733135</v>
      </c>
      <c r="L29" s="190">
        <v>0.31392838928199429</v>
      </c>
      <c r="M29" s="184">
        <v>2.1586599071000068</v>
      </c>
      <c r="N29" s="184">
        <v>-0.81587139049999557</v>
      </c>
      <c r="O29" s="152"/>
    </row>
    <row r="30" spans="1:15" s="77" customFormat="1" ht="15" customHeight="1">
      <c r="A30" s="53"/>
      <c r="B30" s="54" t="s">
        <v>296</v>
      </c>
      <c r="C30" s="184">
        <v>1604.9277387899022</v>
      </c>
      <c r="D30" s="184">
        <v>1328.8551066799</v>
      </c>
      <c r="E30" s="190">
        <v>0.43426575159627878</v>
      </c>
      <c r="F30" s="184">
        <v>2127.5833441259015</v>
      </c>
      <c r="G30" s="190">
        <v>5.9434039309024563E-4</v>
      </c>
      <c r="H30" s="184">
        <v>106</v>
      </c>
      <c r="I30" s="190">
        <v>0.43970858212313335</v>
      </c>
      <c r="J30" s="53">
        <v>2.5</v>
      </c>
      <c r="K30" s="184">
        <v>502.15411782699829</v>
      </c>
      <c r="L30" s="190">
        <v>0.23602089159675396</v>
      </c>
      <c r="M30" s="184">
        <v>0.55939967800000223</v>
      </c>
      <c r="N30" s="184">
        <v>-0.32584072980000023</v>
      </c>
      <c r="O30" s="152"/>
    </row>
    <row r="31" spans="1:15" s="77" customFormat="1" ht="15" customHeight="1">
      <c r="A31" s="53"/>
      <c r="B31" s="54" t="s">
        <v>297</v>
      </c>
      <c r="C31" s="184">
        <v>2588.7649567704848</v>
      </c>
      <c r="D31" s="184">
        <v>1221.4321978807011</v>
      </c>
      <c r="E31" s="190">
        <v>0.38077508736956611</v>
      </c>
      <c r="F31" s="184">
        <v>3127.3980634059435</v>
      </c>
      <c r="G31" s="190">
        <v>1.1549999999999926E-3</v>
      </c>
      <c r="H31" s="184">
        <v>134</v>
      </c>
      <c r="I31" s="190">
        <v>0.44274533080723255</v>
      </c>
      <c r="J31" s="53">
        <v>2.5</v>
      </c>
      <c r="K31" s="184">
        <v>1147.5337311462936</v>
      </c>
      <c r="L31" s="190">
        <v>0.36692921971581932</v>
      </c>
      <c r="M31" s="184">
        <v>1.5992602290999955</v>
      </c>
      <c r="N31" s="184">
        <v>-0.4900306606999989</v>
      </c>
      <c r="O31" s="152"/>
    </row>
    <row r="32" spans="1:15" s="77" customFormat="1" ht="15" customHeight="1">
      <c r="A32" s="53"/>
      <c r="B32" s="557" t="s">
        <v>298</v>
      </c>
      <c r="C32" s="184">
        <v>1471.915534873699</v>
      </c>
      <c r="D32" s="184">
        <v>1206.8212899701005</v>
      </c>
      <c r="E32" s="190">
        <v>0.20146765723247534</v>
      </c>
      <c r="F32" s="184">
        <v>1671.3536199206003</v>
      </c>
      <c r="G32" s="190">
        <v>1.7634879639931958E-3</v>
      </c>
      <c r="H32" s="184">
        <v>105</v>
      </c>
      <c r="I32" s="190">
        <v>0.44416394179944468</v>
      </c>
      <c r="J32" s="53">
        <v>2.5</v>
      </c>
      <c r="K32" s="184">
        <v>763.89740808429781</v>
      </c>
      <c r="L32" s="190">
        <v>0.45705313284964488</v>
      </c>
      <c r="M32" s="184">
        <v>1.3091583951000052</v>
      </c>
      <c r="N32" s="184">
        <v>-0.30549569259999926</v>
      </c>
    </row>
    <row r="33" spans="1:15" s="77" customFormat="1" ht="15" customHeight="1">
      <c r="A33" s="53"/>
      <c r="B33" s="557" t="s">
        <v>299</v>
      </c>
      <c r="C33" s="184">
        <v>6285.563013279123</v>
      </c>
      <c r="D33" s="184">
        <v>4268.8064673494937</v>
      </c>
      <c r="E33" s="190">
        <v>0.45925260006606172</v>
      </c>
      <c r="F33" s="184">
        <v>7973.4094425355497</v>
      </c>
      <c r="G33" s="190">
        <v>3.3560678244997262E-3</v>
      </c>
      <c r="H33" s="184">
        <v>1159</v>
      </c>
      <c r="I33" s="190">
        <v>0.43653861862898352</v>
      </c>
      <c r="J33" s="53">
        <v>2.5</v>
      </c>
      <c r="K33" s="184">
        <v>4993.0418607617503</v>
      </c>
      <c r="L33" s="190">
        <v>0.62621164719390932</v>
      </c>
      <c r="M33" s="184">
        <v>11.69442883740002</v>
      </c>
      <c r="N33" s="184">
        <v>-11.043515211500013</v>
      </c>
    </row>
    <row r="34" spans="1:15" s="77" customFormat="1" ht="15" customHeight="1">
      <c r="A34" s="53"/>
      <c r="B34" s="557" t="s">
        <v>300</v>
      </c>
      <c r="C34" s="184">
        <v>1478.8133842985919</v>
      </c>
      <c r="D34" s="184">
        <v>1178.1427177404003</v>
      </c>
      <c r="E34" s="190">
        <v>0.47482087089009917</v>
      </c>
      <c r="F34" s="184">
        <v>1953.2801892712948</v>
      </c>
      <c r="G34" s="190">
        <v>6.0283034640699045E-3</v>
      </c>
      <c r="H34" s="184">
        <v>495</v>
      </c>
      <c r="I34" s="190">
        <v>0.43595387753664855</v>
      </c>
      <c r="J34" s="53">
        <v>2.5</v>
      </c>
      <c r="K34" s="184">
        <v>1616.2117930666063</v>
      </c>
      <c r="L34" s="190">
        <v>0.8274346926487538</v>
      </c>
      <c r="M34" s="184">
        <v>5.1340278856000188</v>
      </c>
      <c r="N34" s="184">
        <v>-0.72893609149999261</v>
      </c>
    </row>
    <row r="35" spans="1:15" s="77" customFormat="1" ht="15" customHeight="1">
      <c r="A35" s="53"/>
      <c r="B35" s="557" t="s">
        <v>301</v>
      </c>
      <c r="C35" s="184">
        <v>5495.1618043181843</v>
      </c>
      <c r="D35" s="184">
        <v>3069.8749754988226</v>
      </c>
      <c r="E35" s="190">
        <v>0.40163107632024647</v>
      </c>
      <c r="F35" s="184">
        <v>6094.6971357791408</v>
      </c>
      <c r="G35" s="190">
        <v>1.5742252767872066E-2</v>
      </c>
      <c r="H35" s="184">
        <v>1964</v>
      </c>
      <c r="I35" s="190">
        <v>0.41872455830930766</v>
      </c>
      <c r="J35" s="53">
        <v>2.5</v>
      </c>
      <c r="K35" s="184">
        <v>6783.3739743748902</v>
      </c>
      <c r="L35" s="190">
        <v>1.1129960723647538</v>
      </c>
      <c r="M35" s="184">
        <v>40.003634791600234</v>
      </c>
      <c r="N35" s="184">
        <v>-9.095058303499945</v>
      </c>
    </row>
    <row r="36" spans="1:15" s="77" customFormat="1" ht="15" customHeight="1">
      <c r="A36" s="53"/>
      <c r="B36" s="54" t="s">
        <v>302</v>
      </c>
      <c r="C36" s="184">
        <v>3655.2486291479054</v>
      </c>
      <c r="D36" s="184">
        <v>2187.9719435703018</v>
      </c>
      <c r="E36" s="190">
        <v>0.39466526629292642</v>
      </c>
      <c r="F36" s="184">
        <v>4025.0367870880614</v>
      </c>
      <c r="G36" s="190">
        <v>1.2283558190633065E-2</v>
      </c>
      <c r="H36" s="184">
        <v>1271</v>
      </c>
      <c r="I36" s="190">
        <v>0.4223180594258481</v>
      </c>
      <c r="J36" s="53">
        <v>2.5</v>
      </c>
      <c r="K36" s="184">
        <v>4206.3718890746695</v>
      </c>
      <c r="L36" s="190">
        <v>1.0450517874937952</v>
      </c>
      <c r="M36" s="184">
        <v>20.856482784599869</v>
      </c>
      <c r="N36" s="184">
        <v>-4.7277420862999744</v>
      </c>
    </row>
    <row r="37" spans="1:15" s="77" customFormat="1" ht="15" customHeight="1">
      <c r="A37" s="53"/>
      <c r="B37" s="54" t="s">
        <v>303</v>
      </c>
      <c r="C37" s="184">
        <v>1839.9131751703051</v>
      </c>
      <c r="D37" s="184">
        <v>881.90303192850126</v>
      </c>
      <c r="E37" s="190">
        <v>0.41891301815764953</v>
      </c>
      <c r="F37" s="184">
        <v>2069.6603486910144</v>
      </c>
      <c r="G37" s="190">
        <v>2.2468657376963519E-2</v>
      </c>
      <c r="H37" s="184">
        <v>693</v>
      </c>
      <c r="I37" s="190">
        <v>0.41173598446063797</v>
      </c>
      <c r="J37" s="53">
        <v>2.5</v>
      </c>
      <c r="K37" s="184">
        <v>2577.002085300212</v>
      </c>
      <c r="L37" s="190">
        <v>1.2451328484550892</v>
      </c>
      <c r="M37" s="184">
        <v>19.147152006999995</v>
      </c>
      <c r="N37" s="184">
        <v>-4.3673162171999911</v>
      </c>
    </row>
    <row r="38" spans="1:15" s="77" customFormat="1" ht="15" customHeight="1">
      <c r="A38" s="53"/>
      <c r="B38" s="557" t="s">
        <v>304</v>
      </c>
      <c r="C38" s="184">
        <v>1683.8425708162058</v>
      </c>
      <c r="D38" s="184">
        <v>969.78380501979871</v>
      </c>
      <c r="E38" s="190">
        <v>0.35966146542497091</v>
      </c>
      <c r="F38" s="184">
        <v>1723.4959880774975</v>
      </c>
      <c r="G38" s="190">
        <v>4.7266257812298922E-2</v>
      </c>
      <c r="H38" s="184">
        <v>1049</v>
      </c>
      <c r="I38" s="190">
        <v>0.42712210807389772</v>
      </c>
      <c r="J38" s="53">
        <v>2.5</v>
      </c>
      <c r="K38" s="184">
        <v>2731.6041399775095</v>
      </c>
      <c r="L38" s="190">
        <v>1.5849205097509316</v>
      </c>
      <c r="M38" s="184">
        <v>34.80360159839973</v>
      </c>
      <c r="N38" s="184">
        <v>-11.800830421200004</v>
      </c>
    </row>
    <row r="39" spans="1:15" s="77" customFormat="1" ht="15" customHeight="1">
      <c r="A39" s="53"/>
      <c r="B39" s="54" t="s">
        <v>305</v>
      </c>
      <c r="C39" s="184">
        <v>881.37370689819761</v>
      </c>
      <c r="D39" s="184">
        <v>637.21972488980123</v>
      </c>
      <c r="E39" s="190">
        <v>0.43909912161262482</v>
      </c>
      <c r="F39" s="184">
        <v>1049.2958499177989</v>
      </c>
      <c r="G39" s="190">
        <v>3.5368498233069097E-2</v>
      </c>
      <c r="H39" s="184">
        <v>504</v>
      </c>
      <c r="I39" s="190">
        <v>0.42685214519237624</v>
      </c>
      <c r="J39" s="53">
        <v>2.5</v>
      </c>
      <c r="K39" s="184">
        <v>1529.1878425879961</v>
      </c>
      <c r="L39" s="190">
        <v>1.4573466984624008</v>
      </c>
      <c r="M39" s="184">
        <v>15.842482755099981</v>
      </c>
      <c r="N39" s="184">
        <v>-3.0974386503000035</v>
      </c>
    </row>
    <row r="40" spans="1:15" s="77" customFormat="1" ht="15" customHeight="1">
      <c r="A40" s="53"/>
      <c r="B40" s="54" t="s">
        <v>306</v>
      </c>
      <c r="C40" s="184">
        <v>802.46886391800729</v>
      </c>
      <c r="D40" s="184">
        <v>332.56408013000015</v>
      </c>
      <c r="E40" s="190">
        <v>0.20745247940940031</v>
      </c>
      <c r="F40" s="184">
        <v>674.20013815969696</v>
      </c>
      <c r="G40" s="190">
        <v>6.5783414726390238E-2</v>
      </c>
      <c r="H40" s="184">
        <v>545</v>
      </c>
      <c r="I40" s="190">
        <v>0.42754226659238637</v>
      </c>
      <c r="J40" s="53">
        <v>2.5</v>
      </c>
      <c r="K40" s="184">
        <v>1202.4162973894918</v>
      </c>
      <c r="L40" s="190">
        <v>1.7834708558079075</v>
      </c>
      <c r="M40" s="184">
        <v>18.961118843300042</v>
      </c>
      <c r="N40" s="184">
        <v>-8.7033917708999962</v>
      </c>
    </row>
    <row r="41" spans="1:15" s="77" customFormat="1" ht="15" customHeight="1">
      <c r="A41" s="53"/>
      <c r="B41" s="557" t="s">
        <v>307</v>
      </c>
      <c r="C41" s="184">
        <v>140.94314598010058</v>
      </c>
      <c r="D41" s="184">
        <v>90.531854579999973</v>
      </c>
      <c r="E41" s="190">
        <v>0.34934369138685339</v>
      </c>
      <c r="F41" s="184">
        <v>138.54815552110028</v>
      </c>
      <c r="G41" s="190">
        <v>0.32602854083916938</v>
      </c>
      <c r="H41" s="184">
        <v>327</v>
      </c>
      <c r="I41" s="190">
        <v>0.43061490808719943</v>
      </c>
      <c r="J41" s="53">
        <v>2.5</v>
      </c>
      <c r="K41" s="184">
        <v>332.47630550620204</v>
      </c>
      <c r="L41" s="190">
        <v>2.3997165769237885</v>
      </c>
      <c r="M41" s="184">
        <v>19.70233540670014</v>
      </c>
      <c r="N41" s="184">
        <v>-12.386631509600035</v>
      </c>
    </row>
    <row r="42" spans="1:15" s="77" customFormat="1" ht="15" customHeight="1">
      <c r="A42" s="53"/>
      <c r="B42" s="54" t="s">
        <v>308</v>
      </c>
      <c r="C42" s="184">
        <v>68.458944200099978</v>
      </c>
      <c r="D42" s="184">
        <v>30.901039310000009</v>
      </c>
      <c r="E42" s="190">
        <v>0.37366976727424522</v>
      </c>
      <c r="F42" s="184">
        <v>62.606709684499926</v>
      </c>
      <c r="G42" s="190">
        <v>0.15260777206094456</v>
      </c>
      <c r="H42" s="184">
        <v>77</v>
      </c>
      <c r="I42" s="190">
        <v>0.4232815137914987</v>
      </c>
      <c r="J42" s="53">
        <v>2.5</v>
      </c>
      <c r="K42" s="184">
        <v>149.11489606279989</v>
      </c>
      <c r="L42" s="190">
        <v>2.3817718071153906</v>
      </c>
      <c r="M42" s="184">
        <v>4.0434732278999999</v>
      </c>
      <c r="N42" s="184">
        <v>-1.2333550796000003</v>
      </c>
    </row>
    <row r="43" spans="1:15" s="77" customFormat="1" ht="15" customHeight="1">
      <c r="A43" s="53"/>
      <c r="B43" s="54" t="s">
        <v>309</v>
      </c>
      <c r="C43" s="184">
        <v>17.936229480499993</v>
      </c>
      <c r="D43" s="184">
        <v>10.840472630000001</v>
      </c>
      <c r="E43" s="190">
        <v>0.33479245448498501</v>
      </c>
      <c r="F43" s="184">
        <v>15.615834035200002</v>
      </c>
      <c r="G43" s="190">
        <v>0.27960844319244699</v>
      </c>
      <c r="H43" s="184">
        <v>28</v>
      </c>
      <c r="I43" s="190">
        <v>0.40826266778157033</v>
      </c>
      <c r="J43" s="53">
        <v>2.5</v>
      </c>
      <c r="K43" s="184">
        <v>40.228498266700001</v>
      </c>
      <c r="L43" s="190">
        <v>2.5761351059456747</v>
      </c>
      <c r="M43" s="184">
        <v>1.7821079025999995</v>
      </c>
      <c r="N43" s="184">
        <v>-3.4692466997999967</v>
      </c>
    </row>
    <row r="44" spans="1:15" s="77" customFormat="1" ht="15" customHeight="1">
      <c r="A44" s="53"/>
      <c r="B44" s="54" t="s">
        <v>310</v>
      </c>
      <c r="C44" s="184">
        <v>54.547972299499946</v>
      </c>
      <c r="D44" s="184">
        <v>48.790342639999984</v>
      </c>
      <c r="E44" s="190">
        <v>0.33716999655815505</v>
      </c>
      <c r="F44" s="184">
        <v>60.325611801400562</v>
      </c>
      <c r="G44" s="190">
        <v>0.51802315007811606</v>
      </c>
      <c r="H44" s="184">
        <v>223</v>
      </c>
      <c r="I44" s="190">
        <v>0.44401168167089528</v>
      </c>
      <c r="J44" s="53">
        <v>2.5</v>
      </c>
      <c r="K44" s="184">
        <v>143.13291117670084</v>
      </c>
      <c r="L44" s="190">
        <v>2.372672350972755</v>
      </c>
      <c r="M44" s="184">
        <v>13.87675427619998</v>
      </c>
      <c r="N44" s="184">
        <v>-7.684029730199998</v>
      </c>
    </row>
    <row r="45" spans="1:15" s="77" customFormat="1" ht="15" customHeight="1">
      <c r="A45" s="53"/>
      <c r="B45" s="557" t="s">
        <v>311</v>
      </c>
      <c r="C45" s="184">
        <v>435.69720743869902</v>
      </c>
      <c r="D45" s="184">
        <v>149.79636183010012</v>
      </c>
      <c r="E45" s="190">
        <v>0.40799869403316325</v>
      </c>
      <c r="F45" s="184">
        <v>418.32515210920127</v>
      </c>
      <c r="G45" s="190">
        <v>1</v>
      </c>
      <c r="H45" s="184">
        <v>234</v>
      </c>
      <c r="I45" s="190">
        <v>0.42873300482089483</v>
      </c>
      <c r="J45" s="53">
        <v>2.5</v>
      </c>
      <c r="K45" s="184"/>
      <c r="L45" s="190"/>
      <c r="M45" s="184">
        <v>179.34979946390041</v>
      </c>
      <c r="N45" s="184">
        <v>-232.02822449110042</v>
      </c>
    </row>
    <row r="46" spans="1:15" s="77" customFormat="1" ht="20.45" customHeight="1">
      <c r="A46" s="582" t="s">
        <v>332</v>
      </c>
      <c r="B46" s="582"/>
      <c r="C46" s="185">
        <v>21185.629356565059</v>
      </c>
      <c r="D46" s="185">
        <v>13484.044776549312</v>
      </c>
      <c r="E46" s="192">
        <v>0.40638135590653629</v>
      </c>
      <c r="F46" s="185">
        <v>25228.091090746217</v>
      </c>
      <c r="G46" s="192">
        <v>1.0839943282868044E-2</v>
      </c>
      <c r="H46" s="185">
        <v>5573</v>
      </c>
      <c r="I46" s="192">
        <v>0.43292641687638383</v>
      </c>
      <c r="J46" s="51">
        <v>2.5</v>
      </c>
      <c r="K46" s="185">
        <v>18870.293330744571</v>
      </c>
      <c r="L46" s="192">
        <v>0.7605994098218043</v>
      </c>
      <c r="M46" s="185">
        <v>294.15564628580057</v>
      </c>
      <c r="N46" s="185">
        <v>-278.20456311150042</v>
      </c>
    </row>
    <row r="47" spans="1:15" s="77" customFormat="1" ht="18.95" customHeight="1">
      <c r="A47" s="575" t="s">
        <v>333</v>
      </c>
      <c r="B47" s="575"/>
      <c r="C47" s="55"/>
      <c r="D47" s="55"/>
      <c r="E47" s="55"/>
      <c r="F47" s="55"/>
      <c r="G47" s="55"/>
      <c r="H47" s="55"/>
      <c r="I47" s="55"/>
      <c r="J47" s="55"/>
      <c r="K47" s="55"/>
      <c r="L47" s="55"/>
      <c r="M47" s="55"/>
      <c r="N47" s="55"/>
    </row>
    <row r="48" spans="1:15" s="77" customFormat="1" ht="15" customHeight="1">
      <c r="A48" s="53"/>
      <c r="B48" s="557" t="s">
        <v>295</v>
      </c>
      <c r="C48" s="184">
        <v>5544.5276605499994</v>
      </c>
      <c r="D48" s="184">
        <v>648.0974499699995</v>
      </c>
      <c r="E48" s="190">
        <v>0.61805279320809181</v>
      </c>
      <c r="F48" s="184">
        <v>5726.3621428950019</v>
      </c>
      <c r="G48" s="190">
        <v>4.6945003840816483E-4</v>
      </c>
      <c r="H48" s="184">
        <v>144</v>
      </c>
      <c r="I48" s="190">
        <v>0.15146510309209288</v>
      </c>
      <c r="J48" s="53">
        <v>2.5</v>
      </c>
      <c r="K48" s="184">
        <v>504.05061120440013</v>
      </c>
      <c r="L48" s="190">
        <v>8.8022831708225488E-2</v>
      </c>
      <c r="M48" s="184">
        <v>0.43260333860000016</v>
      </c>
      <c r="N48" s="184">
        <v>-4.8631E-4</v>
      </c>
      <c r="O48" s="152"/>
    </row>
    <row r="49" spans="1:15" s="77" customFormat="1" ht="15" customHeight="1">
      <c r="A49" s="53"/>
      <c r="B49" s="54" t="s">
        <v>296</v>
      </c>
      <c r="C49" s="184">
        <v>5544.5276605499985</v>
      </c>
      <c r="D49" s="184">
        <v>648.09744996999939</v>
      </c>
      <c r="E49" s="190">
        <v>0.61805279320809192</v>
      </c>
      <c r="F49" s="184">
        <v>5726.362142895</v>
      </c>
      <c r="G49" s="190">
        <v>4.6945003840816499E-4</v>
      </c>
      <c r="H49" s="184">
        <v>144</v>
      </c>
      <c r="I49" s="190">
        <v>0.15146510309209285</v>
      </c>
      <c r="J49" s="53">
        <v>2.5</v>
      </c>
      <c r="K49" s="184">
        <v>504.05061120440018</v>
      </c>
      <c r="L49" s="190">
        <v>8.802283170822546E-2</v>
      </c>
      <c r="M49" s="184">
        <v>0.43260333860000022</v>
      </c>
      <c r="N49" s="184">
        <v>-4.8631E-4</v>
      </c>
      <c r="O49" s="152"/>
    </row>
    <row r="50" spans="1:15" s="77" customFormat="1" ht="15" customHeight="1">
      <c r="A50" s="53"/>
      <c r="B50" s="54" t="s">
        <v>297</v>
      </c>
      <c r="C50" s="184"/>
      <c r="D50" s="184"/>
      <c r="E50" s="190"/>
      <c r="F50" s="184"/>
      <c r="G50" s="190"/>
      <c r="H50" s="184"/>
      <c r="I50" s="190"/>
      <c r="J50" s="53"/>
      <c r="K50" s="184"/>
      <c r="L50" s="190"/>
      <c r="M50" s="184"/>
      <c r="N50" s="184"/>
      <c r="O50" s="152"/>
    </row>
    <row r="51" spans="1:15" s="77" customFormat="1" ht="15" customHeight="1">
      <c r="A51" s="53"/>
      <c r="B51" s="557" t="s">
        <v>298</v>
      </c>
      <c r="C51" s="184">
        <v>538.05755156999999</v>
      </c>
      <c r="D51" s="184">
        <v>71.673819509999987</v>
      </c>
      <c r="E51" s="190">
        <v>0.71770182610155142</v>
      </c>
      <c r="F51" s="184">
        <v>590.46394510599998</v>
      </c>
      <c r="G51" s="190">
        <v>1.6200000000000003E-3</v>
      </c>
      <c r="H51" s="184">
        <v>20</v>
      </c>
      <c r="I51" s="190">
        <v>0.14501030103511048</v>
      </c>
      <c r="J51" s="53">
        <v>2.5</v>
      </c>
      <c r="K51" s="184">
        <v>101.4039852289</v>
      </c>
      <c r="L51" s="190">
        <v>0.17173611711498485</v>
      </c>
      <c r="M51" s="184">
        <v>0.13870983449999999</v>
      </c>
      <c r="N51" s="184"/>
    </row>
    <row r="52" spans="1:15" s="77" customFormat="1" ht="15" customHeight="1">
      <c r="A52" s="53"/>
      <c r="B52" s="557" t="s">
        <v>299</v>
      </c>
      <c r="C52" s="184">
        <v>61.953698959999997</v>
      </c>
      <c r="D52" s="184">
        <v>121.29905049000001</v>
      </c>
      <c r="E52" s="190">
        <v>0.55122399310547143</v>
      </c>
      <c r="F52" s="184">
        <v>123.30078060100004</v>
      </c>
      <c r="G52" s="190">
        <v>3.6611824276548753E-3</v>
      </c>
      <c r="H52" s="184">
        <v>47</v>
      </c>
      <c r="I52" s="190">
        <v>0.44999999999999979</v>
      </c>
      <c r="J52" s="53">
        <v>2.5</v>
      </c>
      <c r="K52" s="184">
        <v>102.91146270949993</v>
      </c>
      <c r="L52" s="190">
        <v>0.8346375603453835</v>
      </c>
      <c r="M52" s="184">
        <v>0.20314199339999994</v>
      </c>
      <c r="N52" s="184">
        <v>-7.3670000000000004E-5</v>
      </c>
    </row>
    <row r="53" spans="1:15" s="77" customFormat="1" ht="15" customHeight="1">
      <c r="A53" s="53"/>
      <c r="B53" s="557" t="s">
        <v>300</v>
      </c>
      <c r="C53" s="184">
        <v>120.56061072999999</v>
      </c>
      <c r="D53" s="184">
        <v>23.911976379999999</v>
      </c>
      <c r="E53" s="190">
        <v>0.47330038270972902</v>
      </c>
      <c r="F53" s="184">
        <v>109.57265864200001</v>
      </c>
      <c r="G53" s="190">
        <v>7.2200000000000016E-3</v>
      </c>
      <c r="H53" s="184">
        <v>29</v>
      </c>
      <c r="I53" s="190">
        <v>0.28898891018838052</v>
      </c>
      <c r="J53" s="53">
        <v>2.5</v>
      </c>
      <c r="K53" s="184">
        <v>77.464157164500008</v>
      </c>
      <c r="L53" s="190">
        <v>0.70696611841457502</v>
      </c>
      <c r="M53" s="184">
        <v>0.22862334460000003</v>
      </c>
      <c r="N53" s="184">
        <v>-3.7817066400000008</v>
      </c>
    </row>
    <row r="54" spans="1:15" s="77" customFormat="1" ht="15" customHeight="1">
      <c r="A54" s="53"/>
      <c r="B54" s="557" t="s">
        <v>301</v>
      </c>
      <c r="C54" s="184">
        <v>4.17887276</v>
      </c>
      <c r="D54" s="184">
        <v>4.0960752400000002</v>
      </c>
      <c r="E54" s="190">
        <v>0.3545014864033601</v>
      </c>
      <c r="F54" s="184">
        <v>5.6424375209999997</v>
      </c>
      <c r="G54" s="190">
        <v>1.4862996405120498E-2</v>
      </c>
      <c r="H54" s="184">
        <v>16</v>
      </c>
      <c r="I54" s="190">
        <v>0.45000000000000023</v>
      </c>
      <c r="J54" s="53">
        <v>2.5</v>
      </c>
      <c r="K54" s="184">
        <v>7.8659000103999981</v>
      </c>
      <c r="L54" s="190">
        <v>1.3940606309107946</v>
      </c>
      <c r="M54" s="184">
        <v>3.7738587799999987E-2</v>
      </c>
      <c r="N54" s="184">
        <v>-4.0000000000000003E-7</v>
      </c>
    </row>
    <row r="55" spans="1:15" s="77" customFormat="1" ht="15" customHeight="1">
      <c r="A55" s="53"/>
      <c r="B55" s="54" t="s">
        <v>302</v>
      </c>
      <c r="C55" s="184">
        <v>4.17887276</v>
      </c>
      <c r="D55" s="184">
        <v>4.0960752399999993</v>
      </c>
      <c r="E55" s="190">
        <v>0.3545014864033601</v>
      </c>
      <c r="F55" s="184">
        <v>5.6424375209999988</v>
      </c>
      <c r="G55" s="190">
        <v>1.4862996405120496E-2</v>
      </c>
      <c r="H55" s="184">
        <v>16</v>
      </c>
      <c r="I55" s="190">
        <v>0.45</v>
      </c>
      <c r="J55" s="53">
        <v>2.5</v>
      </c>
      <c r="K55" s="184">
        <v>7.8659000103999972</v>
      </c>
      <c r="L55" s="190">
        <v>1.3940606309107941</v>
      </c>
      <c r="M55" s="184">
        <v>3.7738587799999987E-2</v>
      </c>
      <c r="N55" s="184">
        <v>-4.0000000000000003E-7</v>
      </c>
    </row>
    <row r="56" spans="1:15" s="77" customFormat="1" ht="15" customHeight="1">
      <c r="A56" s="53"/>
      <c r="B56" s="54" t="s">
        <v>303</v>
      </c>
      <c r="C56" s="184"/>
      <c r="D56" s="184"/>
      <c r="E56" s="190"/>
      <c r="F56" s="184"/>
      <c r="G56" s="190"/>
      <c r="H56" s="184"/>
      <c r="I56" s="190"/>
      <c r="J56" s="53"/>
      <c r="K56" s="184"/>
      <c r="L56" s="190"/>
      <c r="M56" s="184"/>
      <c r="N56" s="184"/>
    </row>
    <row r="57" spans="1:15" s="77" customFormat="1" ht="15" customHeight="1">
      <c r="A57" s="53"/>
      <c r="B57" s="557" t="s">
        <v>304</v>
      </c>
      <c r="C57" s="184">
        <v>16.971660320000002</v>
      </c>
      <c r="D57" s="184">
        <v>68.651907539999996</v>
      </c>
      <c r="E57" s="190">
        <v>0.39465724962141396</v>
      </c>
      <c r="F57" s="184">
        <v>39.054590312999984</v>
      </c>
      <c r="G57" s="190">
        <v>5.2183859293937117E-2</v>
      </c>
      <c r="H57" s="184">
        <v>46</v>
      </c>
      <c r="I57" s="190">
        <v>0.4499999999999999</v>
      </c>
      <c r="J57" s="53">
        <v>2.5</v>
      </c>
      <c r="K57" s="184">
        <v>74.334801436499987</v>
      </c>
      <c r="L57" s="190">
        <v>1.9033563235652826</v>
      </c>
      <c r="M57" s="184">
        <v>0.91710866120000012</v>
      </c>
      <c r="N57" s="184"/>
    </row>
    <row r="58" spans="1:15" s="77" customFormat="1" ht="15" customHeight="1">
      <c r="A58" s="53"/>
      <c r="B58" s="54" t="s">
        <v>305</v>
      </c>
      <c r="C58" s="184">
        <v>7.4335337700000004</v>
      </c>
      <c r="D58" s="184">
        <v>15.948858380000001</v>
      </c>
      <c r="E58" s="190">
        <v>0.41488023201068763</v>
      </c>
      <c r="F58" s="184">
        <v>11.874691104999997</v>
      </c>
      <c r="G58" s="190">
        <v>2.8349878325056449E-2</v>
      </c>
      <c r="H58" s="184">
        <v>18</v>
      </c>
      <c r="I58" s="190">
        <v>0.44999999999999996</v>
      </c>
      <c r="J58" s="53">
        <v>2.5</v>
      </c>
      <c r="K58" s="184">
        <v>18.727203019699996</v>
      </c>
      <c r="L58" s="190">
        <v>1.577068645753207</v>
      </c>
      <c r="M58" s="184">
        <v>0.1514907221</v>
      </c>
      <c r="N58" s="184"/>
    </row>
    <row r="59" spans="1:15" s="77" customFormat="1" ht="15" customHeight="1">
      <c r="A59" s="53"/>
      <c r="B59" s="54" t="s">
        <v>306</v>
      </c>
      <c r="C59" s="184">
        <v>9.5381265500000012</v>
      </c>
      <c r="D59" s="184">
        <v>52.703049159999985</v>
      </c>
      <c r="E59" s="190">
        <v>0.38853742378043482</v>
      </c>
      <c r="F59" s="184">
        <v>27.179899207999998</v>
      </c>
      <c r="G59" s="190">
        <v>6.2596744185158579E-2</v>
      </c>
      <c r="H59" s="184">
        <v>28</v>
      </c>
      <c r="I59" s="190">
        <v>0.4499999999999999</v>
      </c>
      <c r="J59" s="53">
        <v>2.5</v>
      </c>
      <c r="K59" s="184">
        <v>55.607598416799995</v>
      </c>
      <c r="L59" s="190">
        <v>2.045908926712749</v>
      </c>
      <c r="M59" s="184">
        <v>0.76561793909999998</v>
      </c>
      <c r="N59" s="184"/>
    </row>
    <row r="60" spans="1:15" s="77" customFormat="1" ht="15" customHeight="1">
      <c r="A60" s="53"/>
      <c r="B60" s="557" t="s">
        <v>307</v>
      </c>
      <c r="C60" s="184">
        <v>21.465623780000001</v>
      </c>
      <c r="D60" s="184">
        <v>81.131367039999986</v>
      </c>
      <c r="E60" s="190">
        <v>0.41393229946985505</v>
      </c>
      <c r="F60" s="184">
        <v>51.175652440000007</v>
      </c>
      <c r="G60" s="190">
        <v>0.27045903717302971</v>
      </c>
      <c r="H60" s="184">
        <v>30</v>
      </c>
      <c r="I60" s="190">
        <v>0.45000000000000012</v>
      </c>
      <c r="J60" s="53">
        <v>2.5</v>
      </c>
      <c r="K60" s="184">
        <v>149.52260841960003</v>
      </c>
      <c r="L60" s="190">
        <v>2.9217528510243254</v>
      </c>
      <c r="M60" s="184">
        <v>6.2284129588999999</v>
      </c>
      <c r="N60" s="184"/>
    </row>
    <row r="61" spans="1:15" s="77" customFormat="1" ht="15" customHeight="1">
      <c r="A61" s="53"/>
      <c r="B61" s="54" t="s">
        <v>308</v>
      </c>
      <c r="C61" s="184">
        <v>1.2662427700000001</v>
      </c>
      <c r="D61" s="184">
        <v>12.81724943</v>
      </c>
      <c r="E61" s="190">
        <v>0.21981142649886004</v>
      </c>
      <c r="F61" s="184">
        <v>2.4690024929999996</v>
      </c>
      <c r="G61" s="190">
        <v>0.11577833808769268</v>
      </c>
      <c r="H61" s="184">
        <v>12</v>
      </c>
      <c r="I61" s="190">
        <v>0.45</v>
      </c>
      <c r="J61" s="53">
        <v>2.5</v>
      </c>
      <c r="K61" s="184">
        <v>6.1858704043999992</v>
      </c>
      <c r="L61" s="190">
        <v>2.5054127818574057</v>
      </c>
      <c r="M61" s="184">
        <v>0.12863565229999996</v>
      </c>
      <c r="N61" s="184"/>
    </row>
    <row r="62" spans="1:15" s="77" customFormat="1" ht="15" customHeight="1">
      <c r="A62" s="53"/>
      <c r="B62" s="54" t="s">
        <v>309</v>
      </c>
      <c r="C62" s="184">
        <v>20.199381010000003</v>
      </c>
      <c r="D62" s="184">
        <v>68.314117609999983</v>
      </c>
      <c r="E62" s="190">
        <v>0.45035369720557522</v>
      </c>
      <c r="F62" s="184">
        <v>48.70664994700001</v>
      </c>
      <c r="G62" s="190">
        <v>0.27829999999999994</v>
      </c>
      <c r="H62" s="184">
        <v>18</v>
      </c>
      <c r="I62" s="190">
        <v>0.45000000000000007</v>
      </c>
      <c r="J62" s="53">
        <v>2.5</v>
      </c>
      <c r="K62" s="184">
        <v>143.33673801519996</v>
      </c>
      <c r="L62" s="190">
        <v>2.9428576625814218</v>
      </c>
      <c r="M62" s="184">
        <v>6.0997773065999983</v>
      </c>
      <c r="N62" s="184"/>
    </row>
    <row r="63" spans="1:15" s="77" customFormat="1" ht="15" hidden="1" customHeight="1">
      <c r="A63" s="53"/>
      <c r="B63" s="54" t="s">
        <v>310</v>
      </c>
      <c r="C63" s="184"/>
      <c r="D63" s="184"/>
      <c r="E63" s="190"/>
      <c r="F63" s="184"/>
      <c r="G63" s="190"/>
      <c r="H63" s="184"/>
      <c r="I63" s="190"/>
      <c r="J63" s="53"/>
      <c r="K63" s="184"/>
      <c r="L63" s="190"/>
      <c r="M63" s="184"/>
      <c r="N63" s="184"/>
    </row>
    <row r="64" spans="1:15" s="77" customFormat="1" ht="15" hidden="1" customHeight="1">
      <c r="A64" s="53"/>
      <c r="B64" s="557" t="s">
        <v>311</v>
      </c>
      <c r="C64" s="184"/>
      <c r="D64" s="184"/>
      <c r="E64" s="190"/>
      <c r="F64" s="184"/>
      <c r="G64" s="190"/>
      <c r="H64" s="184"/>
      <c r="I64" s="190"/>
      <c r="J64" s="53"/>
      <c r="K64" s="184"/>
      <c r="L64" s="190"/>
      <c r="M64" s="184"/>
      <c r="N64" s="184"/>
    </row>
    <row r="65" spans="1:21" s="77" customFormat="1" ht="21.6" customHeight="1">
      <c r="A65" s="582" t="s">
        <v>334</v>
      </c>
      <c r="B65" s="582"/>
      <c r="C65" s="185">
        <v>6307.7156786699998</v>
      </c>
      <c r="D65" s="185">
        <v>1018.8616461699996</v>
      </c>
      <c r="E65" s="192">
        <v>0.5813432061463345</v>
      </c>
      <c r="F65" s="185">
        <v>6645.5722075180011</v>
      </c>
      <c r="G65" s="192">
        <v>3.1374475476985955E-3</v>
      </c>
      <c r="H65" s="185">
        <v>332</v>
      </c>
      <c r="I65" s="192">
        <v>0.16300488408238548</v>
      </c>
      <c r="J65" s="51">
        <v>2.5</v>
      </c>
      <c r="K65" s="185">
        <v>1017.5535261738</v>
      </c>
      <c r="L65" s="192">
        <v>0.15311751861226677</v>
      </c>
      <c r="M65" s="185">
        <v>8.1863387190000001</v>
      </c>
      <c r="N65" s="185">
        <v>-3.7822670200000004</v>
      </c>
    </row>
    <row r="66" spans="1:21" s="77" customFormat="1" ht="16.5" customHeight="1">
      <c r="A66" s="587" t="s">
        <v>319</v>
      </c>
      <c r="B66" s="587"/>
      <c r="C66" s="374">
        <f>+C65+C46+C27</f>
        <v>44743.381807138125</v>
      </c>
      <c r="D66" s="374">
        <f>+D65+D46+D27</f>
        <v>18439.897366622015</v>
      </c>
      <c r="E66" s="459">
        <v>0.42982048480944413</v>
      </c>
      <c r="F66" s="374">
        <f>+F65+F46+F27</f>
        <v>49816.154877614666</v>
      </c>
      <c r="G66" s="159"/>
      <c r="H66" s="374">
        <f>+H65+H46+H27</f>
        <v>31614</v>
      </c>
      <c r="I66" s="159"/>
      <c r="J66" s="376">
        <v>2.5</v>
      </c>
      <c r="K66" s="374">
        <f>+K65+K46+K27</f>
        <v>30227.685095950161</v>
      </c>
      <c r="L66" s="459">
        <v>0.61602603052697058</v>
      </c>
      <c r="M66" s="374">
        <f>+M65+M46+M27</f>
        <v>624.59213617900082</v>
      </c>
      <c r="N66" s="374">
        <f>+N65+N46+N27</f>
        <v>-454.32021454320022</v>
      </c>
    </row>
    <row r="67" spans="1:21" s="77" customFormat="1" ht="12">
      <c r="A67" s="8"/>
      <c r="B67" s="8"/>
      <c r="C67" s="8"/>
      <c r="D67" s="8"/>
      <c r="E67" s="8"/>
      <c r="F67" s="468"/>
      <c r="G67" s="8"/>
      <c r="H67" s="8"/>
      <c r="I67" s="8"/>
      <c r="J67" s="8"/>
      <c r="K67" s="468"/>
      <c r="L67" s="166"/>
      <c r="M67" s="8"/>
      <c r="N67" s="8"/>
    </row>
    <row r="68" spans="1:21">
      <c r="A68" s="567" t="s">
        <v>1238</v>
      </c>
      <c r="B68" s="567"/>
      <c r="C68" s="567"/>
      <c r="D68" s="567"/>
      <c r="E68" s="567"/>
      <c r="F68" s="567"/>
      <c r="G68" s="567"/>
      <c r="H68" s="567"/>
      <c r="I68" s="567"/>
      <c r="J68" s="567"/>
      <c r="K68" s="567"/>
      <c r="L68" s="567"/>
      <c r="M68" s="567"/>
      <c r="N68" s="567"/>
      <c r="O68" s="77"/>
      <c r="P68" s="77"/>
      <c r="Q68" s="77"/>
      <c r="R68" s="77"/>
      <c r="S68" s="77"/>
      <c r="T68" s="77"/>
      <c r="U68" s="77"/>
    </row>
    <row r="69" spans="1:21">
      <c r="A69" s="8"/>
      <c r="B69" s="8"/>
      <c r="C69" s="8"/>
      <c r="D69" s="8"/>
      <c r="E69" s="8"/>
      <c r="F69" s="8"/>
      <c r="G69" s="8"/>
      <c r="H69" s="8"/>
      <c r="I69" s="8"/>
      <c r="J69" s="8"/>
      <c r="K69" s="8"/>
      <c r="L69" s="166"/>
      <c r="M69" s="8"/>
      <c r="N69" s="8"/>
      <c r="O69" s="77"/>
      <c r="P69" s="77"/>
      <c r="Q69" s="77"/>
      <c r="R69" s="77"/>
      <c r="S69" s="77"/>
      <c r="T69" s="77"/>
      <c r="U69" s="77"/>
    </row>
    <row r="70" spans="1:21">
      <c r="A70" s="164" t="s">
        <v>180</v>
      </c>
      <c r="B70" s="53"/>
      <c r="C70" s="53"/>
      <c r="D70" s="53"/>
      <c r="E70" s="53"/>
      <c r="F70" s="53"/>
      <c r="G70" s="53"/>
      <c r="H70" s="53"/>
      <c r="I70" s="53"/>
      <c r="J70" s="53"/>
      <c r="K70" s="53"/>
      <c r="L70" s="53"/>
      <c r="M70" s="53"/>
      <c r="N70" s="53"/>
    </row>
    <row r="71" spans="1:21" ht="84">
      <c r="A71" s="362" t="s">
        <v>328</v>
      </c>
      <c r="B71" s="36" t="s">
        <v>273</v>
      </c>
      <c r="C71" s="36" t="s">
        <v>274</v>
      </c>
      <c r="D71" s="36" t="s">
        <v>275</v>
      </c>
      <c r="E71" s="36" t="s">
        <v>276</v>
      </c>
      <c r="F71" s="36" t="s">
        <v>277</v>
      </c>
      <c r="G71" s="36" t="s">
        <v>278</v>
      </c>
      <c r="H71" s="36" t="s">
        <v>279</v>
      </c>
      <c r="I71" s="36" t="s">
        <v>280</v>
      </c>
      <c r="J71" s="36" t="s">
        <v>281</v>
      </c>
      <c r="K71" s="36" t="s">
        <v>282</v>
      </c>
      <c r="L71" s="36" t="s">
        <v>283</v>
      </c>
      <c r="M71" s="36" t="s">
        <v>284</v>
      </c>
      <c r="N71" s="36" t="s">
        <v>285</v>
      </c>
    </row>
    <row r="72" spans="1:21">
      <c r="A72" s="155"/>
      <c r="B72" s="452" t="s">
        <v>133</v>
      </c>
      <c r="C72" s="452" t="s">
        <v>134</v>
      </c>
      <c r="D72" s="452" t="s">
        <v>135</v>
      </c>
      <c r="E72" s="452" t="s">
        <v>190</v>
      </c>
      <c r="F72" s="452" t="s">
        <v>191</v>
      </c>
      <c r="G72" s="452" t="s">
        <v>286</v>
      </c>
      <c r="H72" s="452" t="s">
        <v>287</v>
      </c>
      <c r="I72" s="452" t="s">
        <v>288</v>
      </c>
      <c r="J72" s="452" t="s">
        <v>289</v>
      </c>
      <c r="K72" s="452" t="s">
        <v>290</v>
      </c>
      <c r="L72" s="452" t="s">
        <v>291</v>
      </c>
      <c r="M72" s="452" t="s">
        <v>292</v>
      </c>
      <c r="N72" s="452" t="s">
        <v>293</v>
      </c>
    </row>
    <row r="73" spans="1:21">
      <c r="A73" s="575" t="s">
        <v>329</v>
      </c>
      <c r="B73" s="575"/>
      <c r="C73" s="53"/>
      <c r="D73" s="53"/>
      <c r="E73" s="53"/>
      <c r="F73" s="53"/>
      <c r="G73" s="53"/>
      <c r="H73" s="53"/>
      <c r="I73" s="53"/>
      <c r="J73" s="53"/>
      <c r="K73" s="53"/>
      <c r="L73" s="53"/>
      <c r="M73" s="53"/>
      <c r="N73" s="53"/>
    </row>
    <row r="74" spans="1:21" s="77" customFormat="1" ht="15" customHeight="1">
      <c r="A74" s="53"/>
      <c r="B74" s="557" t="s">
        <v>295</v>
      </c>
      <c r="C74" s="184">
        <v>650.76992715990036</v>
      </c>
      <c r="D74" s="184">
        <v>446.17436299000008</v>
      </c>
      <c r="E74" s="190">
        <v>0.35190418378771582</v>
      </c>
      <c r="F74" s="184">
        <v>812.61582136650009</v>
      </c>
      <c r="G74" s="190">
        <v>9.1544326532670423E-4</v>
      </c>
      <c r="H74" s="184">
        <v>70</v>
      </c>
      <c r="I74" s="190">
        <v>0.4489410030073705</v>
      </c>
      <c r="J74" s="53">
        <v>2.5</v>
      </c>
      <c r="K74" s="184">
        <v>208.39906609110005</v>
      </c>
      <c r="L74" s="190">
        <v>0.25645460082312299</v>
      </c>
      <c r="M74" s="184">
        <v>0.33426429540000002</v>
      </c>
      <c r="N74" s="184">
        <v>-0.10461528990000002</v>
      </c>
      <c r="O74" s="152"/>
    </row>
    <row r="75" spans="1:21" s="77" customFormat="1" ht="15" customHeight="1">
      <c r="A75" s="53"/>
      <c r="B75" s="54" t="s">
        <v>296</v>
      </c>
      <c r="C75" s="184">
        <v>245.9103225298999</v>
      </c>
      <c r="D75" s="184">
        <v>163.25085928999999</v>
      </c>
      <c r="E75" s="190">
        <v>0.19267018033960637</v>
      </c>
      <c r="F75" s="184">
        <v>272.92489926790006</v>
      </c>
      <c r="G75" s="190">
        <v>4.4173567991562029E-4</v>
      </c>
      <c r="H75" s="184">
        <v>39</v>
      </c>
      <c r="I75" s="190">
        <v>0.44780955324697913</v>
      </c>
      <c r="J75" s="53">
        <v>2.5</v>
      </c>
      <c r="K75" s="184">
        <v>51.905667625899966</v>
      </c>
      <c r="L75" s="190">
        <v>0.19018296888680003</v>
      </c>
      <c r="M75" s="184">
        <v>5.4063392100000017E-2</v>
      </c>
      <c r="N75" s="184">
        <v>-8.5635498999999983E-3</v>
      </c>
      <c r="O75" s="152"/>
    </row>
    <row r="76" spans="1:21" s="77" customFormat="1" ht="15" customHeight="1">
      <c r="A76" s="53"/>
      <c r="B76" s="54" t="s">
        <v>297</v>
      </c>
      <c r="C76" s="184">
        <v>404.85960463000015</v>
      </c>
      <c r="D76" s="184">
        <v>282.92350369999991</v>
      </c>
      <c r="E76" s="190">
        <v>0.44378445372334763</v>
      </c>
      <c r="F76" s="184">
        <v>539.69092209860003</v>
      </c>
      <c r="G76" s="190">
        <v>1.155E-3</v>
      </c>
      <c r="H76" s="184">
        <v>31</v>
      </c>
      <c r="I76" s="190">
        <v>0.44951318385984979</v>
      </c>
      <c r="J76" s="53">
        <v>2.5</v>
      </c>
      <c r="K76" s="184">
        <v>156.49339846520002</v>
      </c>
      <c r="L76" s="190">
        <v>0.28996855803442456</v>
      </c>
      <c r="M76" s="184">
        <v>0.28020090329999991</v>
      </c>
      <c r="N76" s="184">
        <v>-9.6051740000000024E-2</v>
      </c>
      <c r="O76" s="152"/>
    </row>
    <row r="77" spans="1:21" s="77" customFormat="1" ht="15" customHeight="1">
      <c r="A77" s="53"/>
      <c r="B77" s="557" t="s">
        <v>298</v>
      </c>
      <c r="C77" s="184">
        <v>1237.4745323692991</v>
      </c>
      <c r="D77" s="184">
        <v>108.23594486009998</v>
      </c>
      <c r="E77" s="190">
        <v>0.31452758518972068</v>
      </c>
      <c r="F77" s="184">
        <v>1270.8978207115015</v>
      </c>
      <c r="G77" s="190">
        <v>2.2323778171444543E-3</v>
      </c>
      <c r="H77" s="184">
        <v>1501</v>
      </c>
      <c r="I77" s="190">
        <v>0.44394977495160809</v>
      </c>
      <c r="J77" s="53">
        <v>2.5</v>
      </c>
      <c r="K77" s="184">
        <v>446.94014684429851</v>
      </c>
      <c r="L77" s="190">
        <v>0.35167276201172848</v>
      </c>
      <c r="M77" s="184">
        <v>1.2603153279000014</v>
      </c>
      <c r="N77" s="184">
        <v>-0.55651099050000019</v>
      </c>
    </row>
    <row r="78" spans="1:21" s="77" customFormat="1" ht="15" customHeight="1">
      <c r="A78" s="53"/>
      <c r="B78" s="557" t="s">
        <v>299</v>
      </c>
      <c r="C78" s="184">
        <v>3128.926759826993</v>
      </c>
      <c r="D78" s="184">
        <v>970.31480717090085</v>
      </c>
      <c r="E78" s="190">
        <v>0.56520651696504687</v>
      </c>
      <c r="F78" s="184">
        <v>3576.8556043902076</v>
      </c>
      <c r="G78" s="190">
        <v>3.4229537033781932E-3</v>
      </c>
      <c r="H78" s="184">
        <v>4140</v>
      </c>
      <c r="I78" s="190">
        <v>0.4326349121672976</v>
      </c>
      <c r="J78" s="53">
        <v>2.5</v>
      </c>
      <c r="K78" s="184">
        <v>1601.7919721482117</v>
      </c>
      <c r="L78" s="190">
        <v>0.44782125679945789</v>
      </c>
      <c r="M78" s="184">
        <v>5.3054173196000267</v>
      </c>
      <c r="N78" s="184">
        <v>-2.8590362799999949</v>
      </c>
    </row>
    <row r="79" spans="1:21" s="77" customFormat="1" ht="15" customHeight="1">
      <c r="A79" s="53"/>
      <c r="B79" s="557" t="s">
        <v>300</v>
      </c>
      <c r="C79" s="184">
        <v>2773.5480939979007</v>
      </c>
      <c r="D79" s="184">
        <v>266.39052027980011</v>
      </c>
      <c r="E79" s="190">
        <v>0.38456461819614979</v>
      </c>
      <c r="F79" s="184">
        <v>2815.7856858527875</v>
      </c>
      <c r="G79" s="190">
        <v>5.6646024336319076E-3</v>
      </c>
      <c r="H79" s="184">
        <v>3886</v>
      </c>
      <c r="I79" s="190">
        <v>0.43654522291656483</v>
      </c>
      <c r="J79" s="53">
        <v>2.5</v>
      </c>
      <c r="K79" s="184">
        <v>1550.5839417552024</v>
      </c>
      <c r="L79" s="190">
        <v>0.55067541167842482</v>
      </c>
      <c r="M79" s="184">
        <v>6.9600246483999939</v>
      </c>
      <c r="N79" s="184">
        <v>-2.215131988499996</v>
      </c>
    </row>
    <row r="80" spans="1:21" s="77" customFormat="1" ht="15" customHeight="1">
      <c r="A80" s="53"/>
      <c r="B80" s="557" t="s">
        <v>301</v>
      </c>
      <c r="C80" s="184">
        <v>5302.7665253015575</v>
      </c>
      <c r="D80" s="184">
        <v>1632.3515505900978</v>
      </c>
      <c r="E80" s="190">
        <v>0.49594513526261824</v>
      </c>
      <c r="F80" s="184">
        <v>5721.0379692876522</v>
      </c>
      <c r="G80" s="190">
        <v>1.4522370075138322E-2</v>
      </c>
      <c r="H80" s="184">
        <v>8712</v>
      </c>
      <c r="I80" s="190">
        <v>0.42976341398554452</v>
      </c>
      <c r="J80" s="53">
        <v>2.5</v>
      </c>
      <c r="K80" s="184">
        <v>4436.2184935335245</v>
      </c>
      <c r="L80" s="190">
        <v>0.7754219631732242</v>
      </c>
      <c r="M80" s="184">
        <v>35.747867187699768</v>
      </c>
      <c r="N80" s="184">
        <v>-3.7748615208999956</v>
      </c>
    </row>
    <row r="81" spans="1:15" s="77" customFormat="1" ht="15" customHeight="1">
      <c r="A81" s="53"/>
      <c r="B81" s="54" t="s">
        <v>302</v>
      </c>
      <c r="C81" s="184">
        <v>3783.1787404547895</v>
      </c>
      <c r="D81" s="184">
        <v>1251.8265207897966</v>
      </c>
      <c r="E81" s="190">
        <v>0.46828928163228789</v>
      </c>
      <c r="F81" s="184">
        <v>4155.7888302570173</v>
      </c>
      <c r="G81" s="190">
        <v>1.1806345989854137E-2</v>
      </c>
      <c r="H81" s="184">
        <v>5871</v>
      </c>
      <c r="I81" s="190">
        <v>0.42865987504154773</v>
      </c>
      <c r="J81" s="53">
        <v>2.5</v>
      </c>
      <c r="K81" s="184">
        <v>3051.6394991104862</v>
      </c>
      <c r="L81" s="190">
        <v>0.73431053014351111</v>
      </c>
      <c r="M81" s="184">
        <v>21.022930489400022</v>
      </c>
      <c r="N81" s="184">
        <v>-1.7607073798000017</v>
      </c>
    </row>
    <row r="82" spans="1:15" s="77" customFormat="1" ht="15" customHeight="1">
      <c r="A82" s="53"/>
      <c r="B82" s="54" t="s">
        <v>303</v>
      </c>
      <c r="C82" s="184">
        <v>1519.5877848468003</v>
      </c>
      <c r="D82" s="184">
        <v>380.52502980029965</v>
      </c>
      <c r="E82" s="190">
        <v>0.5869255657685889</v>
      </c>
      <c r="F82" s="184">
        <v>1565.249139030605</v>
      </c>
      <c r="G82" s="190">
        <v>2.1733504887404779E-2</v>
      </c>
      <c r="H82" s="184">
        <v>2841</v>
      </c>
      <c r="I82" s="190">
        <v>0.43269334680123905</v>
      </c>
      <c r="J82" s="53">
        <v>2.5</v>
      </c>
      <c r="K82" s="184">
        <v>1384.5789944230055</v>
      </c>
      <c r="L82" s="190">
        <v>0.88457419326901221</v>
      </c>
      <c r="M82" s="184">
        <v>14.724936698300057</v>
      </c>
      <c r="N82" s="184">
        <v>-2.0141541410999997</v>
      </c>
    </row>
    <row r="83" spans="1:15" s="77" customFormat="1" ht="15" customHeight="1">
      <c r="A83" s="53"/>
      <c r="B83" s="557" t="s">
        <v>304</v>
      </c>
      <c r="C83" s="184">
        <v>2987.9631720206858</v>
      </c>
      <c r="D83" s="184">
        <v>767.60387707009875</v>
      </c>
      <c r="E83" s="190">
        <v>0.50716063148808621</v>
      </c>
      <c r="F83" s="184">
        <v>2829.2370998517135</v>
      </c>
      <c r="G83" s="190">
        <v>5.0184628126450685E-2</v>
      </c>
      <c r="H83" s="184">
        <v>5890</v>
      </c>
      <c r="I83" s="190">
        <v>0.42981719057615475</v>
      </c>
      <c r="J83" s="53">
        <v>2.5</v>
      </c>
      <c r="K83" s="184">
        <v>3022.8886388878946</v>
      </c>
      <c r="L83" s="190">
        <v>1.0684465572172621</v>
      </c>
      <c r="M83" s="184">
        <v>61.205658324599781</v>
      </c>
      <c r="N83" s="184">
        <v>-30.252846677800033</v>
      </c>
    </row>
    <row r="84" spans="1:15" s="77" customFormat="1" ht="15" customHeight="1">
      <c r="A84" s="53"/>
      <c r="B84" s="54" t="s">
        <v>305</v>
      </c>
      <c r="C84" s="184">
        <v>1339.6002062992995</v>
      </c>
      <c r="D84" s="184">
        <v>322.9455407602004</v>
      </c>
      <c r="E84" s="190">
        <v>0.58675658392463781</v>
      </c>
      <c r="F84" s="184">
        <v>1332.8813978689045</v>
      </c>
      <c r="G84" s="190">
        <v>3.4422267910141087E-2</v>
      </c>
      <c r="H84" s="184">
        <v>2397</v>
      </c>
      <c r="I84" s="190">
        <v>0.42587096926531315</v>
      </c>
      <c r="J84" s="53">
        <v>2.5</v>
      </c>
      <c r="K84" s="184">
        <v>1287.4043670825063</v>
      </c>
      <c r="L84" s="190">
        <v>0.96588066210608237</v>
      </c>
      <c r="M84" s="184">
        <v>19.538290427499966</v>
      </c>
      <c r="N84" s="184">
        <v>-1.9610939178999955</v>
      </c>
    </row>
    <row r="85" spans="1:15" s="77" customFormat="1" ht="15" customHeight="1">
      <c r="A85" s="53"/>
      <c r="B85" s="54" t="s">
        <v>306</v>
      </c>
      <c r="C85" s="184">
        <v>1648.3629657213967</v>
      </c>
      <c r="D85" s="184">
        <v>444.65833630989931</v>
      </c>
      <c r="E85" s="190">
        <v>0.44935184707336984</v>
      </c>
      <c r="F85" s="184">
        <v>1496.3557019828022</v>
      </c>
      <c r="G85" s="190">
        <v>6.4224977417056531E-2</v>
      </c>
      <c r="H85" s="184">
        <v>3493</v>
      </c>
      <c r="I85" s="190">
        <v>0.43333229395038347</v>
      </c>
      <c r="J85" s="53">
        <v>2.5</v>
      </c>
      <c r="K85" s="184">
        <v>1735.4842718053935</v>
      </c>
      <c r="L85" s="190">
        <v>1.1598073035079448</v>
      </c>
      <c r="M85" s="184">
        <v>41.667367897099993</v>
      </c>
      <c r="N85" s="184">
        <v>-28.291752759899797</v>
      </c>
    </row>
    <row r="86" spans="1:15" s="77" customFormat="1" ht="15" customHeight="1">
      <c r="A86" s="53"/>
      <c r="B86" s="557" t="s">
        <v>307</v>
      </c>
      <c r="C86" s="184">
        <v>335.63215632060104</v>
      </c>
      <c r="D86" s="184">
        <v>34.630314230000032</v>
      </c>
      <c r="E86" s="190">
        <v>0.3081796731844148</v>
      </c>
      <c r="F86" s="184">
        <v>277.47930934700059</v>
      </c>
      <c r="G86" s="190">
        <v>0.26956791943723352</v>
      </c>
      <c r="H86" s="184">
        <v>794</v>
      </c>
      <c r="I86" s="190">
        <v>0.42807122947083809</v>
      </c>
      <c r="J86" s="53">
        <v>2.5</v>
      </c>
      <c r="K86" s="184">
        <v>420.66932986959927</v>
      </c>
      <c r="L86" s="190">
        <v>1.5160385502601004</v>
      </c>
      <c r="M86" s="184">
        <v>32.280188717099847</v>
      </c>
      <c r="N86" s="184">
        <v>-6.8218229398000032</v>
      </c>
    </row>
    <row r="87" spans="1:15" s="77" customFormat="1" ht="15" customHeight="1">
      <c r="A87" s="53"/>
      <c r="B87" s="54" t="s">
        <v>308</v>
      </c>
      <c r="C87" s="184">
        <v>174.1493656701002</v>
      </c>
      <c r="D87" s="184">
        <v>23.531304429900008</v>
      </c>
      <c r="E87" s="190">
        <v>0.30610705530936899</v>
      </c>
      <c r="F87" s="184">
        <v>146.76258406740007</v>
      </c>
      <c r="G87" s="190">
        <v>0.14845114283825278</v>
      </c>
      <c r="H87" s="184">
        <v>386</v>
      </c>
      <c r="I87" s="190">
        <v>0.42181553508876346</v>
      </c>
      <c r="J87" s="53">
        <v>2.5</v>
      </c>
      <c r="K87" s="184">
        <v>213.59628662979995</v>
      </c>
      <c r="L87" s="190">
        <v>1.4553865209385148</v>
      </c>
      <c r="M87" s="184">
        <v>9.181636299000008</v>
      </c>
      <c r="N87" s="184">
        <v>-1.9514065704000012</v>
      </c>
    </row>
    <row r="88" spans="1:15" s="77" customFormat="1" ht="15" customHeight="1">
      <c r="A88" s="53"/>
      <c r="B88" s="54" t="s">
        <v>309</v>
      </c>
      <c r="C88" s="184">
        <v>55.07931991989998</v>
      </c>
      <c r="D88" s="184">
        <v>5.2807181899999991</v>
      </c>
      <c r="E88" s="190">
        <v>0.25715156038273657</v>
      </c>
      <c r="F88" s="184">
        <v>49.339989009600039</v>
      </c>
      <c r="G88" s="190">
        <v>0.26607406671550099</v>
      </c>
      <c r="H88" s="184">
        <v>159</v>
      </c>
      <c r="I88" s="190">
        <v>0.43305019843108927</v>
      </c>
      <c r="J88" s="53">
        <v>2.5</v>
      </c>
      <c r="K88" s="184">
        <v>78.313012940600046</v>
      </c>
      <c r="L88" s="190">
        <v>1.5872118035000542</v>
      </c>
      <c r="M88" s="184">
        <v>5.6881017681000019</v>
      </c>
      <c r="N88" s="184">
        <v>-1.2317534191999993</v>
      </c>
    </row>
    <row r="89" spans="1:15" s="77" customFormat="1" ht="15" customHeight="1">
      <c r="A89" s="53"/>
      <c r="B89" s="54" t="s">
        <v>310</v>
      </c>
      <c r="C89" s="184">
        <v>106.40347073059989</v>
      </c>
      <c r="D89" s="184">
        <v>5.8182916101000002</v>
      </c>
      <c r="E89" s="190">
        <v>0.3628755370193128</v>
      </c>
      <c r="F89" s="184">
        <v>81.376736269999839</v>
      </c>
      <c r="G89" s="190">
        <v>0.49011986812835567</v>
      </c>
      <c r="H89" s="184">
        <v>249</v>
      </c>
      <c r="I89" s="190">
        <v>0.4363345198126985</v>
      </c>
      <c r="J89" s="53">
        <v>2.5</v>
      </c>
      <c r="K89" s="184">
        <v>128.7600302992</v>
      </c>
      <c r="L89" s="190">
        <v>1.5822707594463734</v>
      </c>
      <c r="M89" s="184">
        <v>17.410450650000026</v>
      </c>
      <c r="N89" s="184">
        <v>-3.638662950200001</v>
      </c>
    </row>
    <row r="90" spans="1:15" s="77" customFormat="1" ht="15" customHeight="1">
      <c r="A90" s="53"/>
      <c r="B90" s="557" t="s">
        <v>311</v>
      </c>
      <c r="C90" s="184">
        <v>339.80383666919988</v>
      </c>
      <c r="D90" s="184">
        <v>13.130380059499991</v>
      </c>
      <c r="E90" s="190">
        <v>0.35569690051514402</v>
      </c>
      <c r="F90" s="184">
        <v>300.02614057899979</v>
      </c>
      <c r="G90" s="190">
        <v>1</v>
      </c>
      <c r="H90" s="184">
        <v>741</v>
      </c>
      <c r="I90" s="190">
        <v>0.43417661128045848</v>
      </c>
      <c r="J90" s="53">
        <v>2.5</v>
      </c>
      <c r="K90" s="184"/>
      <c r="L90" s="190"/>
      <c r="M90" s="184">
        <v>130.26433301380041</v>
      </c>
      <c r="N90" s="184">
        <v>-118.98279203889983</v>
      </c>
    </row>
    <row r="91" spans="1:15">
      <c r="A91" s="582" t="s">
        <v>330</v>
      </c>
      <c r="B91" s="582"/>
      <c r="C91" s="185">
        <v>16756.885003666139</v>
      </c>
      <c r="D91" s="185">
        <v>4238.8317572504975</v>
      </c>
      <c r="E91" s="192">
        <v>0.48506867608540649</v>
      </c>
      <c r="F91" s="185">
        <v>17603.935451386365</v>
      </c>
      <c r="G91" s="192">
        <v>1.9165698447800784E-2</v>
      </c>
      <c r="H91" s="185">
        <v>25734</v>
      </c>
      <c r="I91" s="192">
        <v>0.43339823516689285</v>
      </c>
      <c r="J91" s="51">
        <v>2.5</v>
      </c>
      <c r="K91" s="185">
        <v>11687.49158912983</v>
      </c>
      <c r="L91" s="192">
        <v>0.6754249215713547</v>
      </c>
      <c r="M91" s="185">
        <v>273.35806883449982</v>
      </c>
      <c r="N91" s="185">
        <v>-165.56761772629986</v>
      </c>
    </row>
    <row r="92" spans="1:15">
      <c r="A92" s="575" t="s">
        <v>331</v>
      </c>
      <c r="B92" s="575"/>
      <c r="C92" s="55"/>
      <c r="D92" s="55"/>
      <c r="E92" s="55"/>
      <c r="F92" s="55"/>
      <c r="G92" s="55"/>
      <c r="H92" s="55"/>
      <c r="I92" s="55"/>
      <c r="J92" s="55"/>
      <c r="K92" s="55"/>
      <c r="L92" s="55"/>
      <c r="M92" s="55"/>
      <c r="N92" s="55"/>
    </row>
    <row r="93" spans="1:15" s="77" customFormat="1" ht="15" customHeight="1">
      <c r="A93" s="53"/>
      <c r="B93" s="557" t="s">
        <v>295</v>
      </c>
      <c r="C93" s="184">
        <v>5913.6218399206709</v>
      </c>
      <c r="D93" s="184">
        <v>2972.6422492807033</v>
      </c>
      <c r="E93" s="190">
        <v>0.45770269245944362</v>
      </c>
      <c r="F93" s="184">
        <v>7283.2873344418795</v>
      </c>
      <c r="G93" s="190">
        <v>9.7329006606125198E-4</v>
      </c>
      <c r="H93" s="184">
        <v>247</v>
      </c>
      <c r="I93" s="190">
        <v>0.44325682451864112</v>
      </c>
      <c r="J93" s="53">
        <v>2.5</v>
      </c>
      <c r="K93" s="184">
        <v>2335.7930177443832</v>
      </c>
      <c r="L93" s="190">
        <v>0.32070587229185005</v>
      </c>
      <c r="M93" s="184">
        <v>3.1484931810000787</v>
      </c>
      <c r="N93" s="184">
        <v>-0.90345565090000302</v>
      </c>
      <c r="O93" s="152"/>
    </row>
    <row r="94" spans="1:15" s="77" customFormat="1" ht="15" customHeight="1">
      <c r="A94" s="53"/>
      <c r="B94" s="54" t="s">
        <v>296</v>
      </c>
      <c r="C94" s="184">
        <v>1620.4202146700989</v>
      </c>
      <c r="D94" s="184">
        <v>1227.1227177797994</v>
      </c>
      <c r="E94" s="190">
        <v>0.48105609358356688</v>
      </c>
      <c r="F94" s="184">
        <v>2171.5020959701992</v>
      </c>
      <c r="G94" s="190">
        <v>5.4553908220754399E-4</v>
      </c>
      <c r="H94" s="184">
        <v>109</v>
      </c>
      <c r="I94" s="190">
        <v>0.44022397130079544</v>
      </c>
      <c r="J94" s="53">
        <v>2.5</v>
      </c>
      <c r="K94" s="184">
        <v>485.72121267159963</v>
      </c>
      <c r="L94" s="190">
        <v>0.22367982677658238</v>
      </c>
      <c r="M94" s="184">
        <v>0.52384862330000015</v>
      </c>
      <c r="N94" s="184">
        <v>-5.9952150199999915E-2</v>
      </c>
      <c r="O94" s="152"/>
    </row>
    <row r="95" spans="1:15" s="77" customFormat="1" ht="15" customHeight="1">
      <c r="A95" s="53"/>
      <c r="B95" s="54" t="s">
        <v>297</v>
      </c>
      <c r="C95" s="184">
        <v>4293.2016252506064</v>
      </c>
      <c r="D95" s="184">
        <v>1745.5195315009009</v>
      </c>
      <c r="E95" s="190">
        <v>0.44128495061258344</v>
      </c>
      <c r="F95" s="184">
        <v>5111.7852384717125</v>
      </c>
      <c r="G95" s="190">
        <v>1.1550000000000232E-3</v>
      </c>
      <c r="H95" s="184">
        <v>138</v>
      </c>
      <c r="I95" s="190">
        <v>0.44454518989631936</v>
      </c>
      <c r="J95" s="53">
        <v>2.5</v>
      </c>
      <c r="K95" s="184">
        <v>1850.071805072781</v>
      </c>
      <c r="L95" s="190">
        <v>0.36192283493230454</v>
      </c>
      <c r="M95" s="184">
        <v>2.6246445576999675</v>
      </c>
      <c r="N95" s="184">
        <v>-0.84350350070001501</v>
      </c>
      <c r="O95" s="152"/>
    </row>
    <row r="96" spans="1:15" s="77" customFormat="1" ht="15" customHeight="1">
      <c r="A96" s="53"/>
      <c r="B96" s="557" t="s">
        <v>298</v>
      </c>
      <c r="C96" s="184">
        <v>1437.1447022937941</v>
      </c>
      <c r="D96" s="184">
        <v>1500.9658632499998</v>
      </c>
      <c r="E96" s="190">
        <v>0.21061729606794236</v>
      </c>
      <c r="F96" s="184">
        <v>1672.4865580817986</v>
      </c>
      <c r="G96" s="190">
        <v>1.7610000000000093E-3</v>
      </c>
      <c r="H96" s="184">
        <v>108</v>
      </c>
      <c r="I96" s="190">
        <v>0.4461302315833352</v>
      </c>
      <c r="J96" s="53">
        <v>2.5</v>
      </c>
      <c r="K96" s="184">
        <v>764.89641241709796</v>
      </c>
      <c r="L96" s="190">
        <v>0.45734084302260458</v>
      </c>
      <c r="M96" s="184">
        <v>1.313964540900004</v>
      </c>
      <c r="N96" s="184">
        <v>-0.68748665760000538</v>
      </c>
    </row>
    <row r="97" spans="1:15" s="77" customFormat="1" ht="15" customHeight="1">
      <c r="A97" s="53"/>
      <c r="B97" s="557" t="s">
        <v>299</v>
      </c>
      <c r="C97" s="184">
        <v>4798.4335702264116</v>
      </c>
      <c r="D97" s="184">
        <v>3833.6402524097889</v>
      </c>
      <c r="E97" s="190">
        <v>0.45339894747772252</v>
      </c>
      <c r="F97" s="184">
        <v>6282.1324741983171</v>
      </c>
      <c r="G97" s="190">
        <v>3.3735372316457918E-3</v>
      </c>
      <c r="H97" s="184">
        <v>1188</v>
      </c>
      <c r="I97" s="190">
        <v>0.43642924026662355</v>
      </c>
      <c r="J97" s="53">
        <v>2.5</v>
      </c>
      <c r="K97" s="184">
        <v>3936.6001594868153</v>
      </c>
      <c r="L97" s="190">
        <v>0.62663437545372458</v>
      </c>
      <c r="M97" s="184">
        <v>9.2310876378000266</v>
      </c>
      <c r="N97" s="184">
        <v>-2.9970665113999972</v>
      </c>
    </row>
    <row r="98" spans="1:15" s="77" customFormat="1" ht="15" customHeight="1">
      <c r="A98" s="53"/>
      <c r="B98" s="557" t="s">
        <v>300</v>
      </c>
      <c r="C98" s="184">
        <v>1482.3325961587047</v>
      </c>
      <c r="D98" s="184">
        <v>1060.0921238802002</v>
      </c>
      <c r="E98" s="190">
        <v>0.40533749672140246</v>
      </c>
      <c r="F98" s="184">
        <v>1829.9998717635101</v>
      </c>
      <c r="G98" s="190">
        <v>6.0305179042369587E-3</v>
      </c>
      <c r="H98" s="184">
        <v>465</v>
      </c>
      <c r="I98" s="190">
        <v>0.44048379913968916</v>
      </c>
      <c r="J98" s="53">
        <v>2.5</v>
      </c>
      <c r="K98" s="184">
        <v>1530.1428826223007</v>
      </c>
      <c r="L98" s="190">
        <v>0.83614371029860035</v>
      </c>
      <c r="M98" s="184">
        <v>4.8616046445999723</v>
      </c>
      <c r="N98" s="184">
        <v>-0.759160788299997</v>
      </c>
    </row>
    <row r="99" spans="1:15" s="77" customFormat="1" ht="15" customHeight="1">
      <c r="A99" s="53"/>
      <c r="B99" s="557" t="s">
        <v>301</v>
      </c>
      <c r="C99" s="184">
        <v>4625.9461196369784</v>
      </c>
      <c r="D99" s="184">
        <v>2680.3659975375972</v>
      </c>
      <c r="E99" s="190">
        <v>0.41209516069641133</v>
      </c>
      <c r="F99" s="184">
        <v>5111.3962328029465</v>
      </c>
      <c r="G99" s="190">
        <v>1.5608796036299775E-2</v>
      </c>
      <c r="H99" s="184">
        <v>1785</v>
      </c>
      <c r="I99" s="190">
        <v>0.42448156295639494</v>
      </c>
      <c r="J99" s="53">
        <v>2.5</v>
      </c>
      <c r="K99" s="184">
        <v>5725.4418630468108</v>
      </c>
      <c r="L99" s="190">
        <v>1.1201326608770961</v>
      </c>
      <c r="M99" s="184">
        <v>33.640002959900549</v>
      </c>
      <c r="N99" s="184">
        <v>-7.8685128947000784</v>
      </c>
    </row>
    <row r="100" spans="1:15" s="77" customFormat="1" ht="15" customHeight="1">
      <c r="A100" s="53"/>
      <c r="B100" s="54" t="s">
        <v>302</v>
      </c>
      <c r="C100" s="184">
        <v>3125.7061106974952</v>
      </c>
      <c r="D100" s="184">
        <v>1975.6423830787048</v>
      </c>
      <c r="E100" s="190">
        <v>0.42554706595867675</v>
      </c>
      <c r="F100" s="184">
        <v>3460.3198452438041</v>
      </c>
      <c r="G100" s="190">
        <v>1.2342036909995604E-2</v>
      </c>
      <c r="H100" s="184">
        <v>1165</v>
      </c>
      <c r="I100" s="190">
        <v>0.42998551898609327</v>
      </c>
      <c r="J100" s="53">
        <v>2.5</v>
      </c>
      <c r="K100" s="184">
        <v>3688.0265185002922</v>
      </c>
      <c r="L100" s="190">
        <v>1.0658050941647625</v>
      </c>
      <c r="M100" s="184">
        <v>18.330971715900027</v>
      </c>
      <c r="N100" s="184">
        <v>-5.0430587382000134</v>
      </c>
    </row>
    <row r="101" spans="1:15" s="77" customFormat="1" ht="15" customHeight="1">
      <c r="A101" s="53"/>
      <c r="B101" s="54" t="s">
        <v>303</v>
      </c>
      <c r="C101" s="184">
        <v>1500.2400089395003</v>
      </c>
      <c r="D101" s="184">
        <v>704.72361445889874</v>
      </c>
      <c r="E101" s="190">
        <v>0.37438370385853931</v>
      </c>
      <c r="F101" s="184">
        <v>1651.0763875592347</v>
      </c>
      <c r="G101" s="190">
        <v>2.2455257847247303E-2</v>
      </c>
      <c r="H101" s="184">
        <v>620</v>
      </c>
      <c r="I101" s="190">
        <v>0.41294639207005035</v>
      </c>
      <c r="J101" s="53">
        <v>2.5</v>
      </c>
      <c r="K101" s="184">
        <v>2037.4153445464924</v>
      </c>
      <c r="L101" s="190">
        <v>1.2339921761938775</v>
      </c>
      <c r="M101" s="184">
        <v>15.309031244000108</v>
      </c>
      <c r="N101" s="184">
        <v>-2.8254541565000029</v>
      </c>
    </row>
    <row r="102" spans="1:15" s="77" customFormat="1" ht="15" customHeight="1">
      <c r="A102" s="53"/>
      <c r="B102" s="557" t="s">
        <v>304</v>
      </c>
      <c r="C102" s="184">
        <v>1743.6749496433961</v>
      </c>
      <c r="D102" s="184">
        <v>996.26619101900053</v>
      </c>
      <c r="E102" s="190">
        <v>0.29895005076647219</v>
      </c>
      <c r="F102" s="184">
        <v>1744.6013347582088</v>
      </c>
      <c r="G102" s="190">
        <v>4.9007278695089918E-2</v>
      </c>
      <c r="H102" s="184">
        <v>1165</v>
      </c>
      <c r="I102" s="190">
        <v>0.42827643500459756</v>
      </c>
      <c r="J102" s="53">
        <v>2.5</v>
      </c>
      <c r="K102" s="184">
        <v>2799.6157822825021</v>
      </c>
      <c r="L102" s="190">
        <v>1.6047309643211585</v>
      </c>
      <c r="M102" s="184">
        <v>36.722471018600231</v>
      </c>
      <c r="N102" s="184">
        <v>-52.349067875899927</v>
      </c>
    </row>
    <row r="103" spans="1:15" s="77" customFormat="1" ht="15" customHeight="1">
      <c r="A103" s="53"/>
      <c r="B103" s="54" t="s">
        <v>305</v>
      </c>
      <c r="C103" s="184">
        <v>932.14549753529946</v>
      </c>
      <c r="D103" s="184">
        <v>546.20176405880022</v>
      </c>
      <c r="E103" s="190">
        <v>0.32074137555360482</v>
      </c>
      <c r="F103" s="184">
        <v>1008.9156617983986</v>
      </c>
      <c r="G103" s="190">
        <v>3.5356435008494988E-2</v>
      </c>
      <c r="H103" s="184">
        <v>449</v>
      </c>
      <c r="I103" s="190">
        <v>0.42440959267345774</v>
      </c>
      <c r="J103" s="53">
        <v>2.5</v>
      </c>
      <c r="K103" s="184">
        <v>1454.2892635750063</v>
      </c>
      <c r="L103" s="190">
        <v>1.4414378908369045</v>
      </c>
      <c r="M103" s="184">
        <v>15.139576702999996</v>
      </c>
      <c r="N103" s="184">
        <v>-4.6992166496000065</v>
      </c>
    </row>
    <row r="104" spans="1:15" s="77" customFormat="1" ht="15" customHeight="1">
      <c r="A104" s="53"/>
      <c r="B104" s="54" t="s">
        <v>306</v>
      </c>
      <c r="C104" s="184">
        <v>811.52945210809787</v>
      </c>
      <c r="D104" s="184">
        <v>450.06442696019997</v>
      </c>
      <c r="E104" s="190">
        <v>0.27250392588541733</v>
      </c>
      <c r="F104" s="184">
        <v>735.68567295980347</v>
      </c>
      <c r="G104" s="190">
        <v>6.7727977627226807E-2</v>
      </c>
      <c r="H104" s="184">
        <v>716</v>
      </c>
      <c r="I104" s="190">
        <v>0.43357940328708833</v>
      </c>
      <c r="J104" s="53">
        <v>2.5</v>
      </c>
      <c r="K104" s="184">
        <v>1345.3265187075006</v>
      </c>
      <c r="L104" s="190">
        <v>1.8286702706809577</v>
      </c>
      <c r="M104" s="184">
        <v>21.5828943156002</v>
      </c>
      <c r="N104" s="184">
        <v>-47.649851226299845</v>
      </c>
    </row>
    <row r="105" spans="1:15" s="77" customFormat="1" ht="15" customHeight="1">
      <c r="A105" s="53"/>
      <c r="B105" s="557" t="s">
        <v>307</v>
      </c>
      <c r="C105" s="184">
        <v>129.55915461050026</v>
      </c>
      <c r="D105" s="184">
        <v>42.643024800099994</v>
      </c>
      <c r="E105" s="190">
        <v>0.24466337001205263</v>
      </c>
      <c r="F105" s="184">
        <v>116.29960360000008</v>
      </c>
      <c r="G105" s="190">
        <v>0.22909999121375818</v>
      </c>
      <c r="H105" s="184">
        <v>123</v>
      </c>
      <c r="I105" s="190">
        <v>0.4340439607262761</v>
      </c>
      <c r="J105" s="53">
        <v>2.5</v>
      </c>
      <c r="K105" s="184">
        <v>293.83604563350099</v>
      </c>
      <c r="L105" s="190">
        <v>2.5265438276481027</v>
      </c>
      <c r="M105" s="184">
        <v>11.558212910700027</v>
      </c>
      <c r="N105" s="184">
        <v>-3.3552456203999976</v>
      </c>
    </row>
    <row r="106" spans="1:15" s="77" customFormat="1" ht="15" customHeight="1">
      <c r="A106" s="53"/>
      <c r="B106" s="54" t="s">
        <v>308</v>
      </c>
      <c r="C106" s="184">
        <v>79.80736027049997</v>
      </c>
      <c r="D106" s="184">
        <v>26.509803859999998</v>
      </c>
      <c r="E106" s="190">
        <v>0.18047965736627672</v>
      </c>
      <c r="F106" s="184">
        <v>68.999229473000142</v>
      </c>
      <c r="G106" s="190">
        <v>0.15294109387185822</v>
      </c>
      <c r="H106" s="184">
        <v>65</v>
      </c>
      <c r="I106" s="190">
        <v>0.43125407962735024</v>
      </c>
      <c r="J106" s="53">
        <v>2.5</v>
      </c>
      <c r="K106" s="184">
        <v>167.68443959420006</v>
      </c>
      <c r="L106" s="190">
        <v>2.4302364080720076</v>
      </c>
      <c r="M106" s="184">
        <v>4.5508797211000083</v>
      </c>
      <c r="N106" s="184">
        <v>-1.7273216305000016</v>
      </c>
    </row>
    <row r="107" spans="1:15" s="77" customFormat="1" ht="15" customHeight="1">
      <c r="A107" s="53"/>
      <c r="B107" s="54" t="s">
        <v>309</v>
      </c>
      <c r="C107" s="184">
        <v>36.210049190099973</v>
      </c>
      <c r="D107" s="184">
        <v>9.9959729299999989</v>
      </c>
      <c r="E107" s="190">
        <v>0.32968672090031353</v>
      </c>
      <c r="F107" s="184">
        <v>34.843488457699983</v>
      </c>
      <c r="G107" s="190">
        <v>0.2796930453396349</v>
      </c>
      <c r="H107" s="184">
        <v>33</v>
      </c>
      <c r="I107" s="190">
        <v>0.44379584552555817</v>
      </c>
      <c r="J107" s="53">
        <v>2.5</v>
      </c>
      <c r="K107" s="184">
        <v>98.066928381799841</v>
      </c>
      <c r="L107" s="190">
        <v>2.8144979943914992</v>
      </c>
      <c r="M107" s="184">
        <v>4.3253373050000015</v>
      </c>
      <c r="N107" s="184">
        <v>-0.55399600999999998</v>
      </c>
    </row>
    <row r="108" spans="1:15" s="77" customFormat="1" ht="15" customHeight="1">
      <c r="A108" s="53"/>
      <c r="B108" s="54" t="s">
        <v>310</v>
      </c>
      <c r="C108" s="184">
        <v>13.541745149900004</v>
      </c>
      <c r="D108" s="184">
        <v>6.1372480100999987</v>
      </c>
      <c r="E108" s="190">
        <v>0.38342369352312655</v>
      </c>
      <c r="F108" s="184">
        <v>12.456885669300002</v>
      </c>
      <c r="G108" s="190">
        <v>0.50943223711659413</v>
      </c>
      <c r="H108" s="184">
        <v>25</v>
      </c>
      <c r="I108" s="190">
        <v>0.42221997492376057</v>
      </c>
      <c r="J108" s="53">
        <v>2.5</v>
      </c>
      <c r="K108" s="184">
        <v>28.084677657500009</v>
      </c>
      <c r="L108" s="190">
        <v>2.2545504874235696</v>
      </c>
      <c r="M108" s="184">
        <v>2.6819958846000005</v>
      </c>
      <c r="N108" s="184">
        <v>-1.0739279799000001</v>
      </c>
    </row>
    <row r="109" spans="1:15" s="77" customFormat="1" ht="15" customHeight="1">
      <c r="A109" s="53"/>
      <c r="B109" s="557" t="s">
        <v>311</v>
      </c>
      <c r="C109" s="184">
        <v>456.4178517194992</v>
      </c>
      <c r="D109" s="184">
        <v>141.20913954000019</v>
      </c>
      <c r="E109" s="190">
        <v>0.41936386823407712</v>
      </c>
      <c r="F109" s="184">
        <v>459.72525538020028</v>
      </c>
      <c r="G109" s="190">
        <v>1</v>
      </c>
      <c r="H109" s="184">
        <v>228</v>
      </c>
      <c r="I109" s="190">
        <v>0.43446118513324661</v>
      </c>
      <c r="J109" s="53">
        <v>2.5</v>
      </c>
      <c r="K109" s="184"/>
      <c r="L109" s="190"/>
      <c r="M109" s="184">
        <v>199.73277929110108</v>
      </c>
      <c r="N109" s="184">
        <v>-228.18624076049994</v>
      </c>
    </row>
    <row r="110" spans="1:15">
      <c r="A110" s="582" t="s">
        <v>332</v>
      </c>
      <c r="B110" s="582"/>
      <c r="C110" s="185">
        <v>20587.130784209956</v>
      </c>
      <c r="D110" s="185">
        <v>13227.824841717389</v>
      </c>
      <c r="E110" s="192">
        <v>0.40192777132175989</v>
      </c>
      <c r="F110" s="185">
        <v>24499.928665026859</v>
      </c>
      <c r="G110" s="192">
        <v>9.7415148317225898E-3</v>
      </c>
      <c r="H110" s="185">
        <v>5309</v>
      </c>
      <c r="I110" s="192">
        <v>0.43630258676529915</v>
      </c>
      <c r="J110" s="51">
        <v>2.5</v>
      </c>
      <c r="K110" s="185">
        <v>17386.326163233407</v>
      </c>
      <c r="L110" s="192">
        <v>0.72321876262730289</v>
      </c>
      <c r="M110" s="185">
        <v>300.20861618460196</v>
      </c>
      <c r="N110" s="185">
        <v>-297.10623675969998</v>
      </c>
    </row>
    <row r="111" spans="1:15">
      <c r="A111" s="575" t="s">
        <v>333</v>
      </c>
      <c r="B111" s="575"/>
      <c r="C111" s="55"/>
      <c r="D111" s="55"/>
      <c r="E111" s="55"/>
      <c r="F111" s="55"/>
      <c r="G111" s="55"/>
      <c r="H111" s="55"/>
      <c r="I111" s="55"/>
      <c r="J111" s="55"/>
      <c r="K111" s="55"/>
      <c r="L111" s="55"/>
      <c r="M111" s="55"/>
      <c r="N111" s="55"/>
    </row>
    <row r="112" spans="1:15" s="77" customFormat="1" ht="15" customHeight="1">
      <c r="A112" s="53"/>
      <c r="B112" s="557" t="s">
        <v>295</v>
      </c>
      <c r="C112" s="184">
        <v>5847.8920965599964</v>
      </c>
      <c r="D112" s="184">
        <v>639.29153850000023</v>
      </c>
      <c r="E112" s="190">
        <v>0.60718600177280457</v>
      </c>
      <c r="F112" s="184">
        <v>6042.7848045789979</v>
      </c>
      <c r="G112" s="190">
        <v>4.7483934520122385E-4</v>
      </c>
      <c r="H112" s="184">
        <v>139</v>
      </c>
      <c r="I112" s="190">
        <v>0.15124788121552199</v>
      </c>
      <c r="J112" s="53">
        <v>2.5</v>
      </c>
      <c r="K112" s="184">
        <v>523.4148129381</v>
      </c>
      <c r="L112" s="190">
        <v>8.6618145418893011E-2</v>
      </c>
      <c r="M112" s="184">
        <v>0.45198258960000004</v>
      </c>
      <c r="N112" s="184">
        <v>-5.3094000000000004E-4</v>
      </c>
      <c r="O112" s="152"/>
    </row>
    <row r="113" spans="1:15" s="77" customFormat="1" ht="15" customHeight="1">
      <c r="A113" s="53"/>
      <c r="B113" s="54" t="s">
        <v>296</v>
      </c>
      <c r="C113" s="184">
        <v>5847.89209656</v>
      </c>
      <c r="D113" s="184">
        <v>639.2915385</v>
      </c>
      <c r="E113" s="190">
        <v>0.60718600177280457</v>
      </c>
      <c r="F113" s="184">
        <v>6042.7848045790033</v>
      </c>
      <c r="G113" s="190">
        <v>4.7483934520122379E-4</v>
      </c>
      <c r="H113" s="184">
        <v>139</v>
      </c>
      <c r="I113" s="190">
        <v>0.1512478812155218</v>
      </c>
      <c r="J113" s="53">
        <v>2.5</v>
      </c>
      <c r="K113" s="184">
        <v>523.41481293810057</v>
      </c>
      <c r="L113" s="190">
        <v>8.6618145418892803E-2</v>
      </c>
      <c r="M113" s="184">
        <v>0.4519825896000001</v>
      </c>
      <c r="N113" s="184">
        <v>-5.3094000000000004E-4</v>
      </c>
      <c r="O113" s="152"/>
    </row>
    <row r="114" spans="1:15" s="77" customFormat="1" ht="15" customHeight="1">
      <c r="A114" s="53"/>
      <c r="B114" s="54" t="s">
        <v>297</v>
      </c>
      <c r="C114" s="184"/>
      <c r="D114" s="184"/>
      <c r="E114" s="190"/>
      <c r="F114" s="184"/>
      <c r="G114" s="190"/>
      <c r="H114" s="184"/>
      <c r="I114" s="190"/>
      <c r="J114" s="53"/>
      <c r="K114" s="184"/>
      <c r="L114" s="190"/>
      <c r="M114" s="184"/>
      <c r="N114" s="184"/>
      <c r="O114" s="152"/>
    </row>
    <row r="115" spans="1:15" s="77" customFormat="1" ht="15" customHeight="1">
      <c r="A115" s="53"/>
      <c r="B115" s="557" t="s">
        <v>298</v>
      </c>
      <c r="C115" s="184">
        <v>365.77761560000005</v>
      </c>
      <c r="D115" s="184">
        <v>195.59758553</v>
      </c>
      <c r="E115" s="190">
        <v>0.45293807492532595</v>
      </c>
      <c r="F115" s="184">
        <v>454.89742934000003</v>
      </c>
      <c r="G115" s="190">
        <v>1.6199999999999999E-3</v>
      </c>
      <c r="H115" s="184">
        <v>22</v>
      </c>
      <c r="I115" s="190">
        <v>0.18117717050677101</v>
      </c>
      <c r="J115" s="53">
        <v>2.5</v>
      </c>
      <c r="K115" s="184">
        <v>96.898200084700022</v>
      </c>
      <c r="L115" s="190">
        <v>0.21301109620532985</v>
      </c>
      <c r="M115" s="184">
        <v>0.13351558729999999</v>
      </c>
      <c r="N115" s="184">
        <v>-3.23E-6</v>
      </c>
    </row>
    <row r="116" spans="1:15" s="77" customFormat="1" ht="15" customHeight="1">
      <c r="A116" s="53"/>
      <c r="B116" s="557" t="s">
        <v>299</v>
      </c>
      <c r="C116" s="184">
        <v>47.533191000000002</v>
      </c>
      <c r="D116" s="184">
        <v>147.82683332999997</v>
      </c>
      <c r="E116" s="190">
        <v>0.49660338409685661</v>
      </c>
      <c r="F116" s="184">
        <v>120.95838541699992</v>
      </c>
      <c r="G116" s="190">
        <v>3.7108990003564043E-3</v>
      </c>
      <c r="H116" s="184">
        <v>48</v>
      </c>
      <c r="I116" s="190">
        <v>0.45000000000000023</v>
      </c>
      <c r="J116" s="53">
        <v>2.5</v>
      </c>
      <c r="K116" s="184">
        <v>101.76024037209997</v>
      </c>
      <c r="L116" s="190">
        <v>0.84128305798134584</v>
      </c>
      <c r="M116" s="184">
        <v>0.20198895950000006</v>
      </c>
      <c r="N116" s="184">
        <v>-7.559E-5</v>
      </c>
    </row>
    <row r="117" spans="1:15" s="77" customFormat="1" ht="15" customHeight="1">
      <c r="A117" s="53"/>
      <c r="B117" s="557" t="s">
        <v>300</v>
      </c>
      <c r="C117" s="184">
        <v>286.08527987000019</v>
      </c>
      <c r="D117" s="184">
        <v>28.84770816</v>
      </c>
      <c r="E117" s="190">
        <v>0.39858295817562794</v>
      </c>
      <c r="F117" s="184">
        <v>297.58348472500001</v>
      </c>
      <c r="G117" s="190">
        <v>7.2199999999999938E-3</v>
      </c>
      <c r="H117" s="184">
        <v>30</v>
      </c>
      <c r="I117" s="190">
        <v>0.12977749186386733</v>
      </c>
      <c r="J117" s="53">
        <v>2.5</v>
      </c>
      <c r="K117" s="184">
        <v>95.398939720299978</v>
      </c>
      <c r="L117" s="190">
        <v>0.3205787438387554</v>
      </c>
      <c r="M117" s="184">
        <v>0.2788337877999999</v>
      </c>
      <c r="N117" s="184">
        <v>-0.72467229999999982</v>
      </c>
    </row>
    <row r="118" spans="1:15" s="77" customFormat="1" ht="15" customHeight="1">
      <c r="A118" s="53"/>
      <c r="B118" s="557" t="s">
        <v>301</v>
      </c>
      <c r="C118" s="184">
        <v>8.1488593800000011</v>
      </c>
      <c r="D118" s="184">
        <v>56.041095879999993</v>
      </c>
      <c r="E118" s="190">
        <v>0.44792075709494494</v>
      </c>
      <c r="F118" s="184">
        <v>34.202643795</v>
      </c>
      <c r="G118" s="190">
        <v>1.1565590356679038E-2</v>
      </c>
      <c r="H118" s="184">
        <v>18</v>
      </c>
      <c r="I118" s="190">
        <v>0.45</v>
      </c>
      <c r="J118" s="53">
        <v>2.5</v>
      </c>
      <c r="K118" s="184">
        <v>44.706901267000006</v>
      </c>
      <c r="L118" s="190">
        <v>1.3071182898889113</v>
      </c>
      <c r="M118" s="184">
        <v>0.17800819479999999</v>
      </c>
      <c r="N118" s="184">
        <v>-4.0000000000000003E-7</v>
      </c>
    </row>
    <row r="119" spans="1:15" s="77" customFormat="1" ht="15" customHeight="1">
      <c r="A119" s="53"/>
      <c r="B119" s="54" t="s">
        <v>302</v>
      </c>
      <c r="C119" s="184">
        <v>8.1488593799999993</v>
      </c>
      <c r="D119" s="184">
        <v>56.041095879999993</v>
      </c>
      <c r="E119" s="190">
        <v>0.44792075709494494</v>
      </c>
      <c r="F119" s="184">
        <v>34.202643794999993</v>
      </c>
      <c r="G119" s="190">
        <v>1.1565590356679039E-2</v>
      </c>
      <c r="H119" s="184">
        <v>18</v>
      </c>
      <c r="I119" s="190">
        <v>0.45000000000000007</v>
      </c>
      <c r="J119" s="53">
        <v>2.5</v>
      </c>
      <c r="K119" s="184">
        <v>44.706901266999999</v>
      </c>
      <c r="L119" s="190">
        <v>1.307118289888912</v>
      </c>
      <c r="M119" s="184">
        <v>0.17800819479999999</v>
      </c>
      <c r="N119" s="184">
        <v>-4.0000000000000003E-7</v>
      </c>
    </row>
    <row r="120" spans="1:15" s="77" customFormat="1" ht="15" customHeight="1">
      <c r="A120" s="53"/>
      <c r="B120" s="54" t="s">
        <v>303</v>
      </c>
      <c r="C120" s="184"/>
      <c r="D120" s="184"/>
      <c r="E120" s="190"/>
      <c r="F120" s="184"/>
      <c r="G120" s="190"/>
      <c r="H120" s="184"/>
      <c r="I120" s="190"/>
      <c r="J120" s="53"/>
      <c r="K120" s="184"/>
      <c r="L120" s="190"/>
      <c r="M120" s="184"/>
      <c r="N120" s="184"/>
    </row>
    <row r="121" spans="1:15" s="77" customFormat="1" ht="15" customHeight="1">
      <c r="A121" s="53"/>
      <c r="B121" s="557" t="s">
        <v>304</v>
      </c>
      <c r="C121" s="184">
        <v>34.390282090000014</v>
      </c>
      <c r="D121" s="184">
        <v>73.602182979999995</v>
      </c>
      <c r="E121" s="190">
        <v>0.34103596285752463</v>
      </c>
      <c r="F121" s="184">
        <v>59.491273430999989</v>
      </c>
      <c r="G121" s="190">
        <v>4.7194925330708744E-2</v>
      </c>
      <c r="H121" s="184">
        <v>45</v>
      </c>
      <c r="I121" s="190">
        <v>0.45000000000000034</v>
      </c>
      <c r="J121" s="53">
        <v>2.5</v>
      </c>
      <c r="K121" s="184">
        <v>108.15594203219999</v>
      </c>
      <c r="L121" s="190">
        <v>1.8180135639161088</v>
      </c>
      <c r="M121" s="184">
        <v>1.2634587938000001</v>
      </c>
      <c r="N121" s="184"/>
    </row>
    <row r="122" spans="1:15" s="77" customFormat="1" ht="15" customHeight="1">
      <c r="A122" s="53"/>
      <c r="B122" s="54" t="s">
        <v>305</v>
      </c>
      <c r="C122" s="184">
        <v>12.62976248</v>
      </c>
      <c r="D122" s="184">
        <v>39.670312490000001</v>
      </c>
      <c r="E122" s="190">
        <v>0.37996720103477061</v>
      </c>
      <c r="F122" s="184">
        <v>27.703180080999999</v>
      </c>
      <c r="G122" s="190">
        <v>3.1435407970767666E-2</v>
      </c>
      <c r="H122" s="184">
        <v>16</v>
      </c>
      <c r="I122" s="190">
        <v>0.45000000000000023</v>
      </c>
      <c r="J122" s="53">
        <v>2.5</v>
      </c>
      <c r="K122" s="184">
        <v>43.901541498599975</v>
      </c>
      <c r="L122" s="190">
        <v>1.5847112631199161</v>
      </c>
      <c r="M122" s="184">
        <v>0.39188734560000016</v>
      </c>
      <c r="N122" s="184"/>
    </row>
    <row r="123" spans="1:15" s="77" customFormat="1" ht="15" customHeight="1">
      <c r="A123" s="53"/>
      <c r="B123" s="54" t="s">
        <v>306</v>
      </c>
      <c r="C123" s="184">
        <v>21.760519610000003</v>
      </c>
      <c r="D123" s="184">
        <v>33.931870489999994</v>
      </c>
      <c r="E123" s="190">
        <v>0.29552080669868197</v>
      </c>
      <c r="F123" s="184">
        <v>31.788093350000011</v>
      </c>
      <c r="G123" s="190">
        <v>6.0929273679477848E-2</v>
      </c>
      <c r="H123" s="184">
        <v>29</v>
      </c>
      <c r="I123" s="190">
        <v>0.45000000000000007</v>
      </c>
      <c r="J123" s="53">
        <v>2.5</v>
      </c>
      <c r="K123" s="184">
        <v>64.254400533599977</v>
      </c>
      <c r="L123" s="190">
        <v>2.0213354675328459</v>
      </c>
      <c r="M123" s="184">
        <v>0.8715714482000001</v>
      </c>
      <c r="N123" s="184"/>
    </row>
    <row r="124" spans="1:15" s="77" customFormat="1" ht="15" customHeight="1">
      <c r="A124" s="53"/>
      <c r="B124" s="557" t="s">
        <v>307</v>
      </c>
      <c r="C124" s="184">
        <v>4.0593336099999995</v>
      </c>
      <c r="D124" s="184">
        <v>6.4838159499999994</v>
      </c>
      <c r="E124" s="190">
        <v>0.20680450129063271</v>
      </c>
      <c r="F124" s="184">
        <v>5.4002159340000002</v>
      </c>
      <c r="G124" s="190">
        <v>0.20855311991370454</v>
      </c>
      <c r="H124" s="184">
        <v>17</v>
      </c>
      <c r="I124" s="190">
        <v>0.44999999999999996</v>
      </c>
      <c r="J124" s="53">
        <v>2.5</v>
      </c>
      <c r="K124" s="184">
        <v>14.660445290900002</v>
      </c>
      <c r="L124" s="190">
        <v>2.7147887177246339</v>
      </c>
      <c r="M124" s="184">
        <v>0.50680434629999982</v>
      </c>
      <c r="N124" s="184"/>
    </row>
    <row r="125" spans="1:15" s="77" customFormat="1" ht="15" customHeight="1">
      <c r="A125" s="53"/>
      <c r="B125" s="54" t="s">
        <v>308</v>
      </c>
      <c r="C125" s="184">
        <v>2.0134422500000002</v>
      </c>
      <c r="D125" s="184">
        <v>2.4294458800000003</v>
      </c>
      <c r="E125" s="190">
        <v>0.21330513153888406</v>
      </c>
      <c r="F125" s="184">
        <v>2.531655523</v>
      </c>
      <c r="G125" s="190">
        <v>0.12952454071378808</v>
      </c>
      <c r="H125" s="184">
        <v>12</v>
      </c>
      <c r="I125" s="190">
        <v>0.4499999999999999</v>
      </c>
      <c r="J125" s="53">
        <v>2.5</v>
      </c>
      <c r="K125" s="184">
        <v>6.2186803046999986</v>
      </c>
      <c r="L125" s="190">
        <v>2.4563690629327377</v>
      </c>
      <c r="M125" s="184">
        <v>0.14756018310000002</v>
      </c>
      <c r="N125" s="184"/>
    </row>
    <row r="126" spans="1:15" s="77" customFormat="1" ht="15" customHeight="1">
      <c r="A126" s="53"/>
      <c r="B126" s="54" t="s">
        <v>309</v>
      </c>
      <c r="C126" s="184">
        <v>2.0458913599999997</v>
      </c>
      <c r="D126" s="184">
        <v>4.05437007</v>
      </c>
      <c r="E126" s="190">
        <v>0.20290921568489181</v>
      </c>
      <c r="F126" s="184">
        <v>2.8685604110000003</v>
      </c>
      <c r="G126" s="190">
        <v>0.27830000000000005</v>
      </c>
      <c r="H126" s="184">
        <v>5</v>
      </c>
      <c r="I126" s="190">
        <v>0.45</v>
      </c>
      <c r="J126" s="53">
        <v>2.5</v>
      </c>
      <c r="K126" s="184">
        <v>8.441764986199999</v>
      </c>
      <c r="L126" s="190">
        <v>2.9428576626200953</v>
      </c>
      <c r="M126" s="184">
        <v>0.35924416320000002</v>
      </c>
      <c r="N126" s="184"/>
    </row>
    <row r="127" spans="1:15" s="77" customFormat="1" ht="15" hidden="1" customHeight="1">
      <c r="A127" s="53"/>
      <c r="B127" s="54" t="s">
        <v>310</v>
      </c>
      <c r="C127" s="184"/>
      <c r="D127" s="184"/>
      <c r="E127" s="190"/>
      <c r="F127" s="184"/>
      <c r="G127" s="190"/>
      <c r="H127" s="184"/>
      <c r="I127" s="190"/>
      <c r="J127" s="53"/>
      <c r="K127" s="184"/>
      <c r="L127" s="190"/>
      <c r="M127" s="184"/>
      <c r="N127" s="184"/>
    </row>
    <row r="128" spans="1:15" s="77" customFormat="1" ht="15" hidden="1" customHeight="1">
      <c r="A128" s="53"/>
      <c r="B128" s="557" t="s">
        <v>311</v>
      </c>
      <c r="C128" s="184"/>
      <c r="D128" s="184"/>
      <c r="E128" s="190"/>
      <c r="F128" s="184"/>
      <c r="G128" s="190"/>
      <c r="H128" s="184"/>
      <c r="I128" s="190"/>
      <c r="J128" s="53"/>
      <c r="K128" s="184"/>
      <c r="L128" s="190"/>
      <c r="M128" s="184"/>
      <c r="N128" s="184"/>
    </row>
    <row r="129" spans="1:14">
      <c r="A129" s="582" t="s">
        <v>334</v>
      </c>
      <c r="B129" s="582"/>
      <c r="C129" s="185">
        <v>6593.8866581099974</v>
      </c>
      <c r="D129" s="185">
        <v>1147.6907603300001</v>
      </c>
      <c r="E129" s="192">
        <v>0.53430404999486081</v>
      </c>
      <c r="F129" s="185">
        <v>7015.3182372209967</v>
      </c>
      <c r="G129" s="192">
        <v>1.5014564452091525E-3</v>
      </c>
      <c r="H129" s="185">
        <v>319</v>
      </c>
      <c r="I129" s="192">
        <v>0.16164893177093326</v>
      </c>
      <c r="J129" s="51">
        <v>2.5</v>
      </c>
      <c r="K129" s="185">
        <v>984.99548170529999</v>
      </c>
      <c r="L129" s="192">
        <v>0.14040638619631474</v>
      </c>
      <c r="M129" s="185">
        <v>3.0145922591000005</v>
      </c>
      <c r="N129" s="185">
        <v>-0.72528245999999985</v>
      </c>
    </row>
    <row r="130" spans="1:14">
      <c r="A130" s="587" t="s">
        <v>319</v>
      </c>
      <c r="B130" s="587"/>
      <c r="C130" s="374">
        <v>43937.902445986096</v>
      </c>
      <c r="D130" s="374">
        <v>18614.347359297888</v>
      </c>
      <c r="E130" s="459">
        <v>0.42788816823080106</v>
      </c>
      <c r="F130" s="374">
        <v>49119.18235363422</v>
      </c>
      <c r="G130" s="159"/>
      <c r="H130" s="374">
        <v>31362</v>
      </c>
      <c r="I130" s="159"/>
      <c r="J130" s="376">
        <v>2.5</v>
      </c>
      <c r="K130" s="374">
        <v>30058.813234068537</v>
      </c>
      <c r="L130" s="459">
        <v>0.62157086299002373</v>
      </c>
      <c r="M130" s="374">
        <v>576.58127727820181</v>
      </c>
      <c r="N130" s="374">
        <v>-463.39913694599989</v>
      </c>
    </row>
    <row r="131" spans="1:14">
      <c r="A131" s="461"/>
      <c r="B131" s="461"/>
      <c r="C131" s="162"/>
      <c r="D131" s="162"/>
      <c r="E131" s="469"/>
      <c r="F131" s="162"/>
      <c r="G131" s="55"/>
      <c r="H131" s="162"/>
      <c r="I131" s="55"/>
      <c r="J131" s="164"/>
      <c r="K131" s="162"/>
      <c r="L131" s="469"/>
      <c r="M131" s="162"/>
      <c r="N131" s="162"/>
    </row>
    <row r="132" spans="1:14" ht="48.6" customHeight="1">
      <c r="A132" s="567" t="s">
        <v>335</v>
      </c>
      <c r="B132" s="567"/>
      <c r="C132" s="567"/>
      <c r="D132" s="567"/>
      <c r="E132" s="567"/>
      <c r="F132" s="567"/>
      <c r="G132" s="567"/>
      <c r="H132" s="567"/>
      <c r="I132" s="567"/>
      <c r="J132" s="567"/>
      <c r="K132" s="567"/>
      <c r="L132" s="567"/>
      <c r="M132" s="567"/>
      <c r="N132" s="567"/>
    </row>
    <row r="133" spans="1:14">
      <c r="A133" s="9"/>
      <c r="B133" s="9"/>
      <c r="C133" s="9"/>
      <c r="D133" s="9"/>
      <c r="E133" s="9"/>
      <c r="F133" s="9"/>
      <c r="G133" s="9"/>
      <c r="H133" s="9"/>
      <c r="I133" s="9"/>
      <c r="J133" s="9"/>
      <c r="K133" s="9"/>
      <c r="L133" s="9"/>
      <c r="M133" s="9"/>
      <c r="N133" s="9"/>
    </row>
    <row r="134" spans="1:14" ht="15.95" customHeight="1">
      <c r="A134" s="591" t="s">
        <v>336</v>
      </c>
      <c r="B134" s="591"/>
      <c r="C134" s="591"/>
      <c r="D134" s="591"/>
      <c r="E134" s="591"/>
      <c r="F134" s="591"/>
      <c r="G134" s="591"/>
      <c r="H134" s="591"/>
      <c r="I134" s="591"/>
      <c r="J134" s="591"/>
      <c r="K134" s="591"/>
      <c r="L134" s="591"/>
      <c r="M134" s="591"/>
      <c r="N134" s="591"/>
    </row>
    <row r="135" spans="1:14">
      <c r="A135" s="2"/>
      <c r="B135" s="2"/>
      <c r="C135" s="2"/>
      <c r="D135" s="2"/>
      <c r="E135" s="2"/>
      <c r="F135" s="2"/>
      <c r="G135" s="2"/>
      <c r="H135" s="460"/>
      <c r="I135" s="460"/>
      <c r="J135" s="446"/>
      <c r="K135" s="2"/>
      <c r="L135" s="2"/>
      <c r="M135" s="2"/>
      <c r="N135" s="2"/>
    </row>
    <row r="136" spans="1:14" ht="28.5" customHeight="1">
      <c r="A136" s="567" t="s">
        <v>337</v>
      </c>
      <c r="B136" s="567"/>
      <c r="C136" s="567"/>
      <c r="D136" s="567"/>
      <c r="E136" s="567"/>
      <c r="F136" s="567"/>
      <c r="G136" s="567"/>
      <c r="H136" s="567"/>
      <c r="I136" s="567"/>
      <c r="J136" s="567"/>
      <c r="K136" s="567"/>
      <c r="L136" s="567"/>
      <c r="M136" s="567"/>
      <c r="N136" s="567"/>
    </row>
    <row r="137" spans="1:14">
      <c r="A137" s="9"/>
      <c r="B137" s="9"/>
      <c r="C137" s="9"/>
      <c r="D137" s="9"/>
      <c r="E137" s="9"/>
      <c r="F137" s="9"/>
      <c r="G137" s="9"/>
      <c r="H137" s="9"/>
      <c r="I137" s="9"/>
      <c r="J137" s="9"/>
      <c r="K137" s="9"/>
      <c r="L137" s="9"/>
      <c r="M137" s="9"/>
      <c r="N137" s="9"/>
    </row>
  </sheetData>
  <mergeCells count="19">
    <mergeCell ref="A130:B130"/>
    <mergeCell ref="A132:N132"/>
    <mergeCell ref="A134:N134"/>
    <mergeCell ref="A136:N136"/>
    <mergeCell ref="A91:B91"/>
    <mergeCell ref="A92:B92"/>
    <mergeCell ref="A110:B110"/>
    <mergeCell ref="A111:B111"/>
    <mergeCell ref="A129:B129"/>
    <mergeCell ref="A73:B73"/>
    <mergeCell ref="A4:N4"/>
    <mergeCell ref="A68:N68"/>
    <mergeCell ref="A27:B27"/>
    <mergeCell ref="A66:B66"/>
    <mergeCell ref="A47:B47"/>
    <mergeCell ref="A28:B28"/>
    <mergeCell ref="A9:B9"/>
    <mergeCell ref="A46:B46"/>
    <mergeCell ref="A65:B65"/>
  </mergeCells>
  <pageMargins left="0.70866141732283472" right="0.70866141732283472" top="0.74803149606299213" bottom="0.74803149606299213" header="0.31496062992125984" footer="0.31496062992125984"/>
  <pageSetup paperSize="9" scale="92" fitToHeight="0" orientation="landscape" r:id="rId1"/>
  <rowBreaks count="5" manualBreakCount="5">
    <brk id="27" max="13" man="1"/>
    <brk id="46" max="13" man="1"/>
    <brk id="69" max="13" man="1"/>
    <brk id="91" max="13" man="1"/>
    <brk id="110"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A54F-58FB-467D-9904-6B5ED91B7E4A}">
  <sheetPr>
    <pageSetUpPr fitToPage="1"/>
  </sheetPr>
  <dimension ref="A1:C17"/>
  <sheetViews>
    <sheetView showGridLines="0" zoomScaleNormal="100" workbookViewId="0">
      <selection activeCell="D1" sqref="D1"/>
    </sheetView>
  </sheetViews>
  <sheetFormatPr defaultColWidth="8.375" defaultRowHeight="15"/>
  <cols>
    <col min="1" max="1" width="3.25" style="7" customWidth="1"/>
    <col min="2" max="2" width="68.25" style="7" customWidth="1"/>
    <col min="3" max="3" width="12.625" style="7" customWidth="1"/>
    <col min="4" max="16384" width="8.375" style="7"/>
  </cols>
  <sheetData>
    <row r="1" spans="1:3" ht="21">
      <c r="A1" s="3" t="s">
        <v>338</v>
      </c>
      <c r="B1" s="167"/>
      <c r="C1" s="167"/>
    </row>
    <row r="2" spans="1:3">
      <c r="A2" s="9"/>
      <c r="B2" s="9"/>
      <c r="C2" s="9"/>
    </row>
    <row r="3" spans="1:3">
      <c r="A3" s="9"/>
      <c r="B3" s="9"/>
      <c r="C3" s="9"/>
    </row>
    <row r="4" spans="1:3" ht="43.5" customHeight="1">
      <c r="A4" s="168"/>
      <c r="B4" s="168"/>
      <c r="C4" s="36" t="s">
        <v>339</v>
      </c>
    </row>
    <row r="5" spans="1:3">
      <c r="A5" s="147"/>
      <c r="B5" s="169"/>
      <c r="C5" s="156" t="s">
        <v>133</v>
      </c>
    </row>
    <row r="6" spans="1:3">
      <c r="A6" s="21">
        <v>1</v>
      </c>
      <c r="B6" s="23" t="s">
        <v>340</v>
      </c>
      <c r="C6" s="52">
        <v>43101473464.696152</v>
      </c>
    </row>
    <row r="7" spans="1:3">
      <c r="A7" s="19">
        <v>2</v>
      </c>
      <c r="B7" s="17" t="s">
        <v>341</v>
      </c>
      <c r="C7" s="173">
        <v>190088463.12247062</v>
      </c>
    </row>
    <row r="8" spans="1:3">
      <c r="A8" s="19">
        <v>3</v>
      </c>
      <c r="B8" s="17" t="s">
        <v>342</v>
      </c>
      <c r="C8" s="173">
        <v>-367064640.33633995</v>
      </c>
    </row>
    <row r="9" spans="1:3" hidden="1">
      <c r="A9" s="19">
        <v>4</v>
      </c>
      <c r="B9" s="17" t="s">
        <v>343</v>
      </c>
      <c r="C9" s="173"/>
    </row>
    <row r="10" spans="1:3" hidden="1">
      <c r="A10" s="19">
        <v>5</v>
      </c>
      <c r="B10" s="17" t="s">
        <v>344</v>
      </c>
      <c r="C10" s="173"/>
    </row>
    <row r="11" spans="1:3" hidden="1">
      <c r="A11" s="19">
        <v>6</v>
      </c>
      <c r="B11" s="17" t="s">
        <v>345</v>
      </c>
      <c r="C11" s="173"/>
    </row>
    <row r="12" spans="1:3" hidden="1">
      <c r="A12" s="19">
        <v>7</v>
      </c>
      <c r="B12" s="17" t="s">
        <v>346</v>
      </c>
      <c r="C12" s="173"/>
    </row>
    <row r="13" spans="1:3" hidden="1">
      <c r="A13" s="19">
        <v>8</v>
      </c>
      <c r="B13" s="17" t="s">
        <v>347</v>
      </c>
      <c r="C13" s="173"/>
    </row>
    <row r="14" spans="1:3">
      <c r="A14" s="21">
        <v>9</v>
      </c>
      <c r="B14" s="23" t="s">
        <v>348</v>
      </c>
      <c r="C14" s="52">
        <v>42924497287.482277</v>
      </c>
    </row>
    <row r="15" spans="1:3">
      <c r="A15" s="9"/>
      <c r="B15" s="9"/>
      <c r="C15" s="9"/>
    </row>
    <row r="16" spans="1:3" ht="57" customHeight="1">
      <c r="A16" s="567" t="s">
        <v>349</v>
      </c>
      <c r="B16" s="567"/>
      <c r="C16" s="567"/>
    </row>
    <row r="17" spans="1:3">
      <c r="A17" s="9"/>
      <c r="B17" s="9"/>
      <c r="C17" s="9"/>
    </row>
  </sheetData>
  <mergeCells count="1">
    <mergeCell ref="A16:C16"/>
  </mergeCells>
  <pageMargins left="0.70866141732283472" right="0.70866141732283472" top="0.74803149606299213" bottom="0.74803149606299213" header="0.31496062992125984" footer="0.31496062992125984"/>
  <pageSetup paperSize="9" scale="93"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2731E-6830-4E58-B39B-0E796B2AC612}">
  <dimension ref="A1:N32"/>
  <sheetViews>
    <sheetView showGridLines="0" zoomScaleNormal="100" workbookViewId="0">
      <selection activeCell="H1" sqref="H1"/>
    </sheetView>
  </sheetViews>
  <sheetFormatPr defaultColWidth="8.625" defaultRowHeight="15"/>
  <cols>
    <col min="1" max="1" width="20" style="7" customWidth="1"/>
    <col min="2" max="7" width="11.375" style="7" customWidth="1"/>
    <col min="8" max="16384" width="8.625" style="7"/>
  </cols>
  <sheetData>
    <row r="1" spans="1:7" ht="18.75">
      <c r="A1" s="3" t="s">
        <v>350</v>
      </c>
      <c r="B1" s="9"/>
      <c r="C1" s="9"/>
      <c r="D1" s="9"/>
      <c r="E1" s="9"/>
      <c r="F1" s="170"/>
      <c r="G1" s="9"/>
    </row>
    <row r="2" spans="1:7" ht="18.75">
      <c r="A2" s="3"/>
      <c r="B2" s="9"/>
      <c r="C2" s="9"/>
      <c r="D2" s="9"/>
      <c r="E2" s="9"/>
      <c r="F2" s="9"/>
      <c r="G2" s="9"/>
    </row>
    <row r="3" spans="1:7" ht="18.75">
      <c r="A3" s="171"/>
      <c r="B3" s="9"/>
      <c r="C3" s="9"/>
      <c r="D3" s="9"/>
      <c r="E3" s="9"/>
      <c r="F3" s="9"/>
      <c r="G3" s="9"/>
    </row>
    <row r="4" spans="1:7">
      <c r="A4" s="4" t="s">
        <v>351</v>
      </c>
      <c r="B4" s="6"/>
      <c r="C4" s="6"/>
      <c r="D4" s="6"/>
      <c r="E4" s="6"/>
      <c r="F4" s="6"/>
      <c r="G4" s="6"/>
    </row>
    <row r="5" spans="1:7">
      <c r="A5" s="154" t="s">
        <v>136</v>
      </c>
      <c r="B5" s="6"/>
      <c r="C5" s="6"/>
      <c r="D5" s="6"/>
      <c r="E5" s="6"/>
      <c r="F5" s="6"/>
      <c r="G5" s="6"/>
    </row>
    <row r="6" spans="1:7">
      <c r="A6" s="595" t="s">
        <v>352</v>
      </c>
      <c r="B6" s="595"/>
      <c r="C6" s="595"/>
      <c r="D6" s="595"/>
      <c r="E6" s="595"/>
      <c r="F6" s="595"/>
      <c r="G6" s="595"/>
    </row>
    <row r="7" spans="1:7" ht="36">
      <c r="A7" s="596" t="s">
        <v>353</v>
      </c>
      <c r="B7" s="36" t="s">
        <v>354</v>
      </c>
      <c r="C7" s="36" t="s">
        <v>355</v>
      </c>
      <c r="D7" s="36" t="s">
        <v>356</v>
      </c>
      <c r="E7" s="36" t="s">
        <v>357</v>
      </c>
      <c r="F7" s="36" t="s">
        <v>339</v>
      </c>
      <c r="G7" s="36" t="s">
        <v>284</v>
      </c>
    </row>
    <row r="8" spans="1:7">
      <c r="A8" s="597"/>
      <c r="B8" s="172" t="s">
        <v>133</v>
      </c>
      <c r="C8" s="172" t="s">
        <v>134</v>
      </c>
      <c r="D8" s="172" t="s">
        <v>135</v>
      </c>
      <c r="E8" s="172" t="s">
        <v>190</v>
      </c>
      <c r="F8" s="172" t="s">
        <v>191</v>
      </c>
      <c r="G8" s="172" t="s">
        <v>286</v>
      </c>
    </row>
    <row r="9" spans="1:7">
      <c r="A9" s="53" t="s">
        <v>358</v>
      </c>
      <c r="B9" s="173">
        <v>27306380.020000003</v>
      </c>
      <c r="C9" s="173">
        <v>3782527.42</v>
      </c>
      <c r="D9" s="174">
        <v>1.9</v>
      </c>
      <c r="E9" s="173">
        <v>31088907.440000001</v>
      </c>
      <c r="F9" s="173">
        <v>59068924.136</v>
      </c>
      <c r="G9" s="173">
        <v>248711.25952000002</v>
      </c>
    </row>
    <row r="10" spans="1:7" ht="24.75" hidden="1">
      <c r="A10" s="53" t="s">
        <v>359</v>
      </c>
      <c r="B10" s="173"/>
      <c r="C10" s="55"/>
      <c r="D10" s="174">
        <v>2.9</v>
      </c>
      <c r="E10" s="173"/>
      <c r="F10" s="173"/>
      <c r="G10" s="173"/>
    </row>
    <row r="11" spans="1:7">
      <c r="A11" s="53" t="s">
        <v>360</v>
      </c>
      <c r="B11" s="173">
        <v>2403038167.8300004</v>
      </c>
      <c r="C11" s="55"/>
      <c r="D11" s="174">
        <v>3.7</v>
      </c>
      <c r="E11" s="173">
        <v>2403038167.8300004</v>
      </c>
      <c r="F11" s="173">
        <v>8891241220.9710026</v>
      </c>
      <c r="G11" s="173">
        <v>57672916.027920008</v>
      </c>
    </row>
    <row r="12" spans="1:7">
      <c r="A12" s="51" t="s">
        <v>175</v>
      </c>
      <c r="B12" s="52">
        <f>SUM(B9:B11)</f>
        <v>2430344547.8500004</v>
      </c>
      <c r="C12" s="52">
        <f>SUM(C9:C11)</f>
        <v>3782527.42</v>
      </c>
      <c r="D12" s="149"/>
      <c r="E12" s="52">
        <f>SUM(E9:E11)</f>
        <v>2434127075.2700005</v>
      </c>
      <c r="F12" s="52">
        <f>SUM(F9:F11)</f>
        <v>8950310145.1070023</v>
      </c>
      <c r="G12" s="52">
        <f>SUM(G9:G11)</f>
        <v>57921627.287440009</v>
      </c>
    </row>
    <row r="13" spans="1:7">
      <c r="A13" s="8"/>
      <c r="B13" s="8"/>
      <c r="C13" s="8"/>
      <c r="D13" s="8"/>
      <c r="E13" s="8"/>
      <c r="F13" s="8"/>
      <c r="G13" s="8"/>
    </row>
    <row r="14" spans="1:7">
      <c r="A14" s="154" t="s">
        <v>180</v>
      </c>
      <c r="B14" s="6"/>
      <c r="C14" s="6"/>
      <c r="D14" s="6"/>
      <c r="E14" s="6"/>
      <c r="F14" s="6"/>
      <c r="G14" s="6"/>
    </row>
    <row r="15" spans="1:7">
      <c r="A15" s="595" t="s">
        <v>352</v>
      </c>
      <c r="B15" s="595"/>
      <c r="C15" s="595"/>
      <c r="D15" s="595"/>
      <c r="E15" s="595"/>
      <c r="F15" s="595"/>
      <c r="G15" s="595"/>
    </row>
    <row r="16" spans="1:7" ht="36">
      <c r="A16" s="596" t="s">
        <v>353</v>
      </c>
      <c r="B16" s="36" t="s">
        <v>354</v>
      </c>
      <c r="C16" s="36" t="s">
        <v>355</v>
      </c>
      <c r="D16" s="36" t="s">
        <v>356</v>
      </c>
      <c r="E16" s="36" t="s">
        <v>357</v>
      </c>
      <c r="F16" s="36" t="s">
        <v>339</v>
      </c>
      <c r="G16" s="36" t="s">
        <v>284</v>
      </c>
    </row>
    <row r="17" spans="1:14">
      <c r="A17" s="597"/>
      <c r="B17" s="172" t="s">
        <v>133</v>
      </c>
      <c r="C17" s="172" t="s">
        <v>134</v>
      </c>
      <c r="D17" s="172" t="s">
        <v>135</v>
      </c>
      <c r="E17" s="172" t="s">
        <v>190</v>
      </c>
      <c r="F17" s="172" t="s">
        <v>191</v>
      </c>
      <c r="G17" s="172" t="s">
        <v>286</v>
      </c>
    </row>
    <row r="18" spans="1:14">
      <c r="A18" s="53" t="s">
        <v>358</v>
      </c>
      <c r="B18" s="173">
        <v>26610387.210000001</v>
      </c>
      <c r="C18" s="55"/>
      <c r="D18" s="174">
        <v>1.9</v>
      </c>
      <c r="E18" s="173">
        <v>26610387.210000001</v>
      </c>
      <c r="F18" s="173">
        <v>50559735.699000001</v>
      </c>
      <c r="G18" s="173">
        <v>212883.09768000004</v>
      </c>
    </row>
    <row r="19" spans="1:14" ht="14.45" hidden="1" customHeight="1">
      <c r="A19" s="53" t="s">
        <v>359</v>
      </c>
      <c r="B19" s="173"/>
      <c r="C19" s="55"/>
      <c r="D19" s="174">
        <v>2.9</v>
      </c>
      <c r="E19" s="173"/>
      <c r="F19" s="173"/>
      <c r="G19" s="173"/>
    </row>
    <row r="20" spans="1:14">
      <c r="A20" s="53" t="s">
        <v>360</v>
      </c>
      <c r="B20" s="173">
        <v>75074337.700000003</v>
      </c>
      <c r="C20" s="55"/>
      <c r="D20" s="174">
        <v>3.7</v>
      </c>
      <c r="E20" s="173">
        <v>75074337.700000003</v>
      </c>
      <c r="F20" s="173">
        <v>277775049.49000001</v>
      </c>
      <c r="G20" s="173">
        <v>1801784.1047999999</v>
      </c>
    </row>
    <row r="21" spans="1:14">
      <c r="A21" s="51" t="s">
        <v>175</v>
      </c>
      <c r="B21" s="52">
        <f>SUM(B18:B20)</f>
        <v>101684724.91</v>
      </c>
      <c r="C21" s="149"/>
      <c r="D21" s="149"/>
      <c r="E21" s="52">
        <f>SUM(E18:E20)</f>
        <v>101684724.91</v>
      </c>
      <c r="F21" s="52">
        <f>SUM(F18:F20)</f>
        <v>328334785.18900001</v>
      </c>
      <c r="G21" s="52">
        <f>SUM(G18:G20)</f>
        <v>2014667.20248</v>
      </c>
    </row>
    <row r="22" spans="1:14">
      <c r="A22" s="9"/>
      <c r="B22" s="9"/>
      <c r="C22" s="9"/>
      <c r="D22" s="9"/>
      <c r="E22" s="9"/>
      <c r="F22" s="9"/>
      <c r="G22" s="9"/>
    </row>
    <row r="23" spans="1:14" ht="43.5" customHeight="1">
      <c r="A23" s="567" t="s">
        <v>1248</v>
      </c>
      <c r="B23" s="567"/>
      <c r="C23" s="567"/>
      <c r="D23" s="567"/>
      <c r="E23" s="567"/>
      <c r="F23" s="567"/>
      <c r="G23" s="567"/>
      <c r="H23" s="84"/>
      <c r="I23" s="84"/>
      <c r="J23" s="84"/>
      <c r="K23" s="84"/>
      <c r="L23" s="84"/>
      <c r="M23" s="84"/>
      <c r="N23" s="84"/>
    </row>
    <row r="24" spans="1:14">
      <c r="A24" s="5"/>
      <c r="B24" s="5"/>
      <c r="C24" s="5"/>
      <c r="D24" s="5"/>
      <c r="E24" s="5"/>
      <c r="F24" s="5"/>
      <c r="G24" s="5"/>
      <c r="H24" s="84"/>
      <c r="I24" s="84"/>
      <c r="J24" s="84"/>
      <c r="K24" s="84"/>
      <c r="L24" s="84"/>
      <c r="M24" s="84"/>
      <c r="N24" s="84"/>
    </row>
    <row r="25" spans="1:14">
      <c r="A25" s="9"/>
      <c r="B25" s="9"/>
      <c r="C25" s="9"/>
      <c r="D25" s="9"/>
      <c r="E25" s="9"/>
      <c r="F25" s="9"/>
      <c r="G25" s="9"/>
    </row>
    <row r="26" spans="1:14" ht="18.75">
      <c r="A26" s="3" t="s">
        <v>361</v>
      </c>
      <c r="B26" s="9"/>
      <c r="C26" s="9"/>
      <c r="D26" s="9"/>
      <c r="E26" s="9"/>
      <c r="F26" s="9"/>
      <c r="G26" s="9"/>
      <c r="H26" s="84"/>
      <c r="I26" s="84"/>
      <c r="J26" s="84"/>
      <c r="K26" s="84"/>
      <c r="L26" s="84"/>
      <c r="M26" s="84"/>
      <c r="N26" s="84"/>
    </row>
    <row r="27" spans="1:14">
      <c r="A27" s="68"/>
      <c r="B27" s="68"/>
      <c r="C27" s="68"/>
      <c r="D27" s="68"/>
      <c r="E27" s="9"/>
      <c r="F27" s="9"/>
      <c r="G27" s="9"/>
      <c r="H27" s="84"/>
      <c r="I27" s="84"/>
      <c r="J27" s="84"/>
      <c r="K27" s="84"/>
      <c r="L27" s="84"/>
      <c r="M27" s="84"/>
      <c r="N27" s="84"/>
    </row>
    <row r="28" spans="1:14" ht="14.45" customHeight="1">
      <c r="A28" s="8"/>
      <c r="B28" s="8"/>
      <c r="C28" s="8"/>
      <c r="D28" s="593" t="s">
        <v>136</v>
      </c>
      <c r="E28" s="594"/>
      <c r="F28" s="593" t="s">
        <v>180</v>
      </c>
      <c r="G28" s="594"/>
      <c r="H28" s="84"/>
      <c r="I28" s="84"/>
      <c r="J28" s="84"/>
      <c r="K28" s="84"/>
      <c r="L28" s="84"/>
      <c r="M28" s="84"/>
    </row>
    <row r="29" spans="1:14">
      <c r="A29" s="8"/>
      <c r="B29" s="365"/>
      <c r="C29" s="9"/>
      <c r="D29" s="555" t="s">
        <v>133</v>
      </c>
      <c r="E29" s="555" t="s">
        <v>134</v>
      </c>
      <c r="F29" s="555" t="s">
        <v>133</v>
      </c>
      <c r="G29" s="555" t="s">
        <v>134</v>
      </c>
      <c r="H29" s="84"/>
      <c r="I29" s="84"/>
      <c r="J29" s="84"/>
      <c r="K29" s="84"/>
      <c r="L29" s="84"/>
      <c r="M29" s="84"/>
    </row>
    <row r="30" spans="1:14" ht="24">
      <c r="A30" s="94" t="s">
        <v>102</v>
      </c>
      <c r="B30" s="364"/>
      <c r="C30" s="414"/>
      <c r="D30" s="363" t="s">
        <v>357</v>
      </c>
      <c r="E30" s="363" t="s">
        <v>362</v>
      </c>
      <c r="F30" s="363" t="s">
        <v>357</v>
      </c>
      <c r="G30" s="363" t="s">
        <v>362</v>
      </c>
      <c r="H30" s="84"/>
      <c r="I30" s="84"/>
      <c r="J30" s="84"/>
      <c r="K30" s="84"/>
      <c r="L30" s="84"/>
      <c r="M30" s="84"/>
    </row>
    <row r="31" spans="1:14" ht="47.45" customHeight="1">
      <c r="A31" s="592" t="s">
        <v>363</v>
      </c>
      <c r="B31" s="592"/>
      <c r="C31" s="592"/>
      <c r="D31" s="404">
        <v>2305645039.2399998</v>
      </c>
      <c r="E31" s="404">
        <v>8530886645.1879997</v>
      </c>
      <c r="F31" s="404">
        <v>2305645039.2399998</v>
      </c>
      <c r="G31" s="404">
        <v>6759471089.7651043</v>
      </c>
      <c r="H31" s="566"/>
      <c r="I31" s="84"/>
      <c r="J31" s="84"/>
      <c r="K31" s="84"/>
      <c r="L31" s="84"/>
      <c r="M31" s="84"/>
    </row>
    <row r="32" spans="1:14">
      <c r="A32" s="9"/>
      <c r="B32" s="9"/>
      <c r="C32" s="9"/>
      <c r="D32" s="9"/>
      <c r="E32" s="9"/>
      <c r="F32" s="9"/>
      <c r="G32" s="9"/>
    </row>
  </sheetData>
  <mergeCells count="8">
    <mergeCell ref="A31:C31"/>
    <mergeCell ref="D28:E28"/>
    <mergeCell ref="F28:G28"/>
    <mergeCell ref="A6:G6"/>
    <mergeCell ref="A7:A8"/>
    <mergeCell ref="A15:G15"/>
    <mergeCell ref="A16:A17"/>
    <mergeCell ref="A23:G23"/>
  </mergeCells>
  <pageMargins left="0.7" right="0.7" top="0.75" bottom="0.75" header="0.3" footer="0.3"/>
  <pageSetup paperSize="9" fitToWidth="0" fitToHeight="0" orientation="landscape" r:id="rId1"/>
  <rowBreaks count="1" manualBreakCount="1">
    <brk id="25" max="6" man="1"/>
  </rowBreaks>
  <colBreaks count="1" manualBreakCount="1">
    <brk id="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ACB64-AD03-4C88-B09D-3D5D671EE0A5}">
  <dimension ref="A1:T51"/>
  <sheetViews>
    <sheetView showGridLines="0" zoomScaleNormal="100" workbookViewId="0">
      <selection activeCell="T1" sqref="T1"/>
    </sheetView>
  </sheetViews>
  <sheetFormatPr defaultColWidth="8.625" defaultRowHeight="15"/>
  <cols>
    <col min="1" max="1" width="3.5" style="7" customWidth="1"/>
    <col min="2" max="2" width="51.125" style="7" customWidth="1"/>
    <col min="3" max="3" width="6.125" style="7" customWidth="1"/>
    <col min="4" max="6" width="6.125" style="7" hidden="1" customWidth="1"/>
    <col min="7" max="9" width="6.125" style="7" customWidth="1"/>
    <col min="10" max="10" width="6.125" style="7" hidden="1" customWidth="1"/>
    <col min="11" max="14" width="6.125" style="7" customWidth="1"/>
    <col min="15" max="15" width="6.125" style="7" hidden="1" customWidth="1"/>
    <col min="16" max="16" width="6.125" style="7" customWidth="1"/>
    <col min="17" max="17" width="6.125" style="7" hidden="1" customWidth="1"/>
    <col min="18" max="18" width="6.125" style="7" customWidth="1"/>
    <col min="19" max="19" width="7.25" style="7" customWidth="1"/>
    <col min="20" max="16384" width="8.625" style="7"/>
  </cols>
  <sheetData>
    <row r="1" spans="1:20" ht="18.75">
      <c r="A1" s="3" t="s">
        <v>364</v>
      </c>
      <c r="B1" s="9"/>
      <c r="C1" s="9"/>
      <c r="D1" s="9"/>
      <c r="E1" s="9"/>
      <c r="F1" s="9"/>
      <c r="G1" s="9"/>
      <c r="H1" s="9"/>
      <c r="I1" s="9"/>
      <c r="J1" s="9"/>
      <c r="K1" s="9"/>
      <c r="L1" s="9"/>
      <c r="M1" s="9"/>
      <c r="N1" s="9"/>
      <c r="O1" s="9"/>
      <c r="P1" s="9"/>
      <c r="Q1" s="9"/>
      <c r="R1" s="9"/>
      <c r="S1" s="9"/>
    </row>
    <row r="2" spans="1:20" ht="18.75">
      <c r="A2" s="9"/>
      <c r="B2" s="171"/>
      <c r="C2" s="9"/>
      <c r="D2" s="9"/>
      <c r="E2" s="9"/>
      <c r="F2" s="9"/>
      <c r="G2" s="9"/>
      <c r="H2" s="9"/>
      <c r="I2" s="9"/>
      <c r="J2" s="9"/>
      <c r="K2" s="9"/>
      <c r="L2" s="9"/>
      <c r="M2" s="9"/>
      <c r="N2" s="9"/>
      <c r="O2" s="9"/>
      <c r="P2" s="9"/>
      <c r="Q2" s="9"/>
      <c r="R2" s="9"/>
      <c r="S2" s="9"/>
    </row>
    <row r="3" spans="1:20">
      <c r="A3" s="9"/>
      <c r="B3" s="9"/>
      <c r="C3" s="9"/>
      <c r="D3" s="9"/>
      <c r="E3" s="9"/>
      <c r="F3" s="9"/>
      <c r="G3" s="9"/>
      <c r="H3" s="9"/>
      <c r="I3" s="9"/>
      <c r="J3" s="9"/>
      <c r="K3" s="9"/>
      <c r="L3" s="9"/>
      <c r="M3" s="9"/>
      <c r="N3" s="9"/>
      <c r="O3" s="9"/>
      <c r="P3" s="9"/>
      <c r="Q3" s="9"/>
      <c r="R3" s="9"/>
      <c r="S3" s="9"/>
    </row>
    <row r="4" spans="1:20">
      <c r="A4" s="154" t="s">
        <v>365</v>
      </c>
      <c r="B4" s="154"/>
      <c r="C4" s="6"/>
      <c r="D4" s="6"/>
      <c r="E4" s="6"/>
      <c r="F4" s="6"/>
      <c r="G4" s="6"/>
      <c r="H4" s="6"/>
      <c r="I4" s="6"/>
      <c r="J4" s="6"/>
      <c r="K4" s="6"/>
      <c r="L4" s="6"/>
      <c r="M4" s="6"/>
      <c r="N4" s="6"/>
      <c r="O4" s="6"/>
      <c r="P4" s="6"/>
      <c r="Q4" s="6"/>
      <c r="R4" s="6"/>
      <c r="S4" s="6"/>
    </row>
    <row r="5" spans="1:20" ht="15.95" customHeight="1">
      <c r="A5" s="602" t="s">
        <v>366</v>
      </c>
      <c r="B5" s="603"/>
      <c r="C5" s="599" t="s">
        <v>356</v>
      </c>
      <c r="D5" s="600"/>
      <c r="E5" s="600"/>
      <c r="F5" s="600"/>
      <c r="G5" s="600"/>
      <c r="H5" s="600"/>
      <c r="I5" s="600"/>
      <c r="J5" s="600"/>
      <c r="K5" s="600"/>
      <c r="L5" s="600"/>
      <c r="M5" s="600"/>
      <c r="N5" s="600"/>
      <c r="O5" s="600"/>
      <c r="P5" s="600"/>
      <c r="Q5" s="601"/>
      <c r="R5" s="598" t="s">
        <v>175</v>
      </c>
      <c r="S5" s="598" t="s">
        <v>367</v>
      </c>
    </row>
    <row r="6" spans="1:20" ht="15.95" customHeight="1">
      <c r="A6" s="604"/>
      <c r="B6" s="605"/>
      <c r="C6" s="179">
        <v>0</v>
      </c>
      <c r="D6" s="180">
        <v>0.02</v>
      </c>
      <c r="E6" s="179">
        <v>0.04</v>
      </c>
      <c r="F6" s="180">
        <v>0.1</v>
      </c>
      <c r="G6" s="180">
        <v>0.2</v>
      </c>
      <c r="H6" s="180">
        <v>0.35</v>
      </c>
      <c r="I6" s="180">
        <v>0.5</v>
      </c>
      <c r="J6" s="180">
        <v>0.7</v>
      </c>
      <c r="K6" s="180">
        <v>0.75</v>
      </c>
      <c r="L6" s="180">
        <v>1</v>
      </c>
      <c r="M6" s="180">
        <v>1.5</v>
      </c>
      <c r="N6" s="180">
        <v>2.5</v>
      </c>
      <c r="O6" s="180">
        <v>3.7</v>
      </c>
      <c r="P6" s="180">
        <v>12.5</v>
      </c>
      <c r="Q6" s="180" t="s">
        <v>368</v>
      </c>
      <c r="R6" s="598"/>
      <c r="S6" s="598"/>
    </row>
    <row r="7" spans="1:20" ht="15.95" customHeight="1">
      <c r="A7" s="606"/>
      <c r="B7" s="607"/>
      <c r="C7" s="182" t="s">
        <v>133</v>
      </c>
      <c r="D7" s="182" t="s">
        <v>134</v>
      </c>
      <c r="E7" s="182" t="s">
        <v>135</v>
      </c>
      <c r="F7" s="182" t="s">
        <v>190</v>
      </c>
      <c r="G7" s="182" t="s">
        <v>191</v>
      </c>
      <c r="H7" s="182" t="s">
        <v>286</v>
      </c>
      <c r="I7" s="182" t="s">
        <v>287</v>
      </c>
      <c r="J7" s="182" t="s">
        <v>288</v>
      </c>
      <c r="K7" s="182" t="s">
        <v>289</v>
      </c>
      <c r="L7" s="182" t="s">
        <v>290</v>
      </c>
      <c r="M7" s="182" t="s">
        <v>291</v>
      </c>
      <c r="N7" s="182" t="s">
        <v>292</v>
      </c>
      <c r="O7" s="182" t="s">
        <v>293</v>
      </c>
      <c r="P7" s="182" t="s">
        <v>369</v>
      </c>
      <c r="Q7" s="182" t="s">
        <v>370</v>
      </c>
      <c r="R7" s="182" t="s">
        <v>371</v>
      </c>
      <c r="S7" s="182" t="s">
        <v>372</v>
      </c>
    </row>
    <row r="8" spans="1:20" ht="15.95" customHeight="1">
      <c r="A8" s="12">
        <v>1</v>
      </c>
      <c r="B8" s="10" t="s">
        <v>373</v>
      </c>
      <c r="C8" s="184">
        <v>30869.300295914552</v>
      </c>
      <c r="D8" s="467"/>
      <c r="E8" s="467"/>
      <c r="F8" s="467"/>
      <c r="G8" s="184"/>
      <c r="H8" s="184"/>
      <c r="I8" s="184"/>
      <c r="J8" s="467"/>
      <c r="K8" s="184"/>
      <c r="L8" s="184"/>
      <c r="M8" s="184"/>
      <c r="N8" s="184">
        <v>145.86562904999991</v>
      </c>
      <c r="O8" s="184"/>
      <c r="P8" s="184"/>
      <c r="Q8" s="184"/>
      <c r="R8" s="185">
        <f>SUM(C8:Q8)</f>
        <v>31015.165924964553</v>
      </c>
      <c r="S8" s="184">
        <v>28192.886965876438</v>
      </c>
      <c r="T8" s="400"/>
    </row>
    <row r="9" spans="1:20" ht="15.95" customHeight="1">
      <c r="A9" s="12">
        <v>2</v>
      </c>
      <c r="B9" s="48" t="s">
        <v>374</v>
      </c>
      <c r="C9" s="184">
        <v>4440.9960808692822</v>
      </c>
      <c r="D9" s="467"/>
      <c r="E9" s="467"/>
      <c r="F9" s="467"/>
      <c r="G9" s="184"/>
      <c r="H9" s="184"/>
      <c r="I9" s="184"/>
      <c r="J9" s="467"/>
      <c r="K9" s="184"/>
      <c r="L9" s="184"/>
      <c r="M9" s="184"/>
      <c r="N9" s="184"/>
      <c r="O9" s="184"/>
      <c r="P9" s="184"/>
      <c r="Q9" s="184"/>
      <c r="R9" s="185">
        <f t="shared" ref="R9:R17" si="0">SUM(C9:Q9)</f>
        <v>4440.9960808692822</v>
      </c>
      <c r="S9" s="184">
        <v>2934.9100280593034</v>
      </c>
      <c r="T9" s="400"/>
    </row>
    <row r="10" spans="1:20" ht="15.95" customHeight="1">
      <c r="A10" s="12">
        <v>3</v>
      </c>
      <c r="B10" s="48" t="s">
        <v>375</v>
      </c>
      <c r="C10" s="184"/>
      <c r="D10" s="467"/>
      <c r="E10" s="467"/>
      <c r="F10" s="467"/>
      <c r="G10" s="184">
        <v>137.36300062999999</v>
      </c>
      <c r="H10" s="184"/>
      <c r="I10" s="184"/>
      <c r="J10" s="467"/>
      <c r="K10" s="184"/>
      <c r="L10" s="184">
        <v>5.7092323300000016</v>
      </c>
      <c r="M10" s="184"/>
      <c r="N10" s="184"/>
      <c r="O10" s="184"/>
      <c r="P10" s="184"/>
      <c r="Q10" s="184"/>
      <c r="R10" s="185">
        <f t="shared" si="0"/>
        <v>143.07223295999998</v>
      </c>
      <c r="S10" s="184">
        <v>5.7092802199999992</v>
      </c>
      <c r="T10" s="400"/>
    </row>
    <row r="11" spans="1:20" ht="15.95" customHeight="1">
      <c r="A11" s="12">
        <v>4</v>
      </c>
      <c r="B11" s="48" t="s">
        <v>376</v>
      </c>
      <c r="C11" s="184">
        <v>835.75520596390038</v>
      </c>
      <c r="D11" s="467"/>
      <c r="E11" s="467"/>
      <c r="F11" s="467"/>
      <c r="G11" s="184"/>
      <c r="H11" s="184"/>
      <c r="I11" s="184"/>
      <c r="J11" s="467"/>
      <c r="K11" s="184"/>
      <c r="L11" s="184"/>
      <c r="M11" s="184"/>
      <c r="N11" s="184"/>
      <c r="O11" s="184"/>
      <c r="P11" s="184"/>
      <c r="Q11" s="184"/>
      <c r="R11" s="185">
        <f t="shared" si="0"/>
        <v>835.75520596390038</v>
      </c>
      <c r="S11" s="184">
        <v>183.70840763390012</v>
      </c>
      <c r="T11" s="400"/>
    </row>
    <row r="12" spans="1:20" ht="15.95" customHeight="1">
      <c r="A12" s="12">
        <v>5</v>
      </c>
      <c r="B12" s="48" t="s">
        <v>377</v>
      </c>
      <c r="C12" s="184">
        <v>1083.2194664400001</v>
      </c>
      <c r="D12" s="467"/>
      <c r="E12" s="467"/>
      <c r="F12" s="467"/>
      <c r="G12" s="184"/>
      <c r="H12" s="184"/>
      <c r="I12" s="184"/>
      <c r="J12" s="467"/>
      <c r="K12" s="184"/>
      <c r="L12" s="184"/>
      <c r="M12" s="184"/>
      <c r="N12" s="184"/>
      <c r="O12" s="184"/>
      <c r="P12" s="184"/>
      <c r="Q12" s="184"/>
      <c r="R12" s="185">
        <f t="shared" si="0"/>
        <v>1083.2194664400001</v>
      </c>
      <c r="S12" s="184"/>
      <c r="T12" s="400"/>
    </row>
    <row r="13" spans="1:20" ht="15.95" customHeight="1">
      <c r="A13" s="12">
        <v>6</v>
      </c>
      <c r="B13" s="48" t="s">
        <v>378</v>
      </c>
      <c r="C13" s="184">
        <v>586.43049783000083</v>
      </c>
      <c r="D13" s="467"/>
      <c r="E13" s="467"/>
      <c r="F13" s="467"/>
      <c r="G13" s="184">
        <v>4.5687743299999992</v>
      </c>
      <c r="H13" s="184"/>
      <c r="I13" s="184"/>
      <c r="J13" s="467"/>
      <c r="K13" s="184"/>
      <c r="L13" s="184"/>
      <c r="M13" s="184"/>
      <c r="N13" s="184"/>
      <c r="O13" s="184"/>
      <c r="P13" s="184"/>
      <c r="Q13" s="184"/>
      <c r="R13" s="185">
        <f t="shared" si="0"/>
        <v>590.99927216000083</v>
      </c>
      <c r="S13" s="184">
        <v>590.3690791500037</v>
      </c>
      <c r="T13" s="400"/>
    </row>
    <row r="14" spans="1:20" ht="15.95" customHeight="1">
      <c r="A14" s="12">
        <v>7</v>
      </c>
      <c r="B14" s="48" t="s">
        <v>379</v>
      </c>
      <c r="C14" s="184">
        <v>3.9699999999999996E-3</v>
      </c>
      <c r="D14" s="467"/>
      <c r="E14" s="467"/>
      <c r="F14" s="467"/>
      <c r="G14" s="184"/>
      <c r="H14" s="184"/>
      <c r="I14" s="184"/>
      <c r="J14" s="467"/>
      <c r="K14" s="184"/>
      <c r="L14" s="184">
        <v>3709.1792961649489</v>
      </c>
      <c r="M14" s="184"/>
      <c r="N14" s="184"/>
      <c r="O14" s="184"/>
      <c r="P14" s="184"/>
      <c r="Q14" s="184"/>
      <c r="R14" s="185">
        <f t="shared" si="0"/>
        <v>3709.1832661649491</v>
      </c>
      <c r="S14" s="184">
        <v>3519.0832284599933</v>
      </c>
      <c r="T14" s="400"/>
    </row>
    <row r="15" spans="1:20" ht="15.95" customHeight="1">
      <c r="A15" s="12">
        <v>8</v>
      </c>
      <c r="B15" s="48" t="s">
        <v>380</v>
      </c>
      <c r="C15" s="184"/>
      <c r="D15" s="467"/>
      <c r="E15" s="467"/>
      <c r="F15" s="467"/>
      <c r="G15" s="184"/>
      <c r="H15" s="184"/>
      <c r="I15" s="184"/>
      <c r="J15" s="467"/>
      <c r="K15" s="184">
        <v>1610.5335045844031</v>
      </c>
      <c r="L15" s="184"/>
      <c r="M15" s="184"/>
      <c r="N15" s="184"/>
      <c r="O15" s="184"/>
      <c r="P15" s="184"/>
      <c r="Q15" s="184"/>
      <c r="R15" s="185">
        <f t="shared" si="0"/>
        <v>1610.5335045844031</v>
      </c>
      <c r="S15" s="184">
        <v>1610.5335045787078</v>
      </c>
      <c r="T15" s="400"/>
    </row>
    <row r="16" spans="1:20" ht="15.95" customHeight="1">
      <c r="A16" s="12">
        <v>9</v>
      </c>
      <c r="B16" s="48" t="s">
        <v>381</v>
      </c>
      <c r="C16" s="184"/>
      <c r="D16" s="467"/>
      <c r="E16" s="467"/>
      <c r="F16" s="467"/>
      <c r="G16" s="184"/>
      <c r="H16" s="184">
        <v>0.96782497000000001</v>
      </c>
      <c r="I16" s="184">
        <v>5.6384712800000001</v>
      </c>
      <c r="J16" s="467"/>
      <c r="K16" s="184"/>
      <c r="L16" s="184"/>
      <c r="M16" s="184"/>
      <c r="N16" s="184"/>
      <c r="O16" s="184"/>
      <c r="P16" s="184"/>
      <c r="Q16" s="184"/>
      <c r="R16" s="185">
        <f t="shared" si="0"/>
        <v>6.6062962499999998</v>
      </c>
      <c r="S16" s="184">
        <v>6.6062962449999993</v>
      </c>
      <c r="T16" s="400"/>
    </row>
    <row r="17" spans="1:20" ht="15.95" customHeight="1">
      <c r="A17" s="12">
        <v>10</v>
      </c>
      <c r="B17" s="48" t="s">
        <v>382</v>
      </c>
      <c r="C17" s="184"/>
      <c r="D17" s="467"/>
      <c r="E17" s="467"/>
      <c r="F17" s="467"/>
      <c r="G17" s="184"/>
      <c r="H17" s="184"/>
      <c r="I17" s="184"/>
      <c r="J17" s="467"/>
      <c r="K17" s="184"/>
      <c r="L17" s="184">
        <v>28.838664269999825</v>
      </c>
      <c r="M17" s="184">
        <v>10.178004954999945</v>
      </c>
      <c r="N17" s="184"/>
      <c r="O17" s="184"/>
      <c r="P17" s="184"/>
      <c r="Q17" s="184"/>
      <c r="R17" s="185">
        <f t="shared" si="0"/>
        <v>39.016669224999774</v>
      </c>
      <c r="S17" s="184">
        <v>39.016669224999696</v>
      </c>
      <c r="T17" s="400"/>
    </row>
    <row r="18" spans="1:20" ht="15.95" hidden="1" customHeight="1">
      <c r="A18" s="12">
        <v>11</v>
      </c>
      <c r="B18" s="48" t="s">
        <v>383</v>
      </c>
      <c r="C18" s="184"/>
      <c r="D18" s="467"/>
      <c r="E18" s="467"/>
      <c r="F18" s="467"/>
      <c r="G18" s="184"/>
      <c r="H18" s="184"/>
      <c r="I18" s="184"/>
      <c r="J18" s="467"/>
      <c r="K18" s="184"/>
      <c r="L18" s="184"/>
      <c r="M18" s="184"/>
      <c r="N18" s="184"/>
      <c r="O18" s="184"/>
      <c r="P18" s="184"/>
      <c r="Q18" s="184"/>
      <c r="R18" s="185"/>
      <c r="S18" s="184"/>
      <c r="T18" s="400"/>
    </row>
    <row r="19" spans="1:20" ht="15.95" hidden="1" customHeight="1">
      <c r="A19" s="12">
        <v>12</v>
      </c>
      <c r="B19" s="48" t="s">
        <v>384</v>
      </c>
      <c r="C19" s="184"/>
      <c r="D19" s="467"/>
      <c r="E19" s="467"/>
      <c r="F19" s="467"/>
      <c r="G19" s="184"/>
      <c r="H19" s="184"/>
      <c r="I19" s="184"/>
      <c r="J19" s="467"/>
      <c r="K19" s="184"/>
      <c r="L19" s="184"/>
      <c r="M19" s="184"/>
      <c r="N19" s="184"/>
      <c r="O19" s="184"/>
      <c r="P19" s="184"/>
      <c r="Q19" s="184"/>
      <c r="R19" s="185"/>
      <c r="S19" s="184"/>
      <c r="T19" s="400"/>
    </row>
    <row r="20" spans="1:20" ht="24" hidden="1">
      <c r="A20" s="12">
        <v>13</v>
      </c>
      <c r="B20" s="48" t="s">
        <v>385</v>
      </c>
      <c r="C20" s="184"/>
      <c r="D20" s="467"/>
      <c r="E20" s="467"/>
      <c r="F20" s="467"/>
      <c r="G20" s="184"/>
      <c r="H20" s="184"/>
      <c r="I20" s="184"/>
      <c r="J20" s="467"/>
      <c r="K20" s="184"/>
      <c r="L20" s="184"/>
      <c r="M20" s="184"/>
      <c r="N20" s="184"/>
      <c r="O20" s="184"/>
      <c r="P20" s="184"/>
      <c r="Q20" s="184"/>
      <c r="R20" s="185"/>
      <c r="S20" s="184"/>
      <c r="T20" s="400"/>
    </row>
    <row r="21" spans="1:20" ht="15.95" customHeight="1">
      <c r="A21" s="12">
        <v>14</v>
      </c>
      <c r="B21" s="48" t="s">
        <v>386</v>
      </c>
      <c r="C21" s="184"/>
      <c r="D21" s="467"/>
      <c r="E21" s="467"/>
      <c r="F21" s="467"/>
      <c r="G21" s="184"/>
      <c r="H21" s="184"/>
      <c r="I21" s="184"/>
      <c r="J21" s="467"/>
      <c r="K21" s="184"/>
      <c r="L21" s="184"/>
      <c r="M21" s="184"/>
      <c r="N21" s="184"/>
      <c r="O21" s="184"/>
      <c r="P21" s="184">
        <v>1E-3</v>
      </c>
      <c r="Q21" s="184"/>
      <c r="R21" s="185">
        <f t="shared" ref="R21:R23" si="1">SUM(C21:Q21)</f>
        <v>1E-3</v>
      </c>
      <c r="S21" s="184">
        <v>1E-3</v>
      </c>
      <c r="T21" s="400"/>
    </row>
    <row r="22" spans="1:20" ht="15.95" customHeight="1">
      <c r="A22" s="12">
        <v>15</v>
      </c>
      <c r="B22" s="48" t="s">
        <v>387</v>
      </c>
      <c r="C22" s="184"/>
      <c r="D22" s="467"/>
      <c r="E22" s="467"/>
      <c r="F22" s="467"/>
      <c r="G22" s="184"/>
      <c r="H22" s="184"/>
      <c r="I22" s="184"/>
      <c r="J22" s="467"/>
      <c r="K22" s="184"/>
      <c r="L22" s="184">
        <v>0.67366323000000095</v>
      </c>
      <c r="M22" s="184"/>
      <c r="N22" s="184"/>
      <c r="O22" s="184"/>
      <c r="P22" s="184"/>
      <c r="Q22" s="184"/>
      <c r="R22" s="185">
        <f t="shared" si="1"/>
        <v>0.67366323000000095</v>
      </c>
      <c r="S22" s="184">
        <v>0.67366322999999939</v>
      </c>
      <c r="T22" s="400"/>
    </row>
    <row r="23" spans="1:20" ht="15.95" customHeight="1">
      <c r="A23" s="12">
        <v>16</v>
      </c>
      <c r="B23" s="48" t="s">
        <v>388</v>
      </c>
      <c r="C23" s="184"/>
      <c r="D23" s="467"/>
      <c r="E23" s="467"/>
      <c r="F23" s="467"/>
      <c r="G23" s="184"/>
      <c r="H23" s="184"/>
      <c r="I23" s="184"/>
      <c r="J23" s="467"/>
      <c r="K23" s="184"/>
      <c r="L23" s="184">
        <v>137.91547694820048</v>
      </c>
      <c r="M23" s="184"/>
      <c r="N23" s="184"/>
      <c r="O23" s="184"/>
      <c r="P23" s="184"/>
      <c r="Q23" s="184"/>
      <c r="R23" s="185">
        <f t="shared" si="1"/>
        <v>137.91547694820048</v>
      </c>
      <c r="S23" s="184">
        <v>137.91547694819948</v>
      </c>
      <c r="T23" s="400"/>
    </row>
    <row r="24" spans="1:20" ht="15.95" customHeight="1">
      <c r="A24" s="57">
        <v>17</v>
      </c>
      <c r="B24" s="22" t="s">
        <v>389</v>
      </c>
      <c r="C24" s="185">
        <f>SUM(C8:C23)</f>
        <v>37815.705517017734</v>
      </c>
      <c r="D24" s="185"/>
      <c r="E24" s="185"/>
      <c r="F24" s="185"/>
      <c r="G24" s="185">
        <f t="shared" ref="G24:R24" si="2">SUM(G8:G23)</f>
        <v>141.93177495999998</v>
      </c>
      <c r="H24" s="185">
        <f t="shared" si="2"/>
        <v>0.96782497000000001</v>
      </c>
      <c r="I24" s="185">
        <f t="shared" si="2"/>
        <v>5.6384712800000001</v>
      </c>
      <c r="J24" s="185"/>
      <c r="K24" s="185">
        <f t="shared" si="2"/>
        <v>1610.5335045844031</v>
      </c>
      <c r="L24" s="185">
        <f>SUM(L8:L23)</f>
        <v>3882.3163329431491</v>
      </c>
      <c r="M24" s="185">
        <f t="shared" si="2"/>
        <v>10.178004954999945</v>
      </c>
      <c r="N24" s="185">
        <f t="shared" si="2"/>
        <v>145.86562904999991</v>
      </c>
      <c r="O24" s="185"/>
      <c r="P24" s="185">
        <f t="shared" si="2"/>
        <v>1E-3</v>
      </c>
      <c r="Q24" s="185"/>
      <c r="R24" s="185">
        <f t="shared" si="2"/>
        <v>43613.138059760284</v>
      </c>
      <c r="S24" s="185">
        <f>SUM(S8:S23)</f>
        <v>37221.413599626547</v>
      </c>
      <c r="T24" s="400"/>
    </row>
    <row r="25" spans="1:20">
      <c r="A25" s="8"/>
      <c r="B25" s="8"/>
      <c r="C25" s="8"/>
      <c r="D25" s="8"/>
      <c r="E25" s="8"/>
      <c r="F25" s="8"/>
      <c r="G25" s="8"/>
      <c r="H25" s="8"/>
      <c r="I25" s="8"/>
      <c r="J25" s="8"/>
      <c r="K25" s="8"/>
      <c r="L25" s="8"/>
      <c r="M25" s="8"/>
      <c r="N25" s="8"/>
      <c r="O25" s="8"/>
      <c r="P25" s="8"/>
      <c r="Q25" s="8"/>
      <c r="R25" s="8"/>
      <c r="S25" s="8"/>
    </row>
    <row r="26" spans="1:20">
      <c r="A26" s="154" t="s">
        <v>390</v>
      </c>
      <c r="B26" s="154"/>
      <c r="C26" s="6"/>
      <c r="D26" s="6"/>
      <c r="E26" s="6"/>
      <c r="F26" s="6"/>
      <c r="G26" s="6"/>
      <c r="H26" s="6"/>
      <c r="I26" s="6"/>
      <c r="J26" s="6"/>
      <c r="K26" s="6"/>
      <c r="L26" s="6"/>
      <c r="M26" s="6"/>
      <c r="N26" s="6"/>
      <c r="O26" s="6"/>
      <c r="P26" s="6"/>
      <c r="Q26" s="6"/>
      <c r="R26" s="6"/>
      <c r="S26" s="6"/>
    </row>
    <row r="27" spans="1:20" ht="15.95" customHeight="1">
      <c r="A27" s="602" t="s">
        <v>366</v>
      </c>
      <c r="B27" s="603"/>
      <c r="C27" s="599" t="s">
        <v>356</v>
      </c>
      <c r="D27" s="600"/>
      <c r="E27" s="600"/>
      <c r="F27" s="600"/>
      <c r="G27" s="600"/>
      <c r="H27" s="600"/>
      <c r="I27" s="600"/>
      <c r="J27" s="600"/>
      <c r="K27" s="600"/>
      <c r="L27" s="600"/>
      <c r="M27" s="600"/>
      <c r="N27" s="600"/>
      <c r="O27" s="600"/>
      <c r="P27" s="600"/>
      <c r="Q27" s="601"/>
      <c r="R27" s="598" t="s">
        <v>175</v>
      </c>
      <c r="S27" s="598" t="s">
        <v>367</v>
      </c>
    </row>
    <row r="28" spans="1:20" ht="15.95" customHeight="1">
      <c r="A28" s="604"/>
      <c r="B28" s="605"/>
      <c r="C28" s="179">
        <v>0</v>
      </c>
      <c r="D28" s="180">
        <v>0.02</v>
      </c>
      <c r="E28" s="179">
        <v>0.04</v>
      </c>
      <c r="F28" s="180">
        <v>0.1</v>
      </c>
      <c r="G28" s="180">
        <v>0.2</v>
      </c>
      <c r="H28" s="180">
        <v>0.35</v>
      </c>
      <c r="I28" s="180">
        <v>0.5</v>
      </c>
      <c r="J28" s="180">
        <v>0.7</v>
      </c>
      <c r="K28" s="180">
        <v>0.75</v>
      </c>
      <c r="L28" s="180">
        <v>1</v>
      </c>
      <c r="M28" s="180">
        <v>1.5</v>
      </c>
      <c r="N28" s="180">
        <v>2.5</v>
      </c>
      <c r="O28" s="180">
        <v>3.7</v>
      </c>
      <c r="P28" s="180">
        <v>12.5</v>
      </c>
      <c r="Q28" s="180" t="s">
        <v>368</v>
      </c>
      <c r="R28" s="598"/>
      <c r="S28" s="598"/>
    </row>
    <row r="29" spans="1:20" ht="15.95" customHeight="1">
      <c r="A29" s="606"/>
      <c r="B29" s="607"/>
      <c r="C29" s="182" t="s">
        <v>133</v>
      </c>
      <c r="D29" s="182" t="s">
        <v>134</v>
      </c>
      <c r="E29" s="182" t="s">
        <v>135</v>
      </c>
      <c r="F29" s="182" t="s">
        <v>190</v>
      </c>
      <c r="G29" s="182" t="s">
        <v>191</v>
      </c>
      <c r="H29" s="182" t="s">
        <v>286</v>
      </c>
      <c r="I29" s="182" t="s">
        <v>287</v>
      </c>
      <c r="J29" s="182" t="s">
        <v>288</v>
      </c>
      <c r="K29" s="182" t="s">
        <v>289</v>
      </c>
      <c r="L29" s="182" t="s">
        <v>290</v>
      </c>
      <c r="M29" s="182" t="s">
        <v>291</v>
      </c>
      <c r="N29" s="182" t="s">
        <v>292</v>
      </c>
      <c r="O29" s="182" t="s">
        <v>293</v>
      </c>
      <c r="P29" s="182" t="s">
        <v>369</v>
      </c>
      <c r="Q29" s="182" t="s">
        <v>370</v>
      </c>
      <c r="R29" s="182" t="s">
        <v>371</v>
      </c>
      <c r="S29" s="182" t="s">
        <v>372</v>
      </c>
    </row>
    <row r="30" spans="1:20" ht="15.95" customHeight="1">
      <c r="A30" s="12">
        <v>1</v>
      </c>
      <c r="B30" s="10" t="s">
        <v>373</v>
      </c>
      <c r="C30" s="184">
        <v>37423.834334380677</v>
      </c>
      <c r="D30" s="184"/>
      <c r="E30" s="184"/>
      <c r="F30" s="184"/>
      <c r="G30" s="184"/>
      <c r="H30" s="184"/>
      <c r="I30" s="184"/>
      <c r="J30" s="184"/>
      <c r="K30" s="184"/>
      <c r="L30" s="184"/>
      <c r="M30" s="184"/>
      <c r="N30" s="184">
        <v>103.19080128000033</v>
      </c>
      <c r="O30" s="184"/>
      <c r="P30" s="184"/>
      <c r="Q30" s="184"/>
      <c r="R30" s="185">
        <f>SUM(C30:Q30)</f>
        <v>37527.025135660675</v>
      </c>
      <c r="S30" s="184">
        <v>33596.170164886891</v>
      </c>
    </row>
    <row r="31" spans="1:20" ht="15.95" customHeight="1">
      <c r="A31" s="12">
        <v>2</v>
      </c>
      <c r="B31" s="48" t="s">
        <v>374</v>
      </c>
      <c r="C31" s="184">
        <v>3984.1826593003025</v>
      </c>
      <c r="D31" s="184"/>
      <c r="E31" s="184"/>
      <c r="F31" s="184"/>
      <c r="G31" s="184"/>
      <c r="H31" s="184"/>
      <c r="I31" s="184"/>
      <c r="J31" s="184"/>
      <c r="K31" s="184"/>
      <c r="L31" s="184"/>
      <c r="M31" s="184"/>
      <c r="N31" s="184"/>
      <c r="O31" s="184"/>
      <c r="P31" s="184"/>
      <c r="Q31" s="184"/>
      <c r="R31" s="185">
        <f t="shared" ref="R31:R39" si="3">SUM(C31:Q31)</f>
        <v>3984.1826593003025</v>
      </c>
      <c r="S31" s="184">
        <v>2618.0481345603102</v>
      </c>
    </row>
    <row r="32" spans="1:20" ht="15.95" customHeight="1">
      <c r="A32" s="12">
        <v>3</v>
      </c>
      <c r="B32" s="48" t="s">
        <v>375</v>
      </c>
      <c r="C32" s="184"/>
      <c r="D32" s="184"/>
      <c r="E32" s="184"/>
      <c r="F32" s="184"/>
      <c r="G32" s="184">
        <v>192.66429375499999</v>
      </c>
      <c r="H32" s="184"/>
      <c r="I32" s="184"/>
      <c r="J32" s="184"/>
      <c r="K32" s="184"/>
      <c r="L32" s="184">
        <v>0.47294391000000013</v>
      </c>
      <c r="M32" s="184"/>
      <c r="N32" s="184"/>
      <c r="O32" s="184"/>
      <c r="P32" s="184"/>
      <c r="Q32" s="184"/>
      <c r="R32" s="185">
        <f t="shared" si="3"/>
        <v>193.13723766499999</v>
      </c>
      <c r="S32" s="184">
        <v>0.47299180000000013</v>
      </c>
    </row>
    <row r="33" spans="1:19" ht="15.95" customHeight="1">
      <c r="A33" s="12">
        <v>4</v>
      </c>
      <c r="B33" s="48" t="s">
        <v>376</v>
      </c>
      <c r="C33" s="184">
        <v>918.84235816889952</v>
      </c>
      <c r="D33" s="184"/>
      <c r="E33" s="184"/>
      <c r="F33" s="184"/>
      <c r="G33" s="184"/>
      <c r="H33" s="184"/>
      <c r="I33" s="184"/>
      <c r="J33" s="184"/>
      <c r="K33" s="184"/>
      <c r="L33" s="184"/>
      <c r="M33" s="184"/>
      <c r="N33" s="184"/>
      <c r="O33" s="184"/>
      <c r="P33" s="184"/>
      <c r="Q33" s="184"/>
      <c r="R33" s="185">
        <f t="shared" si="3"/>
        <v>918.84235816889952</v>
      </c>
      <c r="S33" s="184">
        <v>159.12840970889997</v>
      </c>
    </row>
    <row r="34" spans="1:19" ht="15.95" customHeight="1">
      <c r="A34" s="12">
        <v>5</v>
      </c>
      <c r="B34" s="48" t="s">
        <v>377</v>
      </c>
      <c r="C34" s="184">
        <v>1007.09593255</v>
      </c>
      <c r="D34" s="184"/>
      <c r="E34" s="184"/>
      <c r="F34" s="184"/>
      <c r="G34" s="184"/>
      <c r="H34" s="184"/>
      <c r="I34" s="184"/>
      <c r="J34" s="184"/>
      <c r="K34" s="184"/>
      <c r="L34" s="184"/>
      <c r="M34" s="184"/>
      <c r="N34" s="184"/>
      <c r="O34" s="184"/>
      <c r="P34" s="184"/>
      <c r="Q34" s="184"/>
      <c r="R34" s="185">
        <f t="shared" si="3"/>
        <v>1007.09593255</v>
      </c>
      <c r="S34" s="184"/>
    </row>
    <row r="35" spans="1:19" ht="15.95" customHeight="1">
      <c r="A35" s="12">
        <v>6</v>
      </c>
      <c r="B35" s="48" t="s">
        <v>378</v>
      </c>
      <c r="C35" s="184">
        <v>300.44655038999264</v>
      </c>
      <c r="D35" s="184"/>
      <c r="E35" s="184"/>
      <c r="F35" s="184"/>
      <c r="G35" s="184">
        <v>10.312924199999998</v>
      </c>
      <c r="H35" s="184"/>
      <c r="I35" s="184"/>
      <c r="J35" s="184"/>
      <c r="K35" s="184"/>
      <c r="L35" s="184"/>
      <c r="M35" s="184"/>
      <c r="N35" s="184"/>
      <c r="O35" s="184"/>
      <c r="P35" s="184"/>
      <c r="Q35" s="184"/>
      <c r="R35" s="185">
        <f t="shared" si="3"/>
        <v>310.75947458999264</v>
      </c>
      <c r="S35" s="184">
        <v>310.53020675999926</v>
      </c>
    </row>
    <row r="36" spans="1:19" ht="15.95" customHeight="1">
      <c r="A36" s="12">
        <v>7</v>
      </c>
      <c r="B36" s="48" t="s">
        <v>379</v>
      </c>
      <c r="C36" s="184"/>
      <c r="D36" s="184"/>
      <c r="E36" s="184"/>
      <c r="F36" s="184"/>
      <c r="G36" s="184"/>
      <c r="H36" s="184"/>
      <c r="I36" s="184"/>
      <c r="J36" s="184"/>
      <c r="K36" s="184"/>
      <c r="L36" s="184">
        <v>3221.6618114329576</v>
      </c>
      <c r="M36" s="184"/>
      <c r="N36" s="184"/>
      <c r="O36" s="184"/>
      <c r="P36" s="184"/>
      <c r="Q36" s="184"/>
      <c r="R36" s="185">
        <f t="shared" si="3"/>
        <v>3221.6618114329576</v>
      </c>
      <c r="S36" s="184">
        <v>3121.6454742530314</v>
      </c>
    </row>
    <row r="37" spans="1:19" ht="15.95" customHeight="1">
      <c r="A37" s="12">
        <v>8</v>
      </c>
      <c r="B37" s="48" t="s">
        <v>380</v>
      </c>
      <c r="C37" s="184"/>
      <c r="D37" s="184"/>
      <c r="E37" s="184"/>
      <c r="F37" s="184"/>
      <c r="G37" s="184"/>
      <c r="H37" s="184"/>
      <c r="I37" s="184"/>
      <c r="J37" s="184"/>
      <c r="K37" s="184">
        <v>1545.4249995439757</v>
      </c>
      <c r="L37" s="184"/>
      <c r="M37" s="184"/>
      <c r="N37" s="184"/>
      <c r="O37" s="184"/>
      <c r="P37" s="184"/>
      <c r="Q37" s="184"/>
      <c r="R37" s="185">
        <f t="shared" si="3"/>
        <v>1545.4249995439757</v>
      </c>
      <c r="S37" s="184">
        <v>1545.4249995387004</v>
      </c>
    </row>
    <row r="38" spans="1:19" ht="15.95" customHeight="1">
      <c r="A38" s="12">
        <v>9</v>
      </c>
      <c r="B38" s="48" t="s">
        <v>381</v>
      </c>
      <c r="C38" s="184"/>
      <c r="D38" s="184"/>
      <c r="E38" s="184"/>
      <c r="F38" s="184"/>
      <c r="G38" s="184"/>
      <c r="H38" s="184">
        <v>0.117175</v>
      </c>
      <c r="I38" s="184">
        <v>2.3692299999999999</v>
      </c>
      <c r="J38" s="184"/>
      <c r="K38" s="184"/>
      <c r="L38" s="184"/>
      <c r="M38" s="184"/>
      <c r="N38" s="184"/>
      <c r="O38" s="184"/>
      <c r="P38" s="184"/>
      <c r="Q38" s="184"/>
      <c r="R38" s="185">
        <f t="shared" si="3"/>
        <v>2.486405</v>
      </c>
      <c r="S38" s="184">
        <v>2.4864066500000006</v>
      </c>
    </row>
    <row r="39" spans="1:19" ht="15.95" customHeight="1">
      <c r="A39" s="12">
        <v>10</v>
      </c>
      <c r="B39" s="48" t="s">
        <v>382</v>
      </c>
      <c r="C39" s="184"/>
      <c r="D39" s="184"/>
      <c r="E39" s="184"/>
      <c r="F39" s="184"/>
      <c r="G39" s="184"/>
      <c r="H39" s="184"/>
      <c r="I39" s="184"/>
      <c r="J39" s="184"/>
      <c r="K39" s="184"/>
      <c r="L39" s="184">
        <v>28.986609000000001</v>
      </c>
      <c r="M39" s="184">
        <v>10.700594000000001</v>
      </c>
      <c r="N39" s="184"/>
      <c r="O39" s="184"/>
      <c r="P39" s="184"/>
      <c r="Q39" s="184"/>
      <c r="R39" s="185">
        <f t="shared" si="3"/>
        <v>39.687203000000004</v>
      </c>
      <c r="S39" s="184">
        <v>39.687203000000004</v>
      </c>
    </row>
    <row r="40" spans="1:19" ht="15.95" hidden="1" customHeight="1">
      <c r="A40" s="12">
        <v>11</v>
      </c>
      <c r="B40" s="48" t="s">
        <v>383</v>
      </c>
      <c r="C40" s="184"/>
      <c r="D40" s="184"/>
      <c r="E40" s="184"/>
      <c r="F40" s="184"/>
      <c r="G40" s="184"/>
      <c r="H40" s="184"/>
      <c r="I40" s="184"/>
      <c r="J40" s="184"/>
      <c r="K40" s="184"/>
      <c r="L40" s="184"/>
      <c r="M40" s="184"/>
      <c r="N40" s="184"/>
      <c r="O40" s="184"/>
      <c r="P40" s="184"/>
      <c r="Q40" s="184"/>
      <c r="R40" s="185"/>
      <c r="S40" s="184"/>
    </row>
    <row r="41" spans="1:19" ht="15.95" hidden="1" customHeight="1">
      <c r="A41" s="12">
        <v>12</v>
      </c>
      <c r="B41" s="48" t="s">
        <v>384</v>
      </c>
      <c r="C41" s="184"/>
      <c r="D41" s="184"/>
      <c r="E41" s="184"/>
      <c r="F41" s="184"/>
      <c r="G41" s="184"/>
      <c r="H41" s="184"/>
      <c r="I41" s="184"/>
      <c r="J41" s="184"/>
      <c r="K41" s="184"/>
      <c r="L41" s="184"/>
      <c r="M41" s="184"/>
      <c r="N41" s="184"/>
      <c r="O41" s="184"/>
      <c r="P41" s="184"/>
      <c r="Q41" s="184"/>
      <c r="R41" s="185"/>
      <c r="S41" s="184"/>
    </row>
    <row r="42" spans="1:19" ht="24.95" hidden="1" customHeight="1">
      <c r="A42" s="12">
        <v>13</v>
      </c>
      <c r="B42" s="48" t="s">
        <v>385</v>
      </c>
      <c r="C42" s="184"/>
      <c r="D42" s="184"/>
      <c r="E42" s="184"/>
      <c r="F42" s="184"/>
      <c r="G42" s="184"/>
      <c r="H42" s="184"/>
      <c r="I42" s="184"/>
      <c r="J42" s="184"/>
      <c r="K42" s="184"/>
      <c r="L42" s="184"/>
      <c r="M42" s="184"/>
      <c r="N42" s="184"/>
      <c r="O42" s="184"/>
      <c r="P42" s="184"/>
      <c r="Q42" s="184"/>
      <c r="R42" s="185"/>
      <c r="S42" s="184"/>
    </row>
    <row r="43" spans="1:19" ht="15.95" customHeight="1">
      <c r="A43" s="12">
        <v>14</v>
      </c>
      <c r="B43" s="48" t="s">
        <v>386</v>
      </c>
      <c r="C43" s="184"/>
      <c r="D43" s="184"/>
      <c r="E43" s="184"/>
      <c r="F43" s="184"/>
      <c r="G43" s="184"/>
      <c r="H43" s="184"/>
      <c r="I43" s="184"/>
      <c r="J43" s="184"/>
      <c r="K43" s="184"/>
      <c r="L43" s="184">
        <v>1E-3</v>
      </c>
      <c r="M43" s="184"/>
      <c r="N43" s="184"/>
      <c r="O43" s="184"/>
      <c r="P43" s="184"/>
      <c r="Q43" s="184"/>
      <c r="R43" s="185">
        <f t="shared" ref="R43:R45" si="4">SUM(C43:Q43)</f>
        <v>1E-3</v>
      </c>
      <c r="S43" s="184">
        <v>1E-3</v>
      </c>
    </row>
    <row r="44" spans="1:19" ht="15.95" customHeight="1">
      <c r="A44" s="12">
        <v>15</v>
      </c>
      <c r="B44" s="48" t="s">
        <v>387</v>
      </c>
      <c r="C44" s="184"/>
      <c r="D44" s="184"/>
      <c r="E44" s="184"/>
      <c r="F44" s="184"/>
      <c r="G44" s="184"/>
      <c r="H44" s="184"/>
      <c r="I44" s="184"/>
      <c r="J44" s="184"/>
      <c r="K44" s="184"/>
      <c r="L44" s="184">
        <v>5.58276941</v>
      </c>
      <c r="M44" s="184"/>
      <c r="N44" s="184"/>
      <c r="O44" s="184"/>
      <c r="P44" s="184"/>
      <c r="Q44" s="184"/>
      <c r="R44" s="185">
        <f t="shared" si="4"/>
        <v>5.58276941</v>
      </c>
      <c r="S44" s="184">
        <v>5.58276941</v>
      </c>
    </row>
    <row r="45" spans="1:19" ht="15.95" customHeight="1">
      <c r="A45" s="12">
        <v>16</v>
      </c>
      <c r="B45" s="48" t="s">
        <v>388</v>
      </c>
      <c r="C45" s="184">
        <v>0.36763745000000009</v>
      </c>
      <c r="D45" s="184"/>
      <c r="E45" s="184"/>
      <c r="F45" s="184"/>
      <c r="G45" s="184"/>
      <c r="H45" s="184"/>
      <c r="I45" s="184"/>
      <c r="J45" s="184"/>
      <c r="K45" s="184"/>
      <c r="L45" s="184">
        <v>145.55684376880038</v>
      </c>
      <c r="M45" s="184"/>
      <c r="N45" s="184"/>
      <c r="O45" s="184"/>
      <c r="P45" s="184"/>
      <c r="Q45" s="184"/>
      <c r="R45" s="185">
        <f t="shared" si="4"/>
        <v>145.92448121880037</v>
      </c>
      <c r="S45" s="184">
        <v>145.92448121880011</v>
      </c>
    </row>
    <row r="46" spans="1:19" ht="15.95" customHeight="1">
      <c r="A46" s="57">
        <v>17</v>
      </c>
      <c r="B46" s="22" t="s">
        <v>389</v>
      </c>
      <c r="C46" s="185">
        <f>SUM(C30:C45)</f>
        <v>43634.769472239874</v>
      </c>
      <c r="D46" s="185"/>
      <c r="E46" s="185"/>
      <c r="F46" s="185"/>
      <c r="G46" s="185">
        <f t="shared" ref="G46:I46" si="5">SUM(G30:G45)</f>
        <v>202.97721795499999</v>
      </c>
      <c r="H46" s="185">
        <f t="shared" si="5"/>
        <v>0.117175</v>
      </c>
      <c r="I46" s="185">
        <f t="shared" si="5"/>
        <v>2.3692299999999999</v>
      </c>
      <c r="J46" s="185"/>
      <c r="K46" s="185">
        <f t="shared" ref="K46" si="6">SUM(K30:K45)</f>
        <v>1545.4249995439757</v>
      </c>
      <c r="L46" s="185">
        <f>SUM(L30:L45)</f>
        <v>3402.2619775217581</v>
      </c>
      <c r="M46" s="185">
        <f t="shared" ref="M46:N46" si="7">SUM(M30:M45)</f>
        <v>10.700594000000001</v>
      </c>
      <c r="N46" s="185">
        <f t="shared" si="7"/>
        <v>103.19080128000033</v>
      </c>
      <c r="O46" s="185"/>
      <c r="P46" s="185"/>
      <c r="Q46" s="185"/>
      <c r="R46" s="185">
        <f t="shared" ref="R46" si="8">SUM(R30:R45)</f>
        <v>48901.81146754061</v>
      </c>
      <c r="S46" s="185">
        <f>SUM(S30:S45)</f>
        <v>41545.102241786633</v>
      </c>
    </row>
    <row r="47" spans="1:19">
      <c r="A47" s="9"/>
      <c r="B47" s="9"/>
      <c r="C47" s="9"/>
      <c r="D47" s="9"/>
      <c r="E47" s="9"/>
      <c r="F47" s="9"/>
      <c r="G47" s="9"/>
      <c r="H47" s="9"/>
      <c r="I47" s="9"/>
      <c r="J47" s="9"/>
      <c r="K47" s="9"/>
      <c r="L47" s="9"/>
      <c r="M47" s="9"/>
      <c r="N47" s="9"/>
      <c r="O47" s="9"/>
      <c r="P47" s="9"/>
      <c r="Q47" s="9"/>
      <c r="R47" s="9"/>
      <c r="S47" s="9"/>
    </row>
    <row r="48" spans="1:19">
      <c r="A48" s="567" t="s">
        <v>391</v>
      </c>
      <c r="B48" s="567"/>
      <c r="C48" s="567"/>
      <c r="D48" s="567"/>
      <c r="E48" s="567"/>
      <c r="F48" s="567"/>
      <c r="G48" s="567"/>
      <c r="H48" s="567"/>
      <c r="I48" s="567"/>
      <c r="J48" s="567"/>
      <c r="K48" s="567"/>
      <c r="L48" s="567"/>
      <c r="M48" s="567"/>
      <c r="N48" s="567"/>
      <c r="O48" s="567"/>
      <c r="P48" s="567"/>
      <c r="Q48" s="567"/>
      <c r="R48" s="567"/>
      <c r="S48" s="567"/>
    </row>
    <row r="49" spans="1:19">
      <c r="A49" s="2"/>
      <c r="B49" s="2"/>
      <c r="C49" s="2"/>
      <c r="D49" s="2"/>
      <c r="E49" s="2"/>
      <c r="F49" s="2"/>
      <c r="G49" s="2"/>
      <c r="H49" s="2"/>
      <c r="I49" s="2"/>
      <c r="J49" s="2"/>
      <c r="K49" s="2"/>
      <c r="L49" s="2"/>
      <c r="M49" s="2"/>
      <c r="N49" s="2"/>
      <c r="O49" s="2"/>
      <c r="P49" s="2"/>
      <c r="Q49" s="2"/>
      <c r="R49" s="2"/>
      <c r="S49" s="2"/>
    </row>
    <row r="50" spans="1:19" ht="37.5" customHeight="1">
      <c r="A50" s="567" t="s">
        <v>392</v>
      </c>
      <c r="B50" s="567"/>
      <c r="C50" s="567"/>
      <c r="D50" s="567"/>
      <c r="E50" s="567"/>
      <c r="F50" s="567"/>
      <c r="G50" s="567"/>
      <c r="H50" s="567"/>
      <c r="I50" s="567"/>
      <c r="J50" s="567"/>
      <c r="K50" s="567"/>
      <c r="L50" s="567"/>
      <c r="M50" s="567"/>
      <c r="N50" s="567"/>
      <c r="O50" s="567"/>
      <c r="P50" s="567"/>
      <c r="Q50" s="567"/>
      <c r="R50" s="567"/>
      <c r="S50" s="567"/>
    </row>
    <row r="51" spans="1:19">
      <c r="A51" s="9"/>
      <c r="B51" s="9"/>
      <c r="C51" s="9"/>
      <c r="D51" s="9"/>
      <c r="E51" s="9"/>
      <c r="F51" s="9"/>
      <c r="G51" s="9"/>
      <c r="H51" s="9"/>
      <c r="I51" s="9"/>
      <c r="J51" s="9"/>
      <c r="K51" s="9"/>
      <c r="L51" s="9"/>
      <c r="M51" s="9"/>
      <c r="N51" s="9"/>
      <c r="O51" s="9"/>
      <c r="P51" s="9"/>
      <c r="Q51" s="9"/>
      <c r="R51" s="9"/>
      <c r="S51" s="9"/>
    </row>
  </sheetData>
  <mergeCells count="10">
    <mergeCell ref="A50:S50"/>
    <mergeCell ref="R5:R6"/>
    <mergeCell ref="S5:S6"/>
    <mergeCell ref="C5:Q5"/>
    <mergeCell ref="C27:Q27"/>
    <mergeCell ref="R27:R28"/>
    <mergeCell ref="S27:S28"/>
    <mergeCell ref="A48:S48"/>
    <mergeCell ref="A5:B7"/>
    <mergeCell ref="A27:B29"/>
  </mergeCells>
  <pageMargins left="0.70866141732283472" right="0.70866141732283472" top="0.74803149606299213" bottom="0.74803149606299213" header="0.31496062992125984" footer="0.31496062992125984"/>
  <pageSetup paperSize="9" scale="95" fitToHeight="2" orientation="landscape" r:id="rId1"/>
  <rowBreaks count="1" manualBreakCount="1">
    <brk id="25"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53F2F-F9E4-4B0E-84C8-1AEDB2FF32C4}">
  <sheetPr>
    <pageSetUpPr fitToPage="1"/>
  </sheetPr>
  <dimension ref="A1:J49"/>
  <sheetViews>
    <sheetView showGridLines="0" zoomScaleNormal="100" zoomScalePageLayoutView="80" workbookViewId="0">
      <selection activeCell="I2" sqref="I2"/>
    </sheetView>
  </sheetViews>
  <sheetFormatPr defaultColWidth="8.625" defaultRowHeight="15"/>
  <cols>
    <col min="1" max="1" width="4.125" style="7" customWidth="1"/>
    <col min="2" max="2" width="43.75" style="7" customWidth="1"/>
    <col min="3" max="6" width="15.375" style="7" customWidth="1"/>
    <col min="7" max="8" width="10.625" style="7" customWidth="1"/>
    <col min="9" max="16384" width="8.625" style="7"/>
  </cols>
  <sheetData>
    <row r="1" spans="1:10" ht="18.75">
      <c r="A1" s="3" t="s">
        <v>393</v>
      </c>
      <c r="B1" s="9"/>
      <c r="C1" s="9"/>
      <c r="D1" s="9"/>
      <c r="E1" s="9"/>
      <c r="F1" s="9"/>
      <c r="G1" s="9"/>
      <c r="H1" s="9"/>
    </row>
    <row r="2" spans="1:10" ht="18.75">
      <c r="A2" s="3"/>
      <c r="B2" s="9"/>
      <c r="C2" s="9"/>
      <c r="D2" s="9"/>
      <c r="E2" s="9"/>
      <c r="F2" s="9"/>
      <c r="G2" s="9"/>
      <c r="H2" s="9"/>
    </row>
    <row r="3" spans="1:10">
      <c r="A3" s="9"/>
      <c r="B3" s="9"/>
      <c r="C3" s="9"/>
      <c r="D3" s="9"/>
      <c r="E3" s="9"/>
      <c r="F3" s="9"/>
      <c r="G3" s="9"/>
      <c r="H3" s="9"/>
    </row>
    <row r="4" spans="1:10">
      <c r="A4" s="154" t="s">
        <v>365</v>
      </c>
      <c r="B4" s="9"/>
      <c r="C4" s="8"/>
      <c r="D4" s="8"/>
      <c r="E4" s="8"/>
      <c r="F4" s="8"/>
      <c r="G4" s="8"/>
      <c r="H4" s="8"/>
    </row>
    <row r="5" spans="1:10" ht="20.45" customHeight="1">
      <c r="A5" s="602" t="s">
        <v>366</v>
      </c>
      <c r="B5" s="603"/>
      <c r="C5" s="601" t="s">
        <v>394</v>
      </c>
      <c r="D5" s="579"/>
      <c r="E5" s="599" t="s">
        <v>395</v>
      </c>
      <c r="F5" s="601"/>
      <c r="G5" s="599" t="s">
        <v>396</v>
      </c>
      <c r="H5" s="601"/>
    </row>
    <row r="6" spans="1:10" ht="26.1" customHeight="1">
      <c r="A6" s="604"/>
      <c r="B6" s="605"/>
      <c r="C6" s="186" t="s">
        <v>397</v>
      </c>
      <c r="D6" s="36" t="s">
        <v>398</v>
      </c>
      <c r="E6" s="186" t="s">
        <v>397</v>
      </c>
      <c r="F6" s="36" t="s">
        <v>398</v>
      </c>
      <c r="G6" s="36" t="s">
        <v>399</v>
      </c>
      <c r="H6" s="36" t="s">
        <v>400</v>
      </c>
    </row>
    <row r="7" spans="1:10">
      <c r="A7" s="606"/>
      <c r="B7" s="607"/>
      <c r="C7" s="182" t="s">
        <v>133</v>
      </c>
      <c r="D7" s="156" t="s">
        <v>134</v>
      </c>
      <c r="E7" s="156" t="s">
        <v>135</v>
      </c>
      <c r="F7" s="156" t="s">
        <v>190</v>
      </c>
      <c r="G7" s="156" t="s">
        <v>191</v>
      </c>
      <c r="H7" s="156" t="s">
        <v>286</v>
      </c>
    </row>
    <row r="8" spans="1:10">
      <c r="A8" s="47">
        <v>1</v>
      </c>
      <c r="B8" s="10" t="s">
        <v>373</v>
      </c>
      <c r="C8" s="184">
        <v>29124.450808970018</v>
      </c>
      <c r="D8" s="184">
        <v>113.17302438</v>
      </c>
      <c r="E8" s="184">
        <v>30934.629515579123</v>
      </c>
      <c r="F8" s="184">
        <v>80.536409385499923</v>
      </c>
      <c r="G8" s="184">
        <v>364.66407262500002</v>
      </c>
      <c r="H8" s="190">
        <v>1.1757605086080673E-2</v>
      </c>
    </row>
    <row r="9" spans="1:10">
      <c r="A9" s="47">
        <v>2</v>
      </c>
      <c r="B9" s="48" t="s">
        <v>374</v>
      </c>
      <c r="C9" s="184">
        <v>3264.4170942399924</v>
      </c>
      <c r="D9" s="184">
        <v>1017.2778385400002</v>
      </c>
      <c r="E9" s="184">
        <v>4136.8904640662977</v>
      </c>
      <c r="F9" s="184">
        <v>304.10561680299998</v>
      </c>
      <c r="G9" s="184"/>
      <c r="H9" s="190"/>
    </row>
    <row r="10" spans="1:10">
      <c r="A10" s="47">
        <v>3</v>
      </c>
      <c r="B10" s="48" t="s">
        <v>375</v>
      </c>
      <c r="C10" s="184">
        <v>273.69071575999993</v>
      </c>
      <c r="D10" s="184">
        <v>18.551636859999991</v>
      </c>
      <c r="E10" s="184">
        <v>142.65491527</v>
      </c>
      <c r="F10" s="184">
        <v>0.41731768999999991</v>
      </c>
      <c r="G10" s="184">
        <v>33.181832455999995</v>
      </c>
      <c r="H10" s="190">
        <v>0.23192363584118336</v>
      </c>
    </row>
    <row r="11" spans="1:10">
      <c r="A11" s="47">
        <v>4</v>
      </c>
      <c r="B11" s="48" t="s">
        <v>376</v>
      </c>
      <c r="C11" s="184">
        <v>652.04679833</v>
      </c>
      <c r="D11" s="184"/>
      <c r="E11" s="184">
        <v>834.53222707889904</v>
      </c>
      <c r="F11" s="184">
        <v>1.2229788850000001</v>
      </c>
      <c r="G11" s="184"/>
      <c r="H11" s="190"/>
    </row>
    <row r="12" spans="1:10">
      <c r="A12" s="47">
        <v>5</v>
      </c>
      <c r="B12" s="48" t="s">
        <v>377</v>
      </c>
      <c r="C12" s="184">
        <v>1083.2194664399999</v>
      </c>
      <c r="D12" s="184"/>
      <c r="E12" s="184">
        <v>1083.2194664399999</v>
      </c>
      <c r="F12" s="184"/>
      <c r="G12" s="184"/>
      <c r="H12" s="190"/>
    </row>
    <row r="13" spans="1:10">
      <c r="A13" s="47">
        <v>6</v>
      </c>
      <c r="B13" s="48" t="s">
        <v>378</v>
      </c>
      <c r="C13" s="184">
        <v>590.49738051001009</v>
      </c>
      <c r="D13" s="184">
        <v>0.05</v>
      </c>
      <c r="E13" s="184">
        <v>590.89188558001001</v>
      </c>
      <c r="F13" s="184">
        <v>0.10738658</v>
      </c>
      <c r="G13" s="184">
        <v>0.91375486599999989</v>
      </c>
      <c r="H13" s="190">
        <v>1.5461184286409838E-3</v>
      </c>
    </row>
    <row r="14" spans="1:10">
      <c r="A14" s="47">
        <v>7</v>
      </c>
      <c r="B14" s="48" t="s">
        <v>379</v>
      </c>
      <c r="C14" s="184">
        <v>3290.0005478741964</v>
      </c>
      <c r="D14" s="184">
        <v>905.35484272999952</v>
      </c>
      <c r="E14" s="184">
        <v>3289.089792694996</v>
      </c>
      <c r="F14" s="184">
        <v>420.09347346999999</v>
      </c>
      <c r="G14" s="184">
        <v>3489.1226727651451</v>
      </c>
      <c r="H14" s="190">
        <v>0.94067141534708365</v>
      </c>
      <c r="I14" s="400"/>
      <c r="J14" s="400"/>
    </row>
    <row r="15" spans="1:10">
      <c r="A15" s="47">
        <v>8</v>
      </c>
      <c r="B15" s="48" t="s">
        <v>401</v>
      </c>
      <c r="C15" s="184">
        <v>1610.2620045870044</v>
      </c>
      <c r="D15" s="184">
        <v>3059.4035767610808</v>
      </c>
      <c r="E15" s="184">
        <v>1610.2620045870044</v>
      </c>
      <c r="F15" s="184">
        <v>0.27150000000000002</v>
      </c>
      <c r="G15" s="184">
        <v>1192.0127190215462</v>
      </c>
      <c r="H15" s="190">
        <v>0.74013531269392563</v>
      </c>
      <c r="I15" s="400"/>
      <c r="J15" s="400"/>
    </row>
    <row r="16" spans="1:10">
      <c r="A16" s="47">
        <v>9</v>
      </c>
      <c r="B16" s="48" t="s">
        <v>402</v>
      </c>
      <c r="C16" s="184">
        <v>6.606296245000002</v>
      </c>
      <c r="D16" s="184"/>
      <c r="E16" s="184">
        <v>6.606296245000002</v>
      </c>
      <c r="F16" s="184"/>
      <c r="G16" s="184">
        <v>2.7738671126000001</v>
      </c>
      <c r="H16" s="190">
        <v>0.41988233795894492</v>
      </c>
    </row>
    <row r="17" spans="1:9">
      <c r="A17" s="47">
        <v>10</v>
      </c>
      <c r="B17" s="48" t="s">
        <v>382</v>
      </c>
      <c r="C17" s="184">
        <v>38.786839569999714</v>
      </c>
      <c r="D17" s="184">
        <v>8.6772451500000045</v>
      </c>
      <c r="E17" s="184">
        <v>38.786839569999714</v>
      </c>
      <c r="F17" s="184">
        <v>0.22982965499999999</v>
      </c>
      <c r="G17" s="184">
        <v>44.105671702499741</v>
      </c>
      <c r="H17" s="190">
        <v>1.1304314945018237</v>
      </c>
    </row>
    <row r="18" spans="1:9" hidden="1">
      <c r="A18" s="47">
        <v>11</v>
      </c>
      <c r="B18" s="48" t="s">
        <v>383</v>
      </c>
      <c r="C18" s="49"/>
      <c r="D18" s="49"/>
      <c r="E18" s="49"/>
      <c r="F18" s="49"/>
      <c r="G18" s="49"/>
      <c r="H18" s="190"/>
    </row>
    <row r="19" spans="1:9" hidden="1">
      <c r="A19" s="47">
        <v>12</v>
      </c>
      <c r="B19" s="48" t="s">
        <v>384</v>
      </c>
      <c r="C19" s="49"/>
      <c r="D19" s="49"/>
      <c r="E19" s="49"/>
      <c r="F19" s="49"/>
      <c r="G19" s="49"/>
      <c r="H19" s="190"/>
    </row>
    <row r="20" spans="1:9" ht="14.45" hidden="1" customHeight="1">
      <c r="A20" s="47">
        <v>13</v>
      </c>
      <c r="B20" s="48" t="s">
        <v>403</v>
      </c>
      <c r="C20" s="49"/>
      <c r="D20" s="49"/>
      <c r="E20" s="49"/>
      <c r="F20" s="49"/>
      <c r="G20" s="49"/>
      <c r="H20" s="190"/>
    </row>
    <row r="21" spans="1:9">
      <c r="A21" s="47">
        <v>14</v>
      </c>
      <c r="B21" s="48" t="s">
        <v>404</v>
      </c>
      <c r="C21" s="184">
        <v>1E-3</v>
      </c>
      <c r="D21" s="184"/>
      <c r="E21" s="184">
        <v>1E-3</v>
      </c>
      <c r="F21" s="184"/>
      <c r="G21" s="184">
        <v>1.2500000000000001E-2</v>
      </c>
      <c r="H21" s="190">
        <v>12.5</v>
      </c>
    </row>
    <row r="22" spans="1:9">
      <c r="A22" s="47">
        <v>15</v>
      </c>
      <c r="B22" s="48" t="s">
        <v>405</v>
      </c>
      <c r="C22" s="184">
        <v>0.6736632300000005</v>
      </c>
      <c r="D22" s="184"/>
      <c r="E22" s="184">
        <v>0.6736632300000005</v>
      </c>
      <c r="F22" s="184"/>
      <c r="G22" s="184">
        <v>0.6736632300000005</v>
      </c>
      <c r="H22" s="190">
        <v>1</v>
      </c>
    </row>
    <row r="23" spans="1:9">
      <c r="A23" s="47">
        <v>16</v>
      </c>
      <c r="B23" s="48" t="s">
        <v>388</v>
      </c>
      <c r="C23" s="184">
        <v>137.9154769482017</v>
      </c>
      <c r="D23" s="184"/>
      <c r="E23" s="184">
        <v>137.9154769482017</v>
      </c>
      <c r="F23" s="184"/>
      <c r="G23" s="184">
        <v>137.9154769482017</v>
      </c>
      <c r="H23" s="190">
        <v>1</v>
      </c>
    </row>
    <row r="24" spans="1:9">
      <c r="A24" s="187">
        <v>17</v>
      </c>
      <c r="B24" s="22" t="s">
        <v>389</v>
      </c>
      <c r="C24" s="185">
        <f>SUM(C8:C23)</f>
        <v>40072.568092704423</v>
      </c>
      <c r="D24" s="185">
        <f t="shared" ref="D24:G24" si="0">SUM(D8:D23)</f>
        <v>5122.48816442108</v>
      </c>
      <c r="E24" s="185">
        <f t="shared" si="0"/>
        <v>42806.153547289534</v>
      </c>
      <c r="F24" s="185">
        <f t="shared" si="0"/>
        <v>806.98451246849993</v>
      </c>
      <c r="G24" s="185">
        <f t="shared" si="0"/>
        <v>5265.3762307269917</v>
      </c>
      <c r="H24" s="192">
        <v>0.12072913037065482</v>
      </c>
    </row>
    <row r="25" spans="1:9">
      <c r="A25" s="188"/>
      <c r="B25" s="178"/>
      <c r="C25" s="162"/>
      <c r="D25" s="162"/>
      <c r="E25" s="162"/>
      <c r="F25" s="162"/>
      <c r="G25" s="162"/>
      <c r="H25" s="189"/>
    </row>
    <row r="26" spans="1:9">
      <c r="A26" s="154" t="s">
        <v>390</v>
      </c>
      <c r="B26" s="9"/>
      <c r="C26" s="8"/>
      <c r="D26" s="8"/>
      <c r="E26" s="8"/>
      <c r="F26" s="8"/>
      <c r="G26" s="8"/>
      <c r="H26" s="8"/>
    </row>
    <row r="27" spans="1:9" ht="18.600000000000001" customHeight="1">
      <c r="A27" s="602" t="s">
        <v>366</v>
      </c>
      <c r="B27" s="603"/>
      <c r="C27" s="601" t="s">
        <v>394</v>
      </c>
      <c r="D27" s="579"/>
      <c r="E27" s="599" t="s">
        <v>395</v>
      </c>
      <c r="F27" s="601"/>
      <c r="G27" s="599" t="s">
        <v>396</v>
      </c>
      <c r="H27" s="601"/>
    </row>
    <row r="28" spans="1:9" ht="24">
      <c r="A28" s="604"/>
      <c r="B28" s="605"/>
      <c r="C28" s="186" t="s">
        <v>397</v>
      </c>
      <c r="D28" s="36" t="s">
        <v>398</v>
      </c>
      <c r="E28" s="186" t="s">
        <v>397</v>
      </c>
      <c r="F28" s="36" t="s">
        <v>398</v>
      </c>
      <c r="G28" s="36" t="s">
        <v>399</v>
      </c>
      <c r="H28" s="36" t="s">
        <v>400</v>
      </c>
    </row>
    <row r="29" spans="1:9">
      <c r="A29" s="606"/>
      <c r="B29" s="607"/>
      <c r="C29" s="182" t="s">
        <v>133</v>
      </c>
      <c r="D29" s="156" t="s">
        <v>134</v>
      </c>
      <c r="E29" s="156" t="s">
        <v>135</v>
      </c>
      <c r="F29" s="156" t="s">
        <v>190</v>
      </c>
      <c r="G29" s="156" t="s">
        <v>191</v>
      </c>
      <c r="H29" s="156" t="s">
        <v>286</v>
      </c>
    </row>
    <row r="30" spans="1:9">
      <c r="A30" s="47">
        <v>1</v>
      </c>
      <c r="B30" s="10" t="s">
        <v>373</v>
      </c>
      <c r="C30" s="184">
        <v>35606.769999999997</v>
      </c>
      <c r="D30" s="184">
        <v>112.54</v>
      </c>
      <c r="E30" s="184">
        <v>37458.379999999997</v>
      </c>
      <c r="F30" s="184">
        <v>68.64</v>
      </c>
      <c r="G30" s="184">
        <v>257.98</v>
      </c>
      <c r="H30" s="190">
        <v>6.8744330000000001E-3</v>
      </c>
      <c r="I30" s="191"/>
    </row>
    <row r="31" spans="1:9">
      <c r="A31" s="47">
        <v>2</v>
      </c>
      <c r="B31" s="48" t="s">
        <v>374</v>
      </c>
      <c r="C31" s="184">
        <v>2813.24</v>
      </c>
      <c r="D31" s="184">
        <v>984.45</v>
      </c>
      <c r="E31" s="184">
        <v>3677.57</v>
      </c>
      <c r="F31" s="184">
        <v>306.62</v>
      </c>
      <c r="G31" s="184"/>
      <c r="H31" s="190"/>
      <c r="I31" s="191"/>
    </row>
    <row r="32" spans="1:9">
      <c r="A32" s="47">
        <v>3</v>
      </c>
      <c r="B32" s="48" t="s">
        <v>375</v>
      </c>
      <c r="C32" s="184">
        <v>291.18</v>
      </c>
      <c r="D32" s="184">
        <v>156.74</v>
      </c>
      <c r="E32" s="184">
        <v>117.72</v>
      </c>
      <c r="F32" s="184">
        <v>75.42</v>
      </c>
      <c r="G32" s="184">
        <v>39.01</v>
      </c>
      <c r="H32" s="190">
        <v>0.201958996</v>
      </c>
      <c r="I32" s="191"/>
    </row>
    <row r="33" spans="1:9">
      <c r="A33" s="47">
        <v>4</v>
      </c>
      <c r="B33" s="48" t="s">
        <v>376</v>
      </c>
      <c r="C33" s="184">
        <v>759.71</v>
      </c>
      <c r="D33" s="184">
        <v>0</v>
      </c>
      <c r="E33" s="184">
        <v>912.49</v>
      </c>
      <c r="F33" s="184">
        <v>6.35</v>
      </c>
      <c r="G33" s="184"/>
      <c r="H33" s="190"/>
      <c r="I33" s="191"/>
    </row>
    <row r="34" spans="1:9">
      <c r="A34" s="47">
        <v>5</v>
      </c>
      <c r="B34" s="48" t="s">
        <v>377</v>
      </c>
      <c r="C34" s="184">
        <v>1007.1</v>
      </c>
      <c r="D34" s="184"/>
      <c r="E34" s="184">
        <v>1007.1</v>
      </c>
      <c r="F34" s="184"/>
      <c r="G34" s="184"/>
      <c r="H34" s="190"/>
      <c r="I34" s="191"/>
    </row>
    <row r="35" spans="1:9">
      <c r="A35" s="47">
        <v>6</v>
      </c>
      <c r="B35" s="48" t="s">
        <v>378</v>
      </c>
      <c r="C35" s="184">
        <v>298.69</v>
      </c>
      <c r="D35" s="184">
        <v>0.06</v>
      </c>
      <c r="E35" s="184">
        <v>309.64</v>
      </c>
      <c r="F35" s="184">
        <v>1.1200000000000001</v>
      </c>
      <c r="G35" s="184">
        <v>2.06</v>
      </c>
      <c r="H35" s="190">
        <v>6.6372389999999996E-3</v>
      </c>
      <c r="I35" s="191"/>
    </row>
    <row r="36" spans="1:9">
      <c r="A36" s="47">
        <v>7</v>
      </c>
      <c r="B36" s="48" t="s">
        <v>379</v>
      </c>
      <c r="C36" s="184">
        <v>2793.87</v>
      </c>
      <c r="D36" s="184">
        <v>915.31</v>
      </c>
      <c r="E36" s="184">
        <v>2792.98</v>
      </c>
      <c r="F36" s="184">
        <v>428.68</v>
      </c>
      <c r="G36" s="184">
        <v>3179.31</v>
      </c>
      <c r="H36" s="190">
        <v>0.98685403599999999</v>
      </c>
      <c r="I36" s="191"/>
    </row>
    <row r="37" spans="1:9">
      <c r="A37" s="47">
        <v>8</v>
      </c>
      <c r="B37" s="48" t="s">
        <v>401</v>
      </c>
      <c r="C37" s="184">
        <v>1545.39</v>
      </c>
      <c r="D37" s="184">
        <v>2979.44</v>
      </c>
      <c r="E37" s="184">
        <v>1545.39</v>
      </c>
      <c r="F37" s="184">
        <v>0.03</v>
      </c>
      <c r="G37" s="184">
        <v>1142.1300000000001</v>
      </c>
      <c r="H37" s="190">
        <v>0.73904217999999999</v>
      </c>
      <c r="I37" s="191"/>
    </row>
    <row r="38" spans="1:9">
      <c r="A38" s="47">
        <v>9</v>
      </c>
      <c r="B38" s="48" t="s">
        <v>402</v>
      </c>
      <c r="C38" s="184">
        <v>2.48</v>
      </c>
      <c r="D38" s="184">
        <v>0.02</v>
      </c>
      <c r="E38" s="184">
        <v>2.48</v>
      </c>
      <c r="F38" s="184">
        <v>3.0000000000000001E-3</v>
      </c>
      <c r="G38" s="184">
        <v>1.17</v>
      </c>
      <c r="H38" s="190">
        <v>0.47146902899999998</v>
      </c>
      <c r="I38" s="191"/>
    </row>
    <row r="39" spans="1:9">
      <c r="A39" s="47">
        <v>10</v>
      </c>
      <c r="B39" s="48" t="s">
        <v>382</v>
      </c>
      <c r="C39" s="184">
        <v>39.47</v>
      </c>
      <c r="D39" s="184">
        <v>9.42</v>
      </c>
      <c r="E39" s="184">
        <v>39.47</v>
      </c>
      <c r="F39" s="184">
        <v>0.23</v>
      </c>
      <c r="G39" s="184">
        <v>44.66</v>
      </c>
      <c r="H39" s="190">
        <v>1.124827829</v>
      </c>
      <c r="I39" s="191"/>
    </row>
    <row r="40" spans="1:9" ht="14.45" hidden="1" customHeight="1">
      <c r="A40" s="47">
        <v>11</v>
      </c>
      <c r="B40" s="48" t="s">
        <v>383</v>
      </c>
      <c r="C40" s="49"/>
      <c r="D40" s="49"/>
      <c r="E40" s="49"/>
      <c r="F40" s="49"/>
      <c r="G40" s="49"/>
      <c r="H40" s="50"/>
      <c r="I40" s="191"/>
    </row>
    <row r="41" spans="1:9" ht="14.45" hidden="1" customHeight="1">
      <c r="A41" s="47">
        <v>12</v>
      </c>
      <c r="B41" s="48" t="s">
        <v>384</v>
      </c>
      <c r="C41" s="49"/>
      <c r="D41" s="49"/>
      <c r="E41" s="49"/>
      <c r="F41" s="49"/>
      <c r="G41" s="49"/>
      <c r="H41" s="50"/>
      <c r="I41" s="191"/>
    </row>
    <row r="42" spans="1:9" ht="14.45" hidden="1" customHeight="1">
      <c r="A42" s="47">
        <v>13</v>
      </c>
      <c r="B42" s="48" t="s">
        <v>403</v>
      </c>
      <c r="C42" s="49"/>
      <c r="D42" s="49"/>
      <c r="E42" s="49"/>
      <c r="F42" s="49"/>
      <c r="G42" s="49"/>
      <c r="H42" s="50"/>
      <c r="I42" s="191"/>
    </row>
    <row r="43" spans="1:9">
      <c r="A43" s="47">
        <v>14</v>
      </c>
      <c r="B43" s="48" t="s">
        <v>404</v>
      </c>
      <c r="C43" s="184">
        <v>1E-3</v>
      </c>
      <c r="D43" s="184"/>
      <c r="E43" s="184">
        <v>1E-3</v>
      </c>
      <c r="F43" s="184"/>
      <c r="G43" s="184">
        <v>1E-3</v>
      </c>
      <c r="H43" s="190">
        <v>1</v>
      </c>
      <c r="I43" s="191"/>
    </row>
    <row r="44" spans="1:9">
      <c r="A44" s="47">
        <v>15</v>
      </c>
      <c r="B44" s="48" t="s">
        <v>405</v>
      </c>
      <c r="C44" s="184">
        <v>5.58</v>
      </c>
      <c r="D44" s="184"/>
      <c r="E44" s="184">
        <v>5.58</v>
      </c>
      <c r="F44" s="184"/>
      <c r="G44" s="184">
        <v>5.58</v>
      </c>
      <c r="H44" s="190">
        <v>1</v>
      </c>
      <c r="I44" s="191"/>
    </row>
    <row r="45" spans="1:9">
      <c r="A45" s="47">
        <v>16</v>
      </c>
      <c r="B45" s="48" t="s">
        <v>388</v>
      </c>
      <c r="C45" s="184">
        <v>145.91999999999999</v>
      </c>
      <c r="D45" s="184"/>
      <c r="E45" s="184">
        <v>145.91999999999999</v>
      </c>
      <c r="F45" s="184"/>
      <c r="G45" s="184">
        <v>145.56</v>
      </c>
      <c r="H45" s="190">
        <v>0.99748063200000003</v>
      </c>
      <c r="I45" s="191"/>
    </row>
    <row r="46" spans="1:9">
      <c r="A46" s="187">
        <v>17</v>
      </c>
      <c r="B46" s="22" t="s">
        <v>389</v>
      </c>
      <c r="C46" s="185">
        <v>45309.42</v>
      </c>
      <c r="D46" s="185">
        <v>5157.99</v>
      </c>
      <c r="E46" s="185">
        <v>48014.73</v>
      </c>
      <c r="F46" s="185">
        <v>887.1</v>
      </c>
      <c r="G46" s="185">
        <v>4817.46</v>
      </c>
      <c r="H46" s="192">
        <v>9.8512882999999996E-2</v>
      </c>
      <c r="I46" s="191"/>
    </row>
    <row r="47" spans="1:9">
      <c r="A47" s="9"/>
      <c r="B47" s="9"/>
      <c r="C47" s="9"/>
      <c r="D47" s="9"/>
      <c r="E47" s="9"/>
      <c r="F47" s="9"/>
      <c r="G47" s="9"/>
      <c r="H47" s="9"/>
    </row>
    <row r="48" spans="1:9">
      <c r="A48" s="567" t="s">
        <v>406</v>
      </c>
      <c r="B48" s="567"/>
      <c r="C48" s="567"/>
      <c r="D48" s="567"/>
      <c r="E48" s="567"/>
      <c r="F48" s="567"/>
      <c r="G48" s="567"/>
      <c r="H48" s="567"/>
    </row>
    <row r="49" spans="1:8">
      <c r="A49" s="9"/>
      <c r="B49" s="9"/>
      <c r="C49" s="9"/>
      <c r="D49" s="9"/>
      <c r="E49" s="9"/>
      <c r="F49" s="9"/>
      <c r="G49" s="9"/>
      <c r="H49" s="9"/>
    </row>
  </sheetData>
  <mergeCells count="9">
    <mergeCell ref="A48:H48"/>
    <mergeCell ref="C5:D5"/>
    <mergeCell ref="E5:F5"/>
    <mergeCell ref="G5:H5"/>
    <mergeCell ref="C27:D27"/>
    <mergeCell ref="E27:F27"/>
    <mergeCell ref="G27:H27"/>
    <mergeCell ref="A5:B7"/>
    <mergeCell ref="A27:B29"/>
  </mergeCells>
  <pageMargins left="0.70866141732283472" right="0.70866141732283472" top="0.74803149606299213" bottom="0.74803149606299213" header="0.31496062992125984" footer="0.31496062992125984"/>
  <pageSetup paperSize="9" scale="7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205FB-EA7A-47BF-A6E0-841726E025D1}">
  <sheetPr>
    <pageSetUpPr fitToPage="1"/>
  </sheetPr>
  <dimension ref="A1:W61"/>
  <sheetViews>
    <sheetView showGridLines="0" zoomScaleNormal="100" zoomScalePageLayoutView="80" workbookViewId="0">
      <selection activeCell="Q1" sqref="Q1"/>
    </sheetView>
  </sheetViews>
  <sheetFormatPr defaultColWidth="8.375" defaultRowHeight="15"/>
  <cols>
    <col min="1" max="1" width="4.25" style="7" customWidth="1"/>
    <col min="2" max="2" width="33.25" style="7" customWidth="1"/>
    <col min="3" max="16" width="8.625" style="7" customWidth="1"/>
    <col min="17" max="16384" width="8.375" style="7"/>
  </cols>
  <sheetData>
    <row r="1" spans="1:23" ht="18.75">
      <c r="A1" s="3" t="s">
        <v>407</v>
      </c>
      <c r="B1" s="3"/>
      <c r="C1" s="9"/>
      <c r="D1" s="9"/>
      <c r="E1" s="9"/>
      <c r="F1" s="9"/>
      <c r="G1" s="9"/>
      <c r="H1" s="78"/>
      <c r="I1" s="9"/>
      <c r="J1" s="9"/>
      <c r="K1" s="9"/>
      <c r="L1" s="9"/>
      <c r="M1" s="9"/>
      <c r="N1" s="9"/>
      <c r="O1" s="9"/>
      <c r="P1" s="9"/>
    </row>
    <row r="2" spans="1:23">
      <c r="A2" s="9"/>
      <c r="B2" s="9"/>
      <c r="C2" s="9"/>
      <c r="D2" s="9"/>
      <c r="E2" s="9"/>
      <c r="F2" s="9"/>
      <c r="G2" s="9"/>
      <c r="H2" s="170"/>
      <c r="I2" s="9"/>
      <c r="J2" s="9"/>
      <c r="K2" s="9"/>
      <c r="L2" s="9"/>
      <c r="M2" s="9"/>
      <c r="N2" s="9"/>
      <c r="O2" s="9"/>
      <c r="P2" s="9"/>
    </row>
    <row r="3" spans="1:23">
      <c r="A3" s="9"/>
      <c r="B3" s="9"/>
      <c r="C3" s="9"/>
      <c r="D3" s="9"/>
      <c r="E3" s="9"/>
      <c r="F3" s="9"/>
      <c r="G3" s="9"/>
      <c r="H3" s="9"/>
      <c r="I3" s="9"/>
      <c r="J3" s="9"/>
      <c r="K3" s="9"/>
      <c r="L3" s="9"/>
      <c r="M3" s="9"/>
      <c r="N3" s="9"/>
      <c r="O3" s="9"/>
      <c r="P3" s="9"/>
    </row>
    <row r="4" spans="1:23">
      <c r="A4" s="154" t="s">
        <v>136</v>
      </c>
      <c r="B4" s="193"/>
      <c r="C4" s="8"/>
      <c r="D4" s="8"/>
      <c r="E4" s="8"/>
      <c r="F4" s="8"/>
      <c r="G4" s="8"/>
      <c r="H4" s="8"/>
      <c r="I4" s="8"/>
      <c r="J4" s="8"/>
      <c r="K4" s="8"/>
      <c r="L4" s="8"/>
      <c r="M4" s="8"/>
      <c r="N4" s="8"/>
      <c r="O4" s="8"/>
      <c r="P4" s="8"/>
    </row>
    <row r="5" spans="1:23" ht="38.1" customHeight="1">
      <c r="A5" s="602" t="s">
        <v>272</v>
      </c>
      <c r="B5" s="603"/>
      <c r="C5" s="608" t="s">
        <v>408</v>
      </c>
      <c r="D5" s="599" t="s">
        <v>409</v>
      </c>
      <c r="E5" s="600"/>
      <c r="F5" s="600"/>
      <c r="G5" s="600"/>
      <c r="H5" s="600"/>
      <c r="I5" s="600"/>
      <c r="J5" s="600"/>
      <c r="K5" s="600"/>
      <c r="L5" s="600"/>
      <c r="M5" s="600"/>
      <c r="N5" s="601"/>
      <c r="O5" s="599" t="s">
        <v>410</v>
      </c>
      <c r="P5" s="601"/>
    </row>
    <row r="6" spans="1:23" ht="24.75" customHeight="1">
      <c r="A6" s="604"/>
      <c r="B6" s="605"/>
      <c r="C6" s="609"/>
      <c r="D6" s="599" t="s">
        <v>411</v>
      </c>
      <c r="E6" s="600"/>
      <c r="F6" s="600"/>
      <c r="G6" s="600"/>
      <c r="H6" s="600"/>
      <c r="I6" s="600"/>
      <c r="J6" s="600"/>
      <c r="K6" s="600"/>
      <c r="L6" s="601"/>
      <c r="M6" s="599" t="s">
        <v>412</v>
      </c>
      <c r="N6" s="601"/>
      <c r="O6" s="611" t="s">
        <v>413</v>
      </c>
      <c r="P6" s="608" t="s">
        <v>414</v>
      </c>
    </row>
    <row r="7" spans="1:23">
      <c r="A7" s="604"/>
      <c r="B7" s="605"/>
      <c r="C7" s="609"/>
      <c r="D7" s="611" t="s">
        <v>415</v>
      </c>
      <c r="E7" s="614" t="s">
        <v>416</v>
      </c>
      <c r="F7" s="194"/>
      <c r="G7" s="194"/>
      <c r="H7" s="194"/>
      <c r="I7" s="614" t="s">
        <v>417</v>
      </c>
      <c r="J7" s="194"/>
      <c r="K7" s="194"/>
      <c r="L7" s="194"/>
      <c r="M7" s="611" t="s">
        <v>418</v>
      </c>
      <c r="N7" s="611" t="s">
        <v>419</v>
      </c>
      <c r="O7" s="612"/>
      <c r="P7" s="609"/>
    </row>
    <row r="8" spans="1:23" ht="103.5" customHeight="1">
      <c r="A8" s="604"/>
      <c r="B8" s="605"/>
      <c r="C8" s="610"/>
      <c r="D8" s="613"/>
      <c r="E8" s="613"/>
      <c r="F8" s="46" t="s">
        <v>420</v>
      </c>
      <c r="G8" s="46" t="s">
        <v>421</v>
      </c>
      <c r="H8" s="46" t="s">
        <v>422</v>
      </c>
      <c r="I8" s="613"/>
      <c r="J8" s="46" t="s">
        <v>423</v>
      </c>
      <c r="K8" s="46" t="s">
        <v>424</v>
      </c>
      <c r="L8" s="46" t="s">
        <v>425</v>
      </c>
      <c r="M8" s="613"/>
      <c r="N8" s="613"/>
      <c r="O8" s="613"/>
      <c r="P8" s="610"/>
    </row>
    <row r="9" spans="1:23">
      <c r="A9" s="606"/>
      <c r="B9" s="607"/>
      <c r="C9" s="109" t="s">
        <v>133</v>
      </c>
      <c r="D9" s="109" t="s">
        <v>134</v>
      </c>
      <c r="E9" s="109" t="s">
        <v>135</v>
      </c>
      <c r="F9" s="109" t="s">
        <v>190</v>
      </c>
      <c r="G9" s="109" t="s">
        <v>191</v>
      </c>
      <c r="H9" s="109" t="s">
        <v>286</v>
      </c>
      <c r="I9" s="109" t="s">
        <v>287</v>
      </c>
      <c r="J9" s="109" t="s">
        <v>288</v>
      </c>
      <c r="K9" s="109" t="s">
        <v>289</v>
      </c>
      <c r="L9" s="109" t="s">
        <v>290</v>
      </c>
      <c r="M9" s="109" t="s">
        <v>291</v>
      </c>
      <c r="N9" s="109" t="s">
        <v>292</v>
      </c>
      <c r="O9" s="109" t="s">
        <v>293</v>
      </c>
      <c r="P9" s="109" t="s">
        <v>369</v>
      </c>
    </row>
    <row r="10" spans="1:23">
      <c r="A10" s="6">
        <v>4</v>
      </c>
      <c r="B10" s="10" t="s">
        <v>401</v>
      </c>
      <c r="C10" s="516">
        <v>61229632598.399994</v>
      </c>
      <c r="D10" s="380">
        <v>5.8869069874088889E-3</v>
      </c>
      <c r="E10" s="380">
        <v>1.2539323516119927</v>
      </c>
      <c r="F10" s="380">
        <v>1.2235386023717163</v>
      </c>
      <c r="G10" s="380">
        <v>0</v>
      </c>
      <c r="H10" s="380">
        <v>3.0393749240276026E-2</v>
      </c>
      <c r="I10" s="380">
        <v>0</v>
      </c>
      <c r="J10" s="380">
        <v>0</v>
      </c>
      <c r="K10" s="380">
        <v>0</v>
      </c>
      <c r="L10" s="380">
        <v>0</v>
      </c>
      <c r="M10" s="380">
        <v>5.8914241853612943E-2</v>
      </c>
      <c r="N10" s="380">
        <v>0</v>
      </c>
      <c r="O10" s="516">
        <v>12696812190.730001</v>
      </c>
      <c r="P10" s="516">
        <v>12696812190.730001</v>
      </c>
    </row>
    <row r="11" spans="1:23">
      <c r="A11" s="6">
        <v>4.0999999999999996</v>
      </c>
      <c r="B11" s="10" t="s">
        <v>426</v>
      </c>
      <c r="C11" s="516">
        <v>922693880</v>
      </c>
      <c r="D11" s="380">
        <v>2.0513914972536719E-3</v>
      </c>
      <c r="E11" s="380">
        <v>6.2012882529360667</v>
      </c>
      <c r="F11" s="380">
        <v>6.1737014851231056</v>
      </c>
      <c r="G11" s="380">
        <v>0</v>
      </c>
      <c r="H11" s="380">
        <v>2.7586767812960891E-2</v>
      </c>
      <c r="I11" s="380">
        <v>0</v>
      </c>
      <c r="J11" s="380">
        <v>0</v>
      </c>
      <c r="K11" s="380">
        <v>0</v>
      </c>
      <c r="L11" s="380">
        <v>0</v>
      </c>
      <c r="M11" s="380">
        <v>4.1506801573236836E-2</v>
      </c>
      <c r="N11" s="380">
        <v>0</v>
      </c>
      <c r="O11" s="516">
        <v>324497963.12</v>
      </c>
      <c r="P11" s="516">
        <v>324497963.12</v>
      </c>
    </row>
    <row r="12" spans="1:23" ht="24">
      <c r="A12" s="6">
        <v>4.2</v>
      </c>
      <c r="B12" s="10" t="s">
        <v>427</v>
      </c>
      <c r="C12" s="516">
        <v>49540665243.040001</v>
      </c>
      <c r="D12" s="380">
        <v>4.8789423299873316E-3</v>
      </c>
      <c r="E12" s="380">
        <v>1.3984704932472292</v>
      </c>
      <c r="F12" s="380">
        <v>1.3972437022459003</v>
      </c>
      <c r="G12" s="380">
        <v>0</v>
      </c>
      <c r="H12" s="380">
        <v>1.2267910013287208E-3</v>
      </c>
      <c r="I12" s="380">
        <v>0</v>
      </c>
      <c r="J12" s="380">
        <v>0</v>
      </c>
      <c r="K12" s="380">
        <v>0</v>
      </c>
      <c r="L12" s="380">
        <v>0</v>
      </c>
      <c r="M12" s="380">
        <v>1.4926036358663658E-2</v>
      </c>
      <c r="N12" s="380">
        <v>0</v>
      </c>
      <c r="O12" s="516">
        <v>8896459739.7399998</v>
      </c>
      <c r="P12" s="516">
        <v>8896459739.7399998</v>
      </c>
    </row>
    <row r="13" spans="1:23">
      <c r="A13" s="6">
        <v>4.4000000000000004</v>
      </c>
      <c r="B13" s="10" t="s">
        <v>428</v>
      </c>
      <c r="C13" s="516">
        <v>911801915.06000006</v>
      </c>
      <c r="D13" s="380">
        <v>1.0214262326250043E-2</v>
      </c>
      <c r="E13" s="380">
        <v>0.43540435768209124</v>
      </c>
      <c r="F13" s="380">
        <v>0</v>
      </c>
      <c r="G13" s="380">
        <v>0</v>
      </c>
      <c r="H13" s="380">
        <v>0.43540435768209124</v>
      </c>
      <c r="I13" s="380">
        <v>0</v>
      </c>
      <c r="J13" s="380">
        <v>0</v>
      </c>
      <c r="K13" s="380">
        <v>0</v>
      </c>
      <c r="L13" s="380">
        <v>0</v>
      </c>
      <c r="M13" s="380">
        <v>0.15632834432094858</v>
      </c>
      <c r="N13" s="380">
        <v>0</v>
      </c>
      <c r="O13" s="516">
        <v>755530105.85000002</v>
      </c>
      <c r="P13" s="516">
        <v>755530105.85000002</v>
      </c>
    </row>
    <row r="14" spans="1:23">
      <c r="A14" s="6">
        <v>4.5</v>
      </c>
      <c r="B14" s="10" t="s">
        <v>429</v>
      </c>
      <c r="C14" s="516">
        <v>9854471560.2999992</v>
      </c>
      <c r="D14" s="380">
        <v>1.0912905099167603E-2</v>
      </c>
      <c r="E14" s="380">
        <v>0.13981118921794897</v>
      </c>
      <c r="F14" s="380">
        <v>0</v>
      </c>
      <c r="G14" s="380">
        <v>0</v>
      </c>
      <c r="H14" s="380">
        <v>0.13981118921794897</v>
      </c>
      <c r="I14" s="380">
        <v>0</v>
      </c>
      <c r="J14" s="380">
        <v>0</v>
      </c>
      <c r="K14" s="380">
        <v>0</v>
      </c>
      <c r="L14" s="380">
        <v>0</v>
      </c>
      <c r="M14" s="380">
        <v>0.27266942127723787</v>
      </c>
      <c r="N14" s="380">
        <v>0</v>
      </c>
      <c r="O14" s="516">
        <v>2720324382.02</v>
      </c>
      <c r="P14" s="516">
        <v>2720324382.02</v>
      </c>
    </row>
    <row r="15" spans="1:23" s="195" customFormat="1">
      <c r="A15" s="96">
        <v>5</v>
      </c>
      <c r="B15" s="22" t="s">
        <v>175</v>
      </c>
      <c r="C15" s="98">
        <v>61229632598.399994</v>
      </c>
      <c r="D15" s="447">
        <v>5.9757600698527157E-3</v>
      </c>
      <c r="E15" s="447">
        <v>1.2539323516119927</v>
      </c>
      <c r="F15" s="447">
        <v>1.2235386023717163</v>
      </c>
      <c r="G15" s="447">
        <v>0</v>
      </c>
      <c r="H15" s="447">
        <v>3.0393749240276026E-2</v>
      </c>
      <c r="I15" s="447">
        <v>0</v>
      </c>
      <c r="J15" s="447">
        <v>0</v>
      </c>
      <c r="K15" s="447">
        <v>0</v>
      </c>
      <c r="L15" s="447">
        <v>0</v>
      </c>
      <c r="M15" s="447">
        <v>5.8914241853612943E-2</v>
      </c>
      <c r="N15" s="447">
        <v>0</v>
      </c>
      <c r="O15" s="98">
        <v>12696812190.730001</v>
      </c>
      <c r="P15" s="98">
        <v>12696812190.730001</v>
      </c>
      <c r="Q15" s="7"/>
      <c r="R15" s="7"/>
      <c r="S15" s="7"/>
      <c r="T15" s="7"/>
      <c r="U15" s="7"/>
      <c r="V15" s="7"/>
      <c r="W15" s="7"/>
    </row>
    <row r="16" spans="1:23" s="195" customFormat="1">
      <c r="A16" s="154"/>
      <c r="B16" s="178"/>
      <c r="C16" s="196"/>
      <c r="D16" s="197"/>
      <c r="E16" s="197"/>
      <c r="F16" s="197"/>
      <c r="G16" s="197"/>
      <c r="H16" s="197"/>
      <c r="I16" s="197"/>
      <c r="J16" s="197"/>
      <c r="K16" s="197"/>
      <c r="L16" s="197"/>
      <c r="M16" s="197"/>
      <c r="N16" s="197"/>
      <c r="O16" s="196"/>
      <c r="P16" s="196"/>
      <c r="Q16" s="7"/>
      <c r="R16" s="7"/>
      <c r="S16" s="7"/>
      <c r="T16" s="7"/>
      <c r="U16" s="7"/>
      <c r="V16" s="7"/>
      <c r="W16" s="7"/>
    </row>
    <row r="17" spans="1:18">
      <c r="A17" s="154" t="s">
        <v>136</v>
      </c>
      <c r="B17" s="6"/>
      <c r="C17" s="6"/>
      <c r="D17" s="6"/>
      <c r="E17" s="6"/>
      <c r="F17" s="6"/>
      <c r="G17" s="6"/>
      <c r="H17" s="6"/>
      <c r="I17" s="6"/>
      <c r="J17" s="6"/>
      <c r="K17" s="6"/>
      <c r="L17" s="6"/>
      <c r="M17" s="6"/>
      <c r="N17" s="6"/>
      <c r="O17" s="6"/>
      <c r="P17" s="6"/>
    </row>
    <row r="18" spans="1:18" ht="40.5" customHeight="1">
      <c r="A18" s="615" t="s">
        <v>328</v>
      </c>
      <c r="B18" s="616"/>
      <c r="C18" s="608" t="s">
        <v>408</v>
      </c>
      <c r="D18" s="599" t="s">
        <v>409</v>
      </c>
      <c r="E18" s="600"/>
      <c r="F18" s="600"/>
      <c r="G18" s="600"/>
      <c r="H18" s="600"/>
      <c r="I18" s="600"/>
      <c r="J18" s="600"/>
      <c r="K18" s="600"/>
      <c r="L18" s="600"/>
      <c r="M18" s="600"/>
      <c r="N18" s="601"/>
      <c r="O18" s="599" t="s">
        <v>410</v>
      </c>
      <c r="P18" s="601"/>
    </row>
    <row r="19" spans="1:18" ht="30" customHeight="1">
      <c r="A19" s="617"/>
      <c r="B19" s="618"/>
      <c r="C19" s="609"/>
      <c r="D19" s="599" t="s">
        <v>411</v>
      </c>
      <c r="E19" s="600"/>
      <c r="F19" s="600"/>
      <c r="G19" s="600"/>
      <c r="H19" s="600"/>
      <c r="I19" s="600"/>
      <c r="J19" s="600"/>
      <c r="K19" s="600"/>
      <c r="L19" s="601"/>
      <c r="M19" s="599" t="s">
        <v>412</v>
      </c>
      <c r="N19" s="601"/>
      <c r="O19" s="611" t="s">
        <v>413</v>
      </c>
      <c r="P19" s="608" t="s">
        <v>414</v>
      </c>
    </row>
    <row r="20" spans="1:18">
      <c r="A20" s="617"/>
      <c r="B20" s="618"/>
      <c r="C20" s="609"/>
      <c r="D20" s="611" t="s">
        <v>415</v>
      </c>
      <c r="E20" s="614" t="s">
        <v>416</v>
      </c>
      <c r="F20" s="194"/>
      <c r="G20" s="194"/>
      <c r="H20" s="194"/>
      <c r="I20" s="614" t="s">
        <v>417</v>
      </c>
      <c r="J20" s="194"/>
      <c r="K20" s="194"/>
      <c r="L20" s="194"/>
      <c r="M20" s="611" t="s">
        <v>418</v>
      </c>
      <c r="N20" s="611" t="s">
        <v>419</v>
      </c>
      <c r="O20" s="612"/>
      <c r="P20" s="609"/>
    </row>
    <row r="21" spans="1:18" ht="90" customHeight="1">
      <c r="A21" s="617"/>
      <c r="B21" s="618"/>
      <c r="C21" s="610"/>
      <c r="D21" s="613"/>
      <c r="E21" s="613"/>
      <c r="F21" s="46" t="s">
        <v>420</v>
      </c>
      <c r="G21" s="46" t="s">
        <v>421</v>
      </c>
      <c r="H21" s="46" t="s">
        <v>422</v>
      </c>
      <c r="I21" s="613"/>
      <c r="J21" s="46" t="s">
        <v>423</v>
      </c>
      <c r="K21" s="46" t="s">
        <v>424</v>
      </c>
      <c r="L21" s="46" t="s">
        <v>425</v>
      </c>
      <c r="M21" s="613"/>
      <c r="N21" s="613"/>
      <c r="O21" s="613"/>
      <c r="P21" s="610"/>
    </row>
    <row r="22" spans="1:18">
      <c r="A22" s="619"/>
      <c r="B22" s="620"/>
      <c r="C22" s="109" t="s">
        <v>133</v>
      </c>
      <c r="D22" s="109" t="s">
        <v>134</v>
      </c>
      <c r="E22" s="109" t="s">
        <v>135</v>
      </c>
      <c r="F22" s="109" t="s">
        <v>190</v>
      </c>
      <c r="G22" s="109" t="s">
        <v>191</v>
      </c>
      <c r="H22" s="109" t="s">
        <v>286</v>
      </c>
      <c r="I22" s="109" t="s">
        <v>287</v>
      </c>
      <c r="J22" s="109" t="s">
        <v>288</v>
      </c>
      <c r="K22" s="109" t="s">
        <v>289</v>
      </c>
      <c r="L22" s="109" t="s">
        <v>290</v>
      </c>
      <c r="M22" s="109" t="s">
        <v>291</v>
      </c>
      <c r="N22" s="109" t="s">
        <v>292</v>
      </c>
      <c r="O22" s="109" t="s">
        <v>293</v>
      </c>
      <c r="P22" s="109" t="s">
        <v>369</v>
      </c>
    </row>
    <row r="23" spans="1:18">
      <c r="A23" s="6">
        <v>2</v>
      </c>
      <c r="B23" s="10" t="s">
        <v>378</v>
      </c>
      <c r="C23" s="516">
        <v>6645572207.5199995</v>
      </c>
      <c r="D23" s="380">
        <v>0</v>
      </c>
      <c r="E23" s="380">
        <v>2.5124570885117047E-5</v>
      </c>
      <c r="F23" s="380">
        <v>0</v>
      </c>
      <c r="G23" s="380">
        <v>0</v>
      </c>
      <c r="H23" s="380">
        <v>2.5124570885117047E-5</v>
      </c>
      <c r="I23" s="380">
        <v>0</v>
      </c>
      <c r="J23" s="380">
        <v>0</v>
      </c>
      <c r="K23" s="380">
        <v>0</v>
      </c>
      <c r="L23" s="380">
        <v>0</v>
      </c>
      <c r="M23" s="380">
        <v>4.9077750551101598E-2</v>
      </c>
      <c r="N23" s="380">
        <v>0</v>
      </c>
      <c r="O23" s="516">
        <v>1087513055.4200001</v>
      </c>
      <c r="P23" s="516">
        <v>1017553526.17</v>
      </c>
    </row>
    <row r="24" spans="1:18">
      <c r="A24" s="6">
        <v>3</v>
      </c>
      <c r="B24" s="10" t="s">
        <v>379</v>
      </c>
      <c r="C24" s="516">
        <v>43170582670.149994</v>
      </c>
      <c r="D24" s="380">
        <v>9.7776263671294425E-3</v>
      </c>
      <c r="E24" s="380">
        <v>0.18305346907221956</v>
      </c>
      <c r="F24" s="380">
        <v>0.14686365243394967</v>
      </c>
      <c r="G24" s="380">
        <v>0</v>
      </c>
      <c r="H24" s="380">
        <v>3.6189816638269888E-2</v>
      </c>
      <c r="I24" s="380">
        <v>0</v>
      </c>
      <c r="J24" s="380">
        <v>0</v>
      </c>
      <c r="K24" s="380">
        <v>0</v>
      </c>
      <c r="L24" s="380">
        <v>0</v>
      </c>
      <c r="M24" s="380">
        <v>7.0195751882574001E-2</v>
      </c>
      <c r="N24" s="380">
        <v>0</v>
      </c>
      <c r="O24" s="516">
        <v>33104046519.980003</v>
      </c>
      <c r="P24" s="516">
        <v>29210131569.82</v>
      </c>
    </row>
    <row r="25" spans="1:18">
      <c r="A25" s="6">
        <v>3.1</v>
      </c>
      <c r="B25" s="10" t="s">
        <v>430</v>
      </c>
      <c r="C25" s="516">
        <v>17942491579.380001</v>
      </c>
      <c r="D25" s="380">
        <v>1.1875110269237342E-2</v>
      </c>
      <c r="E25" s="380">
        <v>0.21796486305806242</v>
      </c>
      <c r="F25" s="380">
        <v>0.19099955636308677</v>
      </c>
      <c r="G25" s="380">
        <v>0</v>
      </c>
      <c r="H25" s="380">
        <v>2.6965306694975662E-2</v>
      </c>
      <c r="I25" s="380">
        <v>0</v>
      </c>
      <c r="J25" s="380">
        <v>0</v>
      </c>
      <c r="K25" s="380">
        <v>0</v>
      </c>
      <c r="L25" s="380">
        <v>0</v>
      </c>
      <c r="M25" s="380">
        <v>7.3968054367389097E-2</v>
      </c>
      <c r="N25" s="380">
        <v>0</v>
      </c>
      <c r="O25" s="516">
        <v>12626225153.99</v>
      </c>
      <c r="P25" s="516">
        <v>10339838239.040001</v>
      </c>
    </row>
    <row r="26" spans="1:18">
      <c r="A26" s="6">
        <v>3.3</v>
      </c>
      <c r="B26" s="10" t="s">
        <v>431</v>
      </c>
      <c r="C26" s="516">
        <v>25228091090.769997</v>
      </c>
      <c r="D26" s="380">
        <v>8.2858731022450848E-3</v>
      </c>
      <c r="E26" s="380">
        <v>0.15822410761313641</v>
      </c>
      <c r="F26" s="380">
        <v>0.11547371961074862</v>
      </c>
      <c r="G26" s="380">
        <v>0</v>
      </c>
      <c r="H26" s="380">
        <v>4.2750388002387792E-2</v>
      </c>
      <c r="I26" s="380">
        <v>0</v>
      </c>
      <c r="J26" s="380">
        <v>0</v>
      </c>
      <c r="K26" s="380">
        <v>0</v>
      </c>
      <c r="L26" s="380">
        <v>0</v>
      </c>
      <c r="M26" s="380">
        <v>6.7512849505016403E-2</v>
      </c>
      <c r="N26" s="380">
        <v>0</v>
      </c>
      <c r="O26" s="516">
        <v>20477821365.990002</v>
      </c>
      <c r="P26" s="516">
        <v>18870293330.779999</v>
      </c>
    </row>
    <row r="27" spans="1:18" s="195" customFormat="1">
      <c r="A27" s="96">
        <v>4</v>
      </c>
      <c r="B27" s="22" t="s">
        <v>175</v>
      </c>
      <c r="C27" s="98">
        <v>49816154877.669991</v>
      </c>
      <c r="D27" s="447">
        <v>8.4732719423354814E-3</v>
      </c>
      <c r="E27" s="447">
        <v>0.15863713099086191</v>
      </c>
      <c r="F27" s="447">
        <v>0.12727175479940503</v>
      </c>
      <c r="G27" s="447">
        <v>0</v>
      </c>
      <c r="H27" s="447">
        <v>3.1365376191456906E-2</v>
      </c>
      <c r="I27" s="447">
        <v>0</v>
      </c>
      <c r="J27" s="447">
        <v>0</v>
      </c>
      <c r="K27" s="447">
        <v>0</v>
      </c>
      <c r="L27" s="447">
        <v>0</v>
      </c>
      <c r="M27" s="447">
        <v>6.7378569322590606E-2</v>
      </c>
      <c r="N27" s="447">
        <v>0</v>
      </c>
      <c r="O27" s="98">
        <v>34191559575.400002</v>
      </c>
      <c r="P27" s="98">
        <v>30227685095.989998</v>
      </c>
      <c r="Q27" s="7"/>
      <c r="R27" s="7"/>
    </row>
    <row r="28" spans="1:18">
      <c r="A28" s="9"/>
      <c r="B28" s="9"/>
      <c r="C28" s="9"/>
      <c r="D28" s="9"/>
      <c r="E28" s="9"/>
      <c r="F28" s="9"/>
      <c r="G28" s="9"/>
      <c r="H28" s="9"/>
      <c r="I28" s="9"/>
      <c r="J28" s="9"/>
      <c r="K28" s="9"/>
      <c r="L28" s="9"/>
      <c r="M28" s="9"/>
      <c r="N28" s="9"/>
      <c r="O28" s="9"/>
      <c r="P28" s="9"/>
    </row>
    <row r="29" spans="1:18">
      <c r="A29" s="2" t="s">
        <v>1240</v>
      </c>
      <c r="B29" s="9"/>
      <c r="C29" s="9"/>
      <c r="D29" s="9"/>
      <c r="E29" s="9"/>
      <c r="F29" s="9"/>
      <c r="G29" s="9"/>
      <c r="H29" s="9"/>
      <c r="I29" s="9"/>
      <c r="J29" s="9"/>
      <c r="K29" s="9"/>
      <c r="L29" s="9"/>
      <c r="M29" s="9"/>
      <c r="N29" s="9"/>
      <c r="O29" s="9"/>
      <c r="P29" s="9"/>
    </row>
    <row r="30" spans="1:18">
      <c r="A30" s="9"/>
      <c r="B30" s="9"/>
      <c r="C30" s="9"/>
      <c r="D30" s="9"/>
      <c r="E30" s="9"/>
      <c r="F30" s="9"/>
      <c r="G30" s="9"/>
      <c r="H30" s="9"/>
      <c r="I30" s="9"/>
      <c r="J30" s="9"/>
      <c r="K30" s="9"/>
      <c r="L30" s="9"/>
      <c r="M30" s="9"/>
      <c r="N30" s="9"/>
      <c r="O30" s="9"/>
      <c r="P30" s="9"/>
    </row>
    <row r="31" spans="1:18" ht="30.6" customHeight="1">
      <c r="A31" s="567" t="s">
        <v>432</v>
      </c>
      <c r="B31" s="567"/>
      <c r="C31" s="567"/>
      <c r="D31" s="567"/>
      <c r="E31" s="567"/>
      <c r="F31" s="567"/>
      <c r="G31" s="567"/>
      <c r="H31" s="567"/>
      <c r="I31" s="567"/>
      <c r="J31" s="567"/>
      <c r="K31" s="567"/>
      <c r="L31" s="567"/>
      <c r="M31" s="567"/>
      <c r="N31" s="567"/>
      <c r="O31" s="567"/>
      <c r="P31" s="567"/>
    </row>
    <row r="32" spans="1:18">
      <c r="A32" s="494"/>
      <c r="B32" s="2"/>
      <c r="C32" s="2"/>
      <c r="D32" s="2"/>
      <c r="E32" s="2"/>
      <c r="F32" s="2"/>
      <c r="G32" s="2"/>
      <c r="H32" s="9"/>
      <c r="I32" s="9"/>
      <c r="J32" s="9"/>
      <c r="K32" s="9"/>
      <c r="L32" s="9"/>
      <c r="M32" s="9"/>
      <c r="N32" s="9"/>
      <c r="O32" s="9"/>
      <c r="P32" s="9"/>
    </row>
    <row r="33" spans="1:16" ht="71.099999999999994" customHeight="1">
      <c r="A33" s="567" t="s">
        <v>1239</v>
      </c>
      <c r="B33" s="567"/>
      <c r="C33" s="567"/>
      <c r="D33" s="567"/>
      <c r="E33" s="567"/>
      <c r="F33" s="567"/>
      <c r="G33" s="567"/>
      <c r="H33" s="567"/>
      <c r="I33" s="567"/>
      <c r="J33" s="567"/>
      <c r="K33" s="567"/>
      <c r="L33" s="567"/>
      <c r="M33" s="567"/>
      <c r="N33" s="567"/>
      <c r="O33" s="567"/>
      <c r="P33" s="567"/>
    </row>
    <row r="34" spans="1:16">
      <c r="A34" s="494"/>
      <c r="B34" s="2"/>
      <c r="C34" s="2"/>
      <c r="D34" s="2"/>
      <c r="E34" s="2"/>
      <c r="F34" s="2"/>
      <c r="G34" s="2"/>
      <c r="H34" s="9"/>
      <c r="I34" s="9"/>
      <c r="J34" s="9"/>
      <c r="K34" s="9"/>
      <c r="L34" s="9"/>
      <c r="M34" s="9"/>
      <c r="N34" s="9"/>
      <c r="O34" s="9"/>
      <c r="P34" s="9"/>
    </row>
    <row r="35" spans="1:16" ht="27.95" customHeight="1">
      <c r="A35" s="567" t="s">
        <v>433</v>
      </c>
      <c r="B35" s="567"/>
      <c r="C35" s="567"/>
      <c r="D35" s="567"/>
      <c r="E35" s="567"/>
      <c r="F35" s="567"/>
      <c r="G35" s="567"/>
      <c r="H35" s="567"/>
      <c r="I35" s="567"/>
      <c r="J35" s="567"/>
      <c r="K35" s="567"/>
      <c r="L35" s="567"/>
      <c r="M35" s="567"/>
      <c r="N35" s="567"/>
      <c r="O35" s="567"/>
      <c r="P35" s="567"/>
    </row>
    <row r="36" spans="1:16">
      <c r="A36" s="9"/>
      <c r="B36" s="9"/>
      <c r="C36" s="9"/>
      <c r="D36" s="9"/>
      <c r="E36" s="9"/>
      <c r="F36" s="9"/>
      <c r="G36" s="9"/>
      <c r="H36" s="9"/>
      <c r="I36" s="9"/>
      <c r="J36" s="9"/>
      <c r="K36" s="9"/>
      <c r="L36" s="9"/>
      <c r="M36" s="9"/>
      <c r="N36" s="9"/>
      <c r="O36" s="9"/>
      <c r="P36" s="9"/>
    </row>
    <row r="37" spans="1:16">
      <c r="A37" s="154" t="s">
        <v>180</v>
      </c>
      <c r="B37" s="193"/>
      <c r="C37" s="8"/>
      <c r="D37" s="8"/>
      <c r="E37" s="8"/>
      <c r="F37" s="8"/>
      <c r="G37" s="8"/>
      <c r="H37" s="8"/>
      <c r="I37" s="8"/>
      <c r="J37" s="8"/>
      <c r="K37" s="8"/>
      <c r="L37" s="8"/>
      <c r="M37" s="8"/>
      <c r="N37" s="8"/>
      <c r="O37" s="8"/>
      <c r="P37" s="8"/>
    </row>
    <row r="38" spans="1:16" ht="40.5" customHeight="1">
      <c r="A38" s="602" t="s">
        <v>272</v>
      </c>
      <c r="B38" s="603"/>
      <c r="C38" s="608" t="s">
        <v>408</v>
      </c>
      <c r="D38" s="599" t="s">
        <v>409</v>
      </c>
      <c r="E38" s="600"/>
      <c r="F38" s="600"/>
      <c r="G38" s="600"/>
      <c r="H38" s="600"/>
      <c r="I38" s="600"/>
      <c r="J38" s="600"/>
      <c r="K38" s="600"/>
      <c r="L38" s="600"/>
      <c r="M38" s="600"/>
      <c r="N38" s="601"/>
      <c r="O38" s="599" t="s">
        <v>410</v>
      </c>
      <c r="P38" s="601"/>
    </row>
    <row r="39" spans="1:16" ht="37.5" customHeight="1">
      <c r="A39" s="604"/>
      <c r="B39" s="605"/>
      <c r="C39" s="609"/>
      <c r="D39" s="599" t="s">
        <v>411</v>
      </c>
      <c r="E39" s="600"/>
      <c r="F39" s="600"/>
      <c r="G39" s="600"/>
      <c r="H39" s="600"/>
      <c r="I39" s="600"/>
      <c r="J39" s="600"/>
      <c r="K39" s="600"/>
      <c r="L39" s="601"/>
      <c r="M39" s="599" t="s">
        <v>412</v>
      </c>
      <c r="N39" s="601"/>
      <c r="O39" s="611" t="s">
        <v>413</v>
      </c>
      <c r="P39" s="608" t="s">
        <v>414</v>
      </c>
    </row>
    <row r="40" spans="1:16">
      <c r="A40" s="604"/>
      <c r="B40" s="605"/>
      <c r="C40" s="609"/>
      <c r="D40" s="611" t="s">
        <v>415</v>
      </c>
      <c r="E40" s="614" t="s">
        <v>416</v>
      </c>
      <c r="F40" s="194"/>
      <c r="G40" s="194"/>
      <c r="H40" s="194"/>
      <c r="I40" s="614" t="s">
        <v>417</v>
      </c>
      <c r="J40" s="194"/>
      <c r="K40" s="194"/>
      <c r="L40" s="194"/>
      <c r="M40" s="611" t="s">
        <v>418</v>
      </c>
      <c r="N40" s="611" t="s">
        <v>419</v>
      </c>
      <c r="O40" s="612"/>
      <c r="P40" s="609"/>
    </row>
    <row r="41" spans="1:16" ht="84">
      <c r="A41" s="604"/>
      <c r="B41" s="605"/>
      <c r="C41" s="610"/>
      <c r="D41" s="613"/>
      <c r="E41" s="613"/>
      <c r="F41" s="46" t="s">
        <v>420</v>
      </c>
      <c r="G41" s="46" t="s">
        <v>421</v>
      </c>
      <c r="H41" s="46" t="s">
        <v>422</v>
      </c>
      <c r="I41" s="613"/>
      <c r="J41" s="46" t="s">
        <v>423</v>
      </c>
      <c r="K41" s="46" t="s">
        <v>424</v>
      </c>
      <c r="L41" s="46" t="s">
        <v>425</v>
      </c>
      <c r="M41" s="613"/>
      <c r="N41" s="613"/>
      <c r="O41" s="613"/>
      <c r="P41" s="610"/>
    </row>
    <row r="42" spans="1:16">
      <c r="A42" s="606"/>
      <c r="B42" s="607"/>
      <c r="C42" s="109" t="s">
        <v>133</v>
      </c>
      <c r="D42" s="109" t="s">
        <v>134</v>
      </c>
      <c r="E42" s="109" t="s">
        <v>135</v>
      </c>
      <c r="F42" s="109" t="s">
        <v>190</v>
      </c>
      <c r="G42" s="109" t="s">
        <v>191</v>
      </c>
      <c r="H42" s="109" t="s">
        <v>286</v>
      </c>
      <c r="I42" s="109" t="s">
        <v>287</v>
      </c>
      <c r="J42" s="109" t="s">
        <v>288</v>
      </c>
      <c r="K42" s="109" t="s">
        <v>289</v>
      </c>
      <c r="L42" s="109" t="s">
        <v>290</v>
      </c>
      <c r="M42" s="109" t="s">
        <v>291</v>
      </c>
      <c r="N42" s="109" t="s">
        <v>292</v>
      </c>
      <c r="O42" s="109" t="s">
        <v>293</v>
      </c>
      <c r="P42" s="109" t="s">
        <v>369</v>
      </c>
    </row>
    <row r="43" spans="1:16">
      <c r="A43" s="6">
        <v>4</v>
      </c>
      <c r="B43" s="10" t="s">
        <v>401</v>
      </c>
      <c r="C43" s="65">
        <v>60319214253.340012</v>
      </c>
      <c r="D43" s="380">
        <v>5.367301893062594E-3</v>
      </c>
      <c r="E43" s="380">
        <v>1.244739859357378</v>
      </c>
      <c r="F43" s="380">
        <v>1.2148583295947419</v>
      </c>
      <c r="G43" s="380">
        <v>0</v>
      </c>
      <c r="H43" s="380">
        <v>2.9881529762636048E-2</v>
      </c>
      <c r="I43" s="380">
        <v>0</v>
      </c>
      <c r="J43" s="380">
        <v>0</v>
      </c>
      <c r="K43" s="380">
        <v>0</v>
      </c>
      <c r="L43" s="380">
        <v>0</v>
      </c>
      <c r="M43" s="380">
        <v>6.152699392705533E-2</v>
      </c>
      <c r="N43" s="380">
        <v>0</v>
      </c>
      <c r="O43" s="65">
        <v>13319170152.899998</v>
      </c>
      <c r="P43" s="65">
        <v>13319170152.909998</v>
      </c>
    </row>
    <row r="44" spans="1:16">
      <c r="A44" s="6">
        <v>4.0999999999999996</v>
      </c>
      <c r="B44" s="10" t="s">
        <v>426</v>
      </c>
      <c r="C44" s="65">
        <v>981018944.98000002</v>
      </c>
      <c r="D44" s="380">
        <v>3.0353428700204224E-3</v>
      </c>
      <c r="E44" s="380">
        <v>5.9027759140859972</v>
      </c>
      <c r="F44" s="380">
        <v>5.873711891687754</v>
      </c>
      <c r="G44" s="380">
        <v>0</v>
      </c>
      <c r="H44" s="380">
        <v>2.9064022398243572E-2</v>
      </c>
      <c r="I44" s="380">
        <v>0</v>
      </c>
      <c r="J44" s="380">
        <v>0</v>
      </c>
      <c r="K44" s="380">
        <v>0</v>
      </c>
      <c r="L44" s="380">
        <v>0</v>
      </c>
      <c r="M44" s="380">
        <v>4.262280541468285E-2</v>
      </c>
      <c r="N44" s="380">
        <v>0</v>
      </c>
      <c r="O44" s="65">
        <v>368631184.38</v>
      </c>
      <c r="P44" s="65">
        <v>368631184.38</v>
      </c>
    </row>
    <row r="45" spans="1:16" ht="24">
      <c r="A45" s="6">
        <v>4.2</v>
      </c>
      <c r="B45" s="10" t="s">
        <v>427</v>
      </c>
      <c r="C45" s="65">
        <v>48838095413.370003</v>
      </c>
      <c r="D45" s="380">
        <v>4.2716285163095927E-3</v>
      </c>
      <c r="E45" s="380">
        <v>1.3838538308334167</v>
      </c>
      <c r="F45" s="380">
        <v>1.3824674499631779</v>
      </c>
      <c r="G45" s="380">
        <v>0</v>
      </c>
      <c r="H45" s="380">
        <v>1.3863808702389341E-3</v>
      </c>
      <c r="I45" s="380">
        <v>0</v>
      </c>
      <c r="J45" s="380">
        <v>0</v>
      </c>
      <c r="K45" s="380">
        <v>0</v>
      </c>
      <c r="L45" s="380">
        <v>0</v>
      </c>
      <c r="M45" s="380">
        <v>1.655090523081116E-2</v>
      </c>
      <c r="N45" s="380">
        <v>0</v>
      </c>
      <c r="O45" s="65">
        <v>9425738760.6299992</v>
      </c>
      <c r="P45" s="65">
        <v>9425738760.6299992</v>
      </c>
    </row>
    <row r="46" spans="1:16">
      <c r="A46" s="6">
        <v>4.4000000000000004</v>
      </c>
      <c r="B46" s="10" t="s">
        <v>428</v>
      </c>
      <c r="C46" s="65">
        <v>895215326.96999991</v>
      </c>
      <c r="D46" s="380">
        <v>1.0844630333641884E-2</v>
      </c>
      <c r="E46" s="380">
        <v>0.43044419519072125</v>
      </c>
      <c r="F46" s="380">
        <v>0</v>
      </c>
      <c r="G46" s="380">
        <v>0</v>
      </c>
      <c r="H46" s="380">
        <v>0.43044419519072125</v>
      </c>
      <c r="I46" s="380">
        <v>0</v>
      </c>
      <c r="J46" s="380">
        <v>0</v>
      </c>
      <c r="K46" s="380">
        <v>0</v>
      </c>
      <c r="L46" s="380">
        <v>0</v>
      </c>
      <c r="M46" s="380">
        <v>0.17507597531923436</v>
      </c>
      <c r="N46" s="380">
        <v>0</v>
      </c>
      <c r="O46" s="65">
        <v>753910200.38</v>
      </c>
      <c r="P46" s="65">
        <v>753910200.38</v>
      </c>
    </row>
    <row r="47" spans="1:16">
      <c r="A47" s="6">
        <v>4.5</v>
      </c>
      <c r="B47" s="10" t="s">
        <v>429</v>
      </c>
      <c r="C47" s="65">
        <v>9604884568.0200005</v>
      </c>
      <c r="D47" s="380">
        <v>1.0666158757503839E-2</v>
      </c>
      <c r="E47" s="380">
        <v>0.13752061129583057</v>
      </c>
      <c r="F47" s="380">
        <v>0</v>
      </c>
      <c r="G47" s="380">
        <v>0</v>
      </c>
      <c r="H47" s="380">
        <v>0.13752061129583057</v>
      </c>
      <c r="I47" s="380">
        <v>0</v>
      </c>
      <c r="J47" s="380">
        <v>0</v>
      </c>
      <c r="K47" s="380">
        <v>0</v>
      </c>
      <c r="L47" s="380">
        <v>0</v>
      </c>
      <c r="M47" s="380">
        <v>0.28156514999924653</v>
      </c>
      <c r="N47" s="380">
        <v>0</v>
      </c>
      <c r="O47" s="65">
        <v>2770890007.5100002</v>
      </c>
      <c r="P47" s="65">
        <v>2770890007.52</v>
      </c>
    </row>
    <row r="48" spans="1:16">
      <c r="A48" s="96">
        <v>5</v>
      </c>
      <c r="B48" s="22" t="s">
        <v>175</v>
      </c>
      <c r="C48" s="98">
        <v>60319214253.340012</v>
      </c>
      <c r="D48" s="447">
        <v>5.367301893062594E-3</v>
      </c>
      <c r="E48" s="447">
        <v>1.244739859357378</v>
      </c>
      <c r="F48" s="447">
        <v>1.2148583295947419</v>
      </c>
      <c r="G48" s="447">
        <v>0</v>
      </c>
      <c r="H48" s="447">
        <v>2.9881529762636048E-2</v>
      </c>
      <c r="I48" s="447">
        <v>0</v>
      </c>
      <c r="J48" s="447">
        <v>0</v>
      </c>
      <c r="K48" s="447">
        <v>0</v>
      </c>
      <c r="L48" s="447">
        <v>0</v>
      </c>
      <c r="M48" s="447">
        <v>6.152699392705533E-2</v>
      </c>
      <c r="N48" s="447">
        <v>0</v>
      </c>
      <c r="O48" s="98">
        <v>13319170152.899998</v>
      </c>
      <c r="P48" s="98">
        <v>13319170152.909998</v>
      </c>
    </row>
    <row r="49" spans="1:16">
      <c r="A49" s="154"/>
      <c r="B49" s="178"/>
      <c r="C49" s="196"/>
      <c r="D49" s="197"/>
      <c r="E49" s="197"/>
      <c r="F49" s="197"/>
      <c r="G49" s="197"/>
      <c r="H49" s="197"/>
      <c r="I49" s="197"/>
      <c r="J49" s="197"/>
      <c r="K49" s="197"/>
      <c r="L49" s="197"/>
      <c r="M49" s="197"/>
      <c r="N49" s="197"/>
      <c r="O49" s="196"/>
      <c r="P49" s="196"/>
    </row>
    <row r="50" spans="1:16">
      <c r="A50" s="154" t="s">
        <v>180</v>
      </c>
      <c r="B50" s="6"/>
      <c r="C50" s="6"/>
      <c r="D50" s="6"/>
      <c r="E50" s="6"/>
      <c r="F50" s="6"/>
      <c r="G50" s="6"/>
      <c r="H50" s="6"/>
      <c r="I50" s="6"/>
      <c r="J50" s="6"/>
      <c r="K50" s="6"/>
      <c r="L50" s="6"/>
      <c r="M50" s="6"/>
      <c r="N50" s="6"/>
      <c r="O50" s="6"/>
      <c r="P50" s="6"/>
    </row>
    <row r="51" spans="1:16" ht="51.6" customHeight="1">
      <c r="A51" s="615" t="s">
        <v>328</v>
      </c>
      <c r="B51" s="616"/>
      <c r="C51" s="608" t="s">
        <v>408</v>
      </c>
      <c r="D51" s="599" t="s">
        <v>409</v>
      </c>
      <c r="E51" s="600"/>
      <c r="F51" s="600"/>
      <c r="G51" s="600"/>
      <c r="H51" s="600"/>
      <c r="I51" s="600"/>
      <c r="J51" s="600"/>
      <c r="K51" s="600"/>
      <c r="L51" s="600"/>
      <c r="M51" s="600"/>
      <c r="N51" s="601"/>
      <c r="O51" s="599" t="s">
        <v>410</v>
      </c>
      <c r="P51" s="601"/>
    </row>
    <row r="52" spans="1:16" ht="21.95" customHeight="1">
      <c r="A52" s="617"/>
      <c r="B52" s="618"/>
      <c r="C52" s="609"/>
      <c r="D52" s="599" t="s">
        <v>411</v>
      </c>
      <c r="E52" s="600"/>
      <c r="F52" s="600"/>
      <c r="G52" s="600"/>
      <c r="H52" s="600"/>
      <c r="I52" s="600"/>
      <c r="J52" s="600"/>
      <c r="K52" s="600"/>
      <c r="L52" s="601"/>
      <c r="M52" s="599" t="s">
        <v>412</v>
      </c>
      <c r="N52" s="601"/>
      <c r="O52" s="611" t="s">
        <v>413</v>
      </c>
      <c r="P52" s="608" t="s">
        <v>414</v>
      </c>
    </row>
    <row r="53" spans="1:16">
      <c r="A53" s="617"/>
      <c r="B53" s="618"/>
      <c r="C53" s="609"/>
      <c r="D53" s="611" t="s">
        <v>415</v>
      </c>
      <c r="E53" s="614" t="s">
        <v>416</v>
      </c>
      <c r="F53" s="194"/>
      <c r="G53" s="194"/>
      <c r="H53" s="194"/>
      <c r="I53" s="614" t="s">
        <v>417</v>
      </c>
      <c r="J53" s="194"/>
      <c r="K53" s="194"/>
      <c r="L53" s="194"/>
      <c r="M53" s="611" t="s">
        <v>418</v>
      </c>
      <c r="N53" s="611" t="s">
        <v>419</v>
      </c>
      <c r="O53" s="612"/>
      <c r="P53" s="609"/>
    </row>
    <row r="54" spans="1:16" ht="84">
      <c r="A54" s="617"/>
      <c r="B54" s="618"/>
      <c r="C54" s="610"/>
      <c r="D54" s="613"/>
      <c r="E54" s="613"/>
      <c r="F54" s="46" t="s">
        <v>420</v>
      </c>
      <c r="G54" s="46" t="s">
        <v>421</v>
      </c>
      <c r="H54" s="46" t="s">
        <v>422</v>
      </c>
      <c r="I54" s="613"/>
      <c r="J54" s="46" t="s">
        <v>423</v>
      </c>
      <c r="K54" s="46" t="s">
        <v>424</v>
      </c>
      <c r="L54" s="46" t="s">
        <v>425</v>
      </c>
      <c r="M54" s="613"/>
      <c r="N54" s="613"/>
      <c r="O54" s="613"/>
      <c r="P54" s="610"/>
    </row>
    <row r="55" spans="1:16">
      <c r="A55" s="619"/>
      <c r="B55" s="620"/>
      <c r="C55" s="109" t="s">
        <v>133</v>
      </c>
      <c r="D55" s="109" t="s">
        <v>134</v>
      </c>
      <c r="E55" s="109" t="s">
        <v>135</v>
      </c>
      <c r="F55" s="109" t="s">
        <v>190</v>
      </c>
      <c r="G55" s="109" t="s">
        <v>191</v>
      </c>
      <c r="H55" s="109" t="s">
        <v>286</v>
      </c>
      <c r="I55" s="109" t="s">
        <v>287</v>
      </c>
      <c r="J55" s="109" t="s">
        <v>288</v>
      </c>
      <c r="K55" s="109" t="s">
        <v>289</v>
      </c>
      <c r="L55" s="109" t="s">
        <v>290</v>
      </c>
      <c r="M55" s="109" t="s">
        <v>291</v>
      </c>
      <c r="N55" s="109" t="s">
        <v>292</v>
      </c>
      <c r="O55" s="109" t="s">
        <v>293</v>
      </c>
      <c r="P55" s="109" t="s">
        <v>369</v>
      </c>
    </row>
    <row r="56" spans="1:16">
      <c r="A56" s="6">
        <v>2</v>
      </c>
      <c r="B56" s="10" t="s">
        <v>378</v>
      </c>
      <c r="C56" s="65">
        <v>7015318237.2200003</v>
      </c>
      <c r="D56" s="380">
        <v>0</v>
      </c>
      <c r="E56" s="380">
        <v>2.8344102616048476E-5</v>
      </c>
      <c r="F56" s="380">
        <v>0</v>
      </c>
      <c r="G56" s="380">
        <v>0</v>
      </c>
      <c r="H56" s="380">
        <v>2.8344102616048476E-5</v>
      </c>
      <c r="I56" s="380">
        <v>0</v>
      </c>
      <c r="J56" s="380">
        <v>0</v>
      </c>
      <c r="K56" s="380">
        <v>0</v>
      </c>
      <c r="L56" s="380">
        <v>0</v>
      </c>
      <c r="M56" s="380">
        <v>3.4850831959817898E-2</v>
      </c>
      <c r="N56" s="380">
        <v>0</v>
      </c>
      <c r="O56" s="65">
        <v>1001813577.3700001</v>
      </c>
      <c r="P56" s="65">
        <v>984995481.71000004</v>
      </c>
    </row>
    <row r="57" spans="1:16">
      <c r="A57" s="6">
        <v>3</v>
      </c>
      <c r="B57" s="10" t="s">
        <v>379</v>
      </c>
      <c r="C57" s="65">
        <v>42103864116.43</v>
      </c>
      <c r="D57" s="380">
        <v>1.0186422710134034E-2</v>
      </c>
      <c r="E57" s="380">
        <v>0.12370400084033008</v>
      </c>
      <c r="F57" s="380">
        <v>8.8274822375736403E-2</v>
      </c>
      <c r="G57" s="380">
        <v>0</v>
      </c>
      <c r="H57" s="380">
        <v>3.5429178464593668E-2</v>
      </c>
      <c r="I57" s="380">
        <v>0</v>
      </c>
      <c r="J57" s="380">
        <v>0</v>
      </c>
      <c r="K57" s="380">
        <v>0</v>
      </c>
      <c r="L57" s="380">
        <v>0</v>
      </c>
      <c r="M57" s="380">
        <v>7.2388675463653102E-2</v>
      </c>
      <c r="N57" s="380">
        <v>0</v>
      </c>
      <c r="O57" s="65">
        <v>31885118228.709999</v>
      </c>
      <c r="P57" s="65">
        <v>29073817752.339996</v>
      </c>
    </row>
    <row r="58" spans="1:16">
      <c r="A58" s="6">
        <v>3.1</v>
      </c>
      <c r="B58" s="10" t="s">
        <v>430</v>
      </c>
      <c r="C58" s="65">
        <v>17603935451.400002</v>
      </c>
      <c r="D58" s="380">
        <v>1.1623206215160683E-2</v>
      </c>
      <c r="E58" s="380">
        <v>0.13060964388716539</v>
      </c>
      <c r="F58" s="380">
        <v>0.1015710632043814</v>
      </c>
      <c r="G58" s="380">
        <v>0</v>
      </c>
      <c r="H58" s="380">
        <v>2.903858068278397E-2</v>
      </c>
      <c r="I58" s="380">
        <v>0</v>
      </c>
      <c r="J58" s="380">
        <v>0</v>
      </c>
      <c r="K58" s="380">
        <v>0</v>
      </c>
      <c r="L58" s="380">
        <v>0</v>
      </c>
      <c r="M58" s="380">
        <v>7.9978457334551903E-2</v>
      </c>
      <c r="N58" s="380">
        <v>0</v>
      </c>
      <c r="O58" s="65">
        <v>12945912946.280001</v>
      </c>
      <c r="P58" s="65">
        <v>11687491589.129999</v>
      </c>
    </row>
    <row r="59" spans="1:16">
      <c r="A59" s="6">
        <v>3.3</v>
      </c>
      <c r="B59" s="10" t="s">
        <v>431</v>
      </c>
      <c r="C59" s="65">
        <v>24499928665.029999</v>
      </c>
      <c r="D59" s="380">
        <v>9.154050558119263E-3</v>
      </c>
      <c r="E59" s="380">
        <v>0.11874208866054417</v>
      </c>
      <c r="F59" s="380">
        <v>7.872107352634361E-2</v>
      </c>
      <c r="G59" s="380">
        <v>0</v>
      </c>
      <c r="H59" s="380">
        <v>4.0021015134200574E-2</v>
      </c>
      <c r="I59" s="380">
        <v>0</v>
      </c>
      <c r="J59" s="380">
        <v>0</v>
      </c>
      <c r="K59" s="380">
        <v>0</v>
      </c>
      <c r="L59" s="380">
        <v>0</v>
      </c>
      <c r="M59" s="380">
        <v>6.6935188966926407E-2</v>
      </c>
      <c r="N59" s="380">
        <v>0</v>
      </c>
      <c r="O59" s="65">
        <v>18939205282.43</v>
      </c>
      <c r="P59" s="65">
        <v>17386326163.209999</v>
      </c>
    </row>
    <row r="60" spans="1:16">
      <c r="A60" s="96">
        <v>4</v>
      </c>
      <c r="B60" s="22" t="s">
        <v>175</v>
      </c>
      <c r="C60" s="98">
        <v>49119182353.650002</v>
      </c>
      <c r="D60" s="447">
        <v>8.7315736351651577E-3</v>
      </c>
      <c r="E60" s="447">
        <v>0.10604034992762766</v>
      </c>
      <c r="F60" s="447">
        <v>7.5667202671459266E-2</v>
      </c>
      <c r="G60" s="447">
        <v>0</v>
      </c>
      <c r="H60" s="447">
        <v>3.0373147256168402E-2</v>
      </c>
      <c r="I60" s="447">
        <v>0</v>
      </c>
      <c r="J60" s="447">
        <v>0</v>
      </c>
      <c r="K60" s="447">
        <v>0</v>
      </c>
      <c r="L60" s="447">
        <v>0</v>
      </c>
      <c r="M60" s="447">
        <v>6.7027431536130805E-2</v>
      </c>
      <c r="N60" s="447">
        <v>0</v>
      </c>
      <c r="O60" s="98">
        <v>32886931806.079998</v>
      </c>
      <c r="P60" s="98">
        <v>30058813234.049995</v>
      </c>
    </row>
    <row r="61" spans="1:16">
      <c r="A61" s="517"/>
      <c r="B61" s="517"/>
      <c r="C61" s="517"/>
      <c r="D61" s="517"/>
      <c r="E61" s="517"/>
      <c r="F61" s="517"/>
      <c r="G61" s="517"/>
      <c r="H61" s="517"/>
      <c r="I61" s="517"/>
      <c r="J61" s="517"/>
      <c r="K61" s="517"/>
      <c r="L61" s="517"/>
      <c r="M61" s="517"/>
      <c r="N61" s="517"/>
      <c r="O61" s="517"/>
      <c r="P61" s="517"/>
    </row>
  </sheetData>
  <mergeCells count="55">
    <mergeCell ref="A51:B55"/>
    <mergeCell ref="C51:C54"/>
    <mergeCell ref="D51:N51"/>
    <mergeCell ref="O51:P51"/>
    <mergeCell ref="D52:L52"/>
    <mergeCell ref="M52:N52"/>
    <mergeCell ref="O52:O54"/>
    <mergeCell ref="P52:P54"/>
    <mergeCell ref="D53:D54"/>
    <mergeCell ref="E53:E54"/>
    <mergeCell ref="I53:I54"/>
    <mergeCell ref="M53:M54"/>
    <mergeCell ref="N53:N54"/>
    <mergeCell ref="A38:B42"/>
    <mergeCell ref="C38:C41"/>
    <mergeCell ref="D38:N38"/>
    <mergeCell ref="O38:P38"/>
    <mergeCell ref="D39:L39"/>
    <mergeCell ref="M39:N39"/>
    <mergeCell ref="O39:O41"/>
    <mergeCell ref="P39:P41"/>
    <mergeCell ref="D40:D41"/>
    <mergeCell ref="E40:E41"/>
    <mergeCell ref="I40:I41"/>
    <mergeCell ref="M40:M41"/>
    <mergeCell ref="N40:N41"/>
    <mergeCell ref="A33:P33"/>
    <mergeCell ref="A35:P35"/>
    <mergeCell ref="A31:P31"/>
    <mergeCell ref="O18:P18"/>
    <mergeCell ref="D19:L19"/>
    <mergeCell ref="M19:N19"/>
    <mergeCell ref="O19:O21"/>
    <mergeCell ref="P19:P21"/>
    <mergeCell ref="D20:D21"/>
    <mergeCell ref="E20:E21"/>
    <mergeCell ref="I20:I21"/>
    <mergeCell ref="M20:M21"/>
    <mergeCell ref="N20:N21"/>
    <mergeCell ref="A18:B22"/>
    <mergeCell ref="D18:N18"/>
    <mergeCell ref="A5:B9"/>
    <mergeCell ref="D5:N5"/>
    <mergeCell ref="C5:C8"/>
    <mergeCell ref="C18:C21"/>
    <mergeCell ref="O5:P5"/>
    <mergeCell ref="D6:L6"/>
    <mergeCell ref="M6:N6"/>
    <mergeCell ref="O6:O8"/>
    <mergeCell ref="P6:P8"/>
    <mergeCell ref="D7:D8"/>
    <mergeCell ref="E7:E8"/>
    <mergeCell ref="I7:I8"/>
    <mergeCell ref="M7:M8"/>
    <mergeCell ref="N7:N8"/>
  </mergeCells>
  <pageMargins left="0.70866141732283472" right="0.70866141732283472" top="0.74803149606299213" bottom="0.74803149606299213" header="0.31496062992125984" footer="0.31496062992125984"/>
  <pageSetup paperSize="9" scale="75" fitToHeight="0" orientation="landscape" r:id="rId1"/>
  <rowBreaks count="2" manualBreakCount="2">
    <brk id="16" max="15" man="1"/>
    <brk id="36" max="1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2244C-4D9E-4C5C-91B0-67AA8F2C362D}">
  <sheetPr>
    <pageSetUpPr autoPageBreaks="0" fitToPage="1"/>
  </sheetPr>
  <dimension ref="A1:K25"/>
  <sheetViews>
    <sheetView showGridLines="0" zoomScaleNormal="100" zoomScaleSheetLayoutView="100" zoomScalePageLayoutView="80" workbookViewId="0">
      <selection activeCell="H2" sqref="H2"/>
    </sheetView>
  </sheetViews>
  <sheetFormatPr defaultColWidth="8.375" defaultRowHeight="15"/>
  <cols>
    <col min="1" max="1" width="6.625" style="7" customWidth="1"/>
    <col min="2" max="2" width="32.75" style="7" customWidth="1"/>
    <col min="3" max="7" width="12.625" style="7" customWidth="1"/>
    <col min="8" max="8" width="25.875" style="7" customWidth="1"/>
    <col min="9" max="16384" width="8.375" style="7"/>
  </cols>
  <sheetData>
    <row r="1" spans="1:11" ht="18.75">
      <c r="A1" s="3" t="s">
        <v>434</v>
      </c>
      <c r="B1" s="9"/>
      <c r="C1" s="9"/>
      <c r="D1" s="9"/>
      <c r="E1" s="9"/>
      <c r="F1" s="9"/>
      <c r="G1" s="9"/>
    </row>
    <row r="2" spans="1:11" ht="18.75">
      <c r="A2" s="3"/>
      <c r="B2" s="9"/>
      <c r="C2" s="9"/>
      <c r="D2" s="9"/>
      <c r="E2" s="9"/>
      <c r="F2" s="9"/>
      <c r="G2" s="9"/>
    </row>
    <row r="3" spans="1:11" ht="13.5" customHeight="1">
      <c r="A3" s="9"/>
      <c r="B3" s="9"/>
      <c r="C3" s="198"/>
      <c r="D3" s="198"/>
      <c r="E3" s="198"/>
      <c r="F3" s="198"/>
      <c r="G3" s="198"/>
      <c r="H3" s="199"/>
      <c r="I3" s="199"/>
      <c r="J3" s="200"/>
    </row>
    <row r="4" spans="1:11" ht="32.25" customHeight="1">
      <c r="A4" s="6"/>
      <c r="B4" s="10"/>
      <c r="C4" s="608" t="s">
        <v>435</v>
      </c>
      <c r="D4" s="602" t="s">
        <v>436</v>
      </c>
      <c r="E4" s="201"/>
      <c r="F4" s="201"/>
      <c r="G4" s="202"/>
      <c r="H4" s="37"/>
      <c r="I4" s="200"/>
    </row>
    <row r="5" spans="1:11" ht="21" customHeight="1">
      <c r="A5" s="6"/>
      <c r="B5" s="10"/>
      <c r="C5" s="609"/>
      <c r="D5" s="604"/>
      <c r="E5" s="608" t="s">
        <v>437</v>
      </c>
      <c r="F5" s="602" t="s">
        <v>438</v>
      </c>
      <c r="G5" s="186"/>
      <c r="H5" s="37"/>
      <c r="I5" s="200"/>
    </row>
    <row r="6" spans="1:11" ht="41.1" customHeight="1">
      <c r="A6" s="6"/>
      <c r="B6" s="10"/>
      <c r="C6" s="610"/>
      <c r="D6" s="606"/>
      <c r="E6" s="610"/>
      <c r="F6" s="606"/>
      <c r="G6" s="203" t="s">
        <v>439</v>
      </c>
      <c r="H6" s="37"/>
      <c r="I6" s="200"/>
    </row>
    <row r="7" spans="1:11" ht="14.25" customHeight="1">
      <c r="A7" s="94" t="s">
        <v>365</v>
      </c>
      <c r="B7" s="204"/>
      <c r="C7" s="109" t="s">
        <v>133</v>
      </c>
      <c r="D7" s="205" t="s">
        <v>134</v>
      </c>
      <c r="E7" s="109" t="s">
        <v>135</v>
      </c>
      <c r="F7" s="205" t="s">
        <v>190</v>
      </c>
      <c r="G7" s="109" t="s">
        <v>191</v>
      </c>
      <c r="H7" s="37"/>
      <c r="I7" s="200"/>
    </row>
    <row r="8" spans="1:11" ht="15" customHeight="1">
      <c r="A8" s="12">
        <v>1</v>
      </c>
      <c r="B8" s="10" t="s">
        <v>440</v>
      </c>
      <c r="C8" s="40">
        <v>45047656348</v>
      </c>
      <c r="D8" s="40">
        <v>81358795615</v>
      </c>
      <c r="E8" s="40">
        <v>75405794691</v>
      </c>
      <c r="F8" s="40">
        <v>5953000924</v>
      </c>
      <c r="G8" s="206"/>
      <c r="H8" s="37"/>
      <c r="I8" s="200"/>
    </row>
    <row r="9" spans="1:11" ht="15" customHeight="1">
      <c r="A9" s="12">
        <v>2</v>
      </c>
      <c r="B9" s="10" t="s">
        <v>441</v>
      </c>
      <c r="C9" s="40">
        <v>5845899064</v>
      </c>
      <c r="D9" s="40">
        <v>6772387959</v>
      </c>
      <c r="E9" s="40">
        <v>5651088421</v>
      </c>
      <c r="F9" s="40">
        <v>1121299538</v>
      </c>
      <c r="G9" s="144" t="s">
        <v>442</v>
      </c>
      <c r="H9" s="37"/>
      <c r="I9" s="200"/>
    </row>
    <row r="10" spans="1:11" ht="15" customHeight="1">
      <c r="A10" s="57">
        <v>3</v>
      </c>
      <c r="B10" s="22" t="s">
        <v>175</v>
      </c>
      <c r="C10" s="246">
        <v>50893555412</v>
      </c>
      <c r="D10" s="246">
        <v>88131183574</v>
      </c>
      <c r="E10" s="246">
        <v>81056883112</v>
      </c>
      <c r="F10" s="246">
        <v>7074300462</v>
      </c>
      <c r="G10" s="207"/>
      <c r="H10" s="37"/>
      <c r="I10" s="200"/>
    </row>
    <row r="11" spans="1:11" ht="15" customHeight="1">
      <c r="A11" s="12">
        <v>4</v>
      </c>
      <c r="B11" s="10" t="s">
        <v>443</v>
      </c>
      <c r="C11" s="40">
        <v>214823183</v>
      </c>
      <c r="D11" s="40">
        <v>1889629613</v>
      </c>
      <c r="E11" s="40">
        <v>1720317574</v>
      </c>
      <c r="F11" s="40">
        <v>169312039</v>
      </c>
      <c r="G11" s="206"/>
      <c r="H11" s="37"/>
      <c r="I11" s="200"/>
    </row>
    <row r="12" spans="1:11" ht="15" customHeight="1">
      <c r="A12" s="12" t="s">
        <v>444</v>
      </c>
      <c r="B12" s="10" t="s">
        <v>445</v>
      </c>
      <c r="C12" s="40">
        <v>207834802.53999996</v>
      </c>
      <c r="D12" s="40">
        <v>1828754286.6100001</v>
      </c>
      <c r="E12" s="40"/>
      <c r="F12" s="40"/>
      <c r="G12" s="144"/>
      <c r="H12" s="37"/>
      <c r="I12" s="200"/>
    </row>
    <row r="13" spans="1:11">
      <c r="A13" s="6"/>
      <c r="B13" s="6"/>
      <c r="C13" s="17"/>
      <c r="D13" s="6"/>
      <c r="E13" s="6"/>
      <c r="F13" s="6"/>
      <c r="G13" s="6"/>
      <c r="H13" s="37"/>
      <c r="I13" s="37"/>
      <c r="J13" s="37"/>
      <c r="K13" s="37"/>
    </row>
    <row r="14" spans="1:11">
      <c r="A14" s="567" t="s">
        <v>1242</v>
      </c>
      <c r="B14" s="567"/>
      <c r="C14" s="567"/>
      <c r="D14" s="567"/>
      <c r="E14" s="567"/>
      <c r="F14" s="567" t="s">
        <v>446</v>
      </c>
      <c r="G14" s="567" t="s">
        <v>447</v>
      </c>
      <c r="H14" s="37"/>
      <c r="I14" s="37"/>
      <c r="J14" s="37"/>
      <c r="K14" s="37"/>
    </row>
    <row r="15" spans="1:11">
      <c r="A15" s="208"/>
      <c r="B15" s="208"/>
      <c r="C15" s="209"/>
      <c r="D15" s="209"/>
      <c r="E15" s="209"/>
      <c r="F15" s="210"/>
      <c r="G15" s="208"/>
      <c r="H15" s="37"/>
      <c r="I15" s="37"/>
      <c r="J15" s="37"/>
      <c r="K15" s="37"/>
    </row>
    <row r="16" spans="1:11">
      <c r="A16" s="6"/>
      <c r="B16" s="10"/>
      <c r="C16" s="608" t="s">
        <v>435</v>
      </c>
      <c r="D16" s="602" t="s">
        <v>436</v>
      </c>
      <c r="E16" s="201"/>
      <c r="F16" s="201"/>
      <c r="G16" s="202"/>
      <c r="H16" s="37"/>
      <c r="I16" s="37"/>
      <c r="J16" s="37"/>
      <c r="K16" s="37"/>
    </row>
    <row r="17" spans="1:11">
      <c r="A17" s="6"/>
      <c r="B17" s="10"/>
      <c r="C17" s="609"/>
      <c r="D17" s="604"/>
      <c r="E17" s="608" t="s">
        <v>437</v>
      </c>
      <c r="F17" s="602" t="s">
        <v>438</v>
      </c>
      <c r="G17" s="186"/>
      <c r="H17" s="37"/>
      <c r="I17" s="37"/>
      <c r="J17" s="37"/>
      <c r="K17" s="37"/>
    </row>
    <row r="18" spans="1:11" ht="36">
      <c r="A18" s="6"/>
      <c r="B18" s="10"/>
      <c r="C18" s="610"/>
      <c r="D18" s="606"/>
      <c r="E18" s="610"/>
      <c r="F18" s="606"/>
      <c r="G18" s="203" t="s">
        <v>439</v>
      </c>
      <c r="H18" s="37"/>
    </row>
    <row r="19" spans="1:11">
      <c r="A19" s="94" t="s">
        <v>390</v>
      </c>
      <c r="B19" s="204"/>
      <c r="C19" s="109" t="s">
        <v>133</v>
      </c>
      <c r="D19" s="205" t="s">
        <v>134</v>
      </c>
      <c r="E19" s="109" t="s">
        <v>135</v>
      </c>
      <c r="F19" s="205" t="s">
        <v>190</v>
      </c>
      <c r="G19" s="109" t="s">
        <v>191</v>
      </c>
      <c r="H19" s="37"/>
    </row>
    <row r="20" spans="1:11">
      <c r="A20" s="12">
        <v>1</v>
      </c>
      <c r="B20" s="10" t="s">
        <v>440</v>
      </c>
      <c r="C20" s="40">
        <v>50768708924</v>
      </c>
      <c r="D20" s="40">
        <v>79718819616</v>
      </c>
      <c r="E20" s="40">
        <v>73892092311</v>
      </c>
      <c r="F20" s="40">
        <v>5826727305</v>
      </c>
      <c r="G20" s="206"/>
      <c r="H20" s="37"/>
    </row>
    <row r="21" spans="1:11">
      <c r="A21" s="12">
        <v>2</v>
      </c>
      <c r="B21" s="10" t="s">
        <v>441</v>
      </c>
      <c r="C21" s="40">
        <v>6040488873</v>
      </c>
      <c r="D21" s="40">
        <v>7164200076</v>
      </c>
      <c r="E21" s="40">
        <v>5993665925</v>
      </c>
      <c r="F21" s="40">
        <v>1170534151</v>
      </c>
      <c r="G21" s="144" t="s">
        <v>442</v>
      </c>
      <c r="H21" s="37"/>
    </row>
    <row r="22" spans="1:11">
      <c r="A22" s="57">
        <v>3</v>
      </c>
      <c r="B22" s="22" t="s">
        <v>175</v>
      </c>
      <c r="C22" s="246">
        <v>56809197797</v>
      </c>
      <c r="D22" s="246">
        <v>86883019692</v>
      </c>
      <c r="E22" s="246">
        <v>79885758236</v>
      </c>
      <c r="F22" s="246">
        <v>6997261456</v>
      </c>
      <c r="G22" s="207"/>
      <c r="H22" s="37"/>
    </row>
    <row r="23" spans="1:11">
      <c r="A23" s="12">
        <v>4</v>
      </c>
      <c r="B23" s="10" t="s">
        <v>443</v>
      </c>
      <c r="C23" s="40">
        <v>201936797</v>
      </c>
      <c r="D23" s="40">
        <v>1840060790</v>
      </c>
      <c r="E23" s="40">
        <v>1707417037</v>
      </c>
      <c r="F23" s="40">
        <v>132643753</v>
      </c>
      <c r="G23" s="206"/>
      <c r="H23" s="37"/>
    </row>
    <row r="24" spans="1:11">
      <c r="A24" s="12" t="s">
        <v>444</v>
      </c>
      <c r="B24" s="10" t="s">
        <v>445</v>
      </c>
      <c r="C24" s="40">
        <v>198954214.92999959</v>
      </c>
      <c r="D24" s="40">
        <v>1780955465.8300002</v>
      </c>
      <c r="E24" s="144"/>
      <c r="F24" s="144"/>
      <c r="G24" s="144"/>
      <c r="H24" s="37"/>
    </row>
    <row r="25" spans="1:11">
      <c r="A25" s="517"/>
      <c r="B25" s="517"/>
      <c r="C25" s="517"/>
      <c r="D25" s="517"/>
      <c r="E25" s="517"/>
      <c r="F25" s="517"/>
      <c r="G25" s="517"/>
      <c r="H25" s="37"/>
    </row>
  </sheetData>
  <mergeCells count="9">
    <mergeCell ref="C16:C18"/>
    <mergeCell ref="D16:D18"/>
    <mergeCell ref="E17:E18"/>
    <mergeCell ref="F17:F18"/>
    <mergeCell ref="E5:E6"/>
    <mergeCell ref="F5:F6"/>
    <mergeCell ref="C4:C6"/>
    <mergeCell ref="D4:D6"/>
    <mergeCell ref="A14:G14"/>
  </mergeCells>
  <pageMargins left="0.70866141732283472" right="0.70866141732283472" top="0.74803149606299213" bottom="0.74803149606299213" header="0.31496062992125984" footer="0.31496062992125984"/>
  <pageSetup paperSize="9"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733A5-F2E0-4C08-9807-D90C00E891AA}">
  <sheetPr>
    <pageSetUpPr fitToPage="1"/>
  </sheetPr>
  <dimension ref="A1:H17"/>
  <sheetViews>
    <sheetView showGridLines="0" zoomScaleNormal="100" workbookViewId="0">
      <selection activeCell="J1" sqref="J1"/>
    </sheetView>
  </sheetViews>
  <sheetFormatPr defaultColWidth="8.625" defaultRowHeight="15"/>
  <cols>
    <col min="1" max="1" width="6.625" style="7" customWidth="1"/>
    <col min="2" max="2" width="18.125" style="7" customWidth="1"/>
    <col min="3" max="8" width="14.875" style="7" customWidth="1"/>
    <col min="9" max="9" width="9.875" style="7" customWidth="1"/>
    <col min="10" max="16384" width="8.625" style="7"/>
  </cols>
  <sheetData>
    <row r="1" spans="1:8" ht="18.75">
      <c r="A1" s="3" t="s">
        <v>448</v>
      </c>
      <c r="B1" s="9"/>
      <c r="C1" s="9"/>
      <c r="D1" s="9"/>
      <c r="E1" s="9"/>
      <c r="F1" s="9"/>
      <c r="G1" s="9"/>
      <c r="H1" s="9"/>
    </row>
    <row r="2" spans="1:8">
      <c r="A2" s="9"/>
      <c r="B2" s="9"/>
      <c r="C2" s="9"/>
      <c r="D2" s="9"/>
      <c r="E2" s="9"/>
      <c r="F2" s="9"/>
      <c r="G2" s="9"/>
      <c r="H2" s="9"/>
    </row>
    <row r="3" spans="1:8">
      <c r="A3" s="211"/>
      <c r="B3" s="6"/>
      <c r="C3" s="6"/>
      <c r="D3" s="6"/>
      <c r="E3" s="6"/>
      <c r="F3" s="6"/>
      <c r="G3" s="6"/>
      <c r="H3" s="6"/>
    </row>
    <row r="4" spans="1:8">
      <c r="A4" s="211"/>
      <c r="B4" s="6"/>
      <c r="C4" s="175" t="s">
        <v>133</v>
      </c>
      <c r="D4" s="175" t="s">
        <v>134</v>
      </c>
      <c r="E4" s="175" t="s">
        <v>135</v>
      </c>
      <c r="F4" s="175" t="s">
        <v>190</v>
      </c>
      <c r="G4" s="175" t="s">
        <v>191</v>
      </c>
      <c r="H4" s="175" t="s">
        <v>286</v>
      </c>
    </row>
    <row r="5" spans="1:8">
      <c r="A5" s="6"/>
      <c r="B5" s="6"/>
      <c r="C5" s="595" t="s">
        <v>449</v>
      </c>
      <c r="D5" s="595"/>
      <c r="E5" s="595"/>
      <c r="F5" s="595"/>
      <c r="G5" s="595"/>
      <c r="H5" s="595"/>
    </row>
    <row r="6" spans="1:8" ht="42" customHeight="1">
      <c r="A6" s="94" t="s">
        <v>365</v>
      </c>
      <c r="B6" s="147"/>
      <c r="C6" s="36" t="s">
        <v>450</v>
      </c>
      <c r="D6" s="36" t="s">
        <v>451</v>
      </c>
      <c r="E6" s="36" t="s">
        <v>452</v>
      </c>
      <c r="F6" s="36" t="s">
        <v>453</v>
      </c>
      <c r="G6" s="36" t="s">
        <v>454</v>
      </c>
      <c r="H6" s="36" t="s">
        <v>175</v>
      </c>
    </row>
    <row r="7" spans="1:8">
      <c r="A7" s="19">
        <v>1</v>
      </c>
      <c r="B7" s="53" t="s">
        <v>440</v>
      </c>
      <c r="C7" s="212"/>
      <c r="D7" s="401">
        <v>4043.6190842124261</v>
      </c>
      <c r="E7" s="401">
        <v>23064.70535235565</v>
      </c>
      <c r="F7" s="401">
        <v>70567.8648567286</v>
      </c>
      <c r="G7" s="401">
        <v>7139.26098692496</v>
      </c>
      <c r="H7" s="401">
        <v>104815.45028022163</v>
      </c>
    </row>
    <row r="8" spans="1:8">
      <c r="A8" s="19">
        <v>2</v>
      </c>
      <c r="B8" s="53" t="s">
        <v>455</v>
      </c>
      <c r="C8" s="212"/>
      <c r="D8" s="401">
        <v>1480.2735488500002</v>
      </c>
      <c r="E8" s="401">
        <v>5634.9800669400011</v>
      </c>
      <c r="F8" s="401">
        <v>4498.5084417600019</v>
      </c>
      <c r="G8" s="401">
        <v>61.20003449</v>
      </c>
      <c r="H8" s="401">
        <v>11674.962092040005</v>
      </c>
    </row>
    <row r="9" spans="1:8">
      <c r="A9" s="213">
        <v>3</v>
      </c>
      <c r="B9" s="51" t="s">
        <v>175</v>
      </c>
      <c r="C9" s="96"/>
      <c r="D9" s="402">
        <v>5523.8926330624263</v>
      </c>
      <c r="E9" s="402">
        <v>28699.685419295653</v>
      </c>
      <c r="F9" s="402">
        <v>75066.373298488601</v>
      </c>
      <c r="G9" s="402">
        <v>7200.4610214149598</v>
      </c>
      <c r="H9" s="402">
        <v>116490.41237226164</v>
      </c>
    </row>
    <row r="10" spans="1:8">
      <c r="A10" s="9"/>
      <c r="B10" s="9"/>
      <c r="C10" s="9"/>
      <c r="D10" s="9"/>
      <c r="E10" s="9"/>
      <c r="F10" s="9"/>
      <c r="G10" s="9"/>
      <c r="H10" s="9"/>
    </row>
    <row r="11" spans="1:8">
      <c r="A11" s="211"/>
      <c r="B11" s="6"/>
      <c r="C11" s="175" t="s">
        <v>133</v>
      </c>
      <c r="D11" s="175" t="s">
        <v>134</v>
      </c>
      <c r="E11" s="175" t="s">
        <v>135</v>
      </c>
      <c r="F11" s="175" t="s">
        <v>190</v>
      </c>
      <c r="G11" s="175" t="s">
        <v>191</v>
      </c>
      <c r="H11" s="175" t="s">
        <v>286</v>
      </c>
    </row>
    <row r="12" spans="1:8">
      <c r="A12" s="6"/>
      <c r="B12" s="6"/>
      <c r="C12" s="595" t="s">
        <v>449</v>
      </c>
      <c r="D12" s="595"/>
      <c r="E12" s="595"/>
      <c r="F12" s="595"/>
      <c r="G12" s="595"/>
      <c r="H12" s="595"/>
    </row>
    <row r="13" spans="1:8">
      <c r="A13" s="94" t="s">
        <v>390</v>
      </c>
      <c r="B13" s="147"/>
      <c r="C13" s="36" t="s">
        <v>450</v>
      </c>
      <c r="D13" s="36" t="s">
        <v>451</v>
      </c>
      <c r="E13" s="36" t="s">
        <v>452</v>
      </c>
      <c r="F13" s="36" t="s">
        <v>453</v>
      </c>
      <c r="G13" s="36" t="s">
        <v>454</v>
      </c>
      <c r="H13" s="36" t="s">
        <v>175</v>
      </c>
    </row>
    <row r="14" spans="1:8">
      <c r="A14" s="19">
        <v>1</v>
      </c>
      <c r="B14" s="53" t="s">
        <v>440</v>
      </c>
      <c r="C14" s="212"/>
      <c r="D14" s="401">
        <v>3290.3791873892451</v>
      </c>
      <c r="E14" s="401">
        <v>22747.442669413849</v>
      </c>
      <c r="F14" s="401">
        <v>69453.450977746092</v>
      </c>
      <c r="G14" s="401">
        <v>6777.8036464535735</v>
      </c>
      <c r="H14" s="401">
        <v>102269.07648100276</v>
      </c>
    </row>
    <row r="15" spans="1:8">
      <c r="A15" s="19">
        <v>2</v>
      </c>
      <c r="B15" s="53" t="s">
        <v>455</v>
      </c>
      <c r="C15" s="212"/>
      <c r="D15" s="401">
        <v>980.52277309999999</v>
      </c>
      <c r="E15" s="401">
        <v>6749.1678835399989</v>
      </c>
      <c r="F15" s="401">
        <v>4462.37941331</v>
      </c>
      <c r="G15" s="401">
        <v>56.091766799999995</v>
      </c>
      <c r="H15" s="401">
        <v>12248.16183675</v>
      </c>
    </row>
    <row r="16" spans="1:8">
      <c r="A16" s="213">
        <v>3</v>
      </c>
      <c r="B16" s="51" t="s">
        <v>175</v>
      </c>
      <c r="C16" s="96"/>
      <c r="D16" s="402">
        <v>4270.9019604892455</v>
      </c>
      <c r="E16" s="402">
        <v>29496.610552953847</v>
      </c>
      <c r="F16" s="402">
        <v>73915.830391056094</v>
      </c>
      <c r="G16" s="402">
        <v>6833.8954132535737</v>
      </c>
      <c r="H16" s="402">
        <v>114517.23831775275</v>
      </c>
    </row>
    <row r="17" spans="1:8">
      <c r="A17" s="9"/>
      <c r="B17" s="9"/>
      <c r="C17" s="9"/>
      <c r="D17" s="9"/>
      <c r="E17" s="9"/>
      <c r="F17" s="9"/>
      <c r="G17" s="9"/>
      <c r="H17" s="9"/>
    </row>
  </sheetData>
  <mergeCells count="2">
    <mergeCell ref="C5:H5"/>
    <mergeCell ref="C12:H12"/>
  </mergeCells>
  <pageMargins left="0.70866141732283472" right="0.70866141732283472" top="0.74803149606299213" bottom="0.74803149606299213"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C35B9-3699-4547-BD41-1F16819FD80B}">
  <sheetPr>
    <pageSetUpPr fitToPage="1"/>
  </sheetPr>
  <dimension ref="A1:Q59"/>
  <sheetViews>
    <sheetView showGridLines="0" zoomScaleNormal="100" workbookViewId="0">
      <selection activeCell="R1" sqref="R1"/>
    </sheetView>
  </sheetViews>
  <sheetFormatPr defaultColWidth="8.625" defaultRowHeight="12"/>
  <cols>
    <col min="1" max="1" width="5.375" style="84" customWidth="1"/>
    <col min="2" max="2" width="25" style="84" customWidth="1"/>
    <col min="3" max="3" width="14.5" style="84" bestFit="1" customWidth="1"/>
    <col min="4" max="5" width="8.625" style="84" customWidth="1"/>
    <col min="6" max="6" width="11.875" style="84" bestFit="1" customWidth="1"/>
    <col min="7" max="8" width="8.625" style="84" customWidth="1"/>
    <col min="9" max="14" width="8.625" style="84"/>
    <col min="15" max="15" width="9.625" style="84" customWidth="1"/>
    <col min="16" max="16384" width="8.625" style="84"/>
  </cols>
  <sheetData>
    <row r="1" spans="1:17" ht="18.75">
      <c r="A1" s="3" t="s">
        <v>456</v>
      </c>
      <c r="B1" s="6"/>
      <c r="C1" s="6"/>
      <c r="D1" s="6"/>
      <c r="E1" s="6"/>
      <c r="F1" s="6"/>
      <c r="G1" s="6"/>
      <c r="H1" s="6"/>
      <c r="I1" s="6"/>
      <c r="J1" s="6"/>
      <c r="K1" s="6"/>
      <c r="L1" s="6"/>
      <c r="M1" s="6"/>
      <c r="N1" s="6"/>
      <c r="O1" s="6"/>
      <c r="P1" s="6"/>
      <c r="Q1" s="6"/>
    </row>
    <row r="2" spans="1:17" ht="15.95" customHeight="1">
      <c r="A2" s="214"/>
      <c r="B2" s="113"/>
      <c r="C2" s="6"/>
      <c r="D2" s="6"/>
      <c r="E2" s="113"/>
      <c r="F2" s="6"/>
      <c r="G2" s="6"/>
      <c r="H2" s="6"/>
      <c r="I2" s="6"/>
      <c r="J2" s="6"/>
      <c r="K2" s="6"/>
      <c r="L2" s="6"/>
      <c r="M2" s="6"/>
      <c r="N2" s="6"/>
      <c r="O2" s="6"/>
      <c r="P2" s="6"/>
      <c r="Q2" s="6"/>
    </row>
    <row r="3" spans="1:17" ht="15.95" customHeight="1">
      <c r="A3" s="17"/>
      <c r="B3" s="6"/>
      <c r="C3" s="6"/>
      <c r="D3" s="6"/>
      <c r="E3" s="6"/>
      <c r="F3" s="6"/>
      <c r="G3" s="6"/>
      <c r="H3" s="6"/>
      <c r="I3" s="6"/>
      <c r="J3" s="6"/>
      <c r="K3" s="6"/>
      <c r="L3" s="6"/>
      <c r="M3" s="6"/>
      <c r="N3" s="6"/>
      <c r="O3" s="6"/>
      <c r="P3" s="6"/>
      <c r="Q3" s="6"/>
    </row>
    <row r="4" spans="1:17">
      <c r="A4" s="178"/>
      <c r="B4" s="178"/>
      <c r="C4" s="109" t="s">
        <v>133</v>
      </c>
      <c r="D4" s="109" t="s">
        <v>134</v>
      </c>
      <c r="E4" s="109" t="s">
        <v>135</v>
      </c>
      <c r="F4" s="109" t="s">
        <v>190</v>
      </c>
      <c r="G4" s="109" t="s">
        <v>191</v>
      </c>
      <c r="H4" s="109" t="s">
        <v>286</v>
      </c>
      <c r="I4" s="109" t="s">
        <v>287</v>
      </c>
      <c r="J4" s="109" t="s">
        <v>288</v>
      </c>
      <c r="K4" s="109" t="s">
        <v>289</v>
      </c>
      <c r="L4" s="109" t="s">
        <v>290</v>
      </c>
      <c r="M4" s="109" t="s">
        <v>291</v>
      </c>
      <c r="N4" s="109" t="s">
        <v>292</v>
      </c>
      <c r="O4" s="109" t="s">
        <v>293</v>
      </c>
      <c r="P4" s="109" t="s">
        <v>369</v>
      </c>
      <c r="Q4" s="109" t="s">
        <v>370</v>
      </c>
    </row>
    <row r="5" spans="1:17" ht="40.5" customHeight="1">
      <c r="A5" s="178"/>
      <c r="B5" s="178"/>
      <c r="C5" s="579" t="s">
        <v>457</v>
      </c>
      <c r="D5" s="579"/>
      <c r="E5" s="579"/>
      <c r="F5" s="579"/>
      <c r="G5" s="579"/>
      <c r="H5" s="579"/>
      <c r="I5" s="608" t="s">
        <v>458</v>
      </c>
      <c r="J5" s="608"/>
      <c r="K5" s="608"/>
      <c r="L5" s="579"/>
      <c r="M5" s="579"/>
      <c r="N5" s="579"/>
      <c r="O5" s="608" t="s">
        <v>459</v>
      </c>
      <c r="P5" s="579" t="s">
        <v>460</v>
      </c>
      <c r="Q5" s="579"/>
    </row>
    <row r="6" spans="1:17" ht="70.5" customHeight="1">
      <c r="A6" s="178"/>
      <c r="B6" s="178"/>
      <c r="C6" s="602" t="s">
        <v>461</v>
      </c>
      <c r="D6" s="621"/>
      <c r="E6" s="621"/>
      <c r="F6" s="608" t="s">
        <v>462</v>
      </c>
      <c r="G6" s="579"/>
      <c r="H6" s="579"/>
      <c r="I6" s="602" t="s">
        <v>463</v>
      </c>
      <c r="J6" s="621"/>
      <c r="K6" s="621"/>
      <c r="L6" s="608" t="s">
        <v>464</v>
      </c>
      <c r="M6" s="579"/>
      <c r="N6" s="579"/>
      <c r="O6" s="609"/>
      <c r="P6" s="579" t="s">
        <v>465</v>
      </c>
      <c r="Q6" s="579" t="s">
        <v>466</v>
      </c>
    </row>
    <row r="7" spans="1:17" ht="30" customHeight="1">
      <c r="A7" s="34" t="s">
        <v>365</v>
      </c>
      <c r="B7" s="181"/>
      <c r="C7" s="215"/>
      <c r="D7" s="36" t="s">
        <v>467</v>
      </c>
      <c r="E7" s="216" t="s">
        <v>468</v>
      </c>
      <c r="F7" s="215"/>
      <c r="G7" s="186" t="s">
        <v>468</v>
      </c>
      <c r="H7" s="36" t="s">
        <v>469</v>
      </c>
      <c r="I7" s="215"/>
      <c r="J7" s="36" t="s">
        <v>467</v>
      </c>
      <c r="K7" s="36" t="s">
        <v>468</v>
      </c>
      <c r="L7" s="215"/>
      <c r="M7" s="186" t="s">
        <v>468</v>
      </c>
      <c r="N7" s="36" t="s">
        <v>469</v>
      </c>
      <c r="O7" s="610"/>
      <c r="P7" s="579"/>
      <c r="Q7" s="579"/>
    </row>
    <row r="8" spans="1:17" ht="24">
      <c r="A8" s="41" t="s">
        <v>470</v>
      </c>
      <c r="B8" s="10" t="s">
        <v>471</v>
      </c>
      <c r="C8" s="65">
        <v>27205319010</v>
      </c>
      <c r="D8" s="65">
        <v>27205319010</v>
      </c>
      <c r="E8" s="406"/>
      <c r="F8" s="406"/>
      <c r="G8" s="406"/>
      <c r="H8" s="406"/>
      <c r="I8" s="407"/>
      <c r="J8" s="406"/>
      <c r="K8" s="406"/>
      <c r="L8" s="406"/>
      <c r="M8" s="406"/>
      <c r="N8" s="406"/>
      <c r="O8" s="406"/>
      <c r="P8" s="406"/>
      <c r="Q8" s="406"/>
    </row>
    <row r="9" spans="1:17" ht="13.5" customHeight="1">
      <c r="A9" s="41" t="s">
        <v>472</v>
      </c>
      <c r="B9" s="10" t="s">
        <v>440</v>
      </c>
      <c r="C9" s="65">
        <v>97275766771</v>
      </c>
      <c r="D9" s="65">
        <v>87784674370</v>
      </c>
      <c r="E9" s="65">
        <v>9489656754.0100002</v>
      </c>
      <c r="F9" s="65">
        <v>2685146613</v>
      </c>
      <c r="G9" s="65">
        <v>30928923.969999999</v>
      </c>
      <c r="H9" s="65">
        <v>2634738428.9099998</v>
      </c>
      <c r="I9" s="65">
        <v>-179086615</v>
      </c>
      <c r="J9" s="65">
        <v>-96105982</v>
      </c>
      <c r="K9" s="65">
        <v>-82980632.579999998</v>
      </c>
      <c r="L9" s="65">
        <v>-580693817</v>
      </c>
      <c r="M9" s="65">
        <v>-581169</v>
      </c>
      <c r="N9" s="65">
        <v>-580112647.85000002</v>
      </c>
      <c r="O9" s="65"/>
      <c r="P9" s="65">
        <v>79469166002</v>
      </c>
      <c r="Q9" s="65">
        <v>1889629613</v>
      </c>
    </row>
    <row r="10" spans="1:17" ht="13.5" customHeight="1">
      <c r="A10" s="41" t="s">
        <v>473</v>
      </c>
      <c r="B10" s="13" t="s">
        <v>474</v>
      </c>
      <c r="C10" s="65">
        <v>501174168</v>
      </c>
      <c r="D10" s="65">
        <v>501174168</v>
      </c>
      <c r="E10" s="65"/>
      <c r="F10" s="65"/>
      <c r="G10" s="65"/>
      <c r="H10" s="65"/>
      <c r="I10" s="65"/>
      <c r="J10" s="65"/>
      <c r="K10" s="65"/>
      <c r="L10" s="65"/>
      <c r="M10" s="65"/>
      <c r="N10" s="65"/>
      <c r="O10" s="65"/>
      <c r="P10" s="65"/>
      <c r="Q10" s="65"/>
    </row>
    <row r="11" spans="1:17" ht="13.5" customHeight="1">
      <c r="A11" s="41" t="s">
        <v>475</v>
      </c>
      <c r="B11" s="13" t="s">
        <v>476</v>
      </c>
      <c r="C11" s="65">
        <v>1627741493</v>
      </c>
      <c r="D11" s="65">
        <v>1609630804</v>
      </c>
      <c r="E11" s="65">
        <v>18110689</v>
      </c>
      <c r="F11" s="65">
        <v>523434</v>
      </c>
      <c r="G11" s="65">
        <v>523434</v>
      </c>
      <c r="H11" s="65"/>
      <c r="I11" s="65">
        <v>-246659</v>
      </c>
      <c r="J11" s="65">
        <v>-177932</v>
      </c>
      <c r="K11" s="65">
        <v>-68727</v>
      </c>
      <c r="L11" s="65">
        <v>-71</v>
      </c>
      <c r="M11" s="65">
        <v>-71</v>
      </c>
      <c r="N11" s="65"/>
      <c r="O11" s="65"/>
      <c r="P11" s="65">
        <v>227409901</v>
      </c>
      <c r="Q11" s="65"/>
    </row>
    <row r="12" spans="1:17" ht="13.5" customHeight="1">
      <c r="A12" s="41" t="s">
        <v>477</v>
      </c>
      <c r="B12" s="13" t="s">
        <v>478</v>
      </c>
      <c r="C12" s="65">
        <v>452651579</v>
      </c>
      <c r="D12" s="65">
        <v>452624420</v>
      </c>
      <c r="E12" s="65">
        <v>27159</v>
      </c>
      <c r="F12" s="65"/>
      <c r="G12" s="65"/>
      <c r="H12" s="65"/>
      <c r="I12" s="65">
        <v>-1891980</v>
      </c>
      <c r="J12" s="65">
        <v>-1891885</v>
      </c>
      <c r="K12" s="65">
        <v>-95</v>
      </c>
      <c r="L12" s="65"/>
      <c r="M12" s="65"/>
      <c r="N12" s="65"/>
      <c r="O12" s="65"/>
      <c r="P12" s="65">
        <v>2815169</v>
      </c>
      <c r="Q12" s="65"/>
    </row>
    <row r="13" spans="1:17" ht="13.5" customHeight="1">
      <c r="A13" s="41" t="s">
        <v>479</v>
      </c>
      <c r="B13" s="13" t="s">
        <v>480</v>
      </c>
      <c r="C13" s="65">
        <v>2590708391</v>
      </c>
      <c r="D13" s="65">
        <v>2449983450</v>
      </c>
      <c r="E13" s="65">
        <v>140018751</v>
      </c>
      <c r="F13" s="65">
        <v>24859011</v>
      </c>
      <c r="G13" s="65"/>
      <c r="H13" s="65">
        <v>24859011</v>
      </c>
      <c r="I13" s="65">
        <v>-3080669</v>
      </c>
      <c r="J13" s="65">
        <v>-1318265</v>
      </c>
      <c r="K13" s="65">
        <v>-1762404</v>
      </c>
      <c r="L13" s="65">
        <v>-11037008</v>
      </c>
      <c r="M13" s="65"/>
      <c r="N13" s="65">
        <v>-11037008</v>
      </c>
      <c r="O13" s="65"/>
      <c r="P13" s="65">
        <v>1958932720</v>
      </c>
      <c r="Q13" s="65">
        <v>10974003</v>
      </c>
    </row>
    <row r="14" spans="1:17" ht="13.5" customHeight="1">
      <c r="A14" s="41" t="s">
        <v>481</v>
      </c>
      <c r="B14" s="13" t="s">
        <v>482</v>
      </c>
      <c r="C14" s="65">
        <v>37595188348</v>
      </c>
      <c r="D14" s="65">
        <v>34737890857</v>
      </c>
      <c r="E14" s="65">
        <v>2856568080.9899998</v>
      </c>
      <c r="F14" s="65">
        <v>915008421</v>
      </c>
      <c r="G14" s="65">
        <v>15567661.970000001</v>
      </c>
      <c r="H14" s="65">
        <v>879961498.95000005</v>
      </c>
      <c r="I14" s="65">
        <v>-107090548</v>
      </c>
      <c r="J14" s="65">
        <v>-80834437</v>
      </c>
      <c r="K14" s="65">
        <v>-26256110.91</v>
      </c>
      <c r="L14" s="65">
        <v>-365232988</v>
      </c>
      <c r="M14" s="65">
        <v>-401473</v>
      </c>
      <c r="N14" s="65">
        <v>-364831515.02999997</v>
      </c>
      <c r="O14" s="65"/>
      <c r="P14" s="65">
        <v>27006833333</v>
      </c>
      <c r="Q14" s="65">
        <v>503574114</v>
      </c>
    </row>
    <row r="15" spans="1:17" ht="13.5" customHeight="1">
      <c r="A15" s="41" t="s">
        <v>483</v>
      </c>
      <c r="B15" s="10" t="s">
        <v>484</v>
      </c>
      <c r="C15" s="65">
        <v>17773293157</v>
      </c>
      <c r="D15" s="65">
        <v>16154839822</v>
      </c>
      <c r="E15" s="65">
        <v>1611070157</v>
      </c>
      <c r="F15" s="65">
        <v>678833070</v>
      </c>
      <c r="G15" s="65">
        <v>8826111</v>
      </c>
      <c r="H15" s="65">
        <v>576480813</v>
      </c>
      <c r="I15" s="65">
        <v>-23027939</v>
      </c>
      <c r="J15" s="65">
        <v>-8853988</v>
      </c>
      <c r="K15" s="65">
        <v>-14158456</v>
      </c>
      <c r="L15" s="65">
        <v>-221154881</v>
      </c>
      <c r="M15" s="65">
        <v>-399755</v>
      </c>
      <c r="N15" s="65">
        <v>-189028402</v>
      </c>
      <c r="O15" s="65"/>
      <c r="P15" s="65">
        <v>16341012785</v>
      </c>
      <c r="Q15" s="65">
        <v>429358976</v>
      </c>
    </row>
    <row r="16" spans="1:17" ht="13.5" customHeight="1">
      <c r="A16" s="41" t="s">
        <v>485</v>
      </c>
      <c r="B16" s="13" t="s">
        <v>486</v>
      </c>
      <c r="C16" s="65">
        <v>54508302792</v>
      </c>
      <c r="D16" s="65">
        <v>48033370671</v>
      </c>
      <c r="E16" s="65">
        <v>6474932073.0200005</v>
      </c>
      <c r="F16" s="65">
        <v>1744755747</v>
      </c>
      <c r="G16" s="65">
        <v>14837828</v>
      </c>
      <c r="H16" s="65">
        <v>1729917919.96</v>
      </c>
      <c r="I16" s="65">
        <v>-66776759</v>
      </c>
      <c r="J16" s="65">
        <v>-11883463</v>
      </c>
      <c r="K16" s="65">
        <v>-54893295.670000002</v>
      </c>
      <c r="L16" s="65">
        <v>-204423750</v>
      </c>
      <c r="M16" s="65">
        <v>-179625</v>
      </c>
      <c r="N16" s="65">
        <v>-204244124.81999999</v>
      </c>
      <c r="O16" s="65"/>
      <c r="P16" s="65">
        <v>50273174881</v>
      </c>
      <c r="Q16" s="65">
        <v>1375081497</v>
      </c>
    </row>
    <row r="17" spans="1:17" ht="13.5" customHeight="1">
      <c r="A17" s="41" t="s">
        <v>487</v>
      </c>
      <c r="B17" s="10" t="s">
        <v>455</v>
      </c>
      <c r="C17" s="65">
        <v>12620368444</v>
      </c>
      <c r="D17" s="65">
        <v>12588719159</v>
      </c>
      <c r="E17" s="65">
        <v>31649285</v>
      </c>
      <c r="F17" s="65"/>
      <c r="G17" s="65"/>
      <c r="H17" s="65"/>
      <c r="I17" s="65">
        <v>-2081421</v>
      </c>
      <c r="J17" s="65">
        <v>-1489464</v>
      </c>
      <c r="K17" s="65">
        <v>-591957</v>
      </c>
      <c r="L17" s="65"/>
      <c r="M17" s="65"/>
      <c r="N17" s="65"/>
      <c r="O17" s="65"/>
      <c r="P17" s="65">
        <v>6772387959</v>
      </c>
      <c r="Q17" s="65"/>
    </row>
    <row r="18" spans="1:17" ht="13.5" hidden="1" customHeight="1">
      <c r="A18" s="41" t="s">
        <v>488</v>
      </c>
      <c r="B18" s="13" t="s">
        <v>474</v>
      </c>
      <c r="C18" s="65"/>
      <c r="D18" s="65"/>
      <c r="E18" s="65"/>
      <c r="F18" s="65"/>
      <c r="G18" s="65"/>
      <c r="H18" s="65"/>
      <c r="I18" s="65"/>
      <c r="J18" s="65"/>
      <c r="K18" s="65"/>
      <c r="L18" s="65"/>
      <c r="M18" s="65"/>
      <c r="N18" s="65"/>
      <c r="O18" s="65"/>
      <c r="P18" s="65"/>
      <c r="Q18" s="65"/>
    </row>
    <row r="19" spans="1:17" ht="13.5" customHeight="1">
      <c r="A19" s="41" t="s">
        <v>489</v>
      </c>
      <c r="B19" s="13" t="s">
        <v>476</v>
      </c>
      <c r="C19" s="65">
        <v>4511504384</v>
      </c>
      <c r="D19" s="65">
        <v>4511504384</v>
      </c>
      <c r="E19" s="65"/>
      <c r="F19" s="65"/>
      <c r="G19" s="65"/>
      <c r="H19" s="65"/>
      <c r="I19" s="65">
        <v>-219816</v>
      </c>
      <c r="J19" s="65">
        <v>-219816</v>
      </c>
      <c r="K19" s="65"/>
      <c r="L19" s="65"/>
      <c r="M19" s="65"/>
      <c r="N19" s="65"/>
      <c r="O19" s="65"/>
      <c r="P19" s="65">
        <v>715473766</v>
      </c>
      <c r="Q19" s="65"/>
    </row>
    <row r="20" spans="1:17" ht="13.5" customHeight="1">
      <c r="A20" s="41" t="s">
        <v>490</v>
      </c>
      <c r="B20" s="13" t="s">
        <v>478</v>
      </c>
      <c r="C20" s="65">
        <v>6776016583</v>
      </c>
      <c r="D20" s="65">
        <v>6776016583</v>
      </c>
      <c r="E20" s="65"/>
      <c r="F20" s="65"/>
      <c r="G20" s="65"/>
      <c r="H20" s="65"/>
      <c r="I20" s="65">
        <v>-181318</v>
      </c>
      <c r="J20" s="65">
        <v>-181318</v>
      </c>
      <c r="K20" s="65"/>
      <c r="L20" s="65"/>
      <c r="M20" s="65"/>
      <c r="N20" s="65"/>
      <c r="O20" s="65"/>
      <c r="P20" s="65">
        <v>5941816791</v>
      </c>
      <c r="Q20" s="65"/>
    </row>
    <row r="21" spans="1:17" ht="13.5" customHeight="1">
      <c r="A21" s="41" t="s">
        <v>491</v>
      </c>
      <c r="B21" s="13" t="s">
        <v>480</v>
      </c>
      <c r="C21" s="65">
        <v>178107195</v>
      </c>
      <c r="D21" s="65">
        <v>168358651</v>
      </c>
      <c r="E21" s="65">
        <v>9748543</v>
      </c>
      <c r="F21" s="65"/>
      <c r="G21" s="65"/>
      <c r="H21" s="65"/>
      <c r="I21" s="65">
        <v>-87520</v>
      </c>
      <c r="J21" s="65">
        <v>-32397</v>
      </c>
      <c r="K21" s="65">
        <v>-55123</v>
      </c>
      <c r="L21" s="65"/>
      <c r="M21" s="65"/>
      <c r="N21" s="65"/>
      <c r="O21" s="65"/>
      <c r="P21" s="65"/>
      <c r="Q21" s="65"/>
    </row>
    <row r="22" spans="1:17" ht="13.5" customHeight="1">
      <c r="A22" s="41" t="s">
        <v>492</v>
      </c>
      <c r="B22" s="13" t="s">
        <v>482</v>
      </c>
      <c r="C22" s="65">
        <v>1154740282</v>
      </c>
      <c r="D22" s="65">
        <v>1132839541</v>
      </c>
      <c r="E22" s="65">
        <v>21900742</v>
      </c>
      <c r="F22" s="65"/>
      <c r="G22" s="65"/>
      <c r="H22" s="65"/>
      <c r="I22" s="65">
        <v>-1592768</v>
      </c>
      <c r="J22" s="65">
        <v>-1055934</v>
      </c>
      <c r="K22" s="65">
        <v>-536834</v>
      </c>
      <c r="L22" s="65"/>
      <c r="M22" s="65"/>
      <c r="N22" s="65"/>
      <c r="O22" s="65"/>
      <c r="P22" s="65">
        <v>115097402</v>
      </c>
      <c r="Q22" s="65"/>
    </row>
    <row r="23" spans="1:17" ht="13.5" customHeight="1">
      <c r="A23" s="41" t="s">
        <v>493</v>
      </c>
      <c r="B23" s="10" t="s">
        <v>398</v>
      </c>
      <c r="C23" s="65">
        <v>28179659532</v>
      </c>
      <c r="D23" s="65">
        <v>27063210250</v>
      </c>
      <c r="E23" s="65">
        <v>1116449281</v>
      </c>
      <c r="F23" s="65">
        <v>220033730</v>
      </c>
      <c r="G23" s="65">
        <v>49927335</v>
      </c>
      <c r="H23" s="65">
        <v>170106395.78999999</v>
      </c>
      <c r="I23" s="65">
        <v>6710863</v>
      </c>
      <c r="J23" s="65">
        <v>3851385</v>
      </c>
      <c r="K23" s="65">
        <v>2859478</v>
      </c>
      <c r="L23" s="65">
        <v>33328040</v>
      </c>
      <c r="M23" s="65">
        <v>2578</v>
      </c>
      <c r="N23" s="65">
        <v>33325462</v>
      </c>
      <c r="O23" s="65"/>
      <c r="P23" s="65">
        <v>5931178299</v>
      </c>
      <c r="Q23" s="65">
        <v>74487495</v>
      </c>
    </row>
    <row r="24" spans="1:17" ht="13.5" hidden="1" customHeight="1">
      <c r="A24" s="41" t="s">
        <v>494</v>
      </c>
      <c r="B24" s="13" t="s">
        <v>474</v>
      </c>
      <c r="C24" s="65"/>
      <c r="D24" s="65"/>
      <c r="E24" s="65"/>
      <c r="F24" s="65"/>
      <c r="G24" s="65"/>
      <c r="H24" s="65"/>
      <c r="I24" s="65"/>
      <c r="J24" s="65"/>
      <c r="K24" s="65"/>
      <c r="L24" s="65"/>
      <c r="M24" s="65"/>
      <c r="N24" s="65"/>
      <c r="O24" s="65"/>
      <c r="P24" s="65"/>
      <c r="Q24" s="65"/>
    </row>
    <row r="25" spans="1:17" ht="13.5" customHeight="1">
      <c r="A25" s="41" t="s">
        <v>495</v>
      </c>
      <c r="B25" s="13" t="s">
        <v>476</v>
      </c>
      <c r="C25" s="65">
        <v>1487229608</v>
      </c>
      <c r="D25" s="65">
        <v>1480104106</v>
      </c>
      <c r="E25" s="65">
        <v>7125502</v>
      </c>
      <c r="F25" s="65">
        <v>4976566</v>
      </c>
      <c r="G25" s="65">
        <v>4976566</v>
      </c>
      <c r="H25" s="65"/>
      <c r="I25" s="65">
        <v>17962</v>
      </c>
      <c r="J25" s="65">
        <v>17962</v>
      </c>
      <c r="K25" s="65"/>
      <c r="L25" s="65"/>
      <c r="M25" s="65"/>
      <c r="N25" s="65"/>
      <c r="O25" s="65"/>
      <c r="P25" s="65">
        <v>152350261</v>
      </c>
      <c r="Q25" s="65"/>
    </row>
    <row r="26" spans="1:17" ht="13.5" customHeight="1">
      <c r="A26" s="41" t="s">
        <v>496</v>
      </c>
      <c r="B26" s="13" t="s">
        <v>478</v>
      </c>
      <c r="C26" s="65">
        <v>1006183857</v>
      </c>
      <c r="D26" s="65">
        <v>1006183857</v>
      </c>
      <c r="E26" s="65"/>
      <c r="F26" s="65"/>
      <c r="G26" s="65"/>
      <c r="H26" s="65"/>
      <c r="I26" s="65">
        <v>3</v>
      </c>
      <c r="J26" s="65">
        <v>3</v>
      </c>
      <c r="K26" s="65"/>
      <c r="L26" s="65"/>
      <c r="M26" s="65"/>
      <c r="N26" s="65"/>
      <c r="O26" s="65"/>
      <c r="P26" s="65">
        <v>33208432</v>
      </c>
      <c r="Q26" s="65"/>
    </row>
    <row r="27" spans="1:17" ht="13.5" customHeight="1">
      <c r="A27" s="41" t="s">
        <v>497</v>
      </c>
      <c r="B27" s="13" t="s">
        <v>480</v>
      </c>
      <c r="C27" s="65">
        <v>795194646</v>
      </c>
      <c r="D27" s="65">
        <v>721540137</v>
      </c>
      <c r="E27" s="65">
        <v>73654510</v>
      </c>
      <c r="F27" s="65">
        <v>3085000</v>
      </c>
      <c r="G27" s="65"/>
      <c r="H27" s="65">
        <v>3085000</v>
      </c>
      <c r="I27" s="65">
        <v>115233</v>
      </c>
      <c r="J27" s="65">
        <v>115233</v>
      </c>
      <c r="K27" s="65"/>
      <c r="L27" s="65">
        <v>413800</v>
      </c>
      <c r="M27" s="65"/>
      <c r="N27" s="65">
        <v>413800</v>
      </c>
      <c r="O27" s="65"/>
      <c r="P27" s="65">
        <v>256574484</v>
      </c>
      <c r="Q27" s="65"/>
    </row>
    <row r="28" spans="1:17" ht="13.5" customHeight="1">
      <c r="A28" s="41" t="s">
        <v>498</v>
      </c>
      <c r="B28" s="13" t="s">
        <v>482</v>
      </c>
      <c r="C28" s="65">
        <v>17107365431</v>
      </c>
      <c r="D28" s="65">
        <v>16253516871</v>
      </c>
      <c r="E28" s="65">
        <v>853848560</v>
      </c>
      <c r="F28" s="65">
        <v>190636553</v>
      </c>
      <c r="G28" s="65">
        <v>44738929</v>
      </c>
      <c r="H28" s="65">
        <v>145897623.81</v>
      </c>
      <c r="I28" s="65">
        <v>6220874</v>
      </c>
      <c r="J28" s="65">
        <v>3416779</v>
      </c>
      <c r="K28" s="65">
        <v>2804095</v>
      </c>
      <c r="L28" s="65">
        <v>32008078</v>
      </c>
      <c r="M28" s="65">
        <v>2477</v>
      </c>
      <c r="N28" s="65">
        <v>32005601</v>
      </c>
      <c r="O28" s="65"/>
      <c r="P28" s="65">
        <v>4654982839</v>
      </c>
      <c r="Q28" s="65">
        <v>69507149</v>
      </c>
    </row>
    <row r="29" spans="1:17" ht="13.5" customHeight="1">
      <c r="A29" s="41" t="s">
        <v>499</v>
      </c>
      <c r="B29" s="13" t="s">
        <v>486</v>
      </c>
      <c r="C29" s="65">
        <v>7783685989</v>
      </c>
      <c r="D29" s="65">
        <v>7601865279</v>
      </c>
      <c r="E29" s="65">
        <v>181820710</v>
      </c>
      <c r="F29" s="65">
        <v>21335611</v>
      </c>
      <c r="G29" s="65">
        <v>211840</v>
      </c>
      <c r="H29" s="65">
        <v>21123770.98</v>
      </c>
      <c r="I29" s="65">
        <v>356790</v>
      </c>
      <c r="J29" s="65">
        <v>301406</v>
      </c>
      <c r="K29" s="65">
        <v>55382</v>
      </c>
      <c r="L29" s="65">
        <v>906162</v>
      </c>
      <c r="M29" s="65">
        <v>100</v>
      </c>
      <c r="N29" s="65">
        <v>906062</v>
      </c>
      <c r="O29" s="65"/>
      <c r="P29" s="65">
        <v>834062284</v>
      </c>
      <c r="Q29" s="65">
        <v>4980347</v>
      </c>
    </row>
    <row r="30" spans="1:17" ht="13.5" customHeight="1">
      <c r="A30" s="217" t="s">
        <v>500</v>
      </c>
      <c r="B30" s="22" t="s">
        <v>175</v>
      </c>
      <c r="C30" s="98">
        <v>165281113757</v>
      </c>
      <c r="D30" s="98">
        <v>154641922789</v>
      </c>
      <c r="E30" s="98">
        <v>10637755320.01</v>
      </c>
      <c r="F30" s="98">
        <v>2905180343</v>
      </c>
      <c r="G30" s="98">
        <v>80856258.969999999</v>
      </c>
      <c r="H30" s="98">
        <v>2804844824.6999998</v>
      </c>
      <c r="I30" s="98">
        <v>-187878899</v>
      </c>
      <c r="J30" s="98">
        <v>-101446831</v>
      </c>
      <c r="K30" s="98">
        <v>-86432067.579999998</v>
      </c>
      <c r="L30" s="98">
        <v>-614021857</v>
      </c>
      <c r="M30" s="98">
        <v>-583747</v>
      </c>
      <c r="N30" s="98">
        <v>-613438109.85000002</v>
      </c>
      <c r="O30" s="98"/>
      <c r="P30" s="98">
        <v>92172732260</v>
      </c>
      <c r="Q30" s="98">
        <v>1964117108</v>
      </c>
    </row>
    <row r="31" spans="1:17" ht="18" customHeight="1">
      <c r="A31" s="218"/>
      <c r="B31" s="178"/>
      <c r="C31" s="219"/>
      <c r="D31" s="219"/>
      <c r="E31" s="219"/>
      <c r="F31" s="219"/>
      <c r="G31" s="219"/>
      <c r="H31" s="219"/>
      <c r="I31" s="219"/>
      <c r="J31" s="219"/>
      <c r="K31" s="219"/>
      <c r="L31" s="219"/>
      <c r="M31" s="219"/>
      <c r="N31" s="219"/>
      <c r="O31" s="219"/>
      <c r="P31" s="219"/>
      <c r="Q31" s="219"/>
    </row>
    <row r="32" spans="1:17">
      <c r="A32" s="178"/>
      <c r="B32" s="178"/>
      <c r="C32" s="109" t="s">
        <v>133</v>
      </c>
      <c r="D32" s="109" t="s">
        <v>134</v>
      </c>
      <c r="E32" s="109" t="s">
        <v>135</v>
      </c>
      <c r="F32" s="109" t="s">
        <v>190</v>
      </c>
      <c r="G32" s="109" t="s">
        <v>191</v>
      </c>
      <c r="H32" s="109" t="s">
        <v>286</v>
      </c>
      <c r="I32" s="109" t="s">
        <v>287</v>
      </c>
      <c r="J32" s="109" t="s">
        <v>288</v>
      </c>
      <c r="K32" s="109" t="s">
        <v>289</v>
      </c>
      <c r="L32" s="109" t="s">
        <v>290</v>
      </c>
      <c r="M32" s="109" t="s">
        <v>291</v>
      </c>
      <c r="N32" s="109" t="s">
        <v>292</v>
      </c>
      <c r="O32" s="109" t="s">
        <v>293</v>
      </c>
      <c r="P32" s="109" t="s">
        <v>369</v>
      </c>
      <c r="Q32" s="109" t="s">
        <v>370</v>
      </c>
    </row>
    <row r="33" spans="1:17" ht="38.450000000000003" customHeight="1">
      <c r="A33" s="178"/>
      <c r="B33" s="178"/>
      <c r="C33" s="579" t="s">
        <v>457</v>
      </c>
      <c r="D33" s="579"/>
      <c r="E33" s="579"/>
      <c r="F33" s="579"/>
      <c r="G33" s="579"/>
      <c r="H33" s="579"/>
      <c r="I33" s="608" t="s">
        <v>458</v>
      </c>
      <c r="J33" s="608"/>
      <c r="K33" s="608"/>
      <c r="L33" s="579"/>
      <c r="M33" s="579"/>
      <c r="N33" s="579"/>
      <c r="O33" s="608" t="s">
        <v>459</v>
      </c>
      <c r="P33" s="579" t="s">
        <v>460</v>
      </c>
      <c r="Q33" s="579"/>
    </row>
    <row r="34" spans="1:17" ht="66" customHeight="1">
      <c r="A34" s="178"/>
      <c r="B34" s="178"/>
      <c r="C34" s="602" t="s">
        <v>461</v>
      </c>
      <c r="D34" s="621"/>
      <c r="E34" s="621"/>
      <c r="F34" s="608" t="s">
        <v>462</v>
      </c>
      <c r="G34" s="579"/>
      <c r="H34" s="579"/>
      <c r="I34" s="602" t="s">
        <v>463</v>
      </c>
      <c r="J34" s="621"/>
      <c r="K34" s="621"/>
      <c r="L34" s="608" t="s">
        <v>464</v>
      </c>
      <c r="M34" s="579"/>
      <c r="N34" s="579"/>
      <c r="O34" s="609"/>
      <c r="P34" s="579" t="s">
        <v>465</v>
      </c>
      <c r="Q34" s="579" t="s">
        <v>466</v>
      </c>
    </row>
    <row r="35" spans="1:17" ht="32.1" customHeight="1">
      <c r="A35" s="34" t="s">
        <v>390</v>
      </c>
      <c r="B35" s="181"/>
      <c r="C35" s="215"/>
      <c r="D35" s="36" t="s">
        <v>467</v>
      </c>
      <c r="E35" s="216" t="s">
        <v>468</v>
      </c>
      <c r="F35" s="215"/>
      <c r="G35" s="186" t="s">
        <v>468</v>
      </c>
      <c r="H35" s="36" t="s">
        <v>469</v>
      </c>
      <c r="I35" s="215"/>
      <c r="J35" s="36" t="s">
        <v>467</v>
      </c>
      <c r="K35" s="36" t="s">
        <v>468</v>
      </c>
      <c r="L35" s="215"/>
      <c r="M35" s="186" t="s">
        <v>468</v>
      </c>
      <c r="N35" s="36" t="s">
        <v>469</v>
      </c>
      <c r="O35" s="610"/>
      <c r="P35" s="579"/>
      <c r="Q35" s="579"/>
    </row>
    <row r="36" spans="1:17" ht="24">
      <c r="A36" s="41" t="s">
        <v>470</v>
      </c>
      <c r="B36" s="10" t="s">
        <v>471</v>
      </c>
      <c r="C36" s="65">
        <v>32932800375</v>
      </c>
      <c r="D36" s="65">
        <v>32932800375</v>
      </c>
      <c r="E36" s="406"/>
      <c r="F36" s="406"/>
      <c r="G36" s="406"/>
      <c r="H36" s="406"/>
      <c r="I36" s="407"/>
      <c r="J36" s="406"/>
      <c r="K36" s="406"/>
      <c r="L36" s="406"/>
      <c r="M36" s="406"/>
      <c r="N36" s="406"/>
      <c r="O36" s="406"/>
      <c r="P36" s="406"/>
      <c r="Q36" s="406"/>
    </row>
    <row r="37" spans="1:17" ht="13.5" customHeight="1">
      <c r="A37" s="41" t="s">
        <v>472</v>
      </c>
      <c r="B37" s="10" t="s">
        <v>440</v>
      </c>
      <c r="C37" s="65">
        <v>95660251500</v>
      </c>
      <c r="D37" s="65">
        <v>86884006973</v>
      </c>
      <c r="E37" s="65">
        <v>8763951459</v>
      </c>
      <c r="F37" s="65">
        <v>2609725601</v>
      </c>
      <c r="G37" s="65">
        <v>51409788</v>
      </c>
      <c r="H37" s="65">
        <v>2453322041</v>
      </c>
      <c r="I37" s="65">
        <v>-147520924</v>
      </c>
      <c r="J37" s="65">
        <v>-66912101</v>
      </c>
      <c r="K37" s="65">
        <v>-80189430</v>
      </c>
      <c r="L37" s="65">
        <v>-567728014</v>
      </c>
      <c r="M37" s="65">
        <v>-1008435</v>
      </c>
      <c r="N37" s="65">
        <v>-543414938</v>
      </c>
      <c r="O37" s="65"/>
      <c r="P37" s="65">
        <v>77878758825</v>
      </c>
      <c r="Q37" s="65">
        <v>1840060790</v>
      </c>
    </row>
    <row r="38" spans="1:17" ht="13.5" customHeight="1">
      <c r="A38" s="41" t="s">
        <v>473</v>
      </c>
      <c r="B38" s="13" t="s">
        <v>474</v>
      </c>
      <c r="C38" s="65">
        <v>566104638</v>
      </c>
      <c r="D38" s="65">
        <v>566104638</v>
      </c>
      <c r="E38" s="65"/>
      <c r="F38" s="65"/>
      <c r="G38" s="65"/>
      <c r="H38" s="65"/>
      <c r="I38" s="65"/>
      <c r="J38" s="65"/>
      <c r="K38" s="65"/>
      <c r="L38" s="65"/>
      <c r="M38" s="65"/>
      <c r="N38" s="65"/>
      <c r="O38" s="65"/>
      <c r="P38" s="65"/>
      <c r="Q38" s="65"/>
    </row>
    <row r="39" spans="1:17" ht="13.5" customHeight="1">
      <c r="A39" s="41" t="s">
        <v>475</v>
      </c>
      <c r="B39" s="13" t="s">
        <v>476</v>
      </c>
      <c r="C39" s="65">
        <v>1726735882</v>
      </c>
      <c r="D39" s="65">
        <v>1718422980</v>
      </c>
      <c r="E39" s="65">
        <v>8312902</v>
      </c>
      <c r="F39" s="65"/>
      <c r="G39" s="65"/>
      <c r="H39" s="65"/>
      <c r="I39" s="65">
        <v>-263484</v>
      </c>
      <c r="J39" s="65">
        <v>-179860</v>
      </c>
      <c r="K39" s="65">
        <v>-83624</v>
      </c>
      <c r="L39" s="65"/>
      <c r="M39" s="65"/>
      <c r="N39" s="65"/>
      <c r="O39" s="65"/>
      <c r="P39" s="65">
        <v>235331398</v>
      </c>
      <c r="Q39" s="65"/>
    </row>
    <row r="40" spans="1:17" ht="13.5" customHeight="1">
      <c r="A40" s="41" t="s">
        <v>477</v>
      </c>
      <c r="B40" s="13" t="s">
        <v>478</v>
      </c>
      <c r="C40" s="65">
        <v>399879483</v>
      </c>
      <c r="D40" s="65">
        <v>399879483</v>
      </c>
      <c r="E40" s="65"/>
      <c r="F40" s="65"/>
      <c r="G40" s="65"/>
      <c r="H40" s="65"/>
      <c r="I40" s="65">
        <v>-725228</v>
      </c>
      <c r="J40" s="65">
        <v>-725228</v>
      </c>
      <c r="K40" s="65"/>
      <c r="L40" s="65"/>
      <c r="M40" s="65"/>
      <c r="N40" s="65"/>
      <c r="O40" s="65"/>
      <c r="P40" s="65">
        <v>287581</v>
      </c>
      <c r="Q40" s="65"/>
    </row>
    <row r="41" spans="1:17" ht="13.5" customHeight="1">
      <c r="A41" s="41" t="s">
        <v>479</v>
      </c>
      <c r="B41" s="13" t="s">
        <v>480</v>
      </c>
      <c r="C41" s="65">
        <v>2078122995</v>
      </c>
      <c r="D41" s="65">
        <v>1974682502</v>
      </c>
      <c r="E41" s="65">
        <v>103116340</v>
      </c>
      <c r="F41" s="65">
        <v>998709</v>
      </c>
      <c r="G41" s="65">
        <v>21009</v>
      </c>
      <c r="H41" s="65">
        <v>977700</v>
      </c>
      <c r="I41" s="65">
        <v>-1245059</v>
      </c>
      <c r="J41" s="65">
        <v>-855211</v>
      </c>
      <c r="K41" s="65">
        <v>-389848</v>
      </c>
      <c r="L41" s="65">
        <v>-419851</v>
      </c>
      <c r="M41" s="65">
        <v>-41</v>
      </c>
      <c r="N41" s="65">
        <v>-419810</v>
      </c>
      <c r="O41" s="65"/>
      <c r="P41" s="65">
        <v>1580886096</v>
      </c>
      <c r="Q41" s="65">
        <v>341147</v>
      </c>
    </row>
    <row r="42" spans="1:17" ht="13.5" customHeight="1">
      <c r="A42" s="41" t="s">
        <v>481</v>
      </c>
      <c r="B42" s="13" t="s">
        <v>482</v>
      </c>
      <c r="C42" s="65">
        <v>36489744117</v>
      </c>
      <c r="D42" s="65">
        <v>34366870067</v>
      </c>
      <c r="E42" s="65">
        <v>2122109671.23</v>
      </c>
      <c r="F42" s="65">
        <v>887592448</v>
      </c>
      <c r="G42" s="65">
        <v>10832141.779999999</v>
      </c>
      <c r="H42" s="65">
        <v>857703230.88</v>
      </c>
      <c r="I42" s="65">
        <v>-81979573</v>
      </c>
      <c r="J42" s="65">
        <v>-53139056</v>
      </c>
      <c r="K42" s="65">
        <v>-28840517.239999998</v>
      </c>
      <c r="L42" s="65">
        <v>-374680533</v>
      </c>
      <c r="M42" s="65">
        <v>-141518.49</v>
      </c>
      <c r="N42" s="65">
        <v>-374539014.31999999</v>
      </c>
      <c r="O42" s="65"/>
      <c r="P42" s="65">
        <v>26374156473</v>
      </c>
      <c r="Q42" s="65">
        <v>464648136</v>
      </c>
    </row>
    <row r="43" spans="1:17" ht="13.5" customHeight="1">
      <c r="A43" s="41" t="s">
        <v>483</v>
      </c>
      <c r="B43" s="10" t="s">
        <v>484</v>
      </c>
      <c r="C43" s="65">
        <v>16379453884</v>
      </c>
      <c r="D43" s="65">
        <v>14816362974</v>
      </c>
      <c r="E43" s="65">
        <v>1554912865</v>
      </c>
      <c r="F43" s="65">
        <v>562666402</v>
      </c>
      <c r="G43" s="65">
        <v>6083125</v>
      </c>
      <c r="H43" s="65">
        <v>506609097</v>
      </c>
      <c r="I43" s="65">
        <v>-24070218</v>
      </c>
      <c r="J43" s="65">
        <v>-7960454</v>
      </c>
      <c r="K43" s="65">
        <v>-15719650</v>
      </c>
      <c r="L43" s="65">
        <v>-188159688</v>
      </c>
      <c r="M43" s="65">
        <v>-56886</v>
      </c>
      <c r="N43" s="65">
        <v>-174239248</v>
      </c>
      <c r="O43" s="65"/>
      <c r="P43" s="65">
        <v>15237103165</v>
      </c>
      <c r="Q43" s="65">
        <v>343677542</v>
      </c>
    </row>
    <row r="44" spans="1:17" ht="13.5" customHeight="1">
      <c r="A44" s="41" t="s">
        <v>485</v>
      </c>
      <c r="B44" s="13" t="s">
        <v>486</v>
      </c>
      <c r="C44" s="65">
        <v>54399664386</v>
      </c>
      <c r="D44" s="65">
        <v>47858047303</v>
      </c>
      <c r="E44" s="65">
        <v>6541617016.0299997</v>
      </c>
      <c r="F44" s="65">
        <v>1721134444</v>
      </c>
      <c r="G44" s="65">
        <v>40589026.840000004</v>
      </c>
      <c r="H44" s="65">
        <v>1680545416.1500001</v>
      </c>
      <c r="I44" s="65">
        <v>-63307580</v>
      </c>
      <c r="J44" s="65">
        <v>-12012746</v>
      </c>
      <c r="K44" s="65">
        <v>-51294834.539999999</v>
      </c>
      <c r="L44" s="65">
        <v>-192627631</v>
      </c>
      <c r="M44" s="65">
        <v>-868972</v>
      </c>
      <c r="N44" s="65">
        <v>-191758659.19</v>
      </c>
      <c r="O44" s="65"/>
      <c r="P44" s="65">
        <v>49688097276</v>
      </c>
      <c r="Q44" s="65">
        <v>1375071507</v>
      </c>
    </row>
    <row r="45" spans="1:17" ht="13.5" customHeight="1">
      <c r="A45" s="41" t="s">
        <v>487</v>
      </c>
      <c r="B45" s="10" t="s">
        <v>455</v>
      </c>
      <c r="C45" s="65">
        <v>13206527002</v>
      </c>
      <c r="D45" s="65">
        <v>13182108224</v>
      </c>
      <c r="E45" s="65">
        <v>24418778</v>
      </c>
      <c r="F45" s="65"/>
      <c r="G45" s="65"/>
      <c r="H45" s="65"/>
      <c r="I45" s="65">
        <v>-1838053</v>
      </c>
      <c r="J45" s="65">
        <v>-1580290</v>
      </c>
      <c r="K45" s="65">
        <v>-257763</v>
      </c>
      <c r="L45" s="65"/>
      <c r="M45" s="65"/>
      <c r="N45" s="65"/>
      <c r="O45" s="65"/>
      <c r="P45" s="65">
        <v>7164200076</v>
      </c>
      <c r="Q45" s="65"/>
    </row>
    <row r="46" spans="1:17" ht="13.5" hidden="1" customHeight="1">
      <c r="A46" s="41" t="s">
        <v>488</v>
      </c>
      <c r="B46" s="13" t="s">
        <v>474</v>
      </c>
      <c r="C46" s="65">
        <v>0</v>
      </c>
      <c r="D46" s="65">
        <v>0</v>
      </c>
      <c r="E46" s="65">
        <v>0</v>
      </c>
      <c r="F46" s="65">
        <v>0</v>
      </c>
      <c r="G46" s="65">
        <v>0</v>
      </c>
      <c r="H46" s="65">
        <v>0</v>
      </c>
      <c r="I46" s="65">
        <v>0</v>
      </c>
      <c r="J46" s="65">
        <v>0</v>
      </c>
      <c r="K46" s="65">
        <v>0</v>
      </c>
      <c r="L46" s="65">
        <v>0</v>
      </c>
      <c r="M46" s="65">
        <v>0</v>
      </c>
      <c r="N46" s="65">
        <v>0</v>
      </c>
      <c r="O46" s="65"/>
      <c r="P46" s="65">
        <v>0</v>
      </c>
      <c r="Q46" s="65">
        <v>0</v>
      </c>
    </row>
    <row r="47" spans="1:17" ht="13.5" customHeight="1">
      <c r="A47" s="41" t="s">
        <v>489</v>
      </c>
      <c r="B47" s="13" t="s">
        <v>476</v>
      </c>
      <c r="C47" s="65">
        <v>4732518596</v>
      </c>
      <c r="D47" s="65">
        <v>4732518596</v>
      </c>
      <c r="E47" s="65"/>
      <c r="F47" s="65"/>
      <c r="G47" s="65"/>
      <c r="H47" s="65"/>
      <c r="I47" s="65">
        <v>-229457</v>
      </c>
      <c r="J47" s="65">
        <v>-229457</v>
      </c>
      <c r="K47" s="65"/>
      <c r="L47" s="65"/>
      <c r="M47" s="65"/>
      <c r="N47" s="65"/>
      <c r="O47" s="65"/>
      <c r="P47" s="65">
        <v>774786752</v>
      </c>
      <c r="Q47" s="65"/>
    </row>
    <row r="48" spans="1:17" ht="13.5" customHeight="1">
      <c r="A48" s="41" t="s">
        <v>490</v>
      </c>
      <c r="B48" s="13" t="s">
        <v>478</v>
      </c>
      <c r="C48" s="65">
        <v>7158081429</v>
      </c>
      <c r="D48" s="65">
        <v>7158081429</v>
      </c>
      <c r="E48" s="65"/>
      <c r="F48" s="65"/>
      <c r="G48" s="65"/>
      <c r="H48" s="65"/>
      <c r="I48" s="65">
        <v>-173193</v>
      </c>
      <c r="J48" s="65">
        <v>-173193</v>
      </c>
      <c r="K48" s="65"/>
      <c r="L48" s="65"/>
      <c r="M48" s="65"/>
      <c r="N48" s="65"/>
      <c r="O48" s="65"/>
      <c r="P48" s="65">
        <v>6271755165</v>
      </c>
      <c r="Q48" s="65"/>
    </row>
    <row r="49" spans="1:17" ht="13.5" customHeight="1">
      <c r="A49" s="41" t="s">
        <v>491</v>
      </c>
      <c r="B49" s="13" t="s">
        <v>480</v>
      </c>
      <c r="C49" s="65">
        <v>142134004</v>
      </c>
      <c r="D49" s="65">
        <v>126387556</v>
      </c>
      <c r="E49" s="65">
        <v>15746449</v>
      </c>
      <c r="F49" s="65"/>
      <c r="G49" s="65"/>
      <c r="H49" s="65"/>
      <c r="I49" s="65">
        <v>-149692</v>
      </c>
      <c r="J49" s="65">
        <v>-34600</v>
      </c>
      <c r="K49" s="65">
        <v>-115092</v>
      </c>
      <c r="L49" s="65"/>
      <c r="M49" s="65"/>
      <c r="N49" s="65"/>
      <c r="O49" s="65"/>
      <c r="P49" s="65"/>
      <c r="Q49" s="65"/>
    </row>
    <row r="50" spans="1:17" ht="13.5" customHeight="1">
      <c r="A50" s="41" t="s">
        <v>492</v>
      </c>
      <c r="B50" s="13" t="s">
        <v>482</v>
      </c>
      <c r="C50" s="65">
        <v>1173792974</v>
      </c>
      <c r="D50" s="65">
        <v>1165120644</v>
      </c>
      <c r="E50" s="65">
        <v>8672330</v>
      </c>
      <c r="F50" s="65"/>
      <c r="G50" s="65"/>
      <c r="H50" s="65"/>
      <c r="I50" s="65">
        <v>-1285711</v>
      </c>
      <c r="J50" s="65">
        <v>-1143040</v>
      </c>
      <c r="K50" s="65">
        <v>-142671</v>
      </c>
      <c r="L50" s="65"/>
      <c r="M50" s="65"/>
      <c r="N50" s="65"/>
      <c r="O50" s="65"/>
      <c r="P50" s="65">
        <v>117658159</v>
      </c>
      <c r="Q50" s="65"/>
    </row>
    <row r="51" spans="1:17" ht="13.5" customHeight="1">
      <c r="A51" s="41" t="s">
        <v>493</v>
      </c>
      <c r="B51" s="10" t="s">
        <v>398</v>
      </c>
      <c r="C51" s="65">
        <v>28399245454</v>
      </c>
      <c r="D51" s="65">
        <v>27801558694</v>
      </c>
      <c r="E51" s="65">
        <v>629913567</v>
      </c>
      <c r="F51" s="65">
        <v>186801610</v>
      </c>
      <c r="G51" s="65">
        <v>40813834</v>
      </c>
      <c r="H51" s="65">
        <v>144942976</v>
      </c>
      <c r="I51" s="65">
        <v>7966726</v>
      </c>
      <c r="J51" s="65">
        <v>5148912</v>
      </c>
      <c r="K51" s="65">
        <v>2817814</v>
      </c>
      <c r="L51" s="65">
        <v>13896142</v>
      </c>
      <c r="M51" s="65">
        <v>18115</v>
      </c>
      <c r="N51" s="65">
        <v>13878027</v>
      </c>
      <c r="O51" s="65"/>
      <c r="P51" s="65">
        <v>6115439274</v>
      </c>
      <c r="Q51" s="65">
        <v>74000930</v>
      </c>
    </row>
    <row r="52" spans="1:17" ht="13.5" hidden="1" customHeight="1">
      <c r="A52" s="41" t="s">
        <v>494</v>
      </c>
      <c r="B52" s="13" t="s">
        <v>474</v>
      </c>
      <c r="C52" s="65">
        <v>0</v>
      </c>
      <c r="D52" s="65">
        <v>0</v>
      </c>
      <c r="E52" s="65">
        <v>0</v>
      </c>
      <c r="F52" s="65">
        <v>0</v>
      </c>
      <c r="G52" s="65">
        <v>0</v>
      </c>
      <c r="H52" s="65">
        <v>0</v>
      </c>
      <c r="I52" s="65">
        <v>0</v>
      </c>
      <c r="J52" s="65">
        <v>0</v>
      </c>
      <c r="K52" s="65">
        <v>0</v>
      </c>
      <c r="L52" s="65">
        <v>0</v>
      </c>
      <c r="M52" s="65">
        <v>0</v>
      </c>
      <c r="N52" s="65">
        <v>0</v>
      </c>
      <c r="O52" s="65"/>
      <c r="P52" s="65">
        <v>0</v>
      </c>
      <c r="Q52" s="65">
        <v>0</v>
      </c>
    </row>
    <row r="53" spans="1:17" ht="13.5" customHeight="1">
      <c r="A53" s="41" t="s">
        <v>495</v>
      </c>
      <c r="B53" s="13" t="s">
        <v>476</v>
      </c>
      <c r="C53" s="65">
        <v>1567478727</v>
      </c>
      <c r="D53" s="65">
        <v>1554797517</v>
      </c>
      <c r="E53" s="65">
        <v>12681210</v>
      </c>
      <c r="F53" s="65">
        <v>0</v>
      </c>
      <c r="G53" s="65"/>
      <c r="H53" s="65"/>
      <c r="I53" s="65">
        <v>25183</v>
      </c>
      <c r="J53" s="65">
        <v>25183</v>
      </c>
      <c r="K53" s="65"/>
      <c r="L53" s="65"/>
      <c r="M53" s="65"/>
      <c r="N53" s="65"/>
      <c r="O53" s="65"/>
      <c r="P53" s="65">
        <v>304828349</v>
      </c>
      <c r="Q53" s="65"/>
    </row>
    <row r="54" spans="1:17" ht="13.5" customHeight="1">
      <c r="A54" s="41" t="s">
        <v>496</v>
      </c>
      <c r="B54" s="13" t="s">
        <v>478</v>
      </c>
      <c r="C54" s="65">
        <v>1144009277</v>
      </c>
      <c r="D54" s="65">
        <v>1144009277</v>
      </c>
      <c r="E54" s="65"/>
      <c r="F54" s="65"/>
      <c r="G54" s="65"/>
      <c r="H54" s="65"/>
      <c r="I54" s="65">
        <v>5</v>
      </c>
      <c r="J54" s="65">
        <v>5</v>
      </c>
      <c r="K54" s="65"/>
      <c r="L54" s="65"/>
      <c r="M54" s="65"/>
      <c r="N54" s="65"/>
      <c r="O54" s="65"/>
      <c r="P54" s="65">
        <v>229942</v>
      </c>
      <c r="Q54" s="65"/>
    </row>
    <row r="55" spans="1:17" ht="13.5" customHeight="1">
      <c r="A55" s="41" t="s">
        <v>497</v>
      </c>
      <c r="B55" s="13" t="s">
        <v>480</v>
      </c>
      <c r="C55" s="65">
        <v>572581341</v>
      </c>
      <c r="D55" s="65">
        <v>568635837</v>
      </c>
      <c r="E55" s="65">
        <v>3945503</v>
      </c>
      <c r="F55" s="65"/>
      <c r="G55" s="65"/>
      <c r="H55" s="65"/>
      <c r="I55" s="65">
        <v>19943</v>
      </c>
      <c r="J55" s="65">
        <v>19943</v>
      </c>
      <c r="K55" s="65"/>
      <c r="L55" s="65"/>
      <c r="M55" s="65"/>
      <c r="N55" s="65"/>
      <c r="O55" s="65"/>
      <c r="P55" s="65">
        <v>167480434</v>
      </c>
      <c r="Q55" s="65"/>
    </row>
    <row r="56" spans="1:17" ht="13.5" customHeight="1">
      <c r="A56" s="41" t="s">
        <v>498</v>
      </c>
      <c r="B56" s="13" t="s">
        <v>482</v>
      </c>
      <c r="C56" s="65">
        <v>17428236193</v>
      </c>
      <c r="D56" s="65">
        <v>17026510319</v>
      </c>
      <c r="E56" s="65">
        <v>434622482</v>
      </c>
      <c r="F56" s="65">
        <v>162388156</v>
      </c>
      <c r="G56" s="65">
        <v>38983670</v>
      </c>
      <c r="H56" s="65">
        <v>123029486</v>
      </c>
      <c r="I56" s="65">
        <v>7309443</v>
      </c>
      <c r="J56" s="65">
        <v>4551665</v>
      </c>
      <c r="K56" s="65">
        <v>2757778</v>
      </c>
      <c r="L56" s="65">
        <v>13886944</v>
      </c>
      <c r="M56" s="65">
        <v>8917</v>
      </c>
      <c r="N56" s="65">
        <v>13878026</v>
      </c>
      <c r="O56" s="65"/>
      <c r="P56" s="65">
        <v>4806957886</v>
      </c>
      <c r="Q56" s="65">
        <v>69053412</v>
      </c>
    </row>
    <row r="57" spans="1:17" ht="13.5" customHeight="1">
      <c r="A57" s="41" t="s">
        <v>499</v>
      </c>
      <c r="B57" s="13" t="s">
        <v>486</v>
      </c>
      <c r="C57" s="65">
        <v>7686939917</v>
      </c>
      <c r="D57" s="65">
        <v>7507605744</v>
      </c>
      <c r="E57" s="65">
        <v>178664373</v>
      </c>
      <c r="F57" s="65">
        <v>24413455</v>
      </c>
      <c r="G57" s="65">
        <v>1830165</v>
      </c>
      <c r="H57" s="65">
        <v>21913490</v>
      </c>
      <c r="I57" s="65">
        <v>612152</v>
      </c>
      <c r="J57" s="65">
        <v>552116</v>
      </c>
      <c r="K57" s="65">
        <v>60036</v>
      </c>
      <c r="L57" s="65">
        <v>9198</v>
      </c>
      <c r="M57" s="65">
        <v>9198</v>
      </c>
      <c r="N57" s="65"/>
      <c r="O57" s="65"/>
      <c r="P57" s="65">
        <v>835942665</v>
      </c>
      <c r="Q57" s="65">
        <v>4947518</v>
      </c>
    </row>
    <row r="58" spans="1:17" ht="13.5" customHeight="1">
      <c r="A58" s="217" t="s">
        <v>500</v>
      </c>
      <c r="B58" s="22" t="s">
        <v>175</v>
      </c>
      <c r="C58" s="98">
        <v>170198824331</v>
      </c>
      <c r="D58" s="98">
        <v>160800474266</v>
      </c>
      <c r="E58" s="98">
        <v>9418283804</v>
      </c>
      <c r="F58" s="98">
        <v>2796527211</v>
      </c>
      <c r="G58" s="98">
        <v>92223622</v>
      </c>
      <c r="H58" s="98">
        <v>2598265017</v>
      </c>
      <c r="I58" s="98">
        <v>-141392251</v>
      </c>
      <c r="J58" s="98">
        <v>-63343479</v>
      </c>
      <c r="K58" s="98">
        <v>-77629379</v>
      </c>
      <c r="L58" s="98">
        <v>-553831872</v>
      </c>
      <c r="M58" s="98">
        <v>-990320</v>
      </c>
      <c r="N58" s="98">
        <v>-529536911</v>
      </c>
      <c r="O58" s="98"/>
      <c r="P58" s="98">
        <v>91158398175</v>
      </c>
      <c r="Q58" s="98">
        <v>1914061720</v>
      </c>
    </row>
    <row r="59" spans="1:17" ht="13.5" customHeight="1">
      <c r="A59" s="41"/>
      <c r="B59" s="13"/>
      <c r="C59" s="65"/>
      <c r="D59" s="65"/>
      <c r="E59" s="65"/>
      <c r="F59" s="65"/>
      <c r="G59" s="65"/>
      <c r="H59" s="65"/>
      <c r="I59" s="65"/>
      <c r="J59" s="65"/>
      <c r="K59" s="65"/>
      <c r="L59" s="65"/>
      <c r="M59" s="65"/>
      <c r="N59" s="65"/>
      <c r="O59" s="65"/>
      <c r="P59" s="65"/>
      <c r="Q59" s="65"/>
    </row>
  </sheetData>
  <mergeCells count="20">
    <mergeCell ref="C33:H33"/>
    <mergeCell ref="I33:N33"/>
    <mergeCell ref="O33:O35"/>
    <mergeCell ref="P33:Q33"/>
    <mergeCell ref="C34:E34"/>
    <mergeCell ref="F34:H34"/>
    <mergeCell ref="I34:K34"/>
    <mergeCell ref="L34:N34"/>
    <mergeCell ref="P34:P35"/>
    <mergeCell ref="Q34:Q35"/>
    <mergeCell ref="C5:H5"/>
    <mergeCell ref="I5:N5"/>
    <mergeCell ref="P5:Q5"/>
    <mergeCell ref="C6:E6"/>
    <mergeCell ref="F6:H6"/>
    <mergeCell ref="I6:K6"/>
    <mergeCell ref="L6:N6"/>
    <mergeCell ref="P6:P7"/>
    <mergeCell ref="Q6:Q7"/>
    <mergeCell ref="O5:O7"/>
  </mergeCells>
  <pageMargins left="0.70866141732283472" right="0.70866141732283472" top="0.74803149606299213" bottom="0.74803149606299213" header="0.31496062992125984" footer="0.31496062992125984"/>
  <pageSetup paperSize="9" scale="70" fitToHeight="0" orientation="landscape" r:id="rId1"/>
  <rowBreaks count="1" manualBreakCount="1">
    <brk id="31" max="16" man="1"/>
  </rowBreaks>
  <ignoredErrors>
    <ignoredError sqref="A8:A30 A36:A58"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D5626-D8F4-4273-BECB-7B1CCA3751DF}">
  <sheetPr>
    <pageSetUpPr fitToPage="1"/>
  </sheetPr>
  <dimension ref="A1:D21"/>
  <sheetViews>
    <sheetView showGridLines="0" zoomScaleNormal="100" workbookViewId="0">
      <selection activeCell="D2" sqref="D2"/>
    </sheetView>
  </sheetViews>
  <sheetFormatPr defaultColWidth="8.625" defaultRowHeight="15"/>
  <cols>
    <col min="1" max="1" width="4.375" style="7" customWidth="1"/>
    <col min="2" max="2" width="46.375" style="7" customWidth="1"/>
    <col min="3" max="3" width="23.25" style="7" customWidth="1"/>
    <col min="4" max="4" width="8.625" style="7"/>
    <col min="5" max="5" width="3" style="7" customWidth="1"/>
    <col min="6" max="6" width="50" style="7" customWidth="1"/>
    <col min="7" max="7" width="22.875" style="7" customWidth="1"/>
    <col min="8" max="16384" width="8.625" style="7"/>
  </cols>
  <sheetData>
    <row r="1" spans="1:4" ht="18.75">
      <c r="A1" s="3" t="s">
        <v>501</v>
      </c>
      <c r="B1" s="220"/>
      <c r="C1" s="220"/>
      <c r="D1" s="30"/>
    </row>
    <row r="2" spans="1:4" ht="18.75">
      <c r="A2" s="3"/>
      <c r="B2" s="220"/>
      <c r="C2" s="220"/>
      <c r="D2" s="30"/>
    </row>
    <row r="3" spans="1:4">
      <c r="A3" s="1"/>
      <c r="B3" s="2"/>
      <c r="C3" s="2"/>
      <c r="D3" s="30"/>
    </row>
    <row r="4" spans="1:4">
      <c r="A4" s="17"/>
      <c r="B4" s="6"/>
      <c r="C4" s="109" t="s">
        <v>133</v>
      </c>
      <c r="D4" s="30"/>
    </row>
    <row r="5" spans="1:4">
      <c r="A5" s="221" t="s">
        <v>365</v>
      </c>
      <c r="B5" s="147"/>
      <c r="C5" s="36" t="s">
        <v>502</v>
      </c>
      <c r="D5" s="30"/>
    </row>
    <row r="6" spans="1:4">
      <c r="A6" s="217" t="s">
        <v>472</v>
      </c>
      <c r="B6" s="22" t="s">
        <v>503</v>
      </c>
      <c r="C6" s="52">
        <v>2609725601</v>
      </c>
      <c r="D6" s="30"/>
    </row>
    <row r="7" spans="1:4">
      <c r="A7" s="41" t="s">
        <v>473</v>
      </c>
      <c r="B7" s="10" t="s">
        <v>504</v>
      </c>
      <c r="C7" s="173">
        <v>867247404</v>
      </c>
      <c r="D7" s="30"/>
    </row>
    <row r="8" spans="1:4">
      <c r="A8" s="41" t="s">
        <v>475</v>
      </c>
      <c r="B8" s="10" t="s">
        <v>505</v>
      </c>
      <c r="C8" s="173">
        <v>-791826392</v>
      </c>
      <c r="D8" s="30"/>
    </row>
    <row r="9" spans="1:4">
      <c r="A9" s="41" t="s">
        <v>477</v>
      </c>
      <c r="B9" s="13" t="s">
        <v>506</v>
      </c>
      <c r="C9" s="173">
        <v>-44249531.170000002</v>
      </c>
      <c r="D9" s="30"/>
    </row>
    <row r="10" spans="1:4" hidden="1">
      <c r="A10" s="41" t="s">
        <v>479</v>
      </c>
      <c r="B10" s="13" t="s">
        <v>507</v>
      </c>
      <c r="C10" s="173"/>
      <c r="D10" s="30"/>
    </row>
    <row r="11" spans="1:4">
      <c r="A11" s="217" t="s">
        <v>481</v>
      </c>
      <c r="B11" s="22" t="s">
        <v>508</v>
      </c>
      <c r="C11" s="52">
        <v>2685146613</v>
      </c>
      <c r="D11" s="30"/>
    </row>
    <row r="12" spans="1:4">
      <c r="A12" s="9"/>
      <c r="B12" s="9"/>
      <c r="C12" s="9"/>
    </row>
    <row r="13" spans="1:4">
      <c r="A13" s="17"/>
      <c r="B13" s="6"/>
      <c r="C13" s="109" t="s">
        <v>133</v>
      </c>
    </row>
    <row r="14" spans="1:4">
      <c r="A14" s="221" t="s">
        <v>390</v>
      </c>
      <c r="B14" s="147"/>
      <c r="C14" s="36" t="s">
        <v>502</v>
      </c>
    </row>
    <row r="15" spans="1:4">
      <c r="A15" s="217" t="s">
        <v>472</v>
      </c>
      <c r="B15" s="22" t="s">
        <v>509</v>
      </c>
      <c r="C15" s="52">
        <v>2518933803.4900002</v>
      </c>
    </row>
    <row r="16" spans="1:4">
      <c r="A16" s="41" t="s">
        <v>473</v>
      </c>
      <c r="B16" s="10" t="s">
        <v>504</v>
      </c>
      <c r="C16" s="173">
        <v>1579793408.51</v>
      </c>
    </row>
    <row r="17" spans="1:3">
      <c r="A17" s="41" t="s">
        <v>475</v>
      </c>
      <c r="B17" s="10" t="s">
        <v>505</v>
      </c>
      <c r="C17" s="173">
        <v>-1489001611</v>
      </c>
    </row>
    <row r="18" spans="1:3">
      <c r="A18" s="41" t="s">
        <v>477</v>
      </c>
      <c r="B18" s="13" t="s">
        <v>506</v>
      </c>
      <c r="C18" s="173">
        <v>-125428775.98</v>
      </c>
    </row>
    <row r="19" spans="1:3" hidden="1">
      <c r="A19" s="41" t="s">
        <v>479</v>
      </c>
      <c r="B19" s="13" t="s">
        <v>507</v>
      </c>
      <c r="C19" s="173"/>
    </row>
    <row r="20" spans="1:3">
      <c r="A20" s="217" t="s">
        <v>481</v>
      </c>
      <c r="B20" s="22" t="s">
        <v>510</v>
      </c>
      <c r="C20" s="52">
        <v>2609725601</v>
      </c>
    </row>
    <row r="21" spans="1:3">
      <c r="A21" s="9"/>
      <c r="B21" s="9"/>
      <c r="C21" s="9"/>
    </row>
  </sheetData>
  <pageMargins left="0.70866141732283472" right="0.70866141732283472" top="0.74803149606299213" bottom="0.74803149606299213" header="0.31496062992125984" footer="0.31496062992125984"/>
  <pageSetup paperSize="9" orientation="portrait" r:id="rId1"/>
  <ignoredErrors>
    <ignoredError sqref="A15:A20 A6:A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3173-439B-4B0B-B14F-8B26722B6EBC}">
  <dimension ref="A1:C9"/>
  <sheetViews>
    <sheetView showGridLines="0" zoomScaleNormal="100" workbookViewId="0"/>
  </sheetViews>
  <sheetFormatPr defaultColWidth="8.625" defaultRowHeight="15"/>
  <cols>
    <col min="1" max="1" width="8.625" style="7"/>
    <col min="2" max="2" width="68.75" style="7" customWidth="1"/>
    <col min="3" max="16384" width="8.625" style="7"/>
  </cols>
  <sheetData>
    <row r="1" spans="1:3">
      <c r="A1" s="9"/>
      <c r="B1" s="9"/>
    </row>
    <row r="2" spans="1:3" ht="21">
      <c r="A2" s="69">
        <v>1</v>
      </c>
      <c r="B2" s="69" t="s">
        <v>2</v>
      </c>
    </row>
    <row r="3" spans="1:3" ht="9.9499999999999993" customHeight="1">
      <c r="A3" s="73"/>
      <c r="B3" s="69"/>
    </row>
    <row r="4" spans="1:3" ht="17.100000000000001" customHeight="1">
      <c r="A4" s="441" t="s">
        <v>3</v>
      </c>
      <c r="B4" s="442" t="s">
        <v>4</v>
      </c>
    </row>
    <row r="5" spans="1:3" ht="17.100000000000001" customHeight="1">
      <c r="A5" s="441" t="s">
        <v>5</v>
      </c>
      <c r="B5" s="442" t="s">
        <v>6</v>
      </c>
      <c r="C5" s="56"/>
    </row>
    <row r="6" spans="1:3" ht="17.100000000000001" customHeight="1">
      <c r="A6" s="441" t="s">
        <v>7</v>
      </c>
      <c r="B6" s="442" t="s">
        <v>8</v>
      </c>
      <c r="C6" s="56"/>
    </row>
    <row r="7" spans="1:3" ht="17.100000000000001" customHeight="1">
      <c r="A7" s="441" t="s">
        <v>9</v>
      </c>
      <c r="B7" s="442" t="s">
        <v>10</v>
      </c>
      <c r="C7" s="56"/>
    </row>
    <row r="8" spans="1:3" ht="17.100000000000001" customHeight="1">
      <c r="A8" s="441" t="s">
        <v>11</v>
      </c>
      <c r="B8" s="442" t="s">
        <v>12</v>
      </c>
      <c r="C8" s="56"/>
    </row>
    <row r="9" spans="1:3" ht="17.100000000000001" customHeight="1">
      <c r="A9" s="441"/>
      <c r="B9" s="442"/>
      <c r="C9" s="56"/>
    </row>
  </sheetData>
  <hyperlinks>
    <hyperlink ref="B4" location="'Table 1.1'!A1" display="Own funds" xr:uid="{C488D027-856E-4FC0-B55F-B9EF4330E45A}"/>
    <hyperlink ref="B5" location="'Table 1.2'!A1" display="Overview of total risk exposure amounts (EU OV1)" xr:uid="{3D3974CC-819B-4F8E-8849-B4BA9496207B}"/>
    <hyperlink ref="B6" location="'Table 1.3'!A1" display="Capital Ratios" xr:uid="{B38BDB5B-ADAA-4A66-9EE3-4ED782DFB9F4}"/>
    <hyperlink ref="B7" location="'Table 1.4'!A1" display="Key Metrics template (EU KM1)" xr:uid="{572A0A14-9D3F-4AF4-80AE-ECBD1CBEE892}"/>
    <hyperlink ref="B8" location="'Table 1.5'!A1" display="Financial conglomerates information on own funds and capital adequacy ratio (EU INS2)" xr:uid="{9C659367-53A0-484A-B105-1753B4F178D8}"/>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9ABD1-3D0E-4DD6-A96E-9C1AB45A514B}">
  <sheetPr>
    <pageSetUpPr fitToPage="1"/>
  </sheetPr>
  <dimension ref="A1:J37"/>
  <sheetViews>
    <sheetView showGridLines="0" zoomScaleNormal="100" workbookViewId="0">
      <selection activeCell="K2" sqref="K2"/>
    </sheetView>
  </sheetViews>
  <sheetFormatPr defaultColWidth="8.625" defaultRowHeight="15"/>
  <cols>
    <col min="1" max="1" width="8.625" style="7"/>
    <col min="2" max="2" width="23.875" style="7" customWidth="1"/>
    <col min="3" max="3" width="8.5" style="7" customWidth="1"/>
    <col min="4" max="4" width="8.25" style="7" customWidth="1"/>
    <col min="5" max="5" width="11.375" style="7" customWidth="1"/>
    <col min="6" max="6" width="8.375" style="7" customWidth="1"/>
    <col min="7" max="7" width="12.375" style="7" customWidth="1"/>
    <col min="8" max="8" width="9.75" style="7" customWidth="1"/>
    <col min="9" max="9" width="7.75" style="7" customWidth="1"/>
    <col min="10" max="10" width="13.125" style="7" customWidth="1"/>
    <col min="11" max="16384" width="8.625" style="7"/>
  </cols>
  <sheetData>
    <row r="1" spans="1:10" ht="18.75">
      <c r="A1" s="3" t="s">
        <v>511</v>
      </c>
      <c r="B1" s="9"/>
      <c r="C1" s="9"/>
      <c r="D1" s="9"/>
      <c r="E1" s="9"/>
      <c r="F1" s="9"/>
      <c r="G1" s="9"/>
      <c r="H1" s="9"/>
      <c r="I1" s="9"/>
      <c r="J1" s="9"/>
    </row>
    <row r="2" spans="1:10" ht="18.75">
      <c r="A2" s="3"/>
      <c r="B2" s="9"/>
      <c r="C2" s="9"/>
      <c r="D2" s="9"/>
      <c r="E2" s="9"/>
      <c r="F2" s="9"/>
      <c r="G2" s="9"/>
      <c r="H2" s="9"/>
      <c r="I2" s="9"/>
      <c r="J2" s="9"/>
    </row>
    <row r="3" spans="1:10" ht="15.75">
      <c r="A3" s="222"/>
      <c r="B3" s="223"/>
      <c r="C3" s="223"/>
      <c r="D3" s="223"/>
      <c r="E3" s="223"/>
      <c r="F3" s="223"/>
      <c r="G3" s="223"/>
      <c r="H3" s="223"/>
      <c r="I3" s="223"/>
      <c r="J3" s="223"/>
    </row>
    <row r="4" spans="1:10" ht="23.25" customHeight="1">
      <c r="A4" s="10"/>
      <c r="B4" s="10"/>
      <c r="C4" s="109" t="s">
        <v>133</v>
      </c>
      <c r="D4" s="109" t="s">
        <v>134</v>
      </c>
      <c r="E4" s="109" t="s">
        <v>135</v>
      </c>
      <c r="F4" s="109" t="s">
        <v>190</v>
      </c>
      <c r="G4" s="109" t="s">
        <v>191</v>
      </c>
      <c r="H4" s="109" t="s">
        <v>286</v>
      </c>
      <c r="I4" s="109" t="s">
        <v>287</v>
      </c>
      <c r="J4" s="109" t="s">
        <v>288</v>
      </c>
    </row>
    <row r="5" spans="1:10" ht="62.45" customHeight="1">
      <c r="A5" s="178"/>
      <c r="B5" s="178"/>
      <c r="C5" s="579" t="s">
        <v>512</v>
      </c>
      <c r="D5" s="579"/>
      <c r="E5" s="579"/>
      <c r="F5" s="579"/>
      <c r="G5" s="579" t="s">
        <v>458</v>
      </c>
      <c r="H5" s="579"/>
      <c r="I5" s="602" t="s">
        <v>513</v>
      </c>
      <c r="J5" s="603"/>
    </row>
    <row r="6" spans="1:10" ht="21.95" customHeight="1">
      <c r="A6" s="178"/>
      <c r="B6" s="178"/>
      <c r="C6" s="579" t="s">
        <v>514</v>
      </c>
      <c r="D6" s="602" t="s">
        <v>515</v>
      </c>
      <c r="E6" s="621"/>
      <c r="F6" s="603"/>
      <c r="G6" s="601" t="s">
        <v>516</v>
      </c>
      <c r="H6" s="579" t="s">
        <v>517</v>
      </c>
      <c r="I6" s="161"/>
      <c r="J6" s="579" t="s">
        <v>518</v>
      </c>
    </row>
    <row r="7" spans="1:10" ht="104.1" customHeight="1">
      <c r="A7" s="94" t="s">
        <v>365</v>
      </c>
      <c r="B7" s="181"/>
      <c r="C7" s="579"/>
      <c r="D7" s="225"/>
      <c r="E7" s="36" t="s">
        <v>519</v>
      </c>
      <c r="F7" s="36" t="s">
        <v>520</v>
      </c>
      <c r="G7" s="579"/>
      <c r="H7" s="579"/>
      <c r="I7" s="226"/>
      <c r="J7" s="579"/>
    </row>
    <row r="8" spans="1:10" ht="24" hidden="1">
      <c r="A8" s="41" t="s">
        <v>470</v>
      </c>
      <c r="B8" s="10" t="s">
        <v>471</v>
      </c>
      <c r="C8" s="43"/>
      <c r="D8" s="43"/>
      <c r="E8" s="43"/>
      <c r="F8" s="43"/>
      <c r="G8" s="43"/>
      <c r="H8" s="43"/>
      <c r="I8" s="43"/>
      <c r="J8" s="43"/>
    </row>
    <row r="9" spans="1:10">
      <c r="A9" s="41" t="s">
        <v>472</v>
      </c>
      <c r="B9" s="10" t="s">
        <v>440</v>
      </c>
      <c r="C9" s="43">
        <v>2923599551</v>
      </c>
      <c r="D9" s="43">
        <v>1500792646</v>
      </c>
      <c r="E9" s="43">
        <v>1478838330</v>
      </c>
      <c r="F9" s="43">
        <v>1494084699</v>
      </c>
      <c r="G9" s="43">
        <v>-13208789</v>
      </c>
      <c r="H9" s="43">
        <v>-242036124</v>
      </c>
      <c r="I9" s="43">
        <v>3923344565</v>
      </c>
      <c r="J9" s="43">
        <v>1176040039</v>
      </c>
    </row>
    <row r="10" spans="1:10" hidden="1">
      <c r="A10" s="41" t="s">
        <v>473</v>
      </c>
      <c r="B10" s="13" t="s">
        <v>474</v>
      </c>
      <c r="C10" s="43"/>
      <c r="D10" s="43"/>
      <c r="E10" s="43"/>
      <c r="F10" s="43"/>
      <c r="G10" s="43"/>
      <c r="H10" s="43"/>
      <c r="I10" s="43"/>
      <c r="J10" s="43"/>
    </row>
    <row r="11" spans="1:10" hidden="1">
      <c r="A11" s="41" t="s">
        <v>475</v>
      </c>
      <c r="B11" s="13" t="s">
        <v>476</v>
      </c>
      <c r="C11" s="43"/>
      <c r="D11" s="43"/>
      <c r="E11" s="43"/>
      <c r="F11" s="43"/>
      <c r="G11" s="43"/>
      <c r="H11" s="43"/>
      <c r="I11" s="43"/>
      <c r="J11" s="43"/>
    </row>
    <row r="12" spans="1:10" hidden="1">
      <c r="A12" s="41" t="s">
        <v>477</v>
      </c>
      <c r="B12" s="13" t="s">
        <v>478</v>
      </c>
      <c r="C12" s="43"/>
      <c r="D12" s="43"/>
      <c r="E12" s="43"/>
      <c r="F12" s="43"/>
      <c r="G12" s="43"/>
      <c r="H12" s="43"/>
      <c r="I12" s="43"/>
      <c r="J12" s="43"/>
    </row>
    <row r="13" spans="1:10">
      <c r="A13" s="41" t="s">
        <v>479</v>
      </c>
      <c r="B13" s="13" t="s">
        <v>480</v>
      </c>
      <c r="C13" s="43">
        <v>917070</v>
      </c>
      <c r="D13" s="43">
        <v>6713022</v>
      </c>
      <c r="E13" s="43">
        <v>6713022</v>
      </c>
      <c r="F13" s="43">
        <v>6713022</v>
      </c>
      <c r="G13" s="43">
        <v>-6063</v>
      </c>
      <c r="H13" s="43">
        <v>-3265494</v>
      </c>
      <c r="I13" s="43">
        <v>1497999</v>
      </c>
      <c r="J13" s="43">
        <v>593958</v>
      </c>
    </row>
    <row r="14" spans="1:10">
      <c r="A14" s="41" t="s">
        <v>481</v>
      </c>
      <c r="B14" s="13" t="s">
        <v>482</v>
      </c>
      <c r="C14" s="43">
        <v>562764351</v>
      </c>
      <c r="D14" s="43">
        <v>458932837</v>
      </c>
      <c r="E14" s="43">
        <v>457101121</v>
      </c>
      <c r="F14" s="43">
        <v>457843384</v>
      </c>
      <c r="G14" s="43">
        <v>-6450056</v>
      </c>
      <c r="H14" s="43">
        <v>-155988697</v>
      </c>
      <c r="I14" s="43">
        <v>806960024</v>
      </c>
      <c r="J14" s="43">
        <v>291143432</v>
      </c>
    </row>
    <row r="15" spans="1:10">
      <c r="A15" s="41" t="s">
        <v>483</v>
      </c>
      <c r="B15" s="13" t="s">
        <v>486</v>
      </c>
      <c r="C15" s="43">
        <v>2359918130</v>
      </c>
      <c r="D15" s="43">
        <v>1035146787</v>
      </c>
      <c r="E15" s="43">
        <v>1015024187</v>
      </c>
      <c r="F15" s="43">
        <v>1029528293</v>
      </c>
      <c r="G15" s="43">
        <v>-6752670</v>
      </c>
      <c r="H15" s="43">
        <v>-82781932</v>
      </c>
      <c r="I15" s="43">
        <v>3114886541</v>
      </c>
      <c r="J15" s="43">
        <v>884302650</v>
      </c>
    </row>
    <row r="16" spans="1:10" hidden="1">
      <c r="A16" s="41" t="s">
        <v>485</v>
      </c>
      <c r="B16" s="10" t="s">
        <v>521</v>
      </c>
      <c r="C16" s="43"/>
      <c r="D16" s="43"/>
      <c r="E16" s="43"/>
      <c r="F16" s="43"/>
      <c r="G16" s="43"/>
      <c r="H16" s="43"/>
      <c r="I16" s="43"/>
      <c r="J16" s="43"/>
    </row>
    <row r="17" spans="1:10">
      <c r="A17" s="41" t="s">
        <v>487</v>
      </c>
      <c r="B17" s="10" t="s">
        <v>522</v>
      </c>
      <c r="C17" s="43">
        <v>32761101</v>
      </c>
      <c r="D17" s="43">
        <v>62225265</v>
      </c>
      <c r="E17" s="43">
        <v>62155836</v>
      </c>
      <c r="F17" s="43">
        <v>22499739</v>
      </c>
      <c r="G17" s="43">
        <v>183996</v>
      </c>
      <c r="H17" s="43">
        <v>2887715</v>
      </c>
      <c r="I17" s="43">
        <v>32129307</v>
      </c>
      <c r="J17" s="43">
        <v>26962015</v>
      </c>
    </row>
    <row r="18" spans="1:10">
      <c r="A18" s="217">
        <v>100</v>
      </c>
      <c r="B18" s="22" t="s">
        <v>175</v>
      </c>
      <c r="C18" s="239">
        <v>2956360652</v>
      </c>
      <c r="D18" s="239">
        <v>1563017911</v>
      </c>
      <c r="E18" s="239">
        <v>1540994166</v>
      </c>
      <c r="F18" s="239">
        <v>1516584438</v>
      </c>
      <c r="G18" s="239">
        <v>-13392785</v>
      </c>
      <c r="H18" s="239">
        <v>-244923839</v>
      </c>
      <c r="I18" s="239">
        <v>3955473872</v>
      </c>
      <c r="J18" s="239">
        <v>1203002054</v>
      </c>
    </row>
    <row r="19" spans="1:10">
      <c r="A19" s="218"/>
      <c r="B19" s="178"/>
      <c r="C19" s="227"/>
      <c r="D19" s="227"/>
      <c r="E19" s="227"/>
      <c r="F19" s="228"/>
      <c r="G19" s="228"/>
      <c r="H19" s="228"/>
      <c r="I19" s="228"/>
      <c r="J19" s="228"/>
    </row>
    <row r="20" spans="1:10">
      <c r="A20" s="534" t="s">
        <v>1249</v>
      </c>
      <c r="B20" s="527"/>
      <c r="C20" s="535"/>
      <c r="D20" s="535"/>
      <c r="E20" s="535"/>
      <c r="F20" s="536"/>
      <c r="G20" s="536"/>
      <c r="H20" s="536"/>
      <c r="I20" s="536"/>
      <c r="J20" s="536"/>
    </row>
    <row r="21" spans="1:10">
      <c r="A21" s="9"/>
      <c r="B21" s="9"/>
      <c r="C21" s="9"/>
      <c r="D21" s="9"/>
      <c r="E21" s="9"/>
      <c r="F21" s="9"/>
      <c r="G21" s="9"/>
      <c r="H21" s="9"/>
      <c r="I21" s="9"/>
      <c r="J21" s="9"/>
    </row>
    <row r="22" spans="1:10" ht="23.25" customHeight="1">
      <c r="A22" s="10"/>
      <c r="B22" s="10"/>
      <c r="C22" s="109" t="s">
        <v>133</v>
      </c>
      <c r="D22" s="109" t="s">
        <v>134</v>
      </c>
      <c r="E22" s="109" t="s">
        <v>135</v>
      </c>
      <c r="F22" s="109" t="s">
        <v>190</v>
      </c>
      <c r="G22" s="109" t="s">
        <v>191</v>
      </c>
      <c r="H22" s="109" t="s">
        <v>286</v>
      </c>
      <c r="I22" s="109" t="s">
        <v>287</v>
      </c>
      <c r="J22" s="109" t="s">
        <v>288</v>
      </c>
    </row>
    <row r="23" spans="1:10" ht="62.45" customHeight="1">
      <c r="A23" s="178"/>
      <c r="B23" s="178"/>
      <c r="C23" s="579" t="s">
        <v>512</v>
      </c>
      <c r="D23" s="579"/>
      <c r="E23" s="579"/>
      <c r="F23" s="579"/>
      <c r="G23" s="579" t="s">
        <v>458</v>
      </c>
      <c r="H23" s="579"/>
      <c r="I23" s="602" t="s">
        <v>513</v>
      </c>
      <c r="J23" s="603"/>
    </row>
    <row r="24" spans="1:10" ht="21.95" customHeight="1">
      <c r="A24" s="178"/>
      <c r="B24" s="178"/>
      <c r="C24" s="579" t="s">
        <v>514</v>
      </c>
      <c r="D24" s="602" t="s">
        <v>515</v>
      </c>
      <c r="E24" s="621"/>
      <c r="F24" s="603"/>
      <c r="G24" s="601" t="s">
        <v>516</v>
      </c>
      <c r="H24" s="579" t="s">
        <v>517</v>
      </c>
      <c r="I24" s="161"/>
      <c r="J24" s="579" t="s">
        <v>518</v>
      </c>
    </row>
    <row r="25" spans="1:10" ht="104.1" customHeight="1">
      <c r="A25" s="94" t="s">
        <v>390</v>
      </c>
      <c r="B25" s="181"/>
      <c r="C25" s="579"/>
      <c r="D25" s="225"/>
      <c r="E25" s="36" t="s">
        <v>519</v>
      </c>
      <c r="F25" s="36" t="s">
        <v>520</v>
      </c>
      <c r="G25" s="579"/>
      <c r="H25" s="579"/>
      <c r="I25" s="226"/>
      <c r="J25" s="579"/>
    </row>
    <row r="26" spans="1:10" ht="24" hidden="1">
      <c r="A26" s="41" t="s">
        <v>470</v>
      </c>
      <c r="B26" s="10" t="s">
        <v>471</v>
      </c>
      <c r="C26" s="43"/>
      <c r="D26" s="43"/>
      <c r="E26" s="43"/>
      <c r="F26" s="43"/>
      <c r="G26" s="43"/>
      <c r="H26" s="43"/>
      <c r="I26" s="43"/>
      <c r="J26" s="43"/>
    </row>
    <row r="27" spans="1:10">
      <c r="A27" s="41" t="s">
        <v>472</v>
      </c>
      <c r="B27" s="10" t="s">
        <v>440</v>
      </c>
      <c r="C27" s="43">
        <v>3379443695</v>
      </c>
      <c r="D27" s="43">
        <v>1489471835</v>
      </c>
      <c r="E27" s="43">
        <v>1454573986</v>
      </c>
      <c r="F27" s="43">
        <v>1468972216</v>
      </c>
      <c r="G27" s="43">
        <v>-17307049</v>
      </c>
      <c r="H27" s="43">
        <v>-225023899</v>
      </c>
      <c r="I27" s="43">
        <v>4390063769</v>
      </c>
      <c r="J27" s="43">
        <v>1193340081</v>
      </c>
    </row>
    <row r="28" spans="1:10" hidden="1">
      <c r="A28" s="41" t="s">
        <v>473</v>
      </c>
      <c r="B28" s="13" t="s">
        <v>474</v>
      </c>
      <c r="C28" s="42"/>
      <c r="D28" s="42"/>
      <c r="E28" s="42"/>
      <c r="F28" s="42"/>
      <c r="G28" s="42"/>
      <c r="H28" s="42"/>
      <c r="I28" s="42"/>
      <c r="J28" s="42"/>
    </row>
    <row r="29" spans="1:10" hidden="1">
      <c r="A29" s="41" t="s">
        <v>475</v>
      </c>
      <c r="B29" s="13" t="s">
        <v>476</v>
      </c>
      <c r="C29" s="42"/>
      <c r="D29" s="42"/>
      <c r="E29" s="42"/>
      <c r="F29" s="42"/>
      <c r="G29" s="42"/>
      <c r="H29" s="42"/>
      <c r="I29" s="42"/>
      <c r="J29" s="42"/>
    </row>
    <row r="30" spans="1:10" hidden="1">
      <c r="A30" s="41" t="s">
        <v>477</v>
      </c>
      <c r="B30" s="13" t="s">
        <v>478</v>
      </c>
      <c r="C30" s="42"/>
      <c r="D30" s="42"/>
      <c r="E30" s="42"/>
      <c r="F30" s="42"/>
      <c r="G30" s="42"/>
      <c r="H30" s="42"/>
      <c r="I30" s="42"/>
      <c r="J30" s="42"/>
    </row>
    <row r="31" spans="1:10">
      <c r="A31" s="41" t="s">
        <v>479</v>
      </c>
      <c r="B31" s="13" t="s">
        <v>480</v>
      </c>
      <c r="C31" s="43">
        <v>1067897</v>
      </c>
      <c r="D31" s="43">
        <v>5686</v>
      </c>
      <c r="E31" s="43">
        <v>5686</v>
      </c>
      <c r="F31" s="43">
        <v>5686</v>
      </c>
      <c r="G31" s="43">
        <v>-1861</v>
      </c>
      <c r="H31" s="43">
        <v>-14</v>
      </c>
      <c r="I31" s="43">
        <v>1070276</v>
      </c>
      <c r="J31" s="43">
        <v>5671</v>
      </c>
    </row>
    <row r="32" spans="1:10">
      <c r="A32" s="41" t="s">
        <v>481</v>
      </c>
      <c r="B32" s="13" t="s">
        <v>482</v>
      </c>
      <c r="C32" s="43">
        <v>703937292</v>
      </c>
      <c r="D32" s="43">
        <v>437607837</v>
      </c>
      <c r="E32" s="43">
        <v>430148642</v>
      </c>
      <c r="F32" s="43">
        <v>435690172</v>
      </c>
      <c r="G32" s="43">
        <v>-8693387</v>
      </c>
      <c r="H32" s="43">
        <v>-145150085</v>
      </c>
      <c r="I32" s="43">
        <v>933721820</v>
      </c>
      <c r="J32" s="43">
        <v>284500303</v>
      </c>
    </row>
    <row r="33" spans="1:10">
      <c r="A33" s="41" t="s">
        <v>483</v>
      </c>
      <c r="B33" s="13" t="s">
        <v>486</v>
      </c>
      <c r="C33" s="43">
        <v>2674438506</v>
      </c>
      <c r="D33" s="43">
        <v>1051858313</v>
      </c>
      <c r="E33" s="43">
        <v>1024419658</v>
      </c>
      <c r="F33" s="43">
        <v>1033276358</v>
      </c>
      <c r="G33" s="43">
        <v>-8611800</v>
      </c>
      <c r="H33" s="43">
        <v>-79873800</v>
      </c>
      <c r="I33" s="43">
        <v>3455271673</v>
      </c>
      <c r="J33" s="43">
        <v>908834108</v>
      </c>
    </row>
    <row r="34" spans="1:10" hidden="1">
      <c r="A34" s="41" t="s">
        <v>485</v>
      </c>
      <c r="B34" s="10" t="s">
        <v>521</v>
      </c>
      <c r="C34" s="42"/>
      <c r="D34" s="42"/>
      <c r="E34" s="42"/>
      <c r="F34" s="42"/>
      <c r="G34" s="42"/>
      <c r="H34" s="42"/>
      <c r="I34" s="42"/>
      <c r="J34" s="42"/>
    </row>
    <row r="35" spans="1:10">
      <c r="A35" s="41" t="s">
        <v>487</v>
      </c>
      <c r="B35" s="10" t="s">
        <v>522</v>
      </c>
      <c r="C35" s="43">
        <v>31739138</v>
      </c>
      <c r="D35" s="43">
        <v>2594542</v>
      </c>
      <c r="E35" s="43">
        <v>2470567</v>
      </c>
      <c r="F35" s="43">
        <v>2541536</v>
      </c>
      <c r="G35" s="43">
        <v>914171</v>
      </c>
      <c r="H35" s="43">
        <v>706</v>
      </c>
      <c r="I35" s="43">
        <v>19554938</v>
      </c>
      <c r="J35" s="43">
        <v>406814</v>
      </c>
    </row>
    <row r="36" spans="1:10">
      <c r="A36" s="217">
        <v>100</v>
      </c>
      <c r="B36" s="22" t="s">
        <v>175</v>
      </c>
      <c r="C36" s="239">
        <v>3411182833</v>
      </c>
      <c r="D36" s="239">
        <v>1492066377</v>
      </c>
      <c r="E36" s="239">
        <v>1457044553</v>
      </c>
      <c r="F36" s="239">
        <v>1471513752</v>
      </c>
      <c r="G36" s="239">
        <v>-16392878</v>
      </c>
      <c r="H36" s="239">
        <v>-225023193</v>
      </c>
      <c r="I36" s="239">
        <v>4409618707</v>
      </c>
      <c r="J36" s="239">
        <v>1193746895</v>
      </c>
    </row>
    <row r="37" spans="1:10">
      <c r="A37" s="9"/>
      <c r="B37" s="9"/>
      <c r="C37" s="9"/>
      <c r="D37" s="9"/>
      <c r="E37" s="9"/>
      <c r="F37" s="9"/>
      <c r="G37" s="9"/>
      <c r="H37" s="9"/>
      <c r="I37" s="9"/>
      <c r="J37" s="9"/>
    </row>
  </sheetData>
  <mergeCells count="16">
    <mergeCell ref="C23:F23"/>
    <mergeCell ref="G23:H23"/>
    <mergeCell ref="I23:J23"/>
    <mergeCell ref="C24:C25"/>
    <mergeCell ref="D24:F24"/>
    <mergeCell ref="G24:G25"/>
    <mergeCell ref="H24:H25"/>
    <mergeCell ref="J24:J25"/>
    <mergeCell ref="C5:F5"/>
    <mergeCell ref="G5:H5"/>
    <mergeCell ref="I5:J5"/>
    <mergeCell ref="C6:C7"/>
    <mergeCell ref="D6:F6"/>
    <mergeCell ref="G6:G7"/>
    <mergeCell ref="H6:H7"/>
    <mergeCell ref="J6:J7"/>
  </mergeCells>
  <pageMargins left="0.70866141732283472" right="0.70866141732283472" top="0.74803149606299213" bottom="0.74803149606299213" header="0.31496062992125984" footer="0.31496062992125984"/>
  <pageSetup paperSize="9" fitToHeight="0" orientation="landscape" r:id="rId1"/>
  <rowBreaks count="1" manualBreakCount="1">
    <brk id="21" max="16383" man="1"/>
  </rowBreaks>
  <ignoredErrors>
    <ignoredError sqref="A8:A17 A27:A36"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0D924-6788-473C-84C9-F4236AF1E1E2}">
  <sheetPr>
    <pageSetUpPr fitToPage="1"/>
  </sheetPr>
  <dimension ref="A1:K56"/>
  <sheetViews>
    <sheetView showGridLines="0" zoomScaleNormal="100" workbookViewId="0">
      <selection activeCell="J2" sqref="J2"/>
    </sheetView>
  </sheetViews>
  <sheetFormatPr defaultColWidth="8.625" defaultRowHeight="15"/>
  <cols>
    <col min="1" max="1" width="3.875" style="7" customWidth="1"/>
    <col min="2" max="2" width="24.125" style="7" customWidth="1"/>
    <col min="3" max="6" width="8.625" style="7"/>
    <col min="7" max="7" width="11.375" style="7" customWidth="1"/>
    <col min="8" max="8" width="12.875" style="7" customWidth="1"/>
    <col min="9" max="9" width="12.125" style="7" hidden="1" customWidth="1"/>
    <col min="10" max="16384" width="8.625" style="7"/>
  </cols>
  <sheetData>
    <row r="1" spans="1:11" ht="18.75">
      <c r="A1" s="3" t="s">
        <v>523</v>
      </c>
      <c r="B1" s="9"/>
      <c r="C1" s="9"/>
      <c r="D1" s="9"/>
      <c r="E1" s="9"/>
      <c r="F1" s="9"/>
      <c r="G1" s="9"/>
      <c r="H1" s="9"/>
      <c r="I1" s="9"/>
    </row>
    <row r="2" spans="1:11">
      <c r="A2" s="9"/>
      <c r="B2" s="9"/>
      <c r="C2" s="9"/>
      <c r="D2" s="9"/>
      <c r="E2" s="9"/>
      <c r="F2" s="9"/>
      <c r="G2" s="9"/>
      <c r="H2" s="9"/>
      <c r="I2" s="9"/>
    </row>
    <row r="3" spans="1:11" ht="15.75">
      <c r="A3" s="222"/>
      <c r="B3" s="223"/>
      <c r="C3" s="223"/>
      <c r="D3" s="223"/>
      <c r="E3" s="9"/>
      <c r="F3" s="9"/>
      <c r="G3" s="223"/>
      <c r="H3" s="229"/>
      <c r="I3" s="230"/>
      <c r="J3" s="79"/>
      <c r="K3" s="79"/>
    </row>
    <row r="4" spans="1:11" ht="15.75">
      <c r="A4" s="222"/>
      <c r="B4" s="223"/>
      <c r="C4" s="223"/>
      <c r="D4" s="223"/>
      <c r="E4" s="622"/>
      <c r="F4" s="622"/>
      <c r="G4" s="223"/>
      <c r="H4" s="223"/>
      <c r="I4" s="231"/>
    </row>
    <row r="5" spans="1:11">
      <c r="A5" s="10"/>
      <c r="B5" s="10"/>
      <c r="C5" s="143" t="s">
        <v>133</v>
      </c>
      <c r="D5" s="143" t="s">
        <v>134</v>
      </c>
      <c r="E5" s="143" t="s">
        <v>135</v>
      </c>
      <c r="F5" s="143" t="s">
        <v>190</v>
      </c>
      <c r="G5" s="109" t="s">
        <v>191</v>
      </c>
      <c r="H5" s="109" t="s">
        <v>524</v>
      </c>
      <c r="I5" s="109" t="s">
        <v>287</v>
      </c>
    </row>
    <row r="6" spans="1:11" ht="84" customHeight="1">
      <c r="A6" s="10"/>
      <c r="B6" s="10"/>
      <c r="C6" s="602" t="s">
        <v>525</v>
      </c>
      <c r="D6" s="621"/>
      <c r="E6" s="621"/>
      <c r="F6" s="621"/>
      <c r="G6" s="608" t="s">
        <v>526</v>
      </c>
      <c r="H6" s="579" t="s">
        <v>527</v>
      </c>
      <c r="I6" s="579" t="s">
        <v>528</v>
      </c>
    </row>
    <row r="7" spans="1:11" ht="34.5" customHeight="1">
      <c r="A7" s="10"/>
      <c r="B7" s="10"/>
      <c r="C7" s="232"/>
      <c r="D7" s="602" t="s">
        <v>529</v>
      </c>
      <c r="E7" s="603"/>
      <c r="F7" s="621" t="s">
        <v>530</v>
      </c>
      <c r="G7" s="609"/>
      <c r="H7" s="579"/>
      <c r="I7" s="579"/>
    </row>
    <row r="8" spans="1:11">
      <c r="A8" s="10"/>
      <c r="B8" s="10"/>
      <c r="C8" s="232"/>
      <c r="D8" s="623"/>
      <c r="E8" s="579" t="s">
        <v>519</v>
      </c>
      <c r="F8" s="605"/>
      <c r="G8" s="609"/>
      <c r="H8" s="579"/>
      <c r="I8" s="579"/>
    </row>
    <row r="9" spans="1:11">
      <c r="A9" s="221" t="s">
        <v>365</v>
      </c>
      <c r="B9" s="204"/>
      <c r="C9" s="233"/>
      <c r="D9" s="624"/>
      <c r="E9" s="579"/>
      <c r="F9" s="607"/>
      <c r="G9" s="610"/>
      <c r="H9" s="579"/>
      <c r="I9" s="579"/>
    </row>
    <row r="10" spans="1:11">
      <c r="A10" s="217" t="s">
        <v>472</v>
      </c>
      <c r="B10" s="22" t="s">
        <v>397</v>
      </c>
      <c r="C10" s="239">
        <v>112581281810.00999</v>
      </c>
      <c r="D10" s="239">
        <v>2685146614.5599999</v>
      </c>
      <c r="E10" s="239">
        <v>2596100815.54</v>
      </c>
      <c r="F10" s="239">
        <v>112560367042.33</v>
      </c>
      <c r="G10" s="239">
        <v>-761861854</v>
      </c>
      <c r="H10" s="234"/>
      <c r="I10" s="235"/>
    </row>
    <row r="11" spans="1:11">
      <c r="A11" s="41" t="s">
        <v>473</v>
      </c>
      <c r="B11" s="10" t="s">
        <v>531</v>
      </c>
      <c r="C11" s="43">
        <v>97150061451</v>
      </c>
      <c r="D11" s="43">
        <v>2648685110.3400002</v>
      </c>
      <c r="E11" s="43">
        <v>2568451530</v>
      </c>
      <c r="F11" s="43">
        <v>97129146683</v>
      </c>
      <c r="G11" s="43">
        <v>-742093365.5</v>
      </c>
      <c r="H11" s="32"/>
      <c r="I11" s="236"/>
    </row>
    <row r="12" spans="1:11">
      <c r="A12" s="41" t="s">
        <v>475</v>
      </c>
      <c r="B12" s="10" t="s">
        <v>532</v>
      </c>
      <c r="C12" s="43">
        <v>7017790436.1599998</v>
      </c>
      <c r="D12" s="43">
        <v>7169731.9299999997</v>
      </c>
      <c r="E12" s="43">
        <v>2987458.58</v>
      </c>
      <c r="F12" s="43">
        <v>7017790436.4799995</v>
      </c>
      <c r="G12" s="43">
        <v>-4520498.09</v>
      </c>
      <c r="H12" s="32"/>
      <c r="I12" s="236"/>
    </row>
    <row r="13" spans="1:11">
      <c r="A13" s="41" t="s">
        <v>477</v>
      </c>
      <c r="B13" s="10" t="s">
        <v>533</v>
      </c>
      <c r="C13" s="43">
        <v>2934495868.0599999</v>
      </c>
      <c r="D13" s="43">
        <v>12291098.59</v>
      </c>
      <c r="E13" s="43">
        <v>11651956.710000001</v>
      </c>
      <c r="F13" s="43">
        <v>2934495868.0599999</v>
      </c>
      <c r="G13" s="43">
        <v>-10152131.59</v>
      </c>
      <c r="H13" s="32"/>
      <c r="I13" s="236"/>
    </row>
    <row r="14" spans="1:11">
      <c r="A14" s="41" t="s">
        <v>479</v>
      </c>
      <c r="B14" s="10" t="s">
        <v>534</v>
      </c>
      <c r="C14" s="43">
        <v>2685495465.8000002</v>
      </c>
      <c r="D14" s="43">
        <v>4086543.32</v>
      </c>
      <c r="E14" s="43">
        <v>3334355.85</v>
      </c>
      <c r="F14" s="43">
        <v>2685495465.8000002</v>
      </c>
      <c r="G14" s="43">
        <v>-1679348.76</v>
      </c>
      <c r="H14" s="32"/>
      <c r="I14" s="236"/>
    </row>
    <row r="15" spans="1:11">
      <c r="A15" s="41" t="s">
        <v>481</v>
      </c>
      <c r="B15" s="10" t="s">
        <v>535</v>
      </c>
      <c r="C15" s="43">
        <v>2435922351.04</v>
      </c>
      <c r="D15" s="43">
        <v>1908464.39</v>
      </c>
      <c r="E15" s="43">
        <v>1907669.65</v>
      </c>
      <c r="F15" s="43">
        <v>2435922351.04</v>
      </c>
      <c r="G15" s="43">
        <v>-599551.76</v>
      </c>
      <c r="H15" s="32"/>
      <c r="I15" s="236"/>
    </row>
    <row r="16" spans="1:11">
      <c r="A16" s="41" t="s">
        <v>483</v>
      </c>
      <c r="B16" s="10" t="s">
        <v>536</v>
      </c>
      <c r="C16" s="43">
        <v>211495557.19</v>
      </c>
      <c r="D16" s="43">
        <v>3833940.61</v>
      </c>
      <c r="E16" s="43">
        <v>1060896.07</v>
      </c>
      <c r="F16" s="43">
        <v>211495557.19</v>
      </c>
      <c r="G16" s="43">
        <v>-1549237.03</v>
      </c>
      <c r="H16" s="32"/>
      <c r="I16" s="236"/>
    </row>
    <row r="17" spans="1:11">
      <c r="A17" s="41" t="s">
        <v>485</v>
      </c>
      <c r="B17" s="10" t="s">
        <v>537</v>
      </c>
      <c r="C17" s="43">
        <v>102975659.09999999</v>
      </c>
      <c r="D17" s="43">
        <v>669604.97</v>
      </c>
      <c r="E17" s="43">
        <v>204828.27</v>
      </c>
      <c r="F17" s="43">
        <v>102975659.09999999</v>
      </c>
      <c r="G17" s="43">
        <v>-405930.84</v>
      </c>
      <c r="H17" s="32"/>
      <c r="I17" s="236"/>
    </row>
    <row r="18" spans="1:11">
      <c r="A18" s="41" t="s">
        <v>487</v>
      </c>
      <c r="B18" s="10" t="s">
        <v>538</v>
      </c>
      <c r="C18" s="43">
        <v>43045021.659999996</v>
      </c>
      <c r="D18" s="43">
        <v>6502120.4100000001</v>
      </c>
      <c r="E18" s="43">
        <v>6502120.4100000001</v>
      </c>
      <c r="F18" s="43">
        <v>43045021.659999996</v>
      </c>
      <c r="G18" s="43">
        <v>-861790.43</v>
      </c>
      <c r="H18" s="32"/>
      <c r="I18" s="236"/>
    </row>
    <row r="19" spans="1:11">
      <c r="A19" s="217" t="s">
        <v>488</v>
      </c>
      <c r="B19" s="22" t="s">
        <v>398</v>
      </c>
      <c r="C19" s="239">
        <v>28399693262</v>
      </c>
      <c r="D19" s="239">
        <v>220033730.25999999</v>
      </c>
      <c r="E19" s="239">
        <v>183648565.24000001</v>
      </c>
      <c r="F19" s="57"/>
      <c r="G19" s="57"/>
      <c r="H19" s="239">
        <v>-40038902.799999997</v>
      </c>
      <c r="I19" s="234"/>
    </row>
    <row r="20" spans="1:11">
      <c r="A20" s="41" t="s">
        <v>489</v>
      </c>
      <c r="B20" s="10" t="s">
        <v>531</v>
      </c>
      <c r="C20" s="43">
        <v>24494171620.880001</v>
      </c>
      <c r="D20" s="43">
        <v>213944163</v>
      </c>
      <c r="E20" s="43">
        <v>182531877</v>
      </c>
      <c r="F20" s="10"/>
      <c r="G20" s="10"/>
      <c r="H20" s="43">
        <v>-37576192.479999997</v>
      </c>
      <c r="I20" s="44"/>
    </row>
    <row r="21" spans="1:11">
      <c r="A21" s="41" t="s">
        <v>490</v>
      </c>
      <c r="B21" s="10" t="s">
        <v>532</v>
      </c>
      <c r="C21" s="43">
        <v>1466840288.5799999</v>
      </c>
      <c r="D21" s="43">
        <v>951847.86</v>
      </c>
      <c r="E21" s="43">
        <v>951847.86</v>
      </c>
      <c r="F21" s="10"/>
      <c r="G21" s="10"/>
      <c r="H21" s="43">
        <v>-1788298.52</v>
      </c>
      <c r="I21" s="44"/>
    </row>
    <row r="22" spans="1:11">
      <c r="A22" s="41" t="s">
        <v>491</v>
      </c>
      <c r="B22" s="10" t="s">
        <v>533</v>
      </c>
      <c r="C22" s="43">
        <v>1075100507.1600001</v>
      </c>
      <c r="D22" s="43">
        <v>1770146.27</v>
      </c>
      <c r="E22" s="43">
        <v>48747.18</v>
      </c>
      <c r="F22" s="10"/>
      <c r="G22" s="10"/>
      <c r="H22" s="43">
        <v>-123059.2</v>
      </c>
      <c r="I22" s="44"/>
    </row>
    <row r="23" spans="1:11">
      <c r="A23" s="41" t="s">
        <v>492</v>
      </c>
      <c r="B23" s="10" t="s">
        <v>534</v>
      </c>
      <c r="C23" s="43">
        <v>595500761.34000003</v>
      </c>
      <c r="D23" s="43">
        <v>1124191.31</v>
      </c>
      <c r="E23" s="43">
        <v>62720.37</v>
      </c>
      <c r="F23" s="10"/>
      <c r="G23" s="10"/>
      <c r="H23" s="43">
        <v>-479670.99</v>
      </c>
      <c r="I23" s="44"/>
    </row>
    <row r="24" spans="1:11">
      <c r="A24" s="41" t="s">
        <v>493</v>
      </c>
      <c r="B24" s="10" t="s">
        <v>535</v>
      </c>
      <c r="C24" s="43">
        <v>412928464.38</v>
      </c>
      <c r="D24" s="43">
        <v>1410428.68</v>
      </c>
      <c r="E24" s="43">
        <v>2945.55</v>
      </c>
      <c r="F24" s="10"/>
      <c r="G24" s="10"/>
      <c r="H24" s="43">
        <v>-15555.2</v>
      </c>
      <c r="I24" s="44"/>
    </row>
    <row r="25" spans="1:11">
      <c r="A25" s="41" t="s">
        <v>494</v>
      </c>
      <c r="B25" s="10" t="s">
        <v>536</v>
      </c>
      <c r="C25" s="43">
        <v>226225790.77000001</v>
      </c>
      <c r="D25" s="43">
        <v>19139.830000000002</v>
      </c>
      <c r="E25" s="43">
        <v>19139.830000000002</v>
      </c>
      <c r="F25" s="10"/>
      <c r="G25" s="10"/>
      <c r="H25" s="43">
        <v>-41419.25</v>
      </c>
      <c r="I25" s="44"/>
    </row>
    <row r="26" spans="1:11">
      <c r="A26" s="41" t="s">
        <v>495</v>
      </c>
      <c r="B26" s="10" t="s">
        <v>537</v>
      </c>
      <c r="C26" s="43">
        <v>105578351.29000001</v>
      </c>
      <c r="D26" s="43">
        <v>782593.32</v>
      </c>
      <c r="E26" s="43">
        <v>67.459999999999994</v>
      </c>
      <c r="F26" s="10"/>
      <c r="G26" s="10"/>
      <c r="H26" s="43">
        <v>-14604.25</v>
      </c>
      <c r="I26" s="44"/>
    </row>
    <row r="27" spans="1:11">
      <c r="A27" s="41" t="s">
        <v>496</v>
      </c>
      <c r="B27" s="10" t="s">
        <v>538</v>
      </c>
      <c r="C27" s="43">
        <v>23347477.600000001</v>
      </c>
      <c r="D27" s="43">
        <v>31219.99</v>
      </c>
      <c r="E27" s="43">
        <v>31219.99</v>
      </c>
      <c r="F27" s="10"/>
      <c r="G27" s="10"/>
      <c r="H27" s="43">
        <v>-102.91</v>
      </c>
      <c r="I27" s="44"/>
    </row>
    <row r="28" spans="1:11">
      <c r="A28" s="217" t="s">
        <v>497</v>
      </c>
      <c r="B28" s="22" t="s">
        <v>175</v>
      </c>
      <c r="C28" s="239">
        <v>140980975072.01001</v>
      </c>
      <c r="D28" s="239">
        <v>2905180344.8200002</v>
      </c>
      <c r="E28" s="239">
        <v>2779749380.7800002</v>
      </c>
      <c r="F28" s="239">
        <v>112560367042.33</v>
      </c>
      <c r="G28" s="239">
        <v>-761861854</v>
      </c>
      <c r="H28" s="239">
        <v>-40038902.799999997</v>
      </c>
      <c r="I28" s="64"/>
      <c r="K28" s="395"/>
    </row>
    <row r="29" spans="1:11">
      <c r="A29" s="9"/>
      <c r="B29" s="9"/>
      <c r="C29" s="9"/>
      <c r="D29" s="9"/>
      <c r="E29" s="9"/>
      <c r="F29" s="9"/>
      <c r="G29" s="9"/>
      <c r="H29" s="9"/>
      <c r="I29" s="9"/>
    </row>
    <row r="30" spans="1:11">
      <c r="A30" s="506" t="s">
        <v>539</v>
      </c>
      <c r="B30" s="9"/>
      <c r="C30" s="9"/>
      <c r="D30" s="9"/>
      <c r="E30" s="9"/>
      <c r="F30" s="507"/>
      <c r="G30" s="43"/>
      <c r="H30" s="507"/>
      <c r="I30" s="9"/>
      <c r="J30" s="237"/>
    </row>
    <row r="31" spans="1:11">
      <c r="A31" s="9"/>
      <c r="B31" s="9"/>
      <c r="C31" s="9"/>
      <c r="D31" s="9"/>
      <c r="E31" s="9"/>
      <c r="F31" s="9"/>
      <c r="G31" s="9"/>
      <c r="H31" s="9"/>
      <c r="I31" s="9"/>
    </row>
    <row r="32" spans="1:11">
      <c r="A32" s="10"/>
      <c r="B32" s="10"/>
      <c r="C32" s="143" t="s">
        <v>133</v>
      </c>
      <c r="D32" s="143" t="s">
        <v>134</v>
      </c>
      <c r="E32" s="143" t="s">
        <v>135</v>
      </c>
      <c r="F32" s="143" t="s">
        <v>190</v>
      </c>
      <c r="G32" s="109" t="s">
        <v>191</v>
      </c>
      <c r="H32" s="109" t="s">
        <v>524</v>
      </c>
      <c r="I32" s="109"/>
    </row>
    <row r="33" spans="1:9" ht="84" customHeight="1">
      <c r="A33" s="10"/>
      <c r="B33" s="10"/>
      <c r="C33" s="602" t="s">
        <v>525</v>
      </c>
      <c r="D33" s="621"/>
      <c r="E33" s="621"/>
      <c r="F33" s="621"/>
      <c r="G33" s="608" t="s">
        <v>526</v>
      </c>
      <c r="H33" s="579" t="s">
        <v>527</v>
      </c>
      <c r="I33" s="579"/>
    </row>
    <row r="34" spans="1:9" ht="34.5" customHeight="1">
      <c r="A34" s="10"/>
      <c r="B34" s="10"/>
      <c r="C34" s="232"/>
      <c r="D34" s="602" t="s">
        <v>529</v>
      </c>
      <c r="E34" s="603"/>
      <c r="F34" s="621" t="s">
        <v>530</v>
      </c>
      <c r="G34" s="609"/>
      <c r="H34" s="579"/>
      <c r="I34" s="579"/>
    </row>
    <row r="35" spans="1:9">
      <c r="A35" s="10"/>
      <c r="B35" s="10"/>
      <c r="C35" s="232"/>
      <c r="D35" s="623"/>
      <c r="E35" s="579" t="s">
        <v>519</v>
      </c>
      <c r="F35" s="605"/>
      <c r="G35" s="609"/>
      <c r="H35" s="579"/>
      <c r="I35" s="579"/>
    </row>
    <row r="36" spans="1:9">
      <c r="A36" s="221" t="s">
        <v>390</v>
      </c>
      <c r="B36" s="204"/>
      <c r="C36" s="233"/>
      <c r="D36" s="624"/>
      <c r="E36" s="579"/>
      <c r="F36" s="607"/>
      <c r="G36" s="610"/>
      <c r="H36" s="579"/>
      <c r="I36" s="579"/>
    </row>
    <row r="37" spans="1:9">
      <c r="A37" s="217" t="s">
        <v>472</v>
      </c>
      <c r="B37" s="22" t="s">
        <v>397</v>
      </c>
      <c r="C37" s="239">
        <v>111476504103.17999</v>
      </c>
      <c r="D37" s="239">
        <v>2609725599.79</v>
      </c>
      <c r="E37" s="239">
        <v>2512600897.5500002</v>
      </c>
      <c r="F37" s="239">
        <v>111456358724.8</v>
      </c>
      <c r="G37" s="239">
        <v>-717086980.71000004</v>
      </c>
      <c r="H37" s="234"/>
      <c r="I37" s="234"/>
    </row>
    <row r="38" spans="1:9">
      <c r="A38" s="41" t="s">
        <v>473</v>
      </c>
      <c r="B38" s="10" t="s">
        <v>531</v>
      </c>
      <c r="C38" s="43">
        <v>95864897985.75</v>
      </c>
      <c r="D38" s="43">
        <v>2562874793.6999998</v>
      </c>
      <c r="E38" s="43">
        <v>2488918314.52</v>
      </c>
      <c r="F38" s="43">
        <v>95844752607.369995</v>
      </c>
      <c r="G38" s="43">
        <v>-699622638.70000005</v>
      </c>
      <c r="H38" s="32"/>
      <c r="I38" s="32"/>
    </row>
    <row r="39" spans="1:9">
      <c r="A39" s="41" t="s">
        <v>475</v>
      </c>
      <c r="B39" s="10" t="s">
        <v>532</v>
      </c>
      <c r="C39" s="43">
        <v>7392396386.1400003</v>
      </c>
      <c r="D39" s="43">
        <v>24706276.27</v>
      </c>
      <c r="E39" s="43">
        <v>2857116.48</v>
      </c>
      <c r="F39" s="43">
        <v>7392396386.1400003</v>
      </c>
      <c r="G39" s="43">
        <v>-7003017.8499999996</v>
      </c>
      <c r="H39" s="32"/>
      <c r="I39" s="32"/>
    </row>
    <row r="40" spans="1:9">
      <c r="A40" s="41" t="s">
        <v>477</v>
      </c>
      <c r="B40" s="10" t="s">
        <v>533</v>
      </c>
      <c r="C40" s="43">
        <v>2705175244.8400002</v>
      </c>
      <c r="D40" s="43">
        <v>3683673.03</v>
      </c>
      <c r="E40" s="43">
        <v>3555943.49</v>
      </c>
      <c r="F40" s="43">
        <v>2705175244.8400002</v>
      </c>
      <c r="G40" s="43">
        <v>-1778862.96</v>
      </c>
      <c r="H40" s="32"/>
      <c r="I40" s="32"/>
    </row>
    <row r="41" spans="1:9">
      <c r="A41" s="41" t="s">
        <v>479</v>
      </c>
      <c r="B41" s="10" t="s">
        <v>534</v>
      </c>
      <c r="C41" s="43">
        <v>2559669045.6399999</v>
      </c>
      <c r="D41" s="43">
        <v>6964199.5199999996</v>
      </c>
      <c r="E41" s="43">
        <v>6964199.5199999996</v>
      </c>
      <c r="F41" s="43">
        <v>2559669045.6399999</v>
      </c>
      <c r="G41" s="43">
        <v>-6518748.4699999997</v>
      </c>
      <c r="H41" s="32"/>
      <c r="I41" s="32"/>
    </row>
    <row r="42" spans="1:9">
      <c r="A42" s="41" t="s">
        <v>481</v>
      </c>
      <c r="B42" s="10" t="s">
        <v>535</v>
      </c>
      <c r="C42" s="43">
        <v>2527928334.7800002</v>
      </c>
      <c r="D42" s="43">
        <v>2117666.75</v>
      </c>
      <c r="E42" s="43">
        <v>2107232.39</v>
      </c>
      <c r="F42" s="43">
        <v>2527928334.7800002</v>
      </c>
      <c r="G42" s="43">
        <v>-651584.44999999995</v>
      </c>
      <c r="H42" s="32"/>
      <c r="I42" s="32"/>
    </row>
    <row r="43" spans="1:9">
      <c r="A43" s="41" t="s">
        <v>483</v>
      </c>
      <c r="B43" s="10" t="s">
        <v>536</v>
      </c>
      <c r="C43" s="43">
        <v>198904365.03</v>
      </c>
      <c r="D43" s="43">
        <v>1933687.99</v>
      </c>
      <c r="E43" s="43">
        <v>1096342.8600000001</v>
      </c>
      <c r="F43" s="43">
        <v>198904365.03</v>
      </c>
      <c r="G43" s="43">
        <v>-671883.37</v>
      </c>
      <c r="H43" s="32"/>
      <c r="I43" s="32"/>
    </row>
    <row r="44" spans="1:9">
      <c r="A44" s="41" t="s">
        <v>485</v>
      </c>
      <c r="B44" s="10" t="s">
        <v>537</v>
      </c>
      <c r="C44" s="43">
        <v>193099812.55000001</v>
      </c>
      <c r="D44" s="43">
        <v>456464.36</v>
      </c>
      <c r="E44" s="43">
        <v>139988.51999999999</v>
      </c>
      <c r="F44" s="43">
        <v>193099812.55000001</v>
      </c>
      <c r="G44" s="43">
        <v>-117056.35</v>
      </c>
      <c r="H44" s="32"/>
      <c r="I44" s="32"/>
    </row>
    <row r="45" spans="1:9">
      <c r="A45" s="41" t="s">
        <v>487</v>
      </c>
      <c r="B45" s="10" t="s">
        <v>538</v>
      </c>
      <c r="C45" s="43">
        <v>34432928.450000003</v>
      </c>
      <c r="D45" s="43">
        <v>6988838.1699999999</v>
      </c>
      <c r="E45" s="43">
        <v>6961759.7699999996</v>
      </c>
      <c r="F45" s="43">
        <v>34432928.450000003</v>
      </c>
      <c r="G45" s="43">
        <v>-723188.56</v>
      </c>
      <c r="H45" s="32"/>
      <c r="I45" s="32"/>
    </row>
    <row r="46" spans="1:9">
      <c r="A46" s="217" t="s">
        <v>488</v>
      </c>
      <c r="B46" s="22" t="s">
        <v>398</v>
      </c>
      <c r="C46" s="239">
        <v>28586047064</v>
      </c>
      <c r="D46" s="239">
        <v>186801610.49000001</v>
      </c>
      <c r="E46" s="239">
        <v>177895996.15000001</v>
      </c>
      <c r="F46" s="234"/>
      <c r="G46" s="234"/>
      <c r="H46" s="239">
        <v>-21862867.600000001</v>
      </c>
      <c r="I46" s="239"/>
    </row>
    <row r="47" spans="1:9">
      <c r="A47" s="41" t="s">
        <v>489</v>
      </c>
      <c r="B47" s="10" t="s">
        <v>531</v>
      </c>
      <c r="C47" s="43">
        <v>24510032243.509998</v>
      </c>
      <c r="D47" s="43">
        <v>171418897.34</v>
      </c>
      <c r="E47" s="43">
        <v>168955145.93000001</v>
      </c>
      <c r="F47" s="32"/>
      <c r="G47" s="32"/>
      <c r="H47" s="43">
        <v>-20395003.559999999</v>
      </c>
      <c r="I47" s="43"/>
    </row>
    <row r="48" spans="1:9">
      <c r="A48" s="41" t="s">
        <v>490</v>
      </c>
      <c r="B48" s="10" t="s">
        <v>532</v>
      </c>
      <c r="C48" s="43">
        <v>1452706226.72</v>
      </c>
      <c r="D48" s="43">
        <v>8769412.8100000005</v>
      </c>
      <c r="E48" s="43">
        <v>8769412.8100000005</v>
      </c>
      <c r="F48" s="32"/>
      <c r="G48" s="32"/>
      <c r="H48" s="43">
        <v>-1247175.44</v>
      </c>
      <c r="I48" s="43"/>
    </row>
    <row r="49" spans="1:9">
      <c r="A49" s="41" t="s">
        <v>491</v>
      </c>
      <c r="B49" s="10" t="s">
        <v>533</v>
      </c>
      <c r="C49" s="43">
        <v>1074952987.8800001</v>
      </c>
      <c r="D49" s="43">
        <v>527555.99</v>
      </c>
      <c r="E49" s="43">
        <v>60449.58</v>
      </c>
      <c r="F49" s="32"/>
      <c r="G49" s="32"/>
      <c r="H49" s="43">
        <v>-91209.68</v>
      </c>
      <c r="I49" s="43"/>
    </row>
    <row r="50" spans="1:9">
      <c r="A50" s="41" t="s">
        <v>492</v>
      </c>
      <c r="B50" s="10" t="s">
        <v>534</v>
      </c>
      <c r="C50" s="43">
        <v>684837854.08000004</v>
      </c>
      <c r="D50" s="43">
        <v>5475386.8899999997</v>
      </c>
      <c r="E50" s="43">
        <v>51570.86</v>
      </c>
      <c r="F50" s="32"/>
      <c r="G50" s="32"/>
      <c r="H50" s="43">
        <v>-89265.53</v>
      </c>
      <c r="I50" s="43"/>
    </row>
    <row r="51" spans="1:9">
      <c r="A51" s="41" t="s">
        <v>493</v>
      </c>
      <c r="B51" s="10" t="s">
        <v>535</v>
      </c>
      <c r="C51" s="43">
        <v>515663065.00999999</v>
      </c>
      <c r="D51" s="43">
        <v>3355.43</v>
      </c>
      <c r="E51" s="43">
        <v>3355.43</v>
      </c>
      <c r="F51" s="32"/>
      <c r="G51" s="32"/>
      <c r="H51" s="43">
        <v>-7726.62</v>
      </c>
      <c r="I51" s="43"/>
    </row>
    <row r="52" spans="1:9">
      <c r="A52" s="41" t="s">
        <v>494</v>
      </c>
      <c r="B52" s="10" t="s">
        <v>536</v>
      </c>
      <c r="C52" s="43">
        <v>241723350.91999999</v>
      </c>
      <c r="D52" s="43">
        <v>17320.68</v>
      </c>
      <c r="E52" s="43">
        <v>15026.88</v>
      </c>
      <c r="F52" s="32"/>
      <c r="G52" s="32"/>
      <c r="H52" s="43">
        <v>-15842.55</v>
      </c>
      <c r="I52" s="43"/>
    </row>
    <row r="53" spans="1:9">
      <c r="A53" s="41" t="s">
        <v>495</v>
      </c>
      <c r="B53" s="10" t="s">
        <v>537</v>
      </c>
      <c r="C53" s="43">
        <v>89280167.530000001</v>
      </c>
      <c r="D53" s="43">
        <v>458872.05</v>
      </c>
      <c r="E53" s="43">
        <v>563.74</v>
      </c>
      <c r="F53" s="32"/>
      <c r="G53" s="32"/>
      <c r="H53" s="43">
        <v>-16525.03</v>
      </c>
      <c r="I53" s="43"/>
    </row>
    <row r="54" spans="1:9">
      <c r="A54" s="41" t="s">
        <v>496</v>
      </c>
      <c r="B54" s="10" t="s">
        <v>538</v>
      </c>
      <c r="C54" s="43">
        <v>16851168.350000001</v>
      </c>
      <c r="D54" s="43">
        <v>130809.3</v>
      </c>
      <c r="E54" s="43">
        <v>40470.92</v>
      </c>
      <c r="F54" s="32"/>
      <c r="G54" s="32"/>
      <c r="H54" s="43">
        <v>-119.19</v>
      </c>
      <c r="I54" s="43"/>
    </row>
    <row r="55" spans="1:9">
      <c r="A55" s="217" t="s">
        <v>497</v>
      </c>
      <c r="B55" s="22" t="s">
        <v>175</v>
      </c>
      <c r="C55" s="239">
        <f>+C46+C37</f>
        <v>140062551167.17999</v>
      </c>
      <c r="D55" s="239">
        <f t="shared" ref="D55:G55" si="0">+D46+D37</f>
        <v>2796527210.2799997</v>
      </c>
      <c r="E55" s="239">
        <f t="shared" si="0"/>
        <v>2690496893.7000003</v>
      </c>
      <c r="F55" s="239">
        <f t="shared" si="0"/>
        <v>111456358724.8</v>
      </c>
      <c r="G55" s="239">
        <f t="shared" si="0"/>
        <v>-717086980.71000004</v>
      </c>
      <c r="H55" s="239">
        <f>(+H46+H37)</f>
        <v>-21862867.600000001</v>
      </c>
      <c r="I55" s="239"/>
    </row>
    <row r="56" spans="1:9">
      <c r="A56" s="9"/>
      <c r="B56" s="9"/>
      <c r="C56" s="9"/>
      <c r="D56" s="9"/>
      <c r="E56" s="9"/>
      <c r="F56" s="9"/>
      <c r="G56" s="9"/>
      <c r="H56" s="9"/>
      <c r="I56" s="9"/>
    </row>
  </sheetData>
  <mergeCells count="17">
    <mergeCell ref="I33:I36"/>
    <mergeCell ref="C33:F33"/>
    <mergeCell ref="G33:G36"/>
    <mergeCell ref="H33:H36"/>
    <mergeCell ref="D34:E34"/>
    <mergeCell ref="F34:F36"/>
    <mergeCell ref="D35:D36"/>
    <mergeCell ref="E35:E36"/>
    <mergeCell ref="E4:F4"/>
    <mergeCell ref="C6:F6"/>
    <mergeCell ref="H6:H9"/>
    <mergeCell ref="I6:I9"/>
    <mergeCell ref="D7:E7"/>
    <mergeCell ref="F7:F9"/>
    <mergeCell ref="D8:D9"/>
    <mergeCell ref="E8:E9"/>
    <mergeCell ref="G6:G9"/>
  </mergeCells>
  <phoneticPr fontId="13" type="noConversion"/>
  <pageMargins left="0.70866141732283472" right="0.70866141732283472" top="0.74803149606299213" bottom="0.74803149606299213" header="0.31496062992125984" footer="0.31496062992125984"/>
  <pageSetup paperSize="9" scale="91" fitToHeight="0" orientation="portrait" r:id="rId1"/>
  <rowBreaks count="1" manualBreakCount="1">
    <brk id="31" max="8" man="1"/>
  </rowBreaks>
  <ignoredErrors>
    <ignoredError sqref="A10:A28 A37:A55"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828B2-3801-4283-9ACD-5E021CB45C8C}">
  <sheetPr>
    <pageSetUpPr fitToPage="1"/>
  </sheetPr>
  <dimension ref="A1:H57"/>
  <sheetViews>
    <sheetView showGridLines="0" zoomScaleNormal="100" workbookViewId="0">
      <selection activeCell="L37" sqref="L37"/>
    </sheetView>
  </sheetViews>
  <sheetFormatPr defaultColWidth="8.625" defaultRowHeight="15"/>
  <cols>
    <col min="1" max="1" width="4.375" style="7" customWidth="1"/>
    <col min="2" max="2" width="42.875" style="7" customWidth="1"/>
    <col min="3" max="5" width="8.625" style="7"/>
    <col min="6" max="6" width="11.875" style="7" customWidth="1"/>
    <col min="7" max="7" width="11.375" style="7" customWidth="1"/>
    <col min="8" max="8" width="11.75" style="7" hidden="1" customWidth="1"/>
    <col min="9" max="9" width="10.875" style="7" bestFit="1" customWidth="1"/>
    <col min="10" max="16384" width="8.625" style="7"/>
  </cols>
  <sheetData>
    <row r="1" spans="1:8" ht="18.75">
      <c r="A1" s="3" t="s">
        <v>540</v>
      </c>
      <c r="B1" s="9"/>
      <c r="C1" s="9"/>
      <c r="D1" s="9"/>
      <c r="E1" s="9"/>
      <c r="F1" s="9"/>
      <c r="G1" s="9"/>
      <c r="H1" s="9"/>
    </row>
    <row r="2" spans="1:8">
      <c r="A2" s="9"/>
      <c r="B2" s="9"/>
      <c r="C2" s="9"/>
      <c r="D2" s="9"/>
      <c r="E2" s="9"/>
      <c r="F2" s="9"/>
      <c r="G2" s="9"/>
      <c r="H2" s="9"/>
    </row>
    <row r="3" spans="1:8" ht="15.75">
      <c r="A3" s="222"/>
      <c r="B3" s="223"/>
      <c r="C3" s="223"/>
      <c r="D3" s="622"/>
      <c r="E3" s="622"/>
      <c r="F3" s="223"/>
      <c r="G3" s="223"/>
      <c r="H3" s="223"/>
    </row>
    <row r="4" spans="1:8">
      <c r="A4" s="10"/>
      <c r="B4" s="10"/>
      <c r="C4" s="109" t="s">
        <v>133</v>
      </c>
      <c r="D4" s="109" t="s">
        <v>134</v>
      </c>
      <c r="E4" s="109" t="s">
        <v>135</v>
      </c>
      <c r="F4" s="109" t="s">
        <v>190</v>
      </c>
      <c r="G4" s="109" t="s">
        <v>191</v>
      </c>
      <c r="H4" s="109" t="s">
        <v>286</v>
      </c>
    </row>
    <row r="5" spans="1:8" ht="19.5" customHeight="1">
      <c r="A5" s="10"/>
      <c r="B5" s="10"/>
      <c r="C5" s="602" t="s">
        <v>541</v>
      </c>
      <c r="D5" s="621"/>
      <c r="E5" s="621"/>
      <c r="F5" s="603"/>
      <c r="G5" s="579" t="s">
        <v>526</v>
      </c>
      <c r="H5" s="579" t="s">
        <v>528</v>
      </c>
    </row>
    <row r="6" spans="1:8" ht="49.5" customHeight="1">
      <c r="A6" s="10"/>
      <c r="B6" s="10"/>
      <c r="C6" s="238"/>
      <c r="D6" s="602" t="s">
        <v>529</v>
      </c>
      <c r="E6" s="603"/>
      <c r="F6" s="608" t="s">
        <v>542</v>
      </c>
      <c r="G6" s="579"/>
      <c r="H6" s="579"/>
    </row>
    <row r="7" spans="1:8">
      <c r="A7" s="10"/>
      <c r="B7" s="10"/>
      <c r="C7" s="238"/>
      <c r="D7" s="625"/>
      <c r="E7" s="579" t="s">
        <v>519</v>
      </c>
      <c r="F7" s="609"/>
      <c r="G7" s="579"/>
      <c r="H7" s="579"/>
    </row>
    <row r="8" spans="1:8">
      <c r="A8" s="221" t="s">
        <v>365</v>
      </c>
      <c r="B8" s="204"/>
      <c r="C8" s="215"/>
      <c r="D8" s="626"/>
      <c r="E8" s="579"/>
      <c r="F8" s="610"/>
      <c r="G8" s="579"/>
      <c r="H8" s="579"/>
    </row>
    <row r="9" spans="1:8">
      <c r="A9" s="41" t="s">
        <v>472</v>
      </c>
      <c r="B9" s="10" t="s">
        <v>543</v>
      </c>
      <c r="C9" s="43">
        <v>1345258240</v>
      </c>
      <c r="D9" s="43">
        <v>69857888</v>
      </c>
      <c r="E9" s="43">
        <v>67880154</v>
      </c>
      <c r="F9" s="43">
        <v>1344972833</v>
      </c>
      <c r="G9" s="43">
        <v>-28176736</v>
      </c>
      <c r="H9" s="43">
        <v>0</v>
      </c>
    </row>
    <row r="10" spans="1:8">
      <c r="A10" s="41" t="s">
        <v>473</v>
      </c>
      <c r="B10" s="10" t="s">
        <v>544</v>
      </c>
      <c r="C10" s="43">
        <v>118698272</v>
      </c>
      <c r="D10" s="43">
        <v>32686605</v>
      </c>
      <c r="E10" s="43">
        <v>32686605</v>
      </c>
      <c r="F10" s="43">
        <v>118698272</v>
      </c>
      <c r="G10" s="43">
        <v>-22666711</v>
      </c>
      <c r="H10" s="43">
        <v>0</v>
      </c>
    </row>
    <row r="11" spans="1:8">
      <c r="A11" s="41" t="s">
        <v>475</v>
      </c>
      <c r="B11" s="10" t="s">
        <v>545</v>
      </c>
      <c r="C11" s="43">
        <v>4289722552</v>
      </c>
      <c r="D11" s="43">
        <v>235150204</v>
      </c>
      <c r="E11" s="43">
        <v>224090761</v>
      </c>
      <c r="F11" s="43">
        <v>4270483699</v>
      </c>
      <c r="G11" s="43">
        <v>-153944487</v>
      </c>
      <c r="H11" s="43">
        <v>0</v>
      </c>
    </row>
    <row r="12" spans="1:8">
      <c r="A12" s="41" t="s">
        <v>477</v>
      </c>
      <c r="B12" s="10" t="s">
        <v>546</v>
      </c>
      <c r="C12" s="43">
        <v>4508572161</v>
      </c>
      <c r="D12" s="43">
        <v>7565200</v>
      </c>
      <c r="E12" s="43">
        <v>7565200</v>
      </c>
      <c r="F12" s="43">
        <v>4508572161</v>
      </c>
      <c r="G12" s="43">
        <v>-2313251</v>
      </c>
      <c r="H12" s="43">
        <v>0</v>
      </c>
    </row>
    <row r="13" spans="1:8">
      <c r="A13" s="41" t="s">
        <v>479</v>
      </c>
      <c r="B13" s="10" t="s">
        <v>547</v>
      </c>
      <c r="C13" s="43">
        <v>280507907</v>
      </c>
      <c r="D13" s="43">
        <v>960748</v>
      </c>
      <c r="E13" s="43">
        <v>960748</v>
      </c>
      <c r="F13" s="43">
        <v>280507907</v>
      </c>
      <c r="G13" s="43">
        <v>-373564</v>
      </c>
      <c r="H13" s="43">
        <v>0</v>
      </c>
    </row>
    <row r="14" spans="1:8">
      <c r="A14" s="41" t="s">
        <v>481</v>
      </c>
      <c r="B14" s="10" t="s">
        <v>548</v>
      </c>
      <c r="C14" s="43">
        <v>2388905258</v>
      </c>
      <c r="D14" s="43">
        <v>87759647</v>
      </c>
      <c r="E14" s="43">
        <v>87576516</v>
      </c>
      <c r="F14" s="43">
        <v>2388905258</v>
      </c>
      <c r="G14" s="43">
        <v>-27708112</v>
      </c>
      <c r="H14" s="43">
        <v>0</v>
      </c>
    </row>
    <row r="15" spans="1:8">
      <c r="A15" s="41" t="s">
        <v>483</v>
      </c>
      <c r="B15" s="10" t="s">
        <v>549</v>
      </c>
      <c r="C15" s="43">
        <v>3969277845</v>
      </c>
      <c r="D15" s="43">
        <v>59542774</v>
      </c>
      <c r="E15" s="43">
        <v>53501771</v>
      </c>
      <c r="F15" s="43">
        <v>3969277845</v>
      </c>
      <c r="G15" s="43">
        <v>-32863630</v>
      </c>
      <c r="H15" s="43">
        <v>0</v>
      </c>
    </row>
    <row r="16" spans="1:8">
      <c r="A16" s="41" t="s">
        <v>485</v>
      </c>
      <c r="B16" s="10" t="s">
        <v>550</v>
      </c>
      <c r="C16" s="43">
        <v>1759725234</v>
      </c>
      <c r="D16" s="43">
        <v>81397498</v>
      </c>
      <c r="E16" s="43">
        <v>80141446</v>
      </c>
      <c r="F16" s="43">
        <v>1759251924</v>
      </c>
      <c r="G16" s="43">
        <v>-31611996</v>
      </c>
      <c r="H16" s="43">
        <v>0</v>
      </c>
    </row>
    <row r="17" spans="1:8">
      <c r="A17" s="41" t="s">
        <v>487</v>
      </c>
      <c r="B17" s="10" t="s">
        <v>551</v>
      </c>
      <c r="C17" s="43">
        <v>311449098</v>
      </c>
      <c r="D17" s="43">
        <v>30925086</v>
      </c>
      <c r="E17" s="43">
        <v>30807420</v>
      </c>
      <c r="F17" s="43">
        <v>311449098</v>
      </c>
      <c r="G17" s="43">
        <v>-5567425</v>
      </c>
      <c r="H17" s="43">
        <v>0</v>
      </c>
    </row>
    <row r="18" spans="1:8">
      <c r="A18" s="41" t="s">
        <v>488</v>
      </c>
      <c r="B18" s="10" t="s">
        <v>552</v>
      </c>
      <c r="C18" s="43">
        <v>955713161</v>
      </c>
      <c r="D18" s="43">
        <v>6456010</v>
      </c>
      <c r="E18" s="43">
        <v>6057759</v>
      </c>
      <c r="F18" s="43">
        <v>955713160</v>
      </c>
      <c r="G18" s="43">
        <v>-2529178</v>
      </c>
      <c r="H18" s="43">
        <v>0</v>
      </c>
    </row>
    <row r="19" spans="1:8">
      <c r="A19" s="41" t="s">
        <v>489</v>
      </c>
      <c r="B19" s="10" t="s">
        <v>553</v>
      </c>
      <c r="C19" s="43">
        <v>1624531418</v>
      </c>
      <c r="D19" s="43">
        <v>7695310</v>
      </c>
      <c r="E19" s="43">
        <v>7695310</v>
      </c>
      <c r="F19" s="43">
        <v>1624531418</v>
      </c>
      <c r="G19" s="43">
        <v>-3414663</v>
      </c>
      <c r="H19" s="43">
        <v>0</v>
      </c>
    </row>
    <row r="20" spans="1:8">
      <c r="A20" s="41" t="s">
        <v>490</v>
      </c>
      <c r="B20" s="10" t="s">
        <v>554</v>
      </c>
      <c r="C20" s="43">
        <v>14279455807</v>
      </c>
      <c r="D20" s="43">
        <v>192803970</v>
      </c>
      <c r="E20" s="43">
        <v>192665775</v>
      </c>
      <c r="F20" s="43">
        <v>14279244799</v>
      </c>
      <c r="G20" s="43">
        <v>-59392803</v>
      </c>
      <c r="H20" s="43">
        <v>0</v>
      </c>
    </row>
    <row r="21" spans="1:8">
      <c r="A21" s="41" t="s">
        <v>491</v>
      </c>
      <c r="B21" s="10" t="s">
        <v>555</v>
      </c>
      <c r="C21" s="43">
        <v>1274329929</v>
      </c>
      <c r="D21" s="43">
        <v>44083663</v>
      </c>
      <c r="E21" s="43">
        <v>44043075</v>
      </c>
      <c r="F21" s="43">
        <v>1274329929</v>
      </c>
      <c r="G21" s="43">
        <v>-23835322</v>
      </c>
      <c r="H21" s="43">
        <v>0</v>
      </c>
    </row>
    <row r="22" spans="1:8">
      <c r="A22" s="41" t="s">
        <v>492</v>
      </c>
      <c r="B22" s="10" t="s">
        <v>556</v>
      </c>
      <c r="C22" s="43">
        <v>740805213</v>
      </c>
      <c r="D22" s="43">
        <v>23940276</v>
      </c>
      <c r="E22" s="43">
        <v>23923457</v>
      </c>
      <c r="F22" s="43">
        <v>740805213</v>
      </c>
      <c r="G22" s="43">
        <v>-6878417</v>
      </c>
      <c r="H22" s="43">
        <v>0</v>
      </c>
    </row>
    <row r="23" spans="1:8" ht="26.1" customHeight="1">
      <c r="A23" s="41" t="s">
        <v>493</v>
      </c>
      <c r="B23" s="10" t="s">
        <v>557</v>
      </c>
      <c r="C23" s="43">
        <v>31642238</v>
      </c>
      <c r="D23" s="43"/>
      <c r="E23" s="43"/>
      <c r="F23" s="43">
        <v>31642238</v>
      </c>
      <c r="G23" s="43">
        <v>-7010</v>
      </c>
      <c r="H23" s="43">
        <v>0</v>
      </c>
    </row>
    <row r="24" spans="1:8">
      <c r="A24" s="41" t="s">
        <v>494</v>
      </c>
      <c r="B24" s="10" t="s">
        <v>558</v>
      </c>
      <c r="C24" s="43">
        <v>43821001</v>
      </c>
      <c r="D24" s="43">
        <v>972551</v>
      </c>
      <c r="E24" s="43">
        <v>972551</v>
      </c>
      <c r="F24" s="43">
        <v>43821001</v>
      </c>
      <c r="G24" s="43">
        <v>-386452</v>
      </c>
      <c r="H24" s="43">
        <v>0</v>
      </c>
    </row>
    <row r="25" spans="1:8">
      <c r="A25" s="41" t="s">
        <v>495</v>
      </c>
      <c r="B25" s="10" t="s">
        <v>559</v>
      </c>
      <c r="C25" s="43">
        <v>377659365</v>
      </c>
      <c r="D25" s="43">
        <v>7208419</v>
      </c>
      <c r="E25" s="43">
        <v>7204215</v>
      </c>
      <c r="F25" s="43">
        <v>377659365</v>
      </c>
      <c r="G25" s="43">
        <v>-3378729</v>
      </c>
      <c r="H25" s="43">
        <v>0</v>
      </c>
    </row>
    <row r="26" spans="1:8">
      <c r="A26" s="41" t="s">
        <v>496</v>
      </c>
      <c r="B26" s="10" t="s">
        <v>560</v>
      </c>
      <c r="C26" s="43">
        <v>154125078</v>
      </c>
      <c r="D26" s="43">
        <v>22042926</v>
      </c>
      <c r="E26" s="43">
        <v>21575991</v>
      </c>
      <c r="F26" s="43">
        <v>154125078</v>
      </c>
      <c r="G26" s="43">
        <v>-12677041</v>
      </c>
      <c r="H26" s="43">
        <v>0</v>
      </c>
    </row>
    <row r="27" spans="1:8">
      <c r="A27" s="41" t="s">
        <v>497</v>
      </c>
      <c r="B27" s="10" t="s">
        <v>561</v>
      </c>
      <c r="C27" s="43">
        <v>55996991</v>
      </c>
      <c r="D27" s="43">
        <v>3959646</v>
      </c>
      <c r="E27" s="43">
        <v>1837869</v>
      </c>
      <c r="F27" s="43">
        <v>55996991</v>
      </c>
      <c r="G27" s="43">
        <v>-54598009</v>
      </c>
      <c r="H27" s="43">
        <v>0</v>
      </c>
    </row>
    <row r="28" spans="1:8">
      <c r="A28" s="217" t="s">
        <v>498</v>
      </c>
      <c r="B28" s="22" t="s">
        <v>175</v>
      </c>
      <c r="C28" s="239">
        <v>38510196767</v>
      </c>
      <c r="D28" s="239">
        <v>915008421</v>
      </c>
      <c r="E28" s="239">
        <v>891186624</v>
      </c>
      <c r="F28" s="239">
        <v>38489988189</v>
      </c>
      <c r="G28" s="239">
        <v>-472323538</v>
      </c>
      <c r="H28" s="239">
        <v>0</v>
      </c>
    </row>
    <row r="29" spans="1:8">
      <c r="A29" s="9"/>
      <c r="B29" s="9"/>
      <c r="C29" s="9"/>
      <c r="D29" s="9"/>
      <c r="E29" s="9"/>
      <c r="F29" s="9"/>
      <c r="G29" s="9"/>
      <c r="H29" s="9"/>
    </row>
    <row r="30" spans="1:8" ht="30.95" customHeight="1">
      <c r="A30" s="567" t="s">
        <v>562</v>
      </c>
      <c r="B30" s="567"/>
      <c r="C30" s="567"/>
      <c r="D30" s="567"/>
      <c r="E30" s="567"/>
      <c r="F30" s="567"/>
      <c r="G30" s="567"/>
    </row>
    <row r="31" spans="1:8" ht="15.75">
      <c r="A31" s="222"/>
      <c r="B31" s="223"/>
      <c r="C31" s="223"/>
      <c r="D31" s="622"/>
      <c r="E31" s="622"/>
      <c r="F31" s="223"/>
      <c r="G31" s="223"/>
    </row>
    <row r="32" spans="1:8">
      <c r="A32" s="10"/>
      <c r="B32" s="10"/>
      <c r="C32" s="109" t="s">
        <v>133</v>
      </c>
      <c r="D32" s="109" t="s">
        <v>134</v>
      </c>
      <c r="E32" s="109" t="s">
        <v>135</v>
      </c>
      <c r="F32" s="109" t="s">
        <v>190</v>
      </c>
      <c r="G32" s="109" t="s">
        <v>191</v>
      </c>
    </row>
    <row r="33" spans="1:7" ht="14.45" customHeight="1">
      <c r="A33" s="10"/>
      <c r="B33" s="10"/>
      <c r="C33" s="602" t="s">
        <v>541</v>
      </c>
      <c r="D33" s="621"/>
      <c r="E33" s="621"/>
      <c r="F33" s="603"/>
      <c r="G33" s="579" t="s">
        <v>526</v>
      </c>
    </row>
    <row r="34" spans="1:7" ht="14.45" customHeight="1">
      <c r="A34" s="10"/>
      <c r="B34" s="10"/>
      <c r="C34" s="238"/>
      <c r="D34" s="602" t="s">
        <v>529</v>
      </c>
      <c r="E34" s="603"/>
      <c r="F34" s="608" t="s">
        <v>542</v>
      </c>
      <c r="G34" s="579"/>
    </row>
    <row r="35" spans="1:7" ht="14.45" customHeight="1">
      <c r="A35" s="10"/>
      <c r="B35" s="10"/>
      <c r="C35" s="238"/>
      <c r="D35" s="625"/>
      <c r="E35" s="579" t="s">
        <v>519</v>
      </c>
      <c r="F35" s="609"/>
      <c r="G35" s="579"/>
    </row>
    <row r="36" spans="1:7">
      <c r="A36" s="221" t="s">
        <v>390</v>
      </c>
      <c r="B36" s="204"/>
      <c r="C36" s="215"/>
      <c r="D36" s="626"/>
      <c r="E36" s="579"/>
      <c r="F36" s="610"/>
      <c r="G36" s="579"/>
    </row>
    <row r="37" spans="1:7">
      <c r="A37" s="41" t="s">
        <v>472</v>
      </c>
      <c r="B37" s="10" t="s">
        <v>543</v>
      </c>
      <c r="C37" s="43">
        <v>1320310792</v>
      </c>
      <c r="D37" s="43">
        <v>68704004</v>
      </c>
      <c r="E37" s="43">
        <v>64765136</v>
      </c>
      <c r="F37" s="43">
        <v>1320026554</v>
      </c>
      <c r="G37" s="43">
        <v>-27273949</v>
      </c>
    </row>
    <row r="38" spans="1:7">
      <c r="A38" s="41" t="s">
        <v>473</v>
      </c>
      <c r="B38" s="10" t="s">
        <v>544</v>
      </c>
      <c r="C38" s="43">
        <v>129672936</v>
      </c>
      <c r="D38" s="43">
        <v>32831416</v>
      </c>
      <c r="E38" s="43">
        <v>32309842</v>
      </c>
      <c r="F38" s="43">
        <v>129672936</v>
      </c>
      <c r="G38" s="43">
        <v>-22752394</v>
      </c>
    </row>
    <row r="39" spans="1:7">
      <c r="A39" s="41" t="s">
        <v>475</v>
      </c>
      <c r="B39" s="10" t="s">
        <v>545</v>
      </c>
      <c r="C39" s="43">
        <v>3880553412</v>
      </c>
      <c r="D39" s="43">
        <v>256224705</v>
      </c>
      <c r="E39" s="43">
        <v>243075410</v>
      </c>
      <c r="F39" s="43">
        <v>3861735577</v>
      </c>
      <c r="G39" s="43">
        <v>-166475577</v>
      </c>
    </row>
    <row r="40" spans="1:7">
      <c r="A40" s="41" t="s">
        <v>477</v>
      </c>
      <c r="B40" s="10" t="s">
        <v>546</v>
      </c>
      <c r="C40" s="43">
        <v>3904354286</v>
      </c>
      <c r="D40" s="43">
        <v>7618617</v>
      </c>
      <c r="E40" s="43">
        <v>7618617</v>
      </c>
      <c r="F40" s="43">
        <v>3904354286</v>
      </c>
      <c r="G40" s="43">
        <v>-1478963</v>
      </c>
    </row>
    <row r="41" spans="1:7">
      <c r="A41" s="41" t="s">
        <v>479</v>
      </c>
      <c r="B41" s="10" t="s">
        <v>547</v>
      </c>
      <c r="C41" s="43">
        <v>304616957</v>
      </c>
      <c r="D41" s="43">
        <v>663626</v>
      </c>
      <c r="E41" s="43">
        <v>663626</v>
      </c>
      <c r="F41" s="43">
        <v>304616957</v>
      </c>
      <c r="G41" s="43">
        <v>-319765</v>
      </c>
    </row>
    <row r="42" spans="1:7">
      <c r="A42" s="41" t="s">
        <v>481</v>
      </c>
      <c r="B42" s="10" t="s">
        <v>548</v>
      </c>
      <c r="C42" s="43">
        <v>2147599673</v>
      </c>
      <c r="D42" s="43">
        <v>65325932</v>
      </c>
      <c r="E42" s="43">
        <v>64112418</v>
      </c>
      <c r="F42" s="43">
        <v>2147599673</v>
      </c>
      <c r="G42" s="43">
        <v>-31482828</v>
      </c>
    </row>
    <row r="43" spans="1:7">
      <c r="A43" s="41" t="s">
        <v>483</v>
      </c>
      <c r="B43" s="10" t="s">
        <v>549</v>
      </c>
      <c r="C43" s="43">
        <v>3654170564</v>
      </c>
      <c r="D43" s="43">
        <v>126584441</v>
      </c>
      <c r="E43" s="43">
        <v>112189218</v>
      </c>
      <c r="F43" s="43">
        <v>3654170564</v>
      </c>
      <c r="G43" s="43">
        <v>-53599697</v>
      </c>
    </row>
    <row r="44" spans="1:7">
      <c r="A44" s="41" t="s">
        <v>485</v>
      </c>
      <c r="B44" s="10" t="s">
        <v>550</v>
      </c>
      <c r="C44" s="43">
        <v>1638430562</v>
      </c>
      <c r="D44" s="43">
        <v>36757864</v>
      </c>
      <c r="E44" s="43">
        <v>34629301</v>
      </c>
      <c r="F44" s="43">
        <v>1637936752</v>
      </c>
      <c r="G44" s="43">
        <v>-13802298</v>
      </c>
    </row>
    <row r="45" spans="1:7">
      <c r="A45" s="41" t="s">
        <v>487</v>
      </c>
      <c r="B45" s="10" t="s">
        <v>551</v>
      </c>
      <c r="C45" s="43">
        <v>313001590</v>
      </c>
      <c r="D45" s="43">
        <v>34945768</v>
      </c>
      <c r="E45" s="43">
        <v>33834537</v>
      </c>
      <c r="F45" s="43">
        <v>313001590</v>
      </c>
      <c r="G45" s="43">
        <v>-5081635</v>
      </c>
    </row>
    <row r="46" spans="1:7">
      <c r="A46" s="41" t="s">
        <v>488</v>
      </c>
      <c r="B46" s="10" t="s">
        <v>552</v>
      </c>
      <c r="C46" s="43">
        <v>913070088</v>
      </c>
      <c r="D46" s="43">
        <v>6590712</v>
      </c>
      <c r="E46" s="43">
        <v>6574251</v>
      </c>
      <c r="F46" s="43">
        <v>913070087</v>
      </c>
      <c r="G46" s="43">
        <v>-2231334</v>
      </c>
    </row>
    <row r="47" spans="1:7">
      <c r="A47" s="41" t="s">
        <v>489</v>
      </c>
      <c r="B47" s="10" t="s">
        <v>553</v>
      </c>
      <c r="C47" s="43">
        <v>1698443601</v>
      </c>
      <c r="D47" s="43">
        <v>3215789</v>
      </c>
      <c r="E47" s="43">
        <v>3215789</v>
      </c>
      <c r="F47" s="43">
        <v>1698443601</v>
      </c>
      <c r="G47" s="43">
        <v>-2730738</v>
      </c>
    </row>
    <row r="48" spans="1:7">
      <c r="A48" s="41" t="s">
        <v>490</v>
      </c>
      <c r="B48" s="10" t="s">
        <v>554</v>
      </c>
      <c r="C48" s="43">
        <v>13922014445</v>
      </c>
      <c r="D48" s="43">
        <v>172279484</v>
      </c>
      <c r="E48" s="43">
        <v>171766451</v>
      </c>
      <c r="F48" s="43">
        <v>13921789102</v>
      </c>
      <c r="G48" s="43">
        <v>-61956060</v>
      </c>
    </row>
    <row r="49" spans="1:8">
      <c r="A49" s="41" t="s">
        <v>491</v>
      </c>
      <c r="B49" s="10" t="s">
        <v>555</v>
      </c>
      <c r="C49" s="43">
        <v>1965189751</v>
      </c>
      <c r="D49" s="43">
        <v>35092704</v>
      </c>
      <c r="E49" s="43">
        <v>35080114</v>
      </c>
      <c r="F49" s="43">
        <v>1965189751</v>
      </c>
      <c r="G49" s="43">
        <v>-22122933</v>
      </c>
    </row>
    <row r="50" spans="1:8">
      <c r="A50" s="41" t="s">
        <v>492</v>
      </c>
      <c r="B50" s="10" t="s">
        <v>556</v>
      </c>
      <c r="C50" s="43">
        <v>871766279</v>
      </c>
      <c r="D50" s="43">
        <v>15101376</v>
      </c>
      <c r="E50" s="43">
        <v>14694338</v>
      </c>
      <c r="F50" s="43">
        <v>871766279</v>
      </c>
      <c r="G50" s="43">
        <v>-5084870</v>
      </c>
    </row>
    <row r="51" spans="1:8" ht="26.45" customHeight="1">
      <c r="A51" s="41" t="s">
        <v>493</v>
      </c>
      <c r="B51" s="560" t="s">
        <v>557</v>
      </c>
      <c r="C51" s="43">
        <v>31797804</v>
      </c>
      <c r="D51" s="43"/>
      <c r="E51" s="43"/>
      <c r="F51" s="43">
        <v>31797804</v>
      </c>
      <c r="G51" s="43">
        <v>-6803</v>
      </c>
      <c r="H51" s="43"/>
    </row>
    <row r="52" spans="1:8">
      <c r="A52" s="41" t="s">
        <v>494</v>
      </c>
      <c r="B52" s="10" t="s">
        <v>558</v>
      </c>
      <c r="C52" s="43">
        <v>36687665</v>
      </c>
      <c r="D52" s="43">
        <v>1049634</v>
      </c>
      <c r="E52" s="43">
        <v>1049634</v>
      </c>
      <c r="F52" s="43">
        <v>36687665</v>
      </c>
      <c r="G52" s="43">
        <v>-250121</v>
      </c>
    </row>
    <row r="53" spans="1:8">
      <c r="A53" s="41" t="s">
        <v>495</v>
      </c>
      <c r="B53" s="10" t="s">
        <v>559</v>
      </c>
      <c r="C53" s="43">
        <v>340364396</v>
      </c>
      <c r="D53" s="43">
        <v>8045420</v>
      </c>
      <c r="E53" s="43">
        <v>8045420</v>
      </c>
      <c r="F53" s="43">
        <v>340364396</v>
      </c>
      <c r="G53" s="43">
        <v>-3383480</v>
      </c>
    </row>
    <row r="54" spans="1:8">
      <c r="A54" s="41" t="s">
        <v>496</v>
      </c>
      <c r="B54" s="10" t="s">
        <v>560</v>
      </c>
      <c r="C54" s="43">
        <v>155137641</v>
      </c>
      <c r="D54" s="43">
        <v>14373449</v>
      </c>
      <c r="E54" s="43">
        <v>13739154</v>
      </c>
      <c r="F54" s="43">
        <v>155137641</v>
      </c>
      <c r="G54" s="43">
        <v>-9313915</v>
      </c>
    </row>
    <row r="55" spans="1:8">
      <c r="A55" s="41" t="s">
        <v>497</v>
      </c>
      <c r="B55" s="10" t="s">
        <v>561</v>
      </c>
      <c r="C55" s="43">
        <v>150154123</v>
      </c>
      <c r="D55" s="43">
        <v>2187506</v>
      </c>
      <c r="E55" s="43">
        <v>2045960</v>
      </c>
      <c r="F55" s="43">
        <v>150154123</v>
      </c>
      <c r="G55" s="43">
        <v>-27312747</v>
      </c>
    </row>
    <row r="56" spans="1:8">
      <c r="A56" s="217" t="s">
        <v>498</v>
      </c>
      <c r="B56" s="22" t="s">
        <v>175</v>
      </c>
      <c r="C56" s="239">
        <v>37377336565</v>
      </c>
      <c r="D56" s="239">
        <v>887592447</v>
      </c>
      <c r="E56" s="239">
        <v>849409216</v>
      </c>
      <c r="F56" s="239">
        <v>37357515338</v>
      </c>
      <c r="G56" s="239">
        <v>-456660107</v>
      </c>
    </row>
    <row r="57" spans="1:8">
      <c r="A57" s="9"/>
      <c r="B57" s="9"/>
      <c r="C57" s="9"/>
      <c r="D57" s="9"/>
      <c r="E57" s="9"/>
      <c r="F57" s="9"/>
      <c r="G57" s="9"/>
    </row>
  </sheetData>
  <mergeCells count="16">
    <mergeCell ref="D31:E31"/>
    <mergeCell ref="C33:F33"/>
    <mergeCell ref="G33:G36"/>
    <mergeCell ref="D34:E34"/>
    <mergeCell ref="F34:F36"/>
    <mergeCell ref="D35:D36"/>
    <mergeCell ref="E35:E36"/>
    <mergeCell ref="A30:G30"/>
    <mergeCell ref="D3:E3"/>
    <mergeCell ref="C5:F5"/>
    <mergeCell ref="G5:G8"/>
    <mergeCell ref="H5:H8"/>
    <mergeCell ref="D6:E6"/>
    <mergeCell ref="D7:D8"/>
    <mergeCell ref="E7:E8"/>
    <mergeCell ref="F6:F8"/>
  </mergeCells>
  <pageMargins left="0.70866141732283472" right="0.70866141732283472" top="0.74803149606299213" bottom="0.74803149606299213" header="0.31496062992125984" footer="0.31496062992125984"/>
  <pageSetup paperSize="9" scale="82" orientation="portrait" r:id="rId1"/>
  <ignoredErrors>
    <ignoredError sqref="A9:A28 A37:A56"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E1CF1-AB7B-46EE-9911-0F12163CDD40}">
  <sheetPr>
    <pageSetUpPr fitToPage="1"/>
  </sheetPr>
  <dimension ref="A1:E29"/>
  <sheetViews>
    <sheetView showGridLines="0" zoomScaleNormal="100" workbookViewId="0">
      <selection activeCell="F3" sqref="F3"/>
    </sheetView>
  </sheetViews>
  <sheetFormatPr defaultColWidth="8.625" defaultRowHeight="15"/>
  <cols>
    <col min="1" max="1" width="4.375" style="7" customWidth="1"/>
    <col min="2" max="2" width="41" style="7" customWidth="1"/>
    <col min="3" max="3" width="10.875" style="7" customWidth="1"/>
    <col min="4" max="5" width="11.625" style="7" customWidth="1"/>
    <col min="6" max="16384" width="8.625" style="7"/>
  </cols>
  <sheetData>
    <row r="1" spans="1:5" ht="18.75">
      <c r="A1" s="3" t="s">
        <v>563</v>
      </c>
      <c r="B1" s="9"/>
      <c r="C1" s="9"/>
      <c r="D1" s="9"/>
      <c r="E1" s="9"/>
    </row>
    <row r="2" spans="1:5" ht="18.75">
      <c r="A2" s="3"/>
      <c r="B2" s="9"/>
      <c r="C2" s="9"/>
      <c r="D2" s="9"/>
      <c r="E2" s="9"/>
    </row>
    <row r="3" spans="1:5">
      <c r="A3" s="628"/>
      <c r="B3" s="628"/>
      <c r="C3" s="17"/>
      <c r="D3" s="17"/>
      <c r="E3" s="17"/>
    </row>
    <row r="4" spans="1:5">
      <c r="A4" s="628"/>
      <c r="B4" s="628"/>
      <c r="C4" s="6"/>
      <c r="D4" s="156" t="s">
        <v>133</v>
      </c>
      <c r="E4" s="156" t="s">
        <v>134</v>
      </c>
    </row>
    <row r="5" spans="1:5">
      <c r="A5" s="628"/>
      <c r="B5" s="628"/>
      <c r="C5" s="6"/>
      <c r="D5" s="579" t="s">
        <v>564</v>
      </c>
      <c r="E5" s="579"/>
    </row>
    <row r="6" spans="1:5">
      <c r="A6" s="628"/>
      <c r="B6" s="628"/>
      <c r="C6" s="10"/>
      <c r="D6" s="579"/>
      <c r="E6" s="579"/>
    </row>
    <row r="7" spans="1:5" ht="38.450000000000003" customHeight="1">
      <c r="A7" s="627" t="s">
        <v>365</v>
      </c>
      <c r="B7" s="627"/>
      <c r="C7" s="204"/>
      <c r="D7" s="36" t="s">
        <v>565</v>
      </c>
      <c r="E7" s="36" t="s">
        <v>566</v>
      </c>
    </row>
    <row r="8" spans="1:5">
      <c r="A8" s="41" t="s">
        <v>472</v>
      </c>
      <c r="B8" s="631" t="s">
        <v>567</v>
      </c>
      <c r="C8" s="631"/>
      <c r="D8" s="43">
        <v>591556</v>
      </c>
      <c r="E8" s="43">
        <v>-19881</v>
      </c>
    </row>
    <row r="9" spans="1:5">
      <c r="A9" s="41" t="s">
        <v>473</v>
      </c>
      <c r="B9" s="631" t="s">
        <v>568</v>
      </c>
      <c r="C9" s="631"/>
      <c r="D9" s="43">
        <v>25330869</v>
      </c>
      <c r="E9" s="43">
        <v>-14178282</v>
      </c>
    </row>
    <row r="10" spans="1:5" hidden="1">
      <c r="A10" s="41" t="s">
        <v>475</v>
      </c>
      <c r="B10" s="629" t="s">
        <v>569</v>
      </c>
      <c r="C10" s="629"/>
      <c r="D10" s="43"/>
      <c r="E10" s="43"/>
    </row>
    <row r="11" spans="1:5">
      <c r="A11" s="41" t="s">
        <v>477</v>
      </c>
      <c r="B11" s="629" t="s">
        <v>570</v>
      </c>
      <c r="C11" s="629"/>
      <c r="D11" s="43">
        <v>5321762</v>
      </c>
      <c r="E11" s="43">
        <v>-4054544</v>
      </c>
    </row>
    <row r="12" spans="1:5" hidden="1">
      <c r="A12" s="41" t="s">
        <v>479</v>
      </c>
      <c r="B12" s="629" t="s">
        <v>571</v>
      </c>
      <c r="C12" s="629"/>
      <c r="D12" s="43"/>
      <c r="E12" s="43"/>
    </row>
    <row r="13" spans="1:5" hidden="1">
      <c r="A13" s="41" t="s">
        <v>481</v>
      </c>
      <c r="B13" s="629" t="s">
        <v>572</v>
      </c>
      <c r="C13" s="629"/>
      <c r="D13" s="43"/>
      <c r="E13" s="43"/>
    </row>
    <row r="14" spans="1:5">
      <c r="A14" s="41" t="s">
        <v>483</v>
      </c>
      <c r="B14" s="629" t="s">
        <v>573</v>
      </c>
      <c r="C14" s="629"/>
      <c r="D14" s="43">
        <v>20009107</v>
      </c>
      <c r="E14" s="43">
        <v>-10123738</v>
      </c>
    </row>
    <row r="15" spans="1:5">
      <c r="A15" s="217" t="s">
        <v>485</v>
      </c>
      <c r="B15" s="630" t="s">
        <v>175</v>
      </c>
      <c r="C15" s="630"/>
      <c r="D15" s="239">
        <v>25922425</v>
      </c>
      <c r="E15" s="239">
        <v>-14198163</v>
      </c>
    </row>
    <row r="16" spans="1:5">
      <c r="A16" s="9"/>
      <c r="B16" s="9"/>
      <c r="C16" s="9"/>
      <c r="D16" s="9"/>
      <c r="E16" s="9"/>
    </row>
    <row r="17" spans="1:5">
      <c r="A17" s="628"/>
      <c r="B17" s="628"/>
      <c r="C17" s="6"/>
      <c r="D17" s="156" t="s">
        <v>133</v>
      </c>
      <c r="E17" s="156" t="s">
        <v>134</v>
      </c>
    </row>
    <row r="18" spans="1:5" ht="14.45" customHeight="1">
      <c r="A18" s="628"/>
      <c r="B18" s="628"/>
      <c r="C18" s="6"/>
      <c r="D18" s="579" t="s">
        <v>564</v>
      </c>
      <c r="E18" s="579"/>
    </row>
    <row r="19" spans="1:5">
      <c r="A19" s="628"/>
      <c r="B19" s="628"/>
      <c r="C19" s="10"/>
      <c r="D19" s="579"/>
      <c r="E19" s="579"/>
    </row>
    <row r="20" spans="1:5" ht="39.950000000000003" customHeight="1">
      <c r="A20" s="627" t="s">
        <v>390</v>
      </c>
      <c r="B20" s="627"/>
      <c r="C20" s="204"/>
      <c r="D20" s="36" t="s">
        <v>565</v>
      </c>
      <c r="E20" s="36" t="s">
        <v>566</v>
      </c>
    </row>
    <row r="21" spans="1:5" ht="14.45" customHeight="1">
      <c r="A21" s="41" t="s">
        <v>472</v>
      </c>
      <c r="B21" s="631" t="s">
        <v>567</v>
      </c>
      <c r="C21" s="631"/>
      <c r="D21" s="43">
        <v>591556</v>
      </c>
      <c r="E21" s="43">
        <v>-19881</v>
      </c>
    </row>
    <row r="22" spans="1:5">
      <c r="A22" s="41" t="s">
        <v>473</v>
      </c>
      <c r="B22" s="631" t="s">
        <v>568</v>
      </c>
      <c r="C22" s="631"/>
      <c r="D22" s="43">
        <v>21640931</v>
      </c>
      <c r="E22" s="43">
        <v>-10884266</v>
      </c>
    </row>
    <row r="23" spans="1:5" ht="14.45" hidden="1" customHeight="1">
      <c r="A23" s="41" t="s">
        <v>475</v>
      </c>
      <c r="B23" s="629" t="s">
        <v>569</v>
      </c>
      <c r="C23" s="629"/>
      <c r="D23" s="43"/>
      <c r="E23" s="43"/>
    </row>
    <row r="24" spans="1:5">
      <c r="A24" s="41" t="s">
        <v>477</v>
      </c>
      <c r="B24" s="629" t="s">
        <v>570</v>
      </c>
      <c r="C24" s="629"/>
      <c r="D24" s="43">
        <v>5321762</v>
      </c>
      <c r="E24" s="43">
        <v>-4054544</v>
      </c>
    </row>
    <row r="25" spans="1:5" ht="14.45" hidden="1" customHeight="1">
      <c r="A25" s="41" t="s">
        <v>479</v>
      </c>
      <c r="B25" s="629" t="s">
        <v>571</v>
      </c>
      <c r="C25" s="629"/>
      <c r="D25" s="43"/>
      <c r="E25" s="43"/>
    </row>
    <row r="26" spans="1:5" ht="14.45" hidden="1" customHeight="1">
      <c r="A26" s="41" t="s">
        <v>481</v>
      </c>
      <c r="B26" s="629" t="s">
        <v>572</v>
      </c>
      <c r="C26" s="629"/>
      <c r="D26" s="43"/>
      <c r="E26" s="43"/>
    </row>
    <row r="27" spans="1:5" ht="14.45" customHeight="1">
      <c r="A27" s="41" t="s">
        <v>483</v>
      </c>
      <c r="B27" s="629" t="s">
        <v>573</v>
      </c>
      <c r="C27" s="629"/>
      <c r="D27" s="43">
        <v>16319169</v>
      </c>
      <c r="E27" s="43">
        <v>-6829722</v>
      </c>
    </row>
    <row r="28" spans="1:5">
      <c r="A28" s="217" t="s">
        <v>485</v>
      </c>
      <c r="B28" s="630" t="s">
        <v>175</v>
      </c>
      <c r="C28" s="630"/>
      <c r="D28" s="239">
        <v>22232487</v>
      </c>
      <c r="E28" s="239">
        <v>-10904147</v>
      </c>
    </row>
    <row r="29" spans="1:5">
      <c r="A29" s="9"/>
      <c r="B29" s="9"/>
      <c r="C29" s="9"/>
      <c r="D29" s="9"/>
      <c r="E29" s="9"/>
    </row>
  </sheetData>
  <mergeCells count="27">
    <mergeCell ref="B26:C26"/>
    <mergeCell ref="B27:C27"/>
    <mergeCell ref="B28:C28"/>
    <mergeCell ref="B21:C21"/>
    <mergeCell ref="B22:C22"/>
    <mergeCell ref="B23:C23"/>
    <mergeCell ref="B24:C24"/>
    <mergeCell ref="B25:C25"/>
    <mergeCell ref="A17:B17"/>
    <mergeCell ref="A18:B18"/>
    <mergeCell ref="D18:E19"/>
    <mergeCell ref="A19:B19"/>
    <mergeCell ref="A20:B20"/>
    <mergeCell ref="B14:C14"/>
    <mergeCell ref="B15:C15"/>
    <mergeCell ref="B8:C8"/>
    <mergeCell ref="B9:C9"/>
    <mergeCell ref="B10:C10"/>
    <mergeCell ref="B11:C11"/>
    <mergeCell ref="B12:C12"/>
    <mergeCell ref="B13:C13"/>
    <mergeCell ref="A7:B7"/>
    <mergeCell ref="A3:B3"/>
    <mergeCell ref="A4:B4"/>
    <mergeCell ref="A5:B5"/>
    <mergeCell ref="D5:E6"/>
    <mergeCell ref="A6:B6"/>
  </mergeCells>
  <pageMargins left="0.70866141732283472" right="0.70866141732283472" top="0.74803149606299213" bottom="0.74803149606299213" header="0.31496062992125984" footer="0.31496062992125984"/>
  <pageSetup paperSize="9" scale="99" fitToHeight="0" orientation="portrait" r:id="rId1"/>
  <ignoredErrors>
    <ignoredError sqref="A8:A15 A21:A28"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ED6AE-3451-4F88-945A-55AC08E30482}">
  <sheetPr>
    <pageSetUpPr fitToPage="1"/>
  </sheetPr>
  <dimension ref="A1:N44"/>
  <sheetViews>
    <sheetView showGridLines="0" zoomScaleNormal="100" workbookViewId="0">
      <selection activeCell="L1" sqref="L1"/>
    </sheetView>
  </sheetViews>
  <sheetFormatPr defaultColWidth="8.625" defaultRowHeight="15"/>
  <cols>
    <col min="1" max="1" width="8.625" style="7"/>
    <col min="2" max="2" width="52.75" style="7" customWidth="1"/>
    <col min="3" max="3" width="10.625" style="7" customWidth="1"/>
    <col min="4" max="4" width="9.625" style="7" customWidth="1"/>
    <col min="5" max="5" width="10.875" style="7" customWidth="1"/>
    <col min="6" max="6" width="11.375" style="7" customWidth="1"/>
    <col min="7" max="16384" width="8.625" style="7"/>
  </cols>
  <sheetData>
    <row r="1" spans="1:14" ht="42" customHeight="1">
      <c r="A1" s="632" t="s">
        <v>574</v>
      </c>
      <c r="B1" s="632"/>
      <c r="C1" s="632"/>
      <c r="D1" s="632"/>
      <c r="E1" s="632"/>
      <c r="F1" s="632"/>
      <c r="G1" s="632"/>
      <c r="H1" s="632"/>
      <c r="I1" s="632"/>
      <c r="J1" s="632"/>
      <c r="K1" s="632"/>
      <c r="L1" s="240"/>
      <c r="M1" s="240"/>
      <c r="N1" s="240"/>
    </row>
    <row r="2" spans="1:14" ht="15.6" customHeight="1">
      <c r="A2" s="3"/>
      <c r="B2" s="3"/>
      <c r="C2" s="3"/>
      <c r="D2" s="3"/>
      <c r="E2" s="9"/>
      <c r="F2" s="9"/>
      <c r="G2" s="9"/>
      <c r="H2" s="9"/>
      <c r="I2" s="9"/>
      <c r="J2" s="3"/>
      <c r="K2" s="3"/>
      <c r="L2" s="240"/>
      <c r="M2" s="240"/>
      <c r="N2" s="240"/>
    </row>
    <row r="3" spans="1:14" ht="15.95" customHeight="1">
      <c r="A3" s="3"/>
      <c r="B3" s="3"/>
      <c r="C3" s="3"/>
      <c r="D3" s="3"/>
      <c r="E3" s="3"/>
      <c r="F3" s="9"/>
      <c r="G3" s="9"/>
      <c r="H3" s="9"/>
      <c r="I3" s="9"/>
      <c r="J3" s="415"/>
      <c r="K3" s="415"/>
      <c r="L3" s="240"/>
      <c r="M3" s="241"/>
      <c r="N3" s="241"/>
    </row>
    <row r="4" spans="1:14" ht="18.75">
      <c r="A4" s="242"/>
      <c r="B4" s="243"/>
      <c r="C4" s="109" t="s">
        <v>133</v>
      </c>
      <c r="D4" s="109" t="s">
        <v>134</v>
      </c>
      <c r="E4" s="109" t="s">
        <v>135</v>
      </c>
      <c r="F4" s="109" t="s">
        <v>190</v>
      </c>
      <c r="G4" s="9"/>
      <c r="H4" s="78"/>
      <c r="I4" s="78"/>
      <c r="J4" s="78"/>
      <c r="K4" s="9"/>
      <c r="L4" s="240"/>
    </row>
    <row r="5" spans="1:14" ht="60">
      <c r="A5" s="243"/>
      <c r="B5" s="244"/>
      <c r="C5" s="615" t="s">
        <v>541</v>
      </c>
      <c r="D5" s="616"/>
      <c r="E5" s="450" t="s">
        <v>575</v>
      </c>
      <c r="F5" s="377" t="s">
        <v>541</v>
      </c>
      <c r="G5" s="9"/>
      <c r="H5" s="78"/>
      <c r="I5" s="78"/>
      <c r="J5" s="78"/>
      <c r="K5" s="9"/>
      <c r="L5" s="240"/>
    </row>
    <row r="6" spans="1:14" ht="39" customHeight="1">
      <c r="A6" s="224" t="s">
        <v>102</v>
      </c>
      <c r="B6" s="245"/>
      <c r="C6" s="451"/>
      <c r="D6" s="378" t="s">
        <v>576</v>
      </c>
      <c r="E6" s="450" t="s">
        <v>577</v>
      </c>
      <c r="F6" s="377" t="s">
        <v>578</v>
      </c>
      <c r="G6" s="9"/>
      <c r="H6" s="78"/>
      <c r="I6" s="78"/>
      <c r="J6" s="78"/>
      <c r="K6" s="9"/>
      <c r="L6" s="240"/>
    </row>
    <row r="7" spans="1:14" ht="36">
      <c r="A7" s="57">
        <v>1</v>
      </c>
      <c r="B7" s="509" t="s">
        <v>1224</v>
      </c>
      <c r="C7" s="246">
        <v>821265819.00999916</v>
      </c>
      <c r="D7" s="246">
        <v>23264515.620000005</v>
      </c>
      <c r="E7" s="246">
        <v>436378936.1899997</v>
      </c>
      <c r="F7" s="246">
        <v>5278788.71</v>
      </c>
      <c r="G7" s="9"/>
      <c r="H7" s="9"/>
      <c r="I7" s="9"/>
      <c r="J7" s="9"/>
      <c r="K7" s="9"/>
      <c r="L7" s="240"/>
    </row>
    <row r="8" spans="1:14" ht="15.95" customHeight="1">
      <c r="A8" s="12">
        <v>2</v>
      </c>
      <c r="B8" s="39" t="s">
        <v>579</v>
      </c>
      <c r="C8" s="40">
        <v>8321035.4700000016</v>
      </c>
      <c r="D8" s="40">
        <v>106584.33000000002</v>
      </c>
      <c r="E8" s="40">
        <v>4561196.7399999974</v>
      </c>
      <c r="F8" s="40">
        <v>95023.62</v>
      </c>
      <c r="G8" s="3"/>
      <c r="H8" s="3"/>
      <c r="I8" s="3"/>
      <c r="J8" s="3"/>
      <c r="K8" s="3"/>
      <c r="L8" s="240"/>
    </row>
    <row r="9" spans="1:14" ht="15.95" customHeight="1">
      <c r="A9" s="12">
        <v>3</v>
      </c>
      <c r="B9" s="39" t="s">
        <v>580</v>
      </c>
      <c r="C9" s="40">
        <v>2816521.8099999996</v>
      </c>
      <c r="D9" s="40">
        <v>49098.65</v>
      </c>
      <c r="E9" s="40">
        <v>1271609.6100000001</v>
      </c>
      <c r="F9" s="40">
        <v>13033.849999999999</v>
      </c>
      <c r="G9" s="416"/>
      <c r="H9" s="415"/>
      <c r="I9" s="415"/>
      <c r="J9" s="415"/>
      <c r="K9" s="415"/>
      <c r="L9" s="240"/>
    </row>
    <row r="10" spans="1:14" ht="15.95" customHeight="1">
      <c r="A10" s="12">
        <v>4</v>
      </c>
      <c r="B10" s="39" t="s">
        <v>581</v>
      </c>
      <c r="C10" s="40">
        <v>750124172.84999919</v>
      </c>
      <c r="D10" s="40">
        <v>23157931.290000007</v>
      </c>
      <c r="E10" s="40">
        <v>400567526.19</v>
      </c>
      <c r="F10" s="40">
        <v>5183765.09</v>
      </c>
      <c r="G10" s="9"/>
      <c r="H10" s="9"/>
      <c r="I10" s="9"/>
      <c r="J10" s="9"/>
      <c r="K10" s="9"/>
      <c r="L10" s="240"/>
    </row>
    <row r="11" spans="1:14" ht="15.95" customHeight="1">
      <c r="A11" s="12">
        <v>5</v>
      </c>
      <c r="B11" s="39" t="s">
        <v>582</v>
      </c>
      <c r="C11" s="40">
        <v>366757432.90000093</v>
      </c>
      <c r="D11" s="40">
        <v>10698328.709999997</v>
      </c>
      <c r="E11" s="40">
        <v>187581471.20000002</v>
      </c>
      <c r="F11" s="40">
        <v>4390271.66</v>
      </c>
      <c r="G11" s="9"/>
      <c r="H11" s="9"/>
      <c r="I11" s="9"/>
      <c r="J11" s="9"/>
      <c r="K11" s="9"/>
      <c r="L11" s="240"/>
    </row>
    <row r="12" spans="1:14" ht="15.95" customHeight="1">
      <c r="A12" s="12">
        <v>6</v>
      </c>
      <c r="B12" s="39" t="s">
        <v>583</v>
      </c>
      <c r="C12" s="40">
        <v>251277390.36000004</v>
      </c>
      <c r="D12" s="40">
        <v>15855911.430000003</v>
      </c>
      <c r="E12" s="40">
        <v>101306973.8599999</v>
      </c>
      <c r="F12" s="40">
        <v>1470238.27</v>
      </c>
      <c r="G12" s="9"/>
      <c r="H12" s="9"/>
      <c r="I12" s="9"/>
      <c r="J12" s="9"/>
      <c r="K12" s="9"/>
      <c r="L12" s="240"/>
    </row>
    <row r="13" spans="1:14" ht="18.75">
      <c r="A13" s="9"/>
      <c r="B13" s="9"/>
      <c r="C13" s="9"/>
      <c r="D13" s="9"/>
      <c r="E13" s="9"/>
      <c r="F13" s="9"/>
      <c r="G13" s="9"/>
      <c r="H13" s="9"/>
      <c r="I13" s="9"/>
      <c r="J13" s="9"/>
      <c r="K13" s="9"/>
      <c r="L13" s="240"/>
    </row>
    <row r="14" spans="1:14" ht="18.75">
      <c r="A14" s="9"/>
      <c r="B14" s="9"/>
      <c r="C14" s="9"/>
      <c r="D14" s="9"/>
      <c r="E14" s="9"/>
      <c r="F14" s="9"/>
      <c r="G14" s="9"/>
      <c r="H14" s="9"/>
      <c r="I14" s="9"/>
      <c r="J14" s="9"/>
      <c r="K14" s="9"/>
      <c r="L14" s="240"/>
    </row>
    <row r="15" spans="1:14" ht="18.75">
      <c r="A15" s="409" t="s">
        <v>584</v>
      </c>
      <c r="B15" s="409"/>
      <c r="C15" s="409"/>
      <c r="D15" s="409"/>
      <c r="E15" s="409"/>
      <c r="F15" s="409"/>
      <c r="G15" s="9"/>
      <c r="H15" s="9"/>
      <c r="I15" s="9"/>
      <c r="J15" s="9"/>
      <c r="K15" s="9"/>
      <c r="L15" s="240"/>
    </row>
    <row r="16" spans="1:14" ht="18.75">
      <c r="A16" s="9"/>
      <c r="B16" s="9"/>
      <c r="C16" s="9"/>
      <c r="D16" s="9"/>
      <c r="E16" s="9"/>
      <c r="F16" s="9"/>
      <c r="G16" s="9"/>
      <c r="H16" s="9"/>
      <c r="I16" s="9"/>
      <c r="J16" s="9"/>
      <c r="K16" s="9"/>
      <c r="L16" s="240"/>
    </row>
    <row r="17" spans="1:12" ht="18.75">
      <c r="A17" s="410"/>
      <c r="B17" s="410"/>
      <c r="C17" s="408" t="s">
        <v>133</v>
      </c>
      <c r="D17" s="408" t="s">
        <v>134</v>
      </c>
      <c r="E17" s="408" t="s">
        <v>135</v>
      </c>
      <c r="F17" s="408" t="s">
        <v>190</v>
      </c>
      <c r="G17" s="408" t="s">
        <v>191</v>
      </c>
      <c r="H17" s="408" t="s">
        <v>286</v>
      </c>
      <c r="I17" s="408" t="s">
        <v>287</v>
      </c>
      <c r="J17" s="408" t="s">
        <v>288</v>
      </c>
      <c r="K17" s="408" t="s">
        <v>289</v>
      </c>
      <c r="L17" s="240"/>
    </row>
    <row r="18" spans="1:12" ht="18.75">
      <c r="A18" s="412"/>
      <c r="B18" s="412"/>
      <c r="C18" s="633" t="s">
        <v>279</v>
      </c>
      <c r="D18" s="636" t="s">
        <v>541</v>
      </c>
      <c r="E18" s="637"/>
      <c r="F18" s="637"/>
      <c r="G18" s="637"/>
      <c r="H18" s="637"/>
      <c r="I18" s="637"/>
      <c r="J18" s="637"/>
      <c r="K18" s="638"/>
      <c r="L18" s="240"/>
    </row>
    <row r="19" spans="1:12" ht="18.75">
      <c r="A19" s="412"/>
      <c r="B19" s="412"/>
      <c r="C19" s="634"/>
      <c r="D19" s="639"/>
      <c r="E19" s="641" t="s">
        <v>585</v>
      </c>
      <c r="F19" s="641" t="s">
        <v>586</v>
      </c>
      <c r="G19" s="644" t="s">
        <v>587</v>
      </c>
      <c r="H19" s="645"/>
      <c r="I19" s="645"/>
      <c r="J19" s="645"/>
      <c r="K19" s="646"/>
      <c r="L19" s="240"/>
    </row>
    <row r="20" spans="1:12" ht="18.75">
      <c r="A20" s="412"/>
      <c r="B20" s="412"/>
      <c r="C20" s="634"/>
      <c r="D20" s="639"/>
      <c r="E20" s="642"/>
      <c r="F20" s="642"/>
      <c r="G20" s="647" t="s">
        <v>588</v>
      </c>
      <c r="H20" s="641" t="s">
        <v>589</v>
      </c>
      <c r="I20" s="641" t="s">
        <v>590</v>
      </c>
      <c r="J20" s="641" t="s">
        <v>591</v>
      </c>
      <c r="K20" s="647" t="s">
        <v>592</v>
      </c>
      <c r="L20" s="240"/>
    </row>
    <row r="21" spans="1:12" ht="18.75">
      <c r="A21" s="412"/>
      <c r="B21" s="412"/>
      <c r="C21" s="634"/>
      <c r="D21" s="639"/>
      <c r="E21" s="642"/>
      <c r="F21" s="642"/>
      <c r="G21" s="648"/>
      <c r="H21" s="648"/>
      <c r="I21" s="648"/>
      <c r="J21" s="648"/>
      <c r="K21" s="648"/>
      <c r="L21" s="240"/>
    </row>
    <row r="22" spans="1:12" ht="18.75">
      <c r="A22" s="224" t="s">
        <v>365</v>
      </c>
      <c r="B22" s="413"/>
      <c r="C22" s="635"/>
      <c r="D22" s="640"/>
      <c r="E22" s="643"/>
      <c r="F22" s="643"/>
      <c r="G22" s="649"/>
      <c r="H22" s="649"/>
      <c r="I22" s="649"/>
      <c r="J22" s="649"/>
      <c r="K22" s="649"/>
      <c r="L22" s="240"/>
    </row>
    <row r="23" spans="1:12" ht="14.1" customHeight="1">
      <c r="A23" s="187">
        <v>1</v>
      </c>
      <c r="B23" s="426" t="s">
        <v>593</v>
      </c>
      <c r="C23" s="531">
        <v>63</v>
      </c>
      <c r="D23" s="246">
        <v>31208986.27</v>
      </c>
      <c r="E23" s="246"/>
      <c r="F23" s="246">
        <v>31208986.27</v>
      </c>
      <c r="G23" s="246">
        <v>31208986.27</v>
      </c>
      <c r="H23" s="246"/>
      <c r="I23" s="246"/>
      <c r="J23" s="246"/>
      <c r="K23" s="246"/>
      <c r="L23" s="240"/>
    </row>
    <row r="24" spans="1:12" ht="14.1" customHeight="1">
      <c r="A24" s="47">
        <v>2</v>
      </c>
      <c r="B24" s="411" t="s">
        <v>594</v>
      </c>
      <c r="C24" s="564">
        <v>63</v>
      </c>
      <c r="D24" s="40">
        <v>31208986.27</v>
      </c>
      <c r="E24" s="40"/>
      <c r="F24" s="40">
        <v>31208986.27</v>
      </c>
      <c r="G24" s="40">
        <v>31208986.27</v>
      </c>
      <c r="H24" s="40"/>
      <c r="I24" s="40"/>
      <c r="J24" s="40"/>
      <c r="K24" s="40"/>
      <c r="L24" s="240"/>
    </row>
    <row r="25" spans="1:12" ht="14.1" customHeight="1">
      <c r="A25" s="47">
        <v>3</v>
      </c>
      <c r="B25" s="411" t="s">
        <v>579</v>
      </c>
      <c r="C25" s="565"/>
      <c r="D25" s="40">
        <v>185290.58000000002</v>
      </c>
      <c r="E25" s="40"/>
      <c r="F25" s="40">
        <v>185290.58000000002</v>
      </c>
      <c r="G25" s="40">
        <v>185290.58000000002</v>
      </c>
      <c r="H25" s="40"/>
      <c r="I25" s="40"/>
      <c r="J25" s="40"/>
      <c r="K25" s="40"/>
      <c r="L25" s="240"/>
    </row>
    <row r="26" spans="1:12" ht="14.1" hidden="1" customHeight="1">
      <c r="A26" s="47">
        <v>4</v>
      </c>
      <c r="B26" s="411" t="s">
        <v>595</v>
      </c>
      <c r="C26" s="565"/>
      <c r="D26" s="40"/>
      <c r="E26" s="40"/>
      <c r="F26" s="40"/>
      <c r="G26" s="40"/>
      <c r="H26" s="40"/>
      <c r="I26" s="40"/>
      <c r="J26" s="40"/>
      <c r="K26" s="40"/>
      <c r="L26" s="240"/>
    </row>
    <row r="27" spans="1:12" ht="14.1" customHeight="1">
      <c r="A27" s="47">
        <v>5</v>
      </c>
      <c r="B27" s="411" t="s">
        <v>581</v>
      </c>
      <c r="C27" s="565"/>
      <c r="D27" s="40">
        <v>30972123.890000001</v>
      </c>
      <c r="E27" s="40"/>
      <c r="F27" s="40">
        <v>30972123.890000001</v>
      </c>
      <c r="G27" s="40">
        <v>30972123.890000001</v>
      </c>
      <c r="H27" s="40"/>
      <c r="I27" s="40"/>
      <c r="J27" s="40"/>
      <c r="K27" s="40"/>
      <c r="L27" s="240"/>
    </row>
    <row r="28" spans="1:12" ht="14.1" hidden="1" customHeight="1">
      <c r="A28" s="47">
        <v>6</v>
      </c>
      <c r="B28" s="411" t="s">
        <v>596</v>
      </c>
      <c r="C28" s="565"/>
      <c r="D28" s="40"/>
      <c r="E28" s="40"/>
      <c r="F28" s="40"/>
      <c r="G28" s="40"/>
      <c r="H28" s="40"/>
      <c r="I28" s="40"/>
      <c r="J28" s="40"/>
      <c r="K28" s="40"/>
      <c r="L28" s="240"/>
    </row>
    <row r="29" spans="1:12" ht="14.1" customHeight="1">
      <c r="A29" s="47">
        <v>7</v>
      </c>
      <c r="B29" s="411" t="s">
        <v>597</v>
      </c>
      <c r="C29" s="565"/>
      <c r="D29" s="40">
        <v>12964470.370000001</v>
      </c>
      <c r="E29" s="40"/>
      <c r="F29" s="40">
        <v>12964470.370000001</v>
      </c>
      <c r="G29" s="40">
        <v>12964470.370000001</v>
      </c>
      <c r="H29" s="40"/>
      <c r="I29" s="40"/>
      <c r="J29" s="40"/>
      <c r="K29" s="40"/>
      <c r="L29" s="240"/>
    </row>
    <row r="30" spans="1:12" ht="18.75">
      <c r="A30" s="9"/>
      <c r="B30" s="9"/>
      <c r="C30" s="9"/>
      <c r="D30" s="9"/>
      <c r="E30" s="9"/>
      <c r="F30" s="9"/>
      <c r="G30" s="9"/>
      <c r="H30" s="9"/>
      <c r="I30" s="9"/>
      <c r="J30" s="9"/>
      <c r="K30" s="9"/>
      <c r="L30" s="240"/>
    </row>
    <row r="31" spans="1:12" ht="18.75">
      <c r="A31" s="410"/>
      <c r="B31" s="410"/>
      <c r="C31" s="408" t="s">
        <v>133</v>
      </c>
      <c r="D31" s="408" t="s">
        <v>134</v>
      </c>
      <c r="E31" s="408" t="s">
        <v>135</v>
      </c>
      <c r="F31" s="408" t="s">
        <v>190</v>
      </c>
      <c r="G31" s="408" t="s">
        <v>191</v>
      </c>
      <c r="H31" s="408" t="s">
        <v>286</v>
      </c>
      <c r="I31" s="408" t="s">
        <v>287</v>
      </c>
      <c r="J31" s="408" t="s">
        <v>288</v>
      </c>
      <c r="K31" s="408" t="s">
        <v>289</v>
      </c>
      <c r="L31" s="240"/>
    </row>
    <row r="32" spans="1:12">
      <c r="A32" s="412"/>
      <c r="B32" s="412"/>
      <c r="C32" s="633" t="s">
        <v>279</v>
      </c>
      <c r="D32" s="636" t="s">
        <v>541</v>
      </c>
      <c r="E32" s="637"/>
      <c r="F32" s="637"/>
      <c r="G32" s="637"/>
      <c r="H32" s="637"/>
      <c r="I32" s="637"/>
      <c r="J32" s="637"/>
      <c r="K32" s="638"/>
    </row>
    <row r="33" spans="1:11">
      <c r="A33" s="412"/>
      <c r="B33" s="412"/>
      <c r="C33" s="634"/>
      <c r="D33" s="639"/>
      <c r="E33" s="641" t="s">
        <v>585</v>
      </c>
      <c r="F33" s="641" t="s">
        <v>586</v>
      </c>
      <c r="G33" s="644" t="s">
        <v>587</v>
      </c>
      <c r="H33" s="645"/>
      <c r="I33" s="645"/>
      <c r="J33" s="645"/>
      <c r="K33" s="646"/>
    </row>
    <row r="34" spans="1:11">
      <c r="A34" s="412"/>
      <c r="B34" s="412"/>
      <c r="C34" s="634"/>
      <c r="D34" s="639"/>
      <c r="E34" s="642"/>
      <c r="F34" s="642"/>
      <c r="G34" s="647" t="s">
        <v>588</v>
      </c>
      <c r="H34" s="641" t="s">
        <v>589</v>
      </c>
      <c r="I34" s="641" t="s">
        <v>590</v>
      </c>
      <c r="J34" s="641" t="s">
        <v>591</v>
      </c>
      <c r="K34" s="647" t="s">
        <v>592</v>
      </c>
    </row>
    <row r="35" spans="1:11">
      <c r="A35" s="412"/>
      <c r="B35" s="412"/>
      <c r="C35" s="634"/>
      <c r="D35" s="639"/>
      <c r="E35" s="642"/>
      <c r="F35" s="642"/>
      <c r="G35" s="648"/>
      <c r="H35" s="648"/>
      <c r="I35" s="648"/>
      <c r="J35" s="648"/>
      <c r="K35" s="648"/>
    </row>
    <row r="36" spans="1:11">
      <c r="A36" s="224" t="s">
        <v>390</v>
      </c>
      <c r="B36" s="413"/>
      <c r="C36" s="635"/>
      <c r="D36" s="640"/>
      <c r="E36" s="643"/>
      <c r="F36" s="643"/>
      <c r="G36" s="649"/>
      <c r="H36" s="649"/>
      <c r="I36" s="649"/>
      <c r="J36" s="649"/>
      <c r="K36" s="649"/>
    </row>
    <row r="37" spans="1:11">
      <c r="A37" s="187">
        <v>1</v>
      </c>
      <c r="B37" s="426" t="s">
        <v>593</v>
      </c>
      <c r="C37" s="531">
        <v>63</v>
      </c>
      <c r="D37" s="246">
        <v>40896229.039999999</v>
      </c>
      <c r="E37" s="246"/>
      <c r="F37" s="246">
        <v>40896229.039999999</v>
      </c>
      <c r="G37" s="246">
        <v>40896229.039999999</v>
      </c>
      <c r="H37" s="246"/>
      <c r="I37" s="246"/>
      <c r="J37" s="246"/>
      <c r="K37" s="246"/>
    </row>
    <row r="38" spans="1:11">
      <c r="A38" s="47">
        <v>2</v>
      </c>
      <c r="B38" s="411" t="s">
        <v>594</v>
      </c>
      <c r="C38" s="532">
        <v>63</v>
      </c>
      <c r="D38" s="40">
        <v>40896229.039999999</v>
      </c>
      <c r="E38" s="40"/>
      <c r="F38" s="40">
        <v>40896229.039999999</v>
      </c>
      <c r="G38" s="40">
        <v>40896229.039999999</v>
      </c>
      <c r="H38" s="40"/>
      <c r="I38" s="40"/>
      <c r="J38" s="40"/>
      <c r="K38" s="40"/>
    </row>
    <row r="39" spans="1:11">
      <c r="A39" s="47">
        <v>3</v>
      </c>
      <c r="B39" s="411" t="s">
        <v>579</v>
      </c>
      <c r="C39" s="533"/>
      <c r="D39" s="40">
        <v>258568.37</v>
      </c>
      <c r="E39" s="40"/>
      <c r="F39" s="40">
        <v>258568.37</v>
      </c>
      <c r="G39" s="40">
        <v>258568.37</v>
      </c>
      <c r="H39" s="40"/>
      <c r="I39" s="40"/>
      <c r="J39" s="40"/>
      <c r="K39" s="40"/>
    </row>
    <row r="40" spans="1:11" hidden="1">
      <c r="A40" s="47">
        <v>4</v>
      </c>
      <c r="B40" s="411" t="s">
        <v>595</v>
      </c>
      <c r="C40" s="533"/>
      <c r="D40" s="40"/>
      <c r="E40" s="40"/>
      <c r="F40" s="40"/>
      <c r="G40" s="40"/>
      <c r="H40" s="40"/>
      <c r="I40" s="40"/>
      <c r="J40" s="40"/>
      <c r="K40" s="40"/>
    </row>
    <row r="41" spans="1:11">
      <c r="A41" s="47">
        <v>5</v>
      </c>
      <c r="B41" s="411" t="s">
        <v>581</v>
      </c>
      <c r="C41" s="533"/>
      <c r="D41" s="40">
        <v>40572560.07</v>
      </c>
      <c r="E41" s="40"/>
      <c r="F41" s="40">
        <v>40572560.07</v>
      </c>
      <c r="G41" s="40">
        <v>40572560.07</v>
      </c>
      <c r="H41" s="40"/>
      <c r="I41" s="40"/>
      <c r="J41" s="40"/>
      <c r="K41" s="40"/>
    </row>
    <row r="42" spans="1:11" hidden="1">
      <c r="A42" s="47">
        <v>6</v>
      </c>
      <c r="B42" s="411" t="s">
        <v>596</v>
      </c>
      <c r="C42" s="533"/>
      <c r="D42" s="40"/>
      <c r="E42" s="40"/>
      <c r="F42" s="40"/>
      <c r="G42" s="40"/>
      <c r="H42" s="40"/>
      <c r="I42" s="40"/>
      <c r="J42" s="40"/>
      <c r="K42" s="40"/>
    </row>
    <row r="43" spans="1:11">
      <c r="A43" s="47">
        <v>7</v>
      </c>
      <c r="B43" s="411" t="s">
        <v>597</v>
      </c>
      <c r="C43" s="533"/>
      <c r="D43" s="40">
        <v>15827271.689999999</v>
      </c>
      <c r="E43" s="40"/>
      <c r="F43" s="40">
        <v>15827271.689999999</v>
      </c>
      <c r="G43" s="40">
        <v>15827271.689999999</v>
      </c>
      <c r="H43" s="40"/>
      <c r="I43" s="40"/>
      <c r="J43" s="40"/>
      <c r="K43" s="40"/>
    </row>
    <row r="44" spans="1:11">
      <c r="A44" s="9"/>
      <c r="B44" s="9"/>
      <c r="C44" s="9"/>
      <c r="D44" s="9"/>
      <c r="E44" s="9"/>
      <c r="F44" s="9"/>
      <c r="G44" s="9"/>
      <c r="H44" s="9"/>
      <c r="I44" s="9"/>
      <c r="J44" s="9"/>
      <c r="K44" s="9"/>
    </row>
  </sheetData>
  <mergeCells count="24">
    <mergeCell ref="C32:C36"/>
    <mergeCell ref="D32:K32"/>
    <mergeCell ref="D33:D36"/>
    <mergeCell ref="E33:E36"/>
    <mergeCell ref="F33:F36"/>
    <mergeCell ref="G33:K33"/>
    <mergeCell ref="G34:G36"/>
    <mergeCell ref="H34:H36"/>
    <mergeCell ref="I34:I36"/>
    <mergeCell ref="J34:J36"/>
    <mergeCell ref="K34:K36"/>
    <mergeCell ref="A1:K1"/>
    <mergeCell ref="C5:D5"/>
    <mergeCell ref="C18:C22"/>
    <mergeCell ref="D18:K18"/>
    <mergeCell ref="D19:D22"/>
    <mergeCell ref="E19:E22"/>
    <mergeCell ref="F19:F22"/>
    <mergeCell ref="G19:K19"/>
    <mergeCell ref="G20:G22"/>
    <mergeCell ref="H20:H22"/>
    <mergeCell ref="I20:I22"/>
    <mergeCell ref="J20:J22"/>
    <mergeCell ref="K20:K22"/>
  </mergeCells>
  <pageMargins left="0.7" right="0.7" top="0.75" bottom="0.75" header="0.3" footer="0.3"/>
  <pageSetup paperSize="9" scale="64" orientation="landscape" r:id="rId1"/>
  <colBreaks count="1" manualBreakCount="1">
    <brk id="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A39CC-51CC-47D8-98F4-59DCD5FE4A3B}">
  <sheetPr>
    <pageSetUpPr fitToPage="1"/>
  </sheetPr>
  <dimension ref="A1:K12"/>
  <sheetViews>
    <sheetView showGridLines="0" zoomScaleNormal="100" workbookViewId="0">
      <selection activeCell="C2" sqref="C2"/>
    </sheetView>
  </sheetViews>
  <sheetFormatPr defaultColWidth="8.625" defaultRowHeight="15"/>
  <cols>
    <col min="1" max="1" width="8.625" style="7"/>
    <col min="2" max="2" width="79" style="7" customWidth="1"/>
    <col min="3" max="16384" width="8.625" style="7"/>
  </cols>
  <sheetData>
    <row r="1" spans="1:11">
      <c r="A1" s="9"/>
      <c r="B1" s="9"/>
    </row>
    <row r="2" spans="1:11" ht="17.100000000000001" customHeight="1">
      <c r="A2" s="69">
        <v>3</v>
      </c>
      <c r="B2" s="69" t="s">
        <v>50</v>
      </c>
      <c r="D2" s="38"/>
      <c r="E2" s="38"/>
    </row>
    <row r="3" spans="1:11" ht="9.9499999999999993" customHeight="1">
      <c r="A3" s="66"/>
      <c r="B3" s="68"/>
      <c r="D3" s="38"/>
      <c r="E3" s="38"/>
    </row>
    <row r="4" spans="1:11" ht="17.100000000000001" customHeight="1">
      <c r="A4" s="441" t="s">
        <v>51</v>
      </c>
      <c r="B4" s="443" t="s">
        <v>52</v>
      </c>
      <c r="D4" s="38"/>
      <c r="E4" s="38"/>
      <c r="F4" s="75"/>
      <c r="G4" s="56"/>
      <c r="K4" s="75"/>
    </row>
    <row r="5" spans="1:11" ht="17.100000000000001" customHeight="1">
      <c r="A5" s="441" t="s">
        <v>53</v>
      </c>
      <c r="B5" s="443" t="s">
        <v>54</v>
      </c>
      <c r="D5" s="38"/>
      <c r="E5" s="38"/>
      <c r="F5" s="75"/>
      <c r="G5" s="56"/>
      <c r="K5" s="75"/>
    </row>
    <row r="6" spans="1:11" ht="17.100000000000001" customHeight="1">
      <c r="A6" s="441" t="s">
        <v>55</v>
      </c>
      <c r="B6" s="443" t="s">
        <v>56</v>
      </c>
      <c r="D6" s="38"/>
      <c r="E6" s="38"/>
      <c r="F6" s="75"/>
      <c r="G6" s="56"/>
      <c r="K6" s="75"/>
    </row>
    <row r="7" spans="1:11" ht="17.100000000000001" customHeight="1">
      <c r="A7" s="441" t="s">
        <v>57</v>
      </c>
      <c r="B7" s="443" t="s">
        <v>58</v>
      </c>
      <c r="D7" s="38"/>
      <c r="E7" s="38"/>
      <c r="F7" s="75"/>
      <c r="G7" s="56"/>
      <c r="K7" s="75"/>
    </row>
    <row r="8" spans="1:11" ht="17.100000000000001" customHeight="1">
      <c r="A8" s="441" t="s">
        <v>59</v>
      </c>
      <c r="B8" s="443" t="s">
        <v>60</v>
      </c>
      <c r="D8" s="38"/>
      <c r="E8" s="38"/>
      <c r="F8" s="75"/>
      <c r="G8" s="56"/>
      <c r="K8" s="75"/>
    </row>
    <row r="9" spans="1:11" ht="17.100000000000001" customHeight="1">
      <c r="A9" s="441" t="s">
        <v>61</v>
      </c>
      <c r="B9" s="443" t="s">
        <v>62</v>
      </c>
      <c r="D9" s="38"/>
      <c r="E9" s="38"/>
      <c r="F9" s="75"/>
      <c r="G9" s="56"/>
      <c r="K9" s="75"/>
    </row>
    <row r="10" spans="1:11" ht="17.100000000000001" customHeight="1">
      <c r="A10" s="441" t="s">
        <v>63</v>
      </c>
      <c r="B10" s="443" t="s">
        <v>64</v>
      </c>
      <c r="D10" s="38"/>
      <c r="E10" s="38"/>
      <c r="F10" s="75"/>
      <c r="G10" s="56"/>
      <c r="K10" s="75"/>
    </row>
    <row r="11" spans="1:11" ht="17.100000000000001" customHeight="1">
      <c r="A11" s="441" t="s">
        <v>65</v>
      </c>
      <c r="B11" s="443" t="s">
        <v>66</v>
      </c>
      <c r="D11" s="38"/>
      <c r="E11" s="38"/>
      <c r="F11" s="75"/>
      <c r="G11" s="56"/>
      <c r="K11" s="75"/>
    </row>
    <row r="12" spans="1:11">
      <c r="A12" s="9"/>
      <c r="B12" s="9"/>
    </row>
  </sheetData>
  <hyperlinks>
    <hyperlink ref="B4" location="'Table 3.1'!A1" display="Analysis of CCR exposure by approach (EU CCR1)" xr:uid="{5FD65D9A-FBA3-4A4E-B164-4BA0E898A064}"/>
    <hyperlink ref="B5" location="'Table 3.2'!A1" display="Transactions subject to own funds requirements for CVA risk (EU CCR2)" xr:uid="{ED3F3C78-BB9C-4CC6-AC74-1185428F293B}"/>
    <hyperlink ref="B6" location="'Table 3.3'!A1" display="Standardised approach – CCR exposures by regulatory exposure class and risk weights (EU CCR3)" xr:uid="{74F204D8-0967-460B-9C20-AFA9F8ED0207}"/>
    <hyperlink ref="B7" location="'Table 3.4'!A1" display="IRB approach – CCR exposures by exposure class and PD scale (EU CCR4)" xr:uid="{628EDFA2-8EBA-4E96-9606-931A6FCB13C5}"/>
    <hyperlink ref="B8" location="'Table 3.5'!A1" display="Composition of collateral for CCR exposures (EU CRR5)" xr:uid="{7B5E93FB-E6C5-401F-A005-A46F3933D7C1}"/>
    <hyperlink ref="B9" location="'Table 3.6'!A1" display="Credit derivatives exposures (EU CCR6)" xr:uid="{564DAC1E-0266-4EA5-A06E-699D2ED8BE79}"/>
    <hyperlink ref="B10" location="'Table 3.7'!A1" display="Exposures to CCPs (EU CCR8)" xr:uid="{CAD7A43E-3FCA-49BD-B756-0BA3FCAB7AF6}"/>
    <hyperlink ref="B11" location="'Table 3.8'!A1" display="Market risk under the standardised approach (EU MR1)" xr:uid="{A4B46DA7-08EE-4AC4-9AD8-0DC2F4FEB935}"/>
  </hyperlinks>
  <pageMargins left="0.7" right="0.7" top="0.75" bottom="0.75" header="0.3" footer="0.3"/>
  <pageSetup paperSize="9" scale="90"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5FD5-945D-4AAC-81FB-46FF38A74A75}">
  <sheetPr>
    <pageSetUpPr fitToPage="1"/>
  </sheetPr>
  <dimension ref="A1:L50"/>
  <sheetViews>
    <sheetView showGridLines="0" zoomScaleNormal="100" zoomScalePageLayoutView="90" workbookViewId="0">
      <selection activeCell="K2" sqref="K2"/>
    </sheetView>
  </sheetViews>
  <sheetFormatPr defaultColWidth="8.375" defaultRowHeight="15"/>
  <cols>
    <col min="1" max="1" width="8.375" style="26" customWidth="1"/>
    <col min="2" max="2" width="44.75" style="7" customWidth="1"/>
    <col min="3" max="3" width="9" style="7" bestFit="1" customWidth="1"/>
    <col min="4" max="10" width="7.5" style="7" customWidth="1"/>
    <col min="11" max="16384" width="8.375" style="7"/>
  </cols>
  <sheetData>
    <row r="1" spans="1:12" ht="18.75">
      <c r="A1" s="3" t="s">
        <v>598</v>
      </c>
      <c r="B1" s="247"/>
      <c r="C1" s="9"/>
      <c r="D1" s="9"/>
      <c r="E1" s="78"/>
      <c r="F1" s="78"/>
      <c r="G1" s="78"/>
      <c r="H1" s="9"/>
      <c r="I1" s="248"/>
      <c r="J1" s="248"/>
      <c r="K1" s="249"/>
      <c r="L1" s="249"/>
    </row>
    <row r="2" spans="1:12" s="77" customFormat="1">
      <c r="A2" s="250"/>
      <c r="B2" s="251"/>
      <c r="C2" s="78"/>
      <c r="D2" s="8"/>
      <c r="E2" s="8"/>
      <c r="F2" s="8"/>
      <c r="G2" s="8"/>
      <c r="H2" s="8"/>
      <c r="I2" s="8"/>
      <c r="J2" s="8"/>
    </row>
    <row r="3" spans="1:12" s="77" customFormat="1" ht="16.5" customHeight="1">
      <c r="A3" s="650" t="s">
        <v>599</v>
      </c>
      <c r="B3" s="650"/>
      <c r="C3" s="650"/>
      <c r="D3" s="650"/>
      <c r="E3" s="650"/>
      <c r="F3" s="650"/>
      <c r="G3" s="650"/>
      <c r="H3" s="650"/>
      <c r="I3" s="650"/>
      <c r="J3" s="650"/>
    </row>
    <row r="4" spans="1:12" s="77" customFormat="1" ht="12">
      <c r="A4" s="250"/>
      <c r="B4" s="251"/>
      <c r="C4" s="8"/>
      <c r="D4" s="8"/>
      <c r="E4" s="8"/>
      <c r="F4" s="8"/>
      <c r="G4" s="8"/>
      <c r="H4" s="8"/>
      <c r="I4" s="8"/>
      <c r="J4" s="8"/>
    </row>
    <row r="5" spans="1:12" s="77" customFormat="1" ht="10.5" customHeight="1">
      <c r="A5" s="650" t="s">
        <v>1255</v>
      </c>
      <c r="B5" s="650"/>
      <c r="C5" s="650"/>
      <c r="D5" s="650"/>
      <c r="E5" s="650"/>
      <c r="F5" s="650"/>
      <c r="G5" s="650"/>
      <c r="H5" s="650"/>
      <c r="I5" s="650"/>
      <c r="J5" s="650"/>
    </row>
    <row r="6" spans="1:12" s="77" customFormat="1" ht="12">
      <c r="A6" s="250"/>
      <c r="B6" s="251"/>
      <c r="C6" s="8"/>
      <c r="D6" s="8"/>
      <c r="E6" s="8"/>
      <c r="F6" s="8"/>
      <c r="G6" s="8"/>
      <c r="H6" s="8"/>
      <c r="I6" s="8"/>
      <c r="J6" s="8"/>
    </row>
    <row r="7" spans="1:12" s="77" customFormat="1" ht="35.450000000000003" customHeight="1">
      <c r="A7" s="650" t="s">
        <v>1251</v>
      </c>
      <c r="B7" s="650"/>
      <c r="C7" s="650"/>
      <c r="D7" s="650"/>
      <c r="E7" s="650"/>
      <c r="F7" s="650"/>
      <c r="G7" s="650"/>
      <c r="H7" s="650"/>
      <c r="I7" s="650"/>
      <c r="J7" s="650"/>
    </row>
    <row r="8" spans="1:12" s="77" customFormat="1" ht="12">
      <c r="A8" s="250"/>
      <c r="B8" s="251"/>
      <c r="C8" s="8"/>
      <c r="D8" s="8"/>
      <c r="E8" s="8"/>
      <c r="F8" s="8"/>
      <c r="G8" s="8"/>
      <c r="H8" s="8"/>
      <c r="I8" s="8"/>
      <c r="J8" s="8"/>
    </row>
    <row r="9" spans="1:12" s="77" customFormat="1" ht="12">
      <c r="A9" s="650" t="s">
        <v>600</v>
      </c>
      <c r="B9" s="650"/>
      <c r="C9" s="650"/>
      <c r="D9" s="650"/>
      <c r="E9" s="650"/>
      <c r="F9" s="650"/>
      <c r="G9" s="650"/>
      <c r="H9" s="650"/>
      <c r="I9" s="650"/>
      <c r="J9" s="650"/>
    </row>
    <row r="10" spans="1:12" s="77" customFormat="1" ht="12">
      <c r="A10" s="250"/>
      <c r="B10" s="251"/>
      <c r="C10" s="8"/>
      <c r="D10" s="8"/>
      <c r="E10" s="8"/>
      <c r="F10" s="8"/>
      <c r="G10" s="8"/>
      <c r="H10" s="8"/>
      <c r="I10" s="8"/>
      <c r="J10" s="8"/>
    </row>
    <row r="11" spans="1:12" s="77" customFormat="1" ht="51" customHeight="1">
      <c r="A11" s="650" t="s">
        <v>1253</v>
      </c>
      <c r="B11" s="650"/>
      <c r="C11" s="650"/>
      <c r="D11" s="650"/>
      <c r="E11" s="650"/>
      <c r="F11" s="650"/>
      <c r="G11" s="650"/>
      <c r="H11" s="650"/>
      <c r="I11" s="650"/>
      <c r="J11" s="650"/>
    </row>
    <row r="12" spans="1:12" s="77" customFormat="1" ht="12">
      <c r="A12" s="250"/>
      <c r="B12" s="251"/>
      <c r="C12" s="8"/>
      <c r="D12" s="8"/>
      <c r="E12" s="8"/>
      <c r="F12" s="8"/>
      <c r="G12" s="8"/>
      <c r="H12" s="8"/>
      <c r="I12" s="8"/>
      <c r="J12" s="8"/>
    </row>
    <row r="13" spans="1:12" s="77" customFormat="1" ht="27" customHeight="1">
      <c r="A13" s="650" t="s">
        <v>601</v>
      </c>
      <c r="B13" s="650"/>
      <c r="C13" s="650"/>
      <c r="D13" s="650"/>
      <c r="E13" s="650"/>
      <c r="F13" s="650"/>
      <c r="G13" s="650"/>
      <c r="H13" s="650"/>
      <c r="I13" s="650"/>
      <c r="J13" s="650"/>
    </row>
    <row r="14" spans="1:12" s="77" customFormat="1" ht="12">
      <c r="A14" s="250"/>
      <c r="B14" s="251"/>
      <c r="C14" s="8"/>
      <c r="D14" s="8"/>
      <c r="E14" s="8"/>
      <c r="F14" s="8"/>
      <c r="G14" s="8"/>
      <c r="H14" s="8"/>
      <c r="I14" s="8"/>
      <c r="J14" s="8"/>
    </row>
    <row r="15" spans="1:12" s="77" customFormat="1" ht="26.45" customHeight="1">
      <c r="A15" s="650" t="s">
        <v>1252</v>
      </c>
      <c r="B15" s="650"/>
      <c r="C15" s="650"/>
      <c r="D15" s="650"/>
      <c r="E15" s="650"/>
      <c r="F15" s="650"/>
      <c r="G15" s="650"/>
      <c r="H15" s="650"/>
      <c r="I15" s="650"/>
      <c r="J15" s="650"/>
    </row>
    <row r="16" spans="1:12" s="77" customFormat="1" ht="12">
      <c r="A16" s="522"/>
      <c r="B16" s="523"/>
      <c r="C16" s="8"/>
      <c r="D16" s="8"/>
      <c r="E16" s="8"/>
      <c r="F16" s="8"/>
      <c r="G16" s="8"/>
      <c r="H16" s="8"/>
      <c r="I16" s="8"/>
      <c r="J16" s="8"/>
    </row>
    <row r="17" spans="1:11" s="77" customFormat="1" ht="12">
      <c r="A17" s="47"/>
      <c r="B17" s="252"/>
      <c r="C17" s="47"/>
      <c r="D17" s="47"/>
      <c r="E17" s="47"/>
      <c r="F17" s="47"/>
      <c r="G17" s="47"/>
      <c r="H17" s="47"/>
      <c r="I17" s="47"/>
      <c r="J17" s="47"/>
      <c r="K17" s="253"/>
    </row>
    <row r="18" spans="1:11">
      <c r="A18" s="12"/>
      <c r="B18" s="10"/>
      <c r="C18" s="109" t="s">
        <v>133</v>
      </c>
      <c r="D18" s="109" t="s">
        <v>134</v>
      </c>
      <c r="E18" s="109" t="s">
        <v>135</v>
      </c>
      <c r="F18" s="109" t="s">
        <v>190</v>
      </c>
      <c r="G18" s="109" t="s">
        <v>191</v>
      </c>
      <c r="H18" s="109" t="s">
        <v>286</v>
      </c>
      <c r="I18" s="109" t="s">
        <v>287</v>
      </c>
      <c r="J18" s="109" t="s">
        <v>288</v>
      </c>
      <c r="K18" s="37"/>
    </row>
    <row r="19" spans="1:11" ht="84" customHeight="1">
      <c r="A19" s="34" t="s">
        <v>365</v>
      </c>
      <c r="B19" s="35"/>
      <c r="C19" s="36" t="s">
        <v>602</v>
      </c>
      <c r="D19" s="36" t="s">
        <v>603</v>
      </c>
      <c r="E19" s="36" t="s">
        <v>604</v>
      </c>
      <c r="F19" s="36" t="s">
        <v>605</v>
      </c>
      <c r="G19" s="36" t="s">
        <v>606</v>
      </c>
      <c r="H19" s="36" t="s">
        <v>607</v>
      </c>
      <c r="I19" s="36" t="s">
        <v>357</v>
      </c>
      <c r="J19" s="36" t="s">
        <v>608</v>
      </c>
      <c r="K19" s="37"/>
    </row>
    <row r="20" spans="1:11" hidden="1">
      <c r="A20" s="12" t="s">
        <v>609</v>
      </c>
      <c r="B20" s="10" t="s">
        <v>610</v>
      </c>
      <c r="C20" s="10"/>
      <c r="D20" s="10"/>
      <c r="E20" s="10"/>
      <c r="F20" s="12" t="s">
        <v>611</v>
      </c>
      <c r="G20" s="12"/>
      <c r="H20" s="10"/>
      <c r="I20" s="10"/>
      <c r="J20" s="10"/>
      <c r="K20" s="37"/>
    </row>
    <row r="21" spans="1:11" hidden="1">
      <c r="A21" s="12" t="s">
        <v>612</v>
      </c>
      <c r="B21" s="10" t="s">
        <v>613</v>
      </c>
      <c r="C21" s="254"/>
      <c r="D21" s="254"/>
      <c r="E21" s="254"/>
      <c r="F21" s="12" t="s">
        <v>611</v>
      </c>
      <c r="G21" s="12"/>
      <c r="H21" s="254"/>
      <c r="I21" s="254"/>
      <c r="J21" s="254"/>
      <c r="K21" s="37"/>
    </row>
    <row r="22" spans="1:11">
      <c r="A22" s="12">
        <v>1</v>
      </c>
      <c r="B22" s="10" t="s">
        <v>614</v>
      </c>
      <c r="C22" s="43">
        <v>685482662.26559997</v>
      </c>
      <c r="D22" s="43">
        <v>1029493081.4678</v>
      </c>
      <c r="E22" s="10"/>
      <c r="F22" s="12" t="s">
        <v>611</v>
      </c>
      <c r="G22" s="43">
        <v>3703556626.4685001</v>
      </c>
      <c r="H22" s="43">
        <v>2400636481.8262</v>
      </c>
      <c r="I22" s="43">
        <v>2400636481.8262</v>
      </c>
      <c r="J22" s="43">
        <v>562841378.38940001</v>
      </c>
      <c r="K22" s="37"/>
    </row>
    <row r="23" spans="1:11" hidden="1">
      <c r="A23" s="12">
        <v>2</v>
      </c>
      <c r="B23" s="10" t="s">
        <v>615</v>
      </c>
      <c r="C23" s="10"/>
      <c r="D23" s="10"/>
      <c r="E23" s="10"/>
      <c r="F23" s="10"/>
      <c r="G23" s="10"/>
      <c r="H23" s="10"/>
      <c r="I23" s="10"/>
      <c r="J23" s="10"/>
      <c r="K23" s="37"/>
    </row>
    <row r="24" spans="1:11" hidden="1">
      <c r="A24" s="12" t="s">
        <v>616</v>
      </c>
      <c r="B24" s="13" t="s">
        <v>617</v>
      </c>
      <c r="C24" s="10"/>
      <c r="D24" s="10"/>
      <c r="E24" s="10"/>
      <c r="F24" s="10"/>
      <c r="G24" s="10"/>
      <c r="H24" s="10"/>
      <c r="I24" s="10"/>
      <c r="J24" s="10"/>
      <c r="K24" s="37"/>
    </row>
    <row r="25" spans="1:11" ht="24" hidden="1">
      <c r="A25" s="12" t="s">
        <v>618</v>
      </c>
      <c r="B25" s="13" t="s">
        <v>619</v>
      </c>
      <c r="C25" s="10"/>
      <c r="D25" s="10"/>
      <c r="E25" s="10"/>
      <c r="F25" s="10"/>
      <c r="G25" s="10"/>
      <c r="H25" s="10"/>
      <c r="I25" s="10"/>
      <c r="J25" s="10"/>
      <c r="K25" s="37"/>
    </row>
    <row r="26" spans="1:11" hidden="1">
      <c r="A26" s="12" t="s">
        <v>620</v>
      </c>
      <c r="B26" s="13" t="s">
        <v>621</v>
      </c>
      <c r="C26" s="10"/>
      <c r="D26" s="10"/>
      <c r="E26" s="10"/>
      <c r="F26" s="10"/>
      <c r="G26" s="10"/>
      <c r="H26" s="10"/>
      <c r="I26" s="10"/>
      <c r="J26" s="10"/>
      <c r="K26" s="37"/>
    </row>
    <row r="27" spans="1:11" hidden="1">
      <c r="A27" s="12">
        <v>3</v>
      </c>
      <c r="B27" s="10" t="s">
        <v>622</v>
      </c>
      <c r="C27" s="10"/>
      <c r="D27" s="10"/>
      <c r="E27" s="10"/>
      <c r="F27" s="10"/>
      <c r="G27" s="10"/>
      <c r="H27" s="10"/>
      <c r="I27" s="10"/>
      <c r="J27" s="10"/>
      <c r="K27" s="37"/>
    </row>
    <row r="28" spans="1:11" hidden="1">
      <c r="A28" s="12">
        <v>4</v>
      </c>
      <c r="B28" s="10" t="s">
        <v>623</v>
      </c>
      <c r="C28" s="10"/>
      <c r="D28" s="10"/>
      <c r="E28" s="10"/>
      <c r="F28" s="10"/>
      <c r="G28" s="10"/>
      <c r="H28" s="10"/>
      <c r="I28" s="10"/>
      <c r="J28" s="10"/>
      <c r="K28" s="37"/>
    </row>
    <row r="29" spans="1:11" hidden="1">
      <c r="A29" s="12">
        <v>5</v>
      </c>
      <c r="B29" s="10" t="s">
        <v>624</v>
      </c>
      <c r="C29" s="10"/>
      <c r="D29" s="10"/>
      <c r="E29" s="10"/>
      <c r="F29" s="10"/>
      <c r="G29" s="10"/>
      <c r="H29" s="10"/>
      <c r="I29" s="10"/>
      <c r="J29" s="10"/>
      <c r="K29" s="37"/>
    </row>
    <row r="30" spans="1:11" s="195" customFormat="1">
      <c r="A30" s="57">
        <v>6</v>
      </c>
      <c r="B30" s="22" t="s">
        <v>175</v>
      </c>
      <c r="C30" s="22"/>
      <c r="D30" s="22"/>
      <c r="E30" s="22"/>
      <c r="F30" s="22"/>
      <c r="G30" s="239">
        <f>+G22</f>
        <v>3703556626.4685001</v>
      </c>
      <c r="H30" s="239">
        <f t="shared" ref="H30:J30" si="0">+H22</f>
        <v>2400636481.8262</v>
      </c>
      <c r="I30" s="239">
        <f t="shared" si="0"/>
        <v>2400636481.8262</v>
      </c>
      <c r="J30" s="239">
        <f t="shared" si="0"/>
        <v>562841378.38940001</v>
      </c>
      <c r="K30" s="255"/>
    </row>
    <row r="31" spans="1:11">
      <c r="A31" s="247"/>
      <c r="B31" s="9"/>
      <c r="C31" s="9"/>
      <c r="D31" s="9"/>
      <c r="E31" s="9"/>
      <c r="F31" s="9"/>
      <c r="G31" s="9"/>
      <c r="H31" s="9"/>
      <c r="I31" s="9"/>
      <c r="J31" s="9"/>
    </row>
    <row r="32" spans="1:11" ht="30" customHeight="1">
      <c r="A32" s="650" t="s">
        <v>625</v>
      </c>
      <c r="B32" s="650"/>
      <c r="C32" s="650"/>
      <c r="D32" s="650"/>
      <c r="E32" s="650"/>
      <c r="F32" s="650"/>
      <c r="G32" s="650"/>
      <c r="H32" s="650"/>
      <c r="I32" s="650"/>
      <c r="J32" s="650"/>
    </row>
    <row r="33" spans="1:10">
      <c r="A33" s="247"/>
      <c r="B33" s="9"/>
      <c r="C33" s="9"/>
      <c r="D33" s="9"/>
      <c r="E33" s="9"/>
      <c r="F33" s="9"/>
      <c r="G33" s="9"/>
      <c r="H33" s="9"/>
      <c r="I33" s="9"/>
      <c r="J33" s="9"/>
    </row>
    <row r="34" spans="1:10">
      <c r="A34" s="12"/>
      <c r="B34" s="10"/>
      <c r="C34" s="109" t="s">
        <v>133</v>
      </c>
      <c r="D34" s="109" t="s">
        <v>134</v>
      </c>
      <c r="E34" s="109" t="s">
        <v>135</v>
      </c>
      <c r="F34" s="109" t="s">
        <v>190</v>
      </c>
      <c r="G34" s="109" t="s">
        <v>191</v>
      </c>
      <c r="H34" s="109" t="s">
        <v>286</v>
      </c>
      <c r="I34" s="109" t="s">
        <v>287</v>
      </c>
      <c r="J34" s="109" t="s">
        <v>288</v>
      </c>
    </row>
    <row r="35" spans="1:10" ht="72">
      <c r="A35" s="34" t="s">
        <v>626</v>
      </c>
      <c r="B35" s="35"/>
      <c r="C35" s="36" t="s">
        <v>602</v>
      </c>
      <c r="D35" s="36" t="s">
        <v>603</v>
      </c>
      <c r="E35" s="36" t="s">
        <v>604</v>
      </c>
      <c r="F35" s="36" t="s">
        <v>605</v>
      </c>
      <c r="G35" s="36" t="s">
        <v>606</v>
      </c>
      <c r="H35" s="36" t="s">
        <v>607</v>
      </c>
      <c r="I35" s="36" t="s">
        <v>357</v>
      </c>
      <c r="J35" s="36" t="s">
        <v>608</v>
      </c>
    </row>
    <row r="36" spans="1:10" hidden="1">
      <c r="A36" s="12" t="s">
        <v>609</v>
      </c>
      <c r="B36" s="10" t="s">
        <v>610</v>
      </c>
      <c r="C36" s="10"/>
      <c r="D36" s="10"/>
      <c r="E36" s="10"/>
      <c r="F36" s="12" t="s">
        <v>611</v>
      </c>
      <c r="G36" s="12"/>
      <c r="H36" s="10"/>
      <c r="I36" s="10"/>
      <c r="J36" s="10"/>
    </row>
    <row r="37" spans="1:10" hidden="1">
      <c r="A37" s="12" t="s">
        <v>612</v>
      </c>
      <c r="B37" s="10" t="s">
        <v>613</v>
      </c>
      <c r="C37" s="254"/>
      <c r="D37" s="254"/>
      <c r="E37" s="254"/>
      <c r="F37" s="12" t="s">
        <v>611</v>
      </c>
      <c r="G37" s="12"/>
      <c r="H37" s="254"/>
      <c r="I37" s="254"/>
      <c r="J37" s="254"/>
    </row>
    <row r="38" spans="1:10">
      <c r="A38" s="12">
        <v>1</v>
      </c>
      <c r="B38" s="10" t="s">
        <v>614</v>
      </c>
      <c r="C38" s="43">
        <v>1371468518.23</v>
      </c>
      <c r="D38" s="43">
        <v>1056644774.3178</v>
      </c>
      <c r="E38" s="10"/>
      <c r="F38" s="12" t="s">
        <v>611</v>
      </c>
      <c r="G38" s="43">
        <v>4125225940.3397999</v>
      </c>
      <c r="H38" s="43">
        <v>3399047813.6475</v>
      </c>
      <c r="I38" s="43">
        <v>3399047813.6475</v>
      </c>
      <c r="J38" s="43">
        <v>945002470.89470005</v>
      </c>
    </row>
    <row r="39" spans="1:10" hidden="1">
      <c r="A39" s="12">
        <v>2</v>
      </c>
      <c r="B39" s="10" t="s">
        <v>615</v>
      </c>
      <c r="C39" s="10"/>
      <c r="D39" s="10"/>
      <c r="E39" s="10"/>
      <c r="F39" s="10"/>
      <c r="G39" s="10"/>
      <c r="H39" s="10"/>
      <c r="I39" s="10"/>
      <c r="J39" s="10"/>
    </row>
    <row r="40" spans="1:10" hidden="1">
      <c r="A40" s="12" t="s">
        <v>616</v>
      </c>
      <c r="B40" s="13" t="s">
        <v>617</v>
      </c>
      <c r="C40" s="10"/>
      <c r="D40" s="10"/>
      <c r="E40" s="10"/>
      <c r="F40" s="10"/>
      <c r="G40" s="10"/>
      <c r="H40" s="10"/>
      <c r="I40" s="10"/>
      <c r="J40" s="10"/>
    </row>
    <row r="41" spans="1:10" ht="24" hidden="1">
      <c r="A41" s="12" t="s">
        <v>618</v>
      </c>
      <c r="B41" s="13" t="s">
        <v>619</v>
      </c>
      <c r="C41" s="10"/>
      <c r="D41" s="10"/>
      <c r="E41" s="10"/>
      <c r="F41" s="10"/>
      <c r="G41" s="10"/>
      <c r="H41" s="10"/>
      <c r="I41" s="10"/>
      <c r="J41" s="10"/>
    </row>
    <row r="42" spans="1:10" hidden="1">
      <c r="A42" s="12" t="s">
        <v>620</v>
      </c>
      <c r="B42" s="13" t="s">
        <v>621</v>
      </c>
      <c r="C42" s="10"/>
      <c r="D42" s="10"/>
      <c r="E42" s="10"/>
      <c r="F42" s="10"/>
      <c r="G42" s="10"/>
      <c r="H42" s="10"/>
      <c r="I42" s="10"/>
      <c r="J42" s="10"/>
    </row>
    <row r="43" spans="1:10" hidden="1">
      <c r="A43" s="12">
        <v>3</v>
      </c>
      <c r="B43" s="10" t="s">
        <v>622</v>
      </c>
      <c r="C43" s="10"/>
      <c r="D43" s="10"/>
      <c r="E43" s="10"/>
      <c r="F43" s="10"/>
      <c r="G43" s="10"/>
      <c r="H43" s="10"/>
      <c r="I43" s="10"/>
      <c r="J43" s="10"/>
    </row>
    <row r="44" spans="1:10" hidden="1">
      <c r="A44" s="12">
        <v>4</v>
      </c>
      <c r="B44" s="10" t="s">
        <v>623</v>
      </c>
      <c r="C44" s="10"/>
      <c r="D44" s="10"/>
      <c r="E44" s="10"/>
      <c r="F44" s="10"/>
      <c r="G44" s="10"/>
      <c r="H44" s="10"/>
      <c r="I44" s="10"/>
      <c r="J44" s="10"/>
    </row>
    <row r="45" spans="1:10" hidden="1">
      <c r="A45" s="12">
        <v>5</v>
      </c>
      <c r="B45" s="10" t="s">
        <v>624</v>
      </c>
      <c r="C45" s="10"/>
      <c r="D45" s="10"/>
      <c r="E45" s="10"/>
      <c r="F45" s="10"/>
      <c r="G45" s="10"/>
      <c r="H45" s="10"/>
      <c r="I45" s="10"/>
      <c r="J45" s="10"/>
    </row>
    <row r="46" spans="1:10">
      <c r="A46" s="57">
        <v>6</v>
      </c>
      <c r="B46" s="22" t="s">
        <v>175</v>
      </c>
      <c r="C46" s="22"/>
      <c r="D46" s="22"/>
      <c r="E46" s="22"/>
      <c r="F46" s="22"/>
      <c r="G46" s="239">
        <v>4125225940.3397999</v>
      </c>
      <c r="H46" s="239">
        <v>3399047813.6475</v>
      </c>
      <c r="I46" s="239">
        <v>3399047813.6475</v>
      </c>
      <c r="J46" s="239">
        <v>945002470.89470005</v>
      </c>
    </row>
    <row r="47" spans="1:10">
      <c r="A47" s="650"/>
      <c r="B47" s="650"/>
      <c r="C47" s="650"/>
      <c r="D47" s="650"/>
      <c r="E47" s="650"/>
      <c r="F47" s="650"/>
      <c r="G47" s="650"/>
      <c r="H47" s="650"/>
      <c r="I47" s="650"/>
      <c r="J47" s="650"/>
    </row>
    <row r="49" spans="11:11" ht="23.25">
      <c r="K49" s="256"/>
    </row>
    <row r="50" spans="11:11">
      <c r="K50" s="257"/>
    </row>
  </sheetData>
  <mergeCells count="9">
    <mergeCell ref="A32:J32"/>
    <mergeCell ref="A47:J47"/>
    <mergeCell ref="A13:J13"/>
    <mergeCell ref="A15:J15"/>
    <mergeCell ref="A3:J3"/>
    <mergeCell ref="A5:J5"/>
    <mergeCell ref="A7:J7"/>
    <mergeCell ref="A9:J9"/>
    <mergeCell ref="A11:J11"/>
  </mergeCells>
  <pageMargins left="0.70866141732283472" right="0.70866141732283472" top="0.74803149606299213" bottom="0.74803149606299213" header="0.31496062992125984" footer="0.31496062992125984"/>
  <pageSetup paperSize="9" scale="7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D1062-9E26-4067-A127-4E5CFE0C6982}">
  <sheetPr>
    <pageSetUpPr fitToPage="1"/>
  </sheetPr>
  <dimension ref="A1:N25"/>
  <sheetViews>
    <sheetView showGridLines="0" zoomScaleNormal="100" workbookViewId="0">
      <selection activeCell="E2" sqref="E2"/>
    </sheetView>
  </sheetViews>
  <sheetFormatPr defaultColWidth="8.375" defaultRowHeight="15"/>
  <cols>
    <col min="1" max="1" width="5.375" style="7" customWidth="1"/>
    <col min="2" max="2" width="66.375" style="7" customWidth="1"/>
    <col min="3" max="4" width="7.625" style="7" customWidth="1"/>
    <col min="5" max="16384" width="8.375" style="7"/>
  </cols>
  <sheetData>
    <row r="1" spans="1:14" ht="18.75">
      <c r="A1" s="3" t="s">
        <v>627</v>
      </c>
      <c r="B1" s="9"/>
      <c r="C1" s="9"/>
      <c r="D1" s="9"/>
    </row>
    <row r="2" spans="1:14" ht="18.75">
      <c r="A2" s="3"/>
      <c r="B2" s="9"/>
      <c r="C2" s="9"/>
      <c r="D2" s="9"/>
    </row>
    <row r="3" spans="1:14">
      <c r="A3" s="68"/>
      <c r="B3" s="9"/>
      <c r="C3" s="68"/>
      <c r="D3" s="68"/>
    </row>
    <row r="4" spans="1:14">
      <c r="A4" s="10"/>
      <c r="B4" s="154"/>
      <c r="C4" s="109" t="s">
        <v>133</v>
      </c>
      <c r="D4" s="109" t="s">
        <v>134</v>
      </c>
    </row>
    <row r="5" spans="1:14">
      <c r="A5" s="10"/>
      <c r="B5" s="10"/>
      <c r="C5" s="579" t="s">
        <v>357</v>
      </c>
      <c r="D5" s="579" t="s">
        <v>608</v>
      </c>
    </row>
    <row r="6" spans="1:14" ht="15" customHeight="1">
      <c r="A6" s="221" t="s">
        <v>365</v>
      </c>
      <c r="B6" s="181"/>
      <c r="C6" s="579"/>
      <c r="D6" s="579"/>
    </row>
    <row r="7" spans="1:14" hidden="1">
      <c r="A7" s="10">
        <v>1</v>
      </c>
      <c r="B7" s="10" t="s">
        <v>628</v>
      </c>
      <c r="C7" s="10"/>
      <c r="D7" s="10"/>
    </row>
    <row r="8" spans="1:14" hidden="1">
      <c r="A8" s="10">
        <v>2</v>
      </c>
      <c r="B8" s="10" t="s">
        <v>629</v>
      </c>
      <c r="C8" s="10"/>
      <c r="D8" s="10"/>
    </row>
    <row r="9" spans="1:14" hidden="1">
      <c r="A9" s="10">
        <v>3</v>
      </c>
      <c r="B9" s="10" t="s">
        <v>630</v>
      </c>
      <c r="C9" s="10"/>
      <c r="D9" s="10"/>
    </row>
    <row r="10" spans="1:14">
      <c r="A10" s="10">
        <v>4</v>
      </c>
      <c r="B10" s="10" t="s">
        <v>631</v>
      </c>
      <c r="C10" s="43">
        <v>531248242.55720001</v>
      </c>
      <c r="D10" s="43">
        <v>183267638.15625</v>
      </c>
    </row>
    <row r="11" spans="1:14" hidden="1">
      <c r="A11" s="110" t="s">
        <v>632</v>
      </c>
      <c r="B11" s="254" t="s">
        <v>633</v>
      </c>
      <c r="C11" s="43"/>
      <c r="D11" s="43"/>
    </row>
    <row r="12" spans="1:14">
      <c r="A12" s="22">
        <v>5</v>
      </c>
      <c r="B12" s="22" t="s">
        <v>634</v>
      </c>
      <c r="C12" s="239">
        <f>C10</f>
        <v>531248242.55720001</v>
      </c>
      <c r="D12" s="239">
        <f>D10</f>
        <v>183267638.15625</v>
      </c>
    </row>
    <row r="13" spans="1:14">
      <c r="A13" s="9"/>
      <c r="B13" s="220"/>
      <c r="C13" s="9"/>
      <c r="D13" s="9"/>
    </row>
    <row r="14" spans="1:14">
      <c r="A14" s="567" t="s">
        <v>635</v>
      </c>
      <c r="B14" s="567"/>
      <c r="C14" s="567"/>
      <c r="D14" s="567"/>
      <c r="E14" s="258"/>
      <c r="F14" s="258"/>
      <c r="G14" s="258"/>
      <c r="H14" s="258"/>
      <c r="I14" s="258"/>
      <c r="J14" s="258"/>
      <c r="K14" s="258"/>
      <c r="L14" s="258"/>
      <c r="M14" s="258"/>
      <c r="N14" s="258"/>
    </row>
    <row r="15" spans="1:14">
      <c r="A15" s="9"/>
      <c r="B15" s="9"/>
      <c r="C15" s="9"/>
      <c r="D15" s="9"/>
    </row>
    <row r="16" spans="1:14">
      <c r="A16" s="10"/>
      <c r="B16" s="154"/>
      <c r="C16" s="109" t="s">
        <v>133</v>
      </c>
      <c r="D16" s="109" t="s">
        <v>134</v>
      </c>
    </row>
    <row r="17" spans="1:4">
      <c r="A17" s="10"/>
      <c r="B17" s="10"/>
      <c r="C17" s="579" t="s">
        <v>357</v>
      </c>
      <c r="D17" s="579" t="s">
        <v>608</v>
      </c>
    </row>
    <row r="18" spans="1:4">
      <c r="A18" s="221" t="s">
        <v>626</v>
      </c>
      <c r="B18" s="181"/>
      <c r="C18" s="579"/>
      <c r="D18" s="579"/>
    </row>
    <row r="19" spans="1:4" hidden="1">
      <c r="A19" s="10">
        <v>1</v>
      </c>
      <c r="B19" s="10" t="s">
        <v>628</v>
      </c>
      <c r="C19" s="10"/>
      <c r="D19" s="10"/>
    </row>
    <row r="20" spans="1:4" hidden="1">
      <c r="A20" s="10">
        <v>2</v>
      </c>
      <c r="B20" s="10" t="s">
        <v>629</v>
      </c>
      <c r="C20" s="10"/>
      <c r="D20" s="10"/>
    </row>
    <row r="21" spans="1:4" hidden="1">
      <c r="A21" s="10">
        <v>3</v>
      </c>
      <c r="B21" s="10" t="s">
        <v>630</v>
      </c>
      <c r="C21" s="10"/>
      <c r="D21" s="10"/>
    </row>
    <row r="22" spans="1:4">
      <c r="A22" s="10">
        <v>4</v>
      </c>
      <c r="B22" s="10" t="s">
        <v>631</v>
      </c>
      <c r="C22" s="43">
        <v>473387818.5029</v>
      </c>
      <c r="D22" s="43">
        <v>204228483.09625</v>
      </c>
    </row>
    <row r="23" spans="1:4" hidden="1">
      <c r="A23" s="110" t="s">
        <v>632</v>
      </c>
      <c r="B23" s="254" t="s">
        <v>633</v>
      </c>
      <c r="C23" s="43"/>
      <c r="D23" s="43"/>
    </row>
    <row r="24" spans="1:4">
      <c r="A24" s="22">
        <v>5</v>
      </c>
      <c r="B24" s="22" t="s">
        <v>634</v>
      </c>
      <c r="C24" s="239">
        <f>C22</f>
        <v>473387818.5029</v>
      </c>
      <c r="D24" s="239">
        <f>D22</f>
        <v>204228483.09625</v>
      </c>
    </row>
    <row r="25" spans="1:4">
      <c r="A25" s="9"/>
      <c r="B25" s="9"/>
      <c r="C25" s="9"/>
      <c r="D25" s="9"/>
    </row>
  </sheetData>
  <mergeCells count="5">
    <mergeCell ref="C5:C6"/>
    <mergeCell ref="D5:D6"/>
    <mergeCell ref="A14:D14"/>
    <mergeCell ref="C17:C18"/>
    <mergeCell ref="D17:D18"/>
  </mergeCells>
  <pageMargins left="0.70866141732283472" right="0.70866141732283472" top="0.74803149606299213" bottom="0.74803149606299213"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65B59-C64F-4919-9E36-D17C9CE7CEDA}">
  <sheetPr>
    <pageSetUpPr fitToPage="1"/>
  </sheetPr>
  <dimension ref="A1:Q37"/>
  <sheetViews>
    <sheetView showGridLines="0" zoomScaleNormal="100" workbookViewId="0">
      <selection activeCell="O5" sqref="O5"/>
    </sheetView>
  </sheetViews>
  <sheetFormatPr defaultColWidth="8.375" defaultRowHeight="15"/>
  <cols>
    <col min="1" max="1" width="8.375" style="262"/>
    <col min="2" max="2" width="40.125" style="7" customWidth="1"/>
    <col min="3" max="5" width="11" style="7" customWidth="1"/>
    <col min="6" max="10" width="11" style="7" hidden="1" customWidth="1"/>
    <col min="11" max="11" width="11.5" style="7" customWidth="1"/>
    <col min="12" max="13" width="11" style="7" hidden="1" customWidth="1"/>
    <col min="14" max="14" width="13.375" style="30" customWidth="1"/>
    <col min="15" max="17" width="8.375" style="38"/>
    <col min="18" max="16384" width="8.375" style="7"/>
  </cols>
  <sheetData>
    <row r="1" spans="1:14" ht="18.75">
      <c r="A1" s="3" t="s">
        <v>636</v>
      </c>
      <c r="B1" s="9"/>
      <c r="C1" s="9"/>
      <c r="D1" s="9"/>
      <c r="E1" s="9"/>
      <c r="F1" s="9"/>
      <c r="G1" s="9"/>
      <c r="H1" s="9"/>
      <c r="I1" s="9"/>
      <c r="J1" s="9"/>
      <c r="K1" s="9"/>
      <c r="L1" s="9"/>
      <c r="M1" s="9"/>
      <c r="N1" s="220"/>
    </row>
    <row r="2" spans="1:14" ht="15.75">
      <c r="A2" s="259"/>
      <c r="B2" s="9"/>
      <c r="C2" s="9"/>
      <c r="D2" s="9"/>
      <c r="E2" s="9"/>
      <c r="F2" s="9"/>
      <c r="G2" s="9"/>
      <c r="H2" s="9"/>
      <c r="I2" s="9"/>
      <c r="J2" s="9"/>
      <c r="K2" s="9"/>
      <c r="L2" s="9"/>
      <c r="M2" s="9"/>
      <c r="N2" s="220"/>
    </row>
    <row r="3" spans="1:14" ht="15.75">
      <c r="A3" s="259"/>
      <c r="B3" s="9"/>
      <c r="C3" s="9"/>
      <c r="D3" s="9"/>
      <c r="E3" s="9"/>
      <c r="F3" s="9"/>
      <c r="G3" s="9"/>
      <c r="H3" s="9"/>
      <c r="I3" s="9"/>
      <c r="J3" s="9"/>
      <c r="K3" s="9"/>
      <c r="L3" s="9"/>
      <c r="M3" s="9"/>
      <c r="N3" s="220"/>
    </row>
    <row r="4" spans="1:14">
      <c r="A4" s="154" t="s">
        <v>365</v>
      </c>
      <c r="B4" s="154"/>
      <c r="C4" s="9"/>
      <c r="D4" s="9"/>
      <c r="E4" s="9"/>
      <c r="F4" s="9"/>
      <c r="G4" s="9"/>
      <c r="H4" s="9"/>
      <c r="I4" s="9"/>
      <c r="J4" s="9"/>
      <c r="K4" s="9"/>
      <c r="L4" s="9"/>
      <c r="M4" s="9"/>
      <c r="N4" s="220"/>
    </row>
    <row r="5" spans="1:14" ht="20.100000000000001" customHeight="1">
      <c r="A5" s="615" t="s">
        <v>637</v>
      </c>
      <c r="B5" s="616"/>
      <c r="C5" s="599" t="s">
        <v>356</v>
      </c>
      <c r="D5" s="600"/>
      <c r="E5" s="600"/>
      <c r="F5" s="600"/>
      <c r="G5" s="600"/>
      <c r="H5" s="600"/>
      <c r="I5" s="600"/>
      <c r="J5" s="600"/>
      <c r="K5" s="601"/>
      <c r="L5" s="201"/>
      <c r="M5" s="202"/>
      <c r="N5" s="178"/>
    </row>
    <row r="6" spans="1:14">
      <c r="A6" s="617"/>
      <c r="B6" s="618"/>
      <c r="C6" s="109" t="s">
        <v>133</v>
      </c>
      <c r="D6" s="109" t="s">
        <v>134</v>
      </c>
      <c r="E6" s="109" t="s">
        <v>135</v>
      </c>
      <c r="F6" s="109" t="s">
        <v>190</v>
      </c>
      <c r="G6" s="109" t="s">
        <v>191</v>
      </c>
      <c r="H6" s="109" t="s">
        <v>286</v>
      </c>
      <c r="I6" s="109" t="s">
        <v>287</v>
      </c>
      <c r="J6" s="109" t="s">
        <v>288</v>
      </c>
      <c r="K6" s="109" t="s">
        <v>289</v>
      </c>
      <c r="L6" s="109" t="s">
        <v>290</v>
      </c>
      <c r="M6" s="109" t="s">
        <v>291</v>
      </c>
      <c r="N6" s="109" t="s">
        <v>292</v>
      </c>
    </row>
    <row r="7" spans="1:14" ht="27.95" customHeight="1">
      <c r="A7" s="619"/>
      <c r="B7" s="620"/>
      <c r="C7" s="180">
        <v>0</v>
      </c>
      <c r="D7" s="180">
        <v>0.02</v>
      </c>
      <c r="E7" s="180">
        <v>0.04</v>
      </c>
      <c r="F7" s="180">
        <v>0.1</v>
      </c>
      <c r="G7" s="180">
        <v>0.2</v>
      </c>
      <c r="H7" s="180">
        <v>0.5</v>
      </c>
      <c r="I7" s="180">
        <v>0.7</v>
      </c>
      <c r="J7" s="180">
        <v>0.75</v>
      </c>
      <c r="K7" s="180">
        <v>1</v>
      </c>
      <c r="L7" s="180">
        <v>1.5</v>
      </c>
      <c r="M7" s="180" t="s">
        <v>368</v>
      </c>
      <c r="N7" s="36" t="s">
        <v>638</v>
      </c>
    </row>
    <row r="8" spans="1:14">
      <c r="A8" s="12">
        <v>1</v>
      </c>
      <c r="B8" s="17" t="s">
        <v>639</v>
      </c>
      <c r="C8" s="368">
        <v>280.66028243459999</v>
      </c>
      <c r="D8" s="32"/>
      <c r="E8" s="32"/>
      <c r="F8" s="32"/>
      <c r="G8" s="32"/>
      <c r="H8" s="32"/>
      <c r="I8" s="32"/>
      <c r="J8" s="32"/>
      <c r="K8" s="32"/>
      <c r="L8" s="32"/>
      <c r="M8" s="32"/>
      <c r="N8" s="279">
        <f t="shared" ref="N8:N17" si="0">SUM(C8:M8)</f>
        <v>280.66028243459999</v>
      </c>
    </row>
    <row r="9" spans="1:14">
      <c r="A9" s="12">
        <v>2</v>
      </c>
      <c r="B9" s="17" t="s">
        <v>640</v>
      </c>
      <c r="C9" s="368">
        <v>382.23419426350006</v>
      </c>
      <c r="D9" s="32"/>
      <c r="E9" s="32"/>
      <c r="F9" s="32"/>
      <c r="G9" s="32"/>
      <c r="H9" s="32"/>
      <c r="I9" s="32"/>
      <c r="J9" s="32"/>
      <c r="K9" s="32"/>
      <c r="L9" s="32"/>
      <c r="M9" s="32"/>
      <c r="N9" s="279">
        <f t="shared" si="0"/>
        <v>382.23419426350006</v>
      </c>
    </row>
    <row r="10" spans="1:14">
      <c r="A10" s="12">
        <v>3</v>
      </c>
      <c r="B10" s="17" t="s">
        <v>375</v>
      </c>
      <c r="C10" s="368"/>
      <c r="D10" s="32"/>
      <c r="E10" s="32"/>
      <c r="F10" s="32"/>
      <c r="G10" s="32"/>
      <c r="H10" s="32"/>
      <c r="I10" s="32"/>
      <c r="J10" s="32"/>
      <c r="K10" s="278">
        <v>0.1116903555</v>
      </c>
      <c r="L10" s="32"/>
      <c r="M10" s="278"/>
      <c r="N10" s="279">
        <f t="shared" si="0"/>
        <v>0.1116903555</v>
      </c>
    </row>
    <row r="11" spans="1:14">
      <c r="A11" s="12">
        <v>4</v>
      </c>
      <c r="B11" s="17" t="s">
        <v>376</v>
      </c>
      <c r="C11" s="368">
        <v>261.99019861249997</v>
      </c>
      <c r="D11" s="32"/>
      <c r="E11" s="32"/>
      <c r="F11" s="32"/>
      <c r="G11" s="32"/>
      <c r="H11" s="32"/>
      <c r="I11" s="32"/>
      <c r="J11" s="32"/>
      <c r="K11" s="32"/>
      <c r="L11" s="32"/>
      <c r="M11" s="32"/>
      <c r="N11" s="279">
        <f t="shared" si="0"/>
        <v>261.99019861249997</v>
      </c>
    </row>
    <row r="12" spans="1:14" hidden="1">
      <c r="A12" s="12">
        <v>5</v>
      </c>
      <c r="B12" s="17" t="s">
        <v>377</v>
      </c>
      <c r="C12" s="470"/>
      <c r="D12" s="462"/>
      <c r="E12" s="462"/>
      <c r="F12" s="462"/>
      <c r="G12" s="462"/>
      <c r="H12" s="462"/>
      <c r="I12" s="462"/>
      <c r="J12" s="462"/>
      <c r="K12" s="462"/>
      <c r="L12" s="32"/>
      <c r="M12" s="32"/>
      <c r="N12" s="279">
        <f t="shared" si="0"/>
        <v>0</v>
      </c>
    </row>
    <row r="13" spans="1:14">
      <c r="A13" s="12">
        <v>6</v>
      </c>
      <c r="B13" s="17" t="s">
        <v>378</v>
      </c>
      <c r="C13" s="368"/>
      <c r="D13" s="368">
        <v>283.62861428447604</v>
      </c>
      <c r="E13" s="278">
        <v>17.242954590699998</v>
      </c>
      <c r="F13" s="32"/>
      <c r="G13" s="32"/>
      <c r="H13" s="32"/>
      <c r="I13" s="32"/>
      <c r="J13" s="32"/>
      <c r="K13" s="32"/>
      <c r="L13" s="32"/>
      <c r="M13" s="32"/>
      <c r="N13" s="279">
        <f t="shared" si="0"/>
        <v>300.87156887517602</v>
      </c>
    </row>
    <row r="14" spans="1:14" hidden="1">
      <c r="A14" s="12">
        <v>7</v>
      </c>
      <c r="B14" s="17" t="s">
        <v>379</v>
      </c>
      <c r="C14" s="260"/>
      <c r="D14" s="32"/>
      <c r="E14" s="32"/>
      <c r="F14" s="32"/>
      <c r="G14" s="32"/>
      <c r="H14" s="32"/>
      <c r="I14" s="32"/>
      <c r="J14" s="32"/>
      <c r="K14" s="32"/>
      <c r="L14" s="32"/>
      <c r="M14" s="32"/>
      <c r="N14" s="279">
        <f t="shared" si="0"/>
        <v>0</v>
      </c>
    </row>
    <row r="15" spans="1:14" hidden="1">
      <c r="A15" s="12">
        <v>8</v>
      </c>
      <c r="B15" s="17" t="s">
        <v>401</v>
      </c>
      <c r="C15" s="260"/>
      <c r="D15" s="32"/>
      <c r="E15" s="32"/>
      <c r="F15" s="32"/>
      <c r="G15" s="32"/>
      <c r="H15" s="32"/>
      <c r="I15" s="32"/>
      <c r="J15" s="32"/>
      <c r="K15" s="32"/>
      <c r="L15" s="32"/>
      <c r="M15" s="32"/>
      <c r="N15" s="279">
        <f t="shared" si="0"/>
        <v>0</v>
      </c>
    </row>
    <row r="16" spans="1:14" hidden="1">
      <c r="A16" s="12">
        <v>9</v>
      </c>
      <c r="B16" s="17" t="s">
        <v>403</v>
      </c>
      <c r="C16" s="260"/>
      <c r="D16" s="32"/>
      <c r="E16" s="32"/>
      <c r="F16" s="32"/>
      <c r="G16" s="32"/>
      <c r="H16" s="32"/>
      <c r="I16" s="32"/>
      <c r="J16" s="32"/>
      <c r="K16" s="32"/>
      <c r="L16" s="32"/>
      <c r="M16" s="32"/>
      <c r="N16" s="279">
        <f t="shared" si="0"/>
        <v>0</v>
      </c>
    </row>
    <row r="17" spans="1:14" hidden="1">
      <c r="A17" s="12">
        <v>10</v>
      </c>
      <c r="B17" s="17" t="s">
        <v>388</v>
      </c>
      <c r="C17" s="260"/>
      <c r="D17" s="32"/>
      <c r="E17" s="32"/>
      <c r="F17" s="32"/>
      <c r="G17" s="32"/>
      <c r="H17" s="32"/>
      <c r="I17" s="32"/>
      <c r="J17" s="32"/>
      <c r="K17" s="32"/>
      <c r="L17" s="32"/>
      <c r="M17" s="32"/>
      <c r="N17" s="279">
        <f t="shared" si="0"/>
        <v>0</v>
      </c>
    </row>
    <row r="18" spans="1:14">
      <c r="A18" s="57">
        <v>11</v>
      </c>
      <c r="B18" s="23" t="s">
        <v>641</v>
      </c>
      <c r="C18" s="381">
        <f>SUM(C8:C17)</f>
        <v>924.88467531060007</v>
      </c>
      <c r="D18" s="381">
        <f t="shared" ref="D18:K18" si="1">SUM(D8:D17)</f>
        <v>283.62861428447604</v>
      </c>
      <c r="E18" s="381">
        <f t="shared" si="1"/>
        <v>17.242954590699998</v>
      </c>
      <c r="F18" s="381"/>
      <c r="G18" s="381"/>
      <c r="H18" s="381"/>
      <c r="I18" s="381"/>
      <c r="J18" s="381"/>
      <c r="K18" s="381">
        <f t="shared" si="1"/>
        <v>0.1116903555</v>
      </c>
      <c r="L18" s="381"/>
      <c r="M18" s="381"/>
      <c r="N18" s="381">
        <f>SUM(C18:M18)</f>
        <v>1225.8679345412761</v>
      </c>
    </row>
    <row r="19" spans="1:14">
      <c r="A19" s="261"/>
      <c r="B19" s="9"/>
      <c r="C19" s="9"/>
      <c r="D19" s="9"/>
      <c r="E19" s="9"/>
      <c r="F19" s="9"/>
      <c r="G19" s="9"/>
      <c r="H19" s="9"/>
      <c r="I19" s="9"/>
      <c r="J19" s="9"/>
      <c r="K19" s="9"/>
      <c r="L19" s="9"/>
      <c r="M19" s="9"/>
      <c r="N19" s="220"/>
    </row>
    <row r="20" spans="1:14">
      <c r="A20" s="651" t="s">
        <v>642</v>
      </c>
      <c r="B20" s="651"/>
      <c r="C20" s="651"/>
      <c r="D20" s="651"/>
      <c r="E20" s="651"/>
      <c r="F20" s="651"/>
      <c r="G20" s="651"/>
      <c r="H20" s="651"/>
      <c r="I20" s="651"/>
      <c r="J20" s="651"/>
      <c r="K20" s="651"/>
      <c r="L20" s="651"/>
      <c r="M20" s="651"/>
      <c r="N20" s="651"/>
    </row>
    <row r="21" spans="1:14">
      <c r="A21" s="261"/>
      <c r="B21" s="9"/>
      <c r="C21" s="9"/>
      <c r="D21" s="9"/>
      <c r="E21" s="9"/>
      <c r="F21" s="9"/>
      <c r="G21" s="9"/>
      <c r="H21" s="9"/>
      <c r="I21" s="9"/>
      <c r="J21" s="9"/>
      <c r="K21" s="9"/>
      <c r="L21" s="9"/>
      <c r="M21" s="9"/>
      <c r="N21" s="220"/>
    </row>
    <row r="22" spans="1:14">
      <c r="A22" s="154" t="s">
        <v>390</v>
      </c>
      <c r="B22" s="154"/>
      <c r="C22" s="9"/>
      <c r="D22" s="9"/>
      <c r="E22" s="9"/>
      <c r="F22" s="9"/>
      <c r="G22" s="9"/>
      <c r="H22" s="9"/>
      <c r="I22" s="9"/>
      <c r="J22" s="9"/>
      <c r="K22" s="9"/>
      <c r="L22" s="9"/>
      <c r="M22" s="9"/>
      <c r="N22" s="220"/>
    </row>
    <row r="23" spans="1:14">
      <c r="A23" s="615" t="s">
        <v>637</v>
      </c>
      <c r="B23" s="616"/>
      <c r="C23" s="599" t="s">
        <v>356</v>
      </c>
      <c r="D23" s="600"/>
      <c r="E23" s="600"/>
      <c r="F23" s="600"/>
      <c r="G23" s="600"/>
      <c r="H23" s="600"/>
      <c r="I23" s="600"/>
      <c r="J23" s="600"/>
      <c r="K23" s="601"/>
      <c r="L23" s="201"/>
      <c r="M23" s="202"/>
      <c r="N23" s="178"/>
    </row>
    <row r="24" spans="1:14">
      <c r="A24" s="617"/>
      <c r="B24" s="618"/>
      <c r="C24" s="109" t="s">
        <v>133</v>
      </c>
      <c r="D24" s="109" t="s">
        <v>134</v>
      </c>
      <c r="E24" s="109" t="s">
        <v>135</v>
      </c>
      <c r="F24" s="109" t="s">
        <v>190</v>
      </c>
      <c r="G24" s="109" t="s">
        <v>191</v>
      </c>
      <c r="H24" s="109" t="s">
        <v>286</v>
      </c>
      <c r="I24" s="109" t="s">
        <v>287</v>
      </c>
      <c r="J24" s="109" t="s">
        <v>288</v>
      </c>
      <c r="K24" s="109" t="s">
        <v>289</v>
      </c>
      <c r="L24" s="109" t="s">
        <v>290</v>
      </c>
      <c r="M24" s="109" t="s">
        <v>291</v>
      </c>
      <c r="N24" s="109" t="s">
        <v>292</v>
      </c>
    </row>
    <row r="25" spans="1:14" ht="24">
      <c r="A25" s="619"/>
      <c r="B25" s="620"/>
      <c r="C25" s="180">
        <v>0</v>
      </c>
      <c r="D25" s="180">
        <v>0.02</v>
      </c>
      <c r="E25" s="180">
        <v>0.04</v>
      </c>
      <c r="F25" s="180">
        <v>0.1</v>
      </c>
      <c r="G25" s="180">
        <v>0.2</v>
      </c>
      <c r="H25" s="180">
        <v>0.5</v>
      </c>
      <c r="I25" s="180">
        <v>0.7</v>
      </c>
      <c r="J25" s="180">
        <v>0.75</v>
      </c>
      <c r="K25" s="180">
        <v>1</v>
      </c>
      <c r="L25" s="180">
        <v>1.5</v>
      </c>
      <c r="M25" s="180" t="s">
        <v>368</v>
      </c>
      <c r="N25" s="36" t="s">
        <v>638</v>
      </c>
    </row>
    <row r="26" spans="1:14">
      <c r="A26" s="12">
        <v>1</v>
      </c>
      <c r="B26" s="17" t="s">
        <v>639</v>
      </c>
      <c r="C26" s="368">
        <v>350.99342685809995</v>
      </c>
      <c r="D26" s="32"/>
      <c r="E26" s="32"/>
      <c r="F26" s="32"/>
      <c r="G26" s="32"/>
      <c r="H26" s="32"/>
      <c r="I26" s="32"/>
      <c r="J26" s="32"/>
      <c r="K26" s="32"/>
      <c r="L26" s="32"/>
      <c r="M26" s="32"/>
      <c r="N26" s="279">
        <f t="shared" ref="N26:N36" si="2">SUM(C26:M26)</f>
        <v>350.99342685809995</v>
      </c>
    </row>
    <row r="27" spans="1:14">
      <c r="A27" s="12">
        <v>2</v>
      </c>
      <c r="B27" s="17" t="s">
        <v>640</v>
      </c>
      <c r="C27" s="368">
        <v>899.57174485960047</v>
      </c>
      <c r="D27" s="32"/>
      <c r="E27" s="32"/>
      <c r="F27" s="32"/>
      <c r="G27" s="32"/>
      <c r="H27" s="32"/>
      <c r="I27" s="32"/>
      <c r="J27" s="32"/>
      <c r="K27" s="32"/>
      <c r="L27" s="32"/>
      <c r="M27" s="32"/>
      <c r="N27" s="279">
        <f t="shared" si="2"/>
        <v>899.57174485960047</v>
      </c>
    </row>
    <row r="28" spans="1:14">
      <c r="A28" s="12">
        <v>3</v>
      </c>
      <c r="B28" s="17" t="s">
        <v>375</v>
      </c>
      <c r="C28" s="368"/>
      <c r="D28" s="32"/>
      <c r="E28" s="32"/>
      <c r="F28" s="32"/>
      <c r="G28" s="32"/>
      <c r="H28" s="32"/>
      <c r="I28" s="32"/>
      <c r="J28" s="32"/>
      <c r="K28" s="278">
        <v>1.3172826122000001</v>
      </c>
      <c r="L28" s="32"/>
      <c r="M28" s="278"/>
      <c r="N28" s="279">
        <f t="shared" si="2"/>
        <v>1.3172826122000001</v>
      </c>
    </row>
    <row r="29" spans="1:14">
      <c r="A29" s="12">
        <v>4</v>
      </c>
      <c r="B29" s="17" t="s">
        <v>376</v>
      </c>
      <c r="C29" s="368">
        <v>217.17632649080005</v>
      </c>
      <c r="D29" s="32"/>
      <c r="E29" s="32"/>
      <c r="F29" s="32"/>
      <c r="G29" s="32"/>
      <c r="H29" s="32"/>
      <c r="I29" s="32"/>
      <c r="J29" s="32"/>
      <c r="K29" s="32"/>
      <c r="L29" s="32"/>
      <c r="M29" s="32"/>
      <c r="N29" s="279">
        <f t="shared" si="2"/>
        <v>217.17632649080005</v>
      </c>
    </row>
    <row r="30" spans="1:14" hidden="1">
      <c r="A30" s="12">
        <v>5</v>
      </c>
      <c r="B30" s="17" t="s">
        <v>377</v>
      </c>
      <c r="C30" s="260"/>
      <c r="D30" s="32"/>
      <c r="E30" s="32"/>
      <c r="F30" s="32"/>
      <c r="G30" s="32"/>
      <c r="H30" s="32"/>
      <c r="I30" s="32"/>
      <c r="J30" s="32"/>
      <c r="K30" s="32"/>
      <c r="L30" s="32"/>
      <c r="M30" s="32"/>
      <c r="N30" s="279"/>
    </row>
    <row r="31" spans="1:14">
      <c r="A31" s="12">
        <v>6</v>
      </c>
      <c r="B31" s="17" t="s">
        <v>378</v>
      </c>
      <c r="C31" s="260"/>
      <c r="D31" s="278">
        <v>136.92230712169999</v>
      </c>
      <c r="E31" s="278">
        <v>2.5683886984000002</v>
      </c>
      <c r="F31" s="32"/>
      <c r="G31" s="32"/>
      <c r="H31" s="32"/>
      <c r="I31" s="32"/>
      <c r="J31" s="32"/>
      <c r="K31" s="32"/>
      <c r="L31" s="32"/>
      <c r="M31" s="32"/>
      <c r="N31" s="279">
        <f t="shared" si="2"/>
        <v>139.4906958201</v>
      </c>
    </row>
    <row r="32" spans="1:14" hidden="1">
      <c r="A32" s="12">
        <v>7</v>
      </c>
      <c r="B32" s="17" t="s">
        <v>379</v>
      </c>
      <c r="C32" s="260"/>
      <c r="D32" s="32"/>
      <c r="E32" s="32"/>
      <c r="F32" s="32"/>
      <c r="G32" s="32"/>
      <c r="H32" s="32"/>
      <c r="I32" s="32"/>
      <c r="J32" s="32"/>
      <c r="K32" s="32"/>
      <c r="L32" s="32"/>
      <c r="M32" s="32"/>
      <c r="N32" s="279"/>
    </row>
    <row r="33" spans="1:14" hidden="1">
      <c r="A33" s="12">
        <v>8</v>
      </c>
      <c r="B33" s="17" t="s">
        <v>401</v>
      </c>
      <c r="C33" s="260"/>
      <c r="D33" s="32"/>
      <c r="E33" s="32"/>
      <c r="F33" s="32"/>
      <c r="G33" s="32"/>
      <c r="H33" s="32"/>
      <c r="I33" s="32"/>
      <c r="J33" s="32"/>
      <c r="K33" s="32"/>
      <c r="L33" s="32"/>
      <c r="M33" s="32"/>
      <c r="N33" s="279"/>
    </row>
    <row r="34" spans="1:14" hidden="1">
      <c r="A34" s="12">
        <v>9</v>
      </c>
      <c r="B34" s="17" t="s">
        <v>403</v>
      </c>
      <c r="C34" s="260"/>
      <c r="D34" s="32"/>
      <c r="E34" s="32"/>
      <c r="F34" s="32"/>
      <c r="G34" s="32"/>
      <c r="H34" s="32"/>
      <c r="I34" s="32"/>
      <c r="J34" s="32"/>
      <c r="K34" s="32"/>
      <c r="L34" s="32"/>
      <c r="M34" s="32"/>
      <c r="N34" s="279"/>
    </row>
    <row r="35" spans="1:14" hidden="1">
      <c r="A35" s="12">
        <v>10</v>
      </c>
      <c r="B35" s="17" t="s">
        <v>388</v>
      </c>
      <c r="C35" s="260"/>
      <c r="D35" s="32"/>
      <c r="E35" s="32"/>
      <c r="F35" s="32"/>
      <c r="G35" s="32"/>
      <c r="H35" s="32"/>
      <c r="I35" s="32"/>
      <c r="J35" s="32"/>
      <c r="K35" s="32"/>
      <c r="L35" s="32"/>
      <c r="M35" s="32"/>
      <c r="N35" s="279"/>
    </row>
    <row r="36" spans="1:14">
      <c r="A36" s="57">
        <v>11</v>
      </c>
      <c r="B36" s="23" t="s">
        <v>641</v>
      </c>
      <c r="C36" s="381">
        <f>SUM(C26:C35)</f>
        <v>1467.7414982085004</v>
      </c>
      <c r="D36" s="381">
        <f t="shared" ref="D36:E36" si="3">SUM(D26:D35)</f>
        <v>136.92230712169999</v>
      </c>
      <c r="E36" s="381">
        <f t="shared" si="3"/>
        <v>2.5683886984000002</v>
      </c>
      <c r="F36" s="381"/>
      <c r="G36" s="381"/>
      <c r="H36" s="381"/>
      <c r="I36" s="381"/>
      <c r="J36" s="381"/>
      <c r="K36" s="381">
        <f t="shared" ref="K36" si="4">SUM(K26:K35)</f>
        <v>1.3172826122000001</v>
      </c>
      <c r="L36" s="381"/>
      <c r="M36" s="381"/>
      <c r="N36" s="381">
        <f t="shared" si="2"/>
        <v>1608.5494766408003</v>
      </c>
    </row>
    <row r="37" spans="1:14">
      <c r="A37" s="261"/>
      <c r="B37" s="9"/>
      <c r="C37" s="9"/>
      <c r="D37" s="9"/>
      <c r="E37" s="9"/>
      <c r="F37" s="9"/>
      <c r="G37" s="9"/>
      <c r="H37" s="9"/>
      <c r="I37" s="9"/>
      <c r="J37" s="9"/>
      <c r="K37" s="9"/>
      <c r="L37" s="9"/>
      <c r="M37" s="9"/>
      <c r="N37" s="220"/>
    </row>
  </sheetData>
  <mergeCells count="5">
    <mergeCell ref="A20:N20"/>
    <mergeCell ref="C5:K5"/>
    <mergeCell ref="A5:B7"/>
    <mergeCell ref="A23:B25"/>
    <mergeCell ref="C23:K23"/>
  </mergeCells>
  <pageMargins left="0.70866141732283472" right="0.70866141732283472" top="0.74803149606299213" bottom="0.74803149606299213" header="0.31496062992125984" footer="0.31496062992125984"/>
  <pageSetup paperSize="9" orientation="landscape" r:id="rId1"/>
  <ignoredErrors>
    <ignoredError sqref="C18 D18:E18 K18 C36:N36"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DCD12-E8F0-4106-8CDE-FEF2A05D8273}">
  <sheetPr>
    <pageSetUpPr fitToPage="1"/>
  </sheetPr>
  <dimension ref="A1:R55"/>
  <sheetViews>
    <sheetView showGridLines="0" zoomScaleNormal="100" workbookViewId="0">
      <selection activeCell="K6" sqref="K6"/>
    </sheetView>
  </sheetViews>
  <sheetFormatPr defaultColWidth="8.375" defaultRowHeight="15"/>
  <cols>
    <col min="1" max="1" width="8.375" style="7"/>
    <col min="2" max="2" width="18.875" style="7" customWidth="1"/>
    <col min="3" max="3" width="21.875" style="7" customWidth="1"/>
    <col min="4" max="10" width="9.875" style="7" customWidth="1"/>
    <col min="11" max="16384" width="8.375" style="7"/>
  </cols>
  <sheetData>
    <row r="1" spans="1:18" ht="18.75">
      <c r="A1" s="3" t="s">
        <v>643</v>
      </c>
      <c r="B1" s="9"/>
      <c r="C1" s="9"/>
      <c r="D1" s="9"/>
      <c r="E1" s="9"/>
      <c r="F1" s="9"/>
      <c r="G1" s="9"/>
      <c r="H1" s="9"/>
      <c r="I1" s="9"/>
      <c r="J1" s="9"/>
    </row>
    <row r="2" spans="1:18" ht="15.75">
      <c r="A2" s="259"/>
      <c r="B2" s="9"/>
      <c r="C2" s="9"/>
      <c r="D2" s="9"/>
      <c r="E2" s="263"/>
      <c r="F2" s="9"/>
      <c r="G2" s="9"/>
      <c r="H2" s="9"/>
      <c r="I2" s="9"/>
      <c r="J2" s="9"/>
      <c r="L2" s="264"/>
      <c r="M2" s="264"/>
      <c r="N2" s="264"/>
      <c r="O2" s="264"/>
      <c r="P2" s="264"/>
      <c r="Q2" s="264"/>
      <c r="R2" s="264"/>
    </row>
    <row r="3" spans="1:18">
      <c r="A3" s="9"/>
      <c r="B3" s="265"/>
      <c r="C3" s="266"/>
      <c r="D3" s="267"/>
      <c r="E3" s="266"/>
      <c r="F3" s="266"/>
      <c r="G3" s="266"/>
      <c r="H3" s="266"/>
      <c r="I3" s="266"/>
      <c r="J3" s="266"/>
      <c r="L3" s="264"/>
      <c r="M3" s="264"/>
      <c r="N3" s="264"/>
      <c r="O3" s="264"/>
      <c r="P3" s="264"/>
      <c r="Q3" s="264"/>
      <c r="R3" s="264"/>
    </row>
    <row r="4" spans="1:18">
      <c r="A4" s="6"/>
      <c r="B4" s="161"/>
      <c r="C4" s="109"/>
      <c r="D4" s="36" t="s">
        <v>133</v>
      </c>
      <c r="E4" s="36" t="s">
        <v>134</v>
      </c>
      <c r="F4" s="36" t="s">
        <v>135</v>
      </c>
      <c r="G4" s="36" t="s">
        <v>190</v>
      </c>
      <c r="H4" s="36" t="s">
        <v>191</v>
      </c>
      <c r="I4" s="36" t="s">
        <v>286</v>
      </c>
      <c r="J4" s="36" t="s">
        <v>287</v>
      </c>
      <c r="L4" s="264"/>
      <c r="M4" s="264"/>
      <c r="N4" s="264"/>
      <c r="O4" s="264"/>
      <c r="P4" s="264"/>
      <c r="Q4" s="264"/>
      <c r="R4" s="264"/>
    </row>
    <row r="5" spans="1:18" ht="20.100000000000001" customHeight="1">
      <c r="A5" s="6"/>
      <c r="B5" s="141"/>
      <c r="C5" s="579" t="s">
        <v>644</v>
      </c>
      <c r="D5" s="608" t="s">
        <v>357</v>
      </c>
      <c r="E5" s="608" t="s">
        <v>278</v>
      </c>
      <c r="F5" s="608" t="s">
        <v>279</v>
      </c>
      <c r="G5" s="608" t="s">
        <v>280</v>
      </c>
      <c r="H5" s="608" t="s">
        <v>281</v>
      </c>
      <c r="I5" s="608" t="s">
        <v>608</v>
      </c>
      <c r="J5" s="608" t="s">
        <v>645</v>
      </c>
      <c r="L5" s="264"/>
      <c r="M5" s="264"/>
      <c r="N5" s="264"/>
      <c r="O5" s="264"/>
      <c r="P5" s="264"/>
      <c r="Q5" s="264"/>
      <c r="R5" s="264"/>
    </row>
    <row r="6" spans="1:18" ht="51" customHeight="1">
      <c r="A6" s="34" t="s">
        <v>365</v>
      </c>
      <c r="B6" s="183"/>
      <c r="C6" s="579"/>
      <c r="D6" s="610"/>
      <c r="E6" s="610"/>
      <c r="F6" s="610"/>
      <c r="G6" s="610"/>
      <c r="H6" s="610"/>
      <c r="I6" s="610"/>
      <c r="J6" s="610"/>
      <c r="L6" s="264"/>
      <c r="M6" s="264"/>
      <c r="N6" s="264"/>
      <c r="O6" s="264"/>
      <c r="P6" s="264"/>
      <c r="Q6" s="264"/>
      <c r="R6" s="264"/>
    </row>
    <row r="7" spans="1:18">
      <c r="A7" s="178"/>
      <c r="B7" s="178" t="s">
        <v>379</v>
      </c>
      <c r="C7" s="12"/>
      <c r="D7" s="10"/>
      <c r="E7" s="10"/>
      <c r="F7" s="10"/>
      <c r="G7" s="10"/>
      <c r="H7" s="10"/>
      <c r="I7" s="10"/>
      <c r="J7" s="10"/>
    </row>
    <row r="8" spans="1:18">
      <c r="A8" s="31">
        <v>1</v>
      </c>
      <c r="B8" s="10"/>
      <c r="C8" s="12" t="s">
        <v>295</v>
      </c>
      <c r="D8" s="368">
        <v>352.85467654800021</v>
      </c>
      <c r="E8" s="382">
        <v>6.0965693502200663E-4</v>
      </c>
      <c r="F8" s="10">
        <v>79</v>
      </c>
      <c r="G8" s="382">
        <v>0.45000000000000018</v>
      </c>
      <c r="H8" s="383">
        <v>2.5</v>
      </c>
      <c r="I8" s="278">
        <v>72.912074193000024</v>
      </c>
      <c r="J8" s="382">
        <v>0.20663485292671624</v>
      </c>
      <c r="L8" s="33"/>
    </row>
    <row r="9" spans="1:18">
      <c r="A9" s="31">
        <v>2</v>
      </c>
      <c r="B9" s="10"/>
      <c r="C9" s="12" t="s">
        <v>298</v>
      </c>
      <c r="D9" s="368">
        <v>47.713367746300001</v>
      </c>
      <c r="E9" s="382">
        <v>1.761E-3</v>
      </c>
      <c r="F9" s="10">
        <v>26</v>
      </c>
      <c r="G9" s="382">
        <v>0.45000000000000007</v>
      </c>
      <c r="H9" s="383">
        <v>2.5</v>
      </c>
      <c r="I9" s="278">
        <v>21.570577716500001</v>
      </c>
      <c r="J9" s="382">
        <v>0.45208667372201422</v>
      </c>
      <c r="L9" s="33"/>
    </row>
    <row r="10" spans="1:18">
      <c r="A10" s="31">
        <v>3</v>
      </c>
      <c r="B10" s="10"/>
      <c r="C10" s="12" t="s">
        <v>299</v>
      </c>
      <c r="D10" s="368">
        <v>220.73499882850007</v>
      </c>
      <c r="E10" s="382">
        <v>3.2383965708731297E-3</v>
      </c>
      <c r="F10" s="10">
        <v>119</v>
      </c>
      <c r="G10" s="382">
        <v>0.45000000000000012</v>
      </c>
      <c r="H10" s="383">
        <v>2.5</v>
      </c>
      <c r="I10" s="278">
        <v>134.01649435239995</v>
      </c>
      <c r="J10" s="382">
        <v>0.60713749547494278</v>
      </c>
      <c r="L10" s="33"/>
    </row>
    <row r="11" spans="1:18">
      <c r="A11" s="31">
        <v>4</v>
      </c>
      <c r="B11" s="10"/>
      <c r="C11" s="12" t="s">
        <v>300</v>
      </c>
      <c r="D11" s="368">
        <v>22.513476061799999</v>
      </c>
      <c r="E11" s="382">
        <v>6.0397914791005111E-3</v>
      </c>
      <c r="F11" s="10">
        <v>28</v>
      </c>
      <c r="G11" s="382">
        <v>0.4499999999999999</v>
      </c>
      <c r="H11" s="383">
        <v>2.5</v>
      </c>
      <c r="I11" s="278">
        <v>15.745348161400006</v>
      </c>
      <c r="J11" s="382">
        <v>0.6993743710735143</v>
      </c>
      <c r="L11" s="33"/>
    </row>
    <row r="12" spans="1:18">
      <c r="A12" s="31">
        <v>5</v>
      </c>
      <c r="B12" s="10"/>
      <c r="C12" s="12" t="s">
        <v>301</v>
      </c>
      <c r="D12" s="368">
        <v>37.426484018300023</v>
      </c>
      <c r="E12" s="382">
        <v>1.3788312563906438E-2</v>
      </c>
      <c r="F12" s="10">
        <v>152</v>
      </c>
      <c r="G12" s="382">
        <v>0.45000000000000023</v>
      </c>
      <c r="H12" s="383">
        <v>2.5</v>
      </c>
      <c r="I12" s="278">
        <v>38.086439919899988</v>
      </c>
      <c r="J12" s="382">
        <v>1.0176333930079389</v>
      </c>
      <c r="L12" s="33"/>
    </row>
    <row r="13" spans="1:18">
      <c r="A13" s="31">
        <v>6</v>
      </c>
      <c r="B13" s="10"/>
      <c r="C13" s="12" t="s">
        <v>304</v>
      </c>
      <c r="D13" s="368">
        <v>47.428241035599996</v>
      </c>
      <c r="E13" s="382">
        <v>5.9577880184217072E-2</v>
      </c>
      <c r="F13" s="10">
        <v>64</v>
      </c>
      <c r="G13" s="382">
        <v>0.45</v>
      </c>
      <c r="H13" s="383">
        <v>2.5</v>
      </c>
      <c r="I13" s="278">
        <v>69.007006077300019</v>
      </c>
      <c r="J13" s="382">
        <v>1.4549771311464583</v>
      </c>
      <c r="L13" s="33"/>
    </row>
    <row r="14" spans="1:18">
      <c r="A14" s="31">
        <v>7</v>
      </c>
      <c r="B14" s="10"/>
      <c r="C14" s="12" t="s">
        <v>307</v>
      </c>
      <c r="D14" s="368">
        <v>0.67850893570000004</v>
      </c>
      <c r="E14" s="382">
        <v>0.51962000000000008</v>
      </c>
      <c r="F14" s="10">
        <v>6</v>
      </c>
      <c r="G14" s="382">
        <v>0.44999999999999996</v>
      </c>
      <c r="H14" s="383">
        <v>2.5</v>
      </c>
      <c r="I14" s="278">
        <v>1.6190791278999999</v>
      </c>
      <c r="J14" s="382">
        <v>2.3862311057549124</v>
      </c>
      <c r="L14" s="33"/>
    </row>
    <row r="15" spans="1:18">
      <c r="A15" s="31">
        <v>8</v>
      </c>
      <c r="B15" s="10"/>
      <c r="C15" s="12" t="s">
        <v>311</v>
      </c>
      <c r="D15" s="368">
        <v>8.3339986589999988</v>
      </c>
      <c r="E15" s="382">
        <v>1</v>
      </c>
      <c r="F15" s="10">
        <v>9</v>
      </c>
      <c r="G15" s="382">
        <v>0.45</v>
      </c>
      <c r="H15" s="383">
        <v>2.5</v>
      </c>
      <c r="I15" s="278"/>
      <c r="J15" s="382"/>
      <c r="L15" s="33"/>
    </row>
    <row r="16" spans="1:18" s="195" customFormat="1">
      <c r="A16" s="268">
        <v>9</v>
      </c>
      <c r="B16" s="57" t="s">
        <v>646</v>
      </c>
      <c r="C16" s="57"/>
      <c r="D16" s="381">
        <v>737.6837518332004</v>
      </c>
      <c r="E16" s="384">
        <v>1.7864342635138142E-2</v>
      </c>
      <c r="F16" s="22">
        <v>483</v>
      </c>
      <c r="G16" s="384">
        <v>0.45000000000000007</v>
      </c>
      <c r="H16" s="385">
        <v>2.5</v>
      </c>
      <c r="I16" s="279">
        <v>352.95701954840001</v>
      </c>
      <c r="J16" s="384">
        <v>0.478466576864781</v>
      </c>
      <c r="L16" s="269"/>
    </row>
    <row r="17" spans="1:14">
      <c r="A17" s="178"/>
      <c r="B17" s="178" t="s">
        <v>378</v>
      </c>
      <c r="C17" s="12"/>
      <c r="D17" s="32"/>
      <c r="E17" s="32"/>
      <c r="F17" s="32"/>
      <c r="G17" s="10"/>
      <c r="H17" s="10"/>
      <c r="I17" s="32"/>
      <c r="J17" s="32"/>
    </row>
    <row r="18" spans="1:14">
      <c r="A18" s="31">
        <v>1</v>
      </c>
      <c r="B18" s="10"/>
      <c r="C18" s="12" t="s">
        <v>295</v>
      </c>
      <c r="D18" s="368">
        <v>266.23559798949998</v>
      </c>
      <c r="E18" s="382">
        <v>6.1454004731326974E-4</v>
      </c>
      <c r="F18" s="10">
        <v>29</v>
      </c>
      <c r="G18" s="382">
        <v>0.45</v>
      </c>
      <c r="H18" s="383">
        <v>2.5</v>
      </c>
      <c r="I18" s="278">
        <v>80.395768968800013</v>
      </c>
      <c r="J18" s="382">
        <v>0.30197227409074978</v>
      </c>
      <c r="L18" s="33"/>
    </row>
    <row r="19" spans="1:14">
      <c r="A19" s="31">
        <v>2</v>
      </c>
      <c r="B19" s="10"/>
      <c r="C19" s="12" t="s">
        <v>298</v>
      </c>
      <c r="D19" s="368">
        <v>43.221631989399995</v>
      </c>
      <c r="E19" s="382">
        <v>1.6200000000000003E-3</v>
      </c>
      <c r="F19" s="10">
        <v>12</v>
      </c>
      <c r="G19" s="382">
        <v>0.45000000000000018</v>
      </c>
      <c r="H19" s="383">
        <v>2.5</v>
      </c>
      <c r="I19" s="278">
        <v>21.9082393467</v>
      </c>
      <c r="J19" s="382">
        <v>0.50688135404218282</v>
      </c>
      <c r="L19" s="33"/>
    </row>
    <row r="20" spans="1:14">
      <c r="A20" s="31">
        <v>3</v>
      </c>
      <c r="B20" s="10"/>
      <c r="C20" s="12" t="s">
        <v>299</v>
      </c>
      <c r="D20" s="368">
        <v>127.2767073218</v>
      </c>
      <c r="E20" s="382">
        <v>3.2915785686776773E-3</v>
      </c>
      <c r="F20" s="10">
        <v>9</v>
      </c>
      <c r="G20" s="382">
        <v>0.45000000000000007</v>
      </c>
      <c r="H20" s="383">
        <v>2.5</v>
      </c>
      <c r="I20" s="278">
        <v>100.60274127389998</v>
      </c>
      <c r="J20" s="382">
        <v>0.79042539197326267</v>
      </c>
    </row>
    <row r="21" spans="1:14" hidden="1">
      <c r="A21" s="31">
        <v>4</v>
      </c>
      <c r="B21" s="10"/>
      <c r="C21" s="12" t="s">
        <v>300</v>
      </c>
      <c r="D21" s="10"/>
      <c r="E21" s="10"/>
      <c r="F21" s="10"/>
      <c r="G21" s="10"/>
      <c r="H21" s="10"/>
      <c r="I21" s="10"/>
      <c r="J21" s="10"/>
    </row>
    <row r="22" spans="1:14" hidden="1">
      <c r="A22" s="31">
        <v>5</v>
      </c>
      <c r="B22" s="10"/>
      <c r="C22" s="12" t="s">
        <v>301</v>
      </c>
      <c r="D22" s="10"/>
      <c r="E22" s="10"/>
      <c r="F22" s="10"/>
      <c r="G22" s="10"/>
      <c r="H22" s="10"/>
      <c r="I22" s="10"/>
      <c r="J22" s="10"/>
    </row>
    <row r="23" spans="1:14" hidden="1">
      <c r="A23" s="31">
        <v>6</v>
      </c>
      <c r="B23" s="10"/>
      <c r="C23" s="12" t="s">
        <v>304</v>
      </c>
      <c r="D23" s="10"/>
      <c r="E23" s="10"/>
      <c r="F23" s="10"/>
      <c r="G23" s="10"/>
      <c r="H23" s="10"/>
      <c r="I23" s="10"/>
      <c r="J23" s="10"/>
    </row>
    <row r="24" spans="1:14" hidden="1">
      <c r="A24" s="31">
        <v>7</v>
      </c>
      <c r="B24" s="10"/>
      <c r="C24" s="12" t="s">
        <v>307</v>
      </c>
      <c r="D24" s="10"/>
      <c r="E24" s="10"/>
      <c r="F24" s="10"/>
      <c r="G24" s="10"/>
      <c r="H24" s="10"/>
      <c r="I24" s="10"/>
      <c r="J24" s="10"/>
    </row>
    <row r="25" spans="1:14" hidden="1">
      <c r="A25" s="31">
        <v>8</v>
      </c>
      <c r="B25" s="10"/>
      <c r="C25" s="12" t="s">
        <v>311</v>
      </c>
      <c r="D25" s="10"/>
      <c r="E25" s="10"/>
      <c r="F25" s="10"/>
      <c r="G25" s="10"/>
      <c r="H25" s="10"/>
      <c r="I25" s="10"/>
      <c r="J25" s="10"/>
    </row>
    <row r="26" spans="1:14" s="195" customFormat="1">
      <c r="A26" s="268">
        <v>9</v>
      </c>
      <c r="B26" s="57" t="s">
        <v>647</v>
      </c>
      <c r="C26" s="57"/>
      <c r="D26" s="381">
        <v>436.73393730070001</v>
      </c>
      <c r="E26" s="384">
        <v>1.4942112512560724E-3</v>
      </c>
      <c r="F26" s="22">
        <v>50</v>
      </c>
      <c r="G26" s="384">
        <v>0.44999999999999996</v>
      </c>
      <c r="H26" s="385">
        <v>2.5</v>
      </c>
      <c r="I26" s="279">
        <v>202.90674958939999</v>
      </c>
      <c r="J26" s="384">
        <v>0.46460037166677676</v>
      </c>
      <c r="K26" s="7"/>
      <c r="L26" s="7"/>
      <c r="M26" s="7"/>
    </row>
    <row r="27" spans="1:14">
      <c r="A27" s="270">
        <v>10</v>
      </c>
      <c r="B27" s="587" t="s">
        <v>648</v>
      </c>
      <c r="C27" s="587"/>
      <c r="D27" s="389">
        <v>1174.7685472840003</v>
      </c>
      <c r="E27" s="386">
        <v>1.1890142424172906E-2</v>
      </c>
      <c r="F27" s="327">
        <v>544</v>
      </c>
      <c r="G27" s="386">
        <v>0.45000000936903267</v>
      </c>
      <c r="H27" s="387">
        <v>2.5</v>
      </c>
      <c r="I27" s="390">
        <v>556.36739756440011</v>
      </c>
      <c r="J27" s="386">
        <v>0.47359745785728657</v>
      </c>
    </row>
    <row r="28" spans="1:14">
      <c r="A28" s="9"/>
      <c r="B28" s="272"/>
      <c r="C28" s="9"/>
      <c r="D28" s="9"/>
      <c r="E28" s="388"/>
      <c r="F28" s="9"/>
      <c r="G28" s="388"/>
      <c r="H28" s="9"/>
      <c r="I28" s="9"/>
      <c r="J28" s="388"/>
    </row>
    <row r="29" spans="1:14" ht="42.95" customHeight="1">
      <c r="A29" s="567" t="s">
        <v>1254</v>
      </c>
      <c r="B29" s="567"/>
      <c r="C29" s="567"/>
      <c r="D29" s="567"/>
      <c r="E29" s="567"/>
      <c r="F29" s="567"/>
      <c r="G29" s="567"/>
      <c r="H29" s="567"/>
      <c r="I29" s="567"/>
      <c r="J29" s="567"/>
      <c r="N29" s="122"/>
    </row>
    <row r="30" spans="1:14" ht="15.6" customHeight="1">
      <c r="A30" s="9"/>
      <c r="B30" s="9"/>
      <c r="C30" s="9"/>
      <c r="D30" s="9"/>
      <c r="E30" s="9"/>
      <c r="F30" s="9"/>
      <c r="G30" s="9"/>
      <c r="H30" s="9"/>
      <c r="I30" s="9"/>
      <c r="J30" s="9"/>
    </row>
    <row r="31" spans="1:14">
      <c r="A31" s="6"/>
      <c r="B31" s="161"/>
      <c r="C31" s="109"/>
      <c r="D31" s="36" t="s">
        <v>133</v>
      </c>
      <c r="E31" s="36" t="s">
        <v>134</v>
      </c>
      <c r="F31" s="36" t="s">
        <v>135</v>
      </c>
      <c r="G31" s="36" t="s">
        <v>190</v>
      </c>
      <c r="H31" s="36" t="s">
        <v>191</v>
      </c>
      <c r="I31" s="36" t="s">
        <v>286</v>
      </c>
      <c r="J31" s="36" t="s">
        <v>287</v>
      </c>
    </row>
    <row r="32" spans="1:14" ht="38.1" customHeight="1">
      <c r="A32" s="6"/>
      <c r="B32" s="141"/>
      <c r="C32" s="579" t="s">
        <v>644</v>
      </c>
      <c r="D32" s="608" t="s">
        <v>357</v>
      </c>
      <c r="E32" s="608" t="s">
        <v>278</v>
      </c>
      <c r="F32" s="608" t="s">
        <v>279</v>
      </c>
      <c r="G32" s="608" t="s">
        <v>280</v>
      </c>
      <c r="H32" s="608" t="s">
        <v>281</v>
      </c>
      <c r="I32" s="608" t="s">
        <v>608</v>
      </c>
      <c r="J32" s="608" t="s">
        <v>645</v>
      </c>
    </row>
    <row r="33" spans="1:10" ht="32.450000000000003" customHeight="1">
      <c r="A33" s="34" t="s">
        <v>390</v>
      </c>
      <c r="B33" s="183"/>
      <c r="C33" s="579"/>
      <c r="D33" s="610"/>
      <c r="E33" s="610"/>
      <c r="F33" s="610"/>
      <c r="G33" s="610"/>
      <c r="H33" s="610"/>
      <c r="I33" s="610"/>
      <c r="J33" s="610"/>
    </row>
    <row r="34" spans="1:10">
      <c r="A34" s="178"/>
      <c r="B34" s="178" t="s">
        <v>379</v>
      </c>
      <c r="C34" s="12"/>
      <c r="D34" s="10"/>
      <c r="E34" s="10"/>
      <c r="F34" s="10"/>
      <c r="G34" s="10"/>
      <c r="H34" s="10"/>
      <c r="I34" s="10"/>
      <c r="J34" s="10"/>
    </row>
    <row r="35" spans="1:10">
      <c r="A35" s="31">
        <v>1</v>
      </c>
      <c r="B35" s="10"/>
      <c r="C35" s="12" t="s">
        <v>295</v>
      </c>
      <c r="D35" s="368">
        <v>578.06695361620007</v>
      </c>
      <c r="E35" s="382">
        <v>7.9540491791772554E-4</v>
      </c>
      <c r="F35" s="10">
        <v>87</v>
      </c>
      <c r="G35" s="382">
        <v>0.45000000000000018</v>
      </c>
      <c r="H35" s="383">
        <v>2.5</v>
      </c>
      <c r="I35" s="278">
        <v>160.02283025580007</v>
      </c>
      <c r="J35" s="382">
        <v>0.27682404132384475</v>
      </c>
    </row>
    <row r="36" spans="1:10">
      <c r="A36" s="31">
        <v>2</v>
      </c>
      <c r="B36" s="10"/>
      <c r="C36" s="12" t="s">
        <v>298</v>
      </c>
      <c r="D36" s="368">
        <v>148.38177757269997</v>
      </c>
      <c r="E36" s="382">
        <v>1.7609999999999993E-3</v>
      </c>
      <c r="F36" s="10">
        <v>29</v>
      </c>
      <c r="G36" s="382">
        <v>0.45000000000000023</v>
      </c>
      <c r="H36" s="383">
        <v>2.5</v>
      </c>
      <c r="I36" s="278">
        <v>65.802584280200008</v>
      </c>
      <c r="J36" s="382">
        <v>0.44346809531891374</v>
      </c>
    </row>
    <row r="37" spans="1:10">
      <c r="A37" s="31">
        <v>3</v>
      </c>
      <c r="B37" s="10"/>
      <c r="C37" s="12" t="s">
        <v>299</v>
      </c>
      <c r="D37" s="368">
        <v>315.88088966619995</v>
      </c>
      <c r="E37" s="382">
        <v>3.2384742305714047E-3</v>
      </c>
      <c r="F37" s="10">
        <v>99</v>
      </c>
      <c r="G37" s="382">
        <v>0.4499999999999999</v>
      </c>
      <c r="H37" s="383">
        <v>2.5</v>
      </c>
      <c r="I37" s="278">
        <v>197.77465805539998</v>
      </c>
      <c r="J37" s="382">
        <v>0.62610516978217279</v>
      </c>
    </row>
    <row r="38" spans="1:10">
      <c r="A38" s="31">
        <v>4</v>
      </c>
      <c r="B38" s="10"/>
      <c r="C38" s="12" t="s">
        <v>300</v>
      </c>
      <c r="D38" s="368">
        <v>98.9929620618</v>
      </c>
      <c r="E38" s="382">
        <v>6.0408207330206222E-3</v>
      </c>
      <c r="F38" s="10">
        <v>28</v>
      </c>
      <c r="G38" s="382">
        <v>0.45000000000000029</v>
      </c>
      <c r="H38" s="383">
        <v>2.5</v>
      </c>
      <c r="I38" s="278">
        <v>82.209200767900029</v>
      </c>
      <c r="J38" s="382">
        <v>0.83045500463535837</v>
      </c>
    </row>
    <row r="39" spans="1:10">
      <c r="A39" s="31">
        <v>5</v>
      </c>
      <c r="B39" s="10"/>
      <c r="C39" s="12" t="s">
        <v>301</v>
      </c>
      <c r="D39" s="368">
        <v>129.8099449987001</v>
      </c>
      <c r="E39" s="382">
        <v>1.4606019245862342E-2</v>
      </c>
      <c r="F39" s="10">
        <v>149</v>
      </c>
      <c r="G39" s="382">
        <v>0.45000000000000007</v>
      </c>
      <c r="H39" s="383">
        <v>2.5</v>
      </c>
      <c r="I39" s="278">
        <v>145.56704657879996</v>
      </c>
      <c r="J39" s="382">
        <v>1.1213859352629549</v>
      </c>
    </row>
    <row r="40" spans="1:10">
      <c r="A40" s="31">
        <v>6</v>
      </c>
      <c r="B40" s="10"/>
      <c r="C40" s="12" t="s">
        <v>304</v>
      </c>
      <c r="D40" s="368">
        <v>58.741787699900001</v>
      </c>
      <c r="E40" s="382">
        <v>4.8210095574805004E-2</v>
      </c>
      <c r="F40" s="10">
        <v>75</v>
      </c>
      <c r="G40" s="382">
        <v>0.45</v>
      </c>
      <c r="H40" s="383">
        <v>2.5</v>
      </c>
      <c r="I40" s="278">
        <v>82.402865069099988</v>
      </c>
      <c r="J40" s="382">
        <v>1.4027980471088093</v>
      </c>
    </row>
    <row r="41" spans="1:10">
      <c r="A41" s="31">
        <v>7</v>
      </c>
      <c r="B41" s="10"/>
      <c r="C41" s="12" t="s">
        <v>307</v>
      </c>
      <c r="D41" s="368"/>
      <c r="E41" s="382"/>
      <c r="F41" s="10"/>
      <c r="G41" s="382">
        <v>0.45000000000000007</v>
      </c>
      <c r="H41" s="383">
        <v>2.5</v>
      </c>
      <c r="I41" s="278"/>
      <c r="J41" s="382"/>
    </row>
    <row r="42" spans="1:10">
      <c r="A42" s="31">
        <v>8</v>
      </c>
      <c r="B42" s="10"/>
      <c r="C42" s="12" t="s">
        <v>311</v>
      </c>
      <c r="D42" s="368">
        <v>12.312325659599999</v>
      </c>
      <c r="E42" s="382">
        <v>1</v>
      </c>
      <c r="F42" s="10">
        <v>6</v>
      </c>
      <c r="G42" s="382">
        <v>0.45</v>
      </c>
      <c r="H42" s="383">
        <v>2.5</v>
      </c>
      <c r="I42" s="278"/>
      <c r="J42" s="382"/>
    </row>
    <row r="43" spans="1:10">
      <c r="A43" s="268">
        <v>9</v>
      </c>
      <c r="B43" s="57" t="s">
        <v>646</v>
      </c>
      <c r="C43" s="57"/>
      <c r="D43" s="381">
        <v>1342.1866412751001</v>
      </c>
      <c r="E43" s="384">
        <v>1.4440873783579338E-2</v>
      </c>
      <c r="F43" s="22">
        <v>473</v>
      </c>
      <c r="G43" s="384">
        <v>0.45000000000000012</v>
      </c>
      <c r="H43" s="385">
        <v>2.5</v>
      </c>
      <c r="I43" s="279">
        <v>733.77918500720011</v>
      </c>
      <c r="J43" s="384">
        <v>0.54670428272933591</v>
      </c>
    </row>
    <row r="44" spans="1:10">
      <c r="A44" s="178"/>
      <c r="B44" s="178" t="s">
        <v>378</v>
      </c>
      <c r="C44" s="12"/>
      <c r="D44" s="32"/>
      <c r="E44" s="32"/>
      <c r="F44" s="32"/>
      <c r="G44" s="10"/>
      <c r="H44" s="10"/>
      <c r="I44" s="32"/>
      <c r="J44" s="32"/>
    </row>
    <row r="45" spans="1:10">
      <c r="A45" s="31">
        <v>1</v>
      </c>
      <c r="B45" s="10"/>
      <c r="C45" s="12" t="s">
        <v>295</v>
      </c>
      <c r="D45" s="368">
        <v>255.74502529739996</v>
      </c>
      <c r="E45" s="382">
        <v>6.3257892704675302E-4</v>
      </c>
      <c r="F45" s="10">
        <v>28</v>
      </c>
      <c r="G45" s="382">
        <v>0.4499999999999999</v>
      </c>
      <c r="H45" s="383">
        <v>2.5</v>
      </c>
      <c r="I45" s="278">
        <v>77.087869637299988</v>
      </c>
      <c r="J45" s="382">
        <v>0.30142470825251166</v>
      </c>
    </row>
    <row r="46" spans="1:10">
      <c r="A46" s="31">
        <v>2</v>
      </c>
      <c r="B46" s="10"/>
      <c r="C46" s="12" t="s">
        <v>298</v>
      </c>
      <c r="D46" s="368">
        <v>70.840858246199986</v>
      </c>
      <c r="E46" s="382">
        <v>1.6200000000000001E-3</v>
      </c>
      <c r="F46" s="10">
        <v>13</v>
      </c>
      <c r="G46" s="382">
        <v>0.45</v>
      </c>
      <c r="H46" s="383">
        <v>2.5</v>
      </c>
      <c r="I46" s="278">
        <v>36.2233095729</v>
      </c>
      <c r="J46" s="382">
        <v>0.51133357880856933</v>
      </c>
    </row>
    <row r="47" spans="1:10">
      <c r="A47" s="31">
        <v>3</v>
      </c>
      <c r="B47" s="10"/>
      <c r="C47" s="12" t="s">
        <v>299</v>
      </c>
      <c r="D47" s="368">
        <v>120.94301286450001</v>
      </c>
      <c r="E47" s="382">
        <v>3.0963355051666229E-3</v>
      </c>
      <c r="F47" s="10">
        <v>12</v>
      </c>
      <c r="G47" s="382">
        <v>0.45000000000000007</v>
      </c>
      <c r="H47" s="383">
        <v>2.5</v>
      </c>
      <c r="I47" s="278">
        <v>93.00905905190001</v>
      </c>
      <c r="J47" s="382">
        <v>0.76903209907713987</v>
      </c>
    </row>
    <row r="48" spans="1:10" hidden="1">
      <c r="A48" s="31">
        <v>4</v>
      </c>
      <c r="B48" s="10"/>
      <c r="C48" s="12" t="s">
        <v>300</v>
      </c>
      <c r="D48" s="10"/>
      <c r="E48" s="10"/>
      <c r="F48" s="10"/>
      <c r="G48" s="10"/>
      <c r="H48" s="10"/>
      <c r="I48" s="10"/>
      <c r="J48" s="10"/>
    </row>
    <row r="49" spans="1:10" hidden="1">
      <c r="A49" s="31">
        <v>5</v>
      </c>
      <c r="B49" s="10"/>
      <c r="C49" s="12" t="s">
        <v>301</v>
      </c>
      <c r="D49" s="10"/>
      <c r="E49" s="10"/>
      <c r="F49" s="10"/>
      <c r="G49" s="10"/>
      <c r="H49" s="10"/>
      <c r="I49" s="10"/>
      <c r="J49" s="10"/>
    </row>
    <row r="50" spans="1:10" hidden="1">
      <c r="A50" s="31">
        <v>6</v>
      </c>
      <c r="B50" s="10"/>
      <c r="C50" s="12" t="s">
        <v>304</v>
      </c>
      <c r="D50" s="10"/>
      <c r="E50" s="10"/>
      <c r="F50" s="10"/>
      <c r="G50" s="10"/>
      <c r="H50" s="10"/>
      <c r="I50" s="10"/>
      <c r="J50" s="10"/>
    </row>
    <row r="51" spans="1:10" hidden="1">
      <c r="A51" s="31">
        <v>7</v>
      </c>
      <c r="B51" s="10"/>
      <c r="C51" s="12" t="s">
        <v>307</v>
      </c>
      <c r="D51" s="10"/>
      <c r="E51" s="10"/>
      <c r="F51" s="10"/>
      <c r="G51" s="10"/>
      <c r="H51" s="10"/>
      <c r="I51" s="10"/>
      <c r="J51" s="10"/>
    </row>
    <row r="52" spans="1:10" hidden="1">
      <c r="A52" s="31">
        <v>8</v>
      </c>
      <c r="B52" s="10"/>
      <c r="C52" s="12" t="s">
        <v>311</v>
      </c>
      <c r="D52" s="10"/>
      <c r="E52" s="10"/>
      <c r="F52" s="10"/>
      <c r="G52" s="10"/>
      <c r="H52" s="10"/>
      <c r="I52" s="10"/>
      <c r="J52" s="10"/>
    </row>
    <row r="53" spans="1:10">
      <c r="A53" s="268">
        <v>9</v>
      </c>
      <c r="B53" s="57" t="s">
        <v>647</v>
      </c>
      <c r="C53" s="57"/>
      <c r="D53" s="381">
        <v>447.52889640809997</v>
      </c>
      <c r="E53" s="384">
        <v>1.4547021524606294E-3</v>
      </c>
      <c r="F53" s="22">
        <v>53</v>
      </c>
      <c r="G53" s="384">
        <v>0.4499999999999999</v>
      </c>
      <c r="H53" s="385">
        <v>2.5</v>
      </c>
      <c r="I53" s="279">
        <v>206.32023826209999</v>
      </c>
      <c r="J53" s="384">
        <v>0.46102104225680507</v>
      </c>
    </row>
    <row r="54" spans="1:10">
      <c r="A54" s="270">
        <v>10</v>
      </c>
      <c r="B54" s="587" t="s">
        <v>648</v>
      </c>
      <c r="C54" s="587"/>
      <c r="D54" s="389">
        <v>1790.4983370073996</v>
      </c>
      <c r="E54" s="386">
        <v>1.1210563418940542E-2</v>
      </c>
      <c r="F54" s="327">
        <v>535</v>
      </c>
      <c r="G54" s="386">
        <v>0.44999999999999996</v>
      </c>
      <c r="H54" s="387">
        <v>2.5</v>
      </c>
      <c r="I54" s="390">
        <v>940.84400659209996</v>
      </c>
      <c r="J54" s="386">
        <v>0.5254648871467853</v>
      </c>
    </row>
    <row r="55" spans="1:10">
      <c r="A55" s="9"/>
      <c r="B55" s="9"/>
      <c r="C55" s="9"/>
      <c r="D55" s="9"/>
      <c r="E55" s="9"/>
      <c r="F55" s="9"/>
      <c r="G55" s="9"/>
      <c r="H55" s="9"/>
      <c r="I55" s="9"/>
      <c r="J55" s="9"/>
    </row>
  </sheetData>
  <mergeCells count="19">
    <mergeCell ref="H32:H33"/>
    <mergeCell ref="I32:I33"/>
    <mergeCell ref="J32:J33"/>
    <mergeCell ref="B54:C54"/>
    <mergeCell ref="C32:C33"/>
    <mergeCell ref="D32:D33"/>
    <mergeCell ref="E32:E33"/>
    <mergeCell ref="F32:F33"/>
    <mergeCell ref="G32:G33"/>
    <mergeCell ref="A29:J29"/>
    <mergeCell ref="H5:H6"/>
    <mergeCell ref="I5:I6"/>
    <mergeCell ref="J5:J6"/>
    <mergeCell ref="B27:C27"/>
    <mergeCell ref="C5:C6"/>
    <mergeCell ref="D5:D6"/>
    <mergeCell ref="E5:E6"/>
    <mergeCell ref="F5:F6"/>
    <mergeCell ref="G5:G6"/>
  </mergeCells>
  <pageMargins left="0.70866141732283472" right="0.70866141732283472" top="0.74803149606299213" bottom="0.74803149606299213" header="0.31496062992125984" footer="0.31496062992125984"/>
  <pageSetup paperSize="9" fitToHeight="0" orientation="landscape" r:id="rId1"/>
  <rowBreaks count="1" manualBreakCount="1">
    <brk id="30"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AE6B-C0BD-414E-B7EE-EF0853D7DC31}">
  <dimension ref="A1:P41"/>
  <sheetViews>
    <sheetView showGridLines="0" zoomScaleNormal="100" workbookViewId="0">
      <selection activeCell="D1" sqref="D1"/>
    </sheetView>
  </sheetViews>
  <sheetFormatPr defaultColWidth="8.625" defaultRowHeight="15"/>
  <cols>
    <col min="1" max="1" width="60.5" style="7" customWidth="1"/>
    <col min="2" max="3" width="11.875" style="7" customWidth="1"/>
    <col min="4" max="4" width="8.625" style="7" customWidth="1"/>
    <col min="5" max="16384" width="8.625" style="7"/>
  </cols>
  <sheetData>
    <row r="1" spans="1:16" s="84" customFormat="1" ht="20.45" customHeight="1">
      <c r="A1" s="69" t="s">
        <v>96</v>
      </c>
      <c r="B1" s="81"/>
      <c r="C1" s="81"/>
      <c r="D1" s="82"/>
      <c r="E1" s="82"/>
      <c r="F1" s="82"/>
      <c r="G1" s="82"/>
      <c r="H1" s="82"/>
      <c r="I1" s="82"/>
      <c r="J1" s="83"/>
      <c r="K1" s="82"/>
      <c r="L1" s="82"/>
      <c r="P1" s="85"/>
    </row>
    <row r="2" spans="1:16" s="84" customFormat="1" ht="12.75" customHeight="1">
      <c r="A2" s="81"/>
      <c r="B2" s="81"/>
      <c r="C2" s="81"/>
      <c r="D2" s="82"/>
      <c r="E2" s="82"/>
      <c r="F2" s="82"/>
      <c r="G2" s="82"/>
      <c r="H2" s="82"/>
      <c r="I2" s="82"/>
      <c r="J2" s="83"/>
      <c r="K2" s="82"/>
      <c r="L2" s="82"/>
      <c r="P2" s="85"/>
    </row>
    <row r="3" spans="1:16" s="84" customFormat="1" ht="78" customHeight="1">
      <c r="A3" s="568" t="s">
        <v>97</v>
      </c>
      <c r="B3" s="569"/>
      <c r="C3" s="569"/>
      <c r="D3" s="86"/>
      <c r="E3" s="86"/>
      <c r="F3" s="86"/>
      <c r="G3" s="86"/>
      <c r="H3" s="86"/>
      <c r="I3" s="86"/>
      <c r="J3" s="86"/>
      <c r="K3" s="86"/>
      <c r="L3" s="86"/>
      <c r="M3" s="86"/>
      <c r="N3" s="86"/>
      <c r="P3" s="85"/>
    </row>
    <row r="4" spans="1:16" s="84" customFormat="1" ht="12" customHeight="1">
      <c r="A4" s="87"/>
      <c r="B4" s="87"/>
      <c r="C4" s="87"/>
      <c r="D4" s="82"/>
      <c r="E4" s="82"/>
      <c r="F4" s="82"/>
      <c r="G4" s="82"/>
      <c r="H4" s="82"/>
      <c r="I4" s="82"/>
      <c r="J4" s="83"/>
      <c r="K4" s="82"/>
      <c r="L4" s="82"/>
      <c r="P4" s="85"/>
    </row>
    <row r="5" spans="1:16" s="84" customFormat="1" ht="102" customHeight="1">
      <c r="A5" s="569" t="s">
        <v>98</v>
      </c>
      <c r="B5" s="569"/>
      <c r="C5" s="569"/>
      <c r="D5" s="88"/>
      <c r="E5" s="88"/>
      <c r="F5" s="88"/>
      <c r="G5" s="88"/>
      <c r="H5" s="88"/>
      <c r="I5" s="88"/>
      <c r="J5" s="88"/>
      <c r="K5" s="88"/>
      <c r="L5" s="88"/>
      <c r="M5" s="88"/>
      <c r="N5" s="88"/>
      <c r="P5" s="85"/>
    </row>
    <row r="6" spans="1:16" s="84" customFormat="1" ht="12">
      <c r="A6" s="89"/>
      <c r="B6" s="89"/>
      <c r="C6" s="89"/>
      <c r="D6" s="90"/>
      <c r="E6" s="90"/>
      <c r="F6" s="90"/>
      <c r="G6" s="90"/>
      <c r="H6" s="90"/>
      <c r="I6" s="90"/>
      <c r="J6" s="90"/>
      <c r="K6" s="90"/>
      <c r="L6" s="90"/>
      <c r="M6" s="90"/>
      <c r="N6" s="90"/>
      <c r="P6" s="85"/>
    </row>
    <row r="7" spans="1:16" s="84" customFormat="1" ht="54.6" customHeight="1">
      <c r="A7" s="569" t="s">
        <v>99</v>
      </c>
      <c r="B7" s="569"/>
      <c r="C7" s="569"/>
      <c r="D7" s="88"/>
      <c r="E7" s="88"/>
      <c r="F7" s="88"/>
      <c r="G7" s="88"/>
      <c r="H7" s="88"/>
      <c r="I7" s="88"/>
      <c r="J7" s="88"/>
      <c r="K7" s="88"/>
      <c r="L7" s="88"/>
      <c r="M7" s="88"/>
      <c r="N7" s="88"/>
      <c r="P7" s="85"/>
    </row>
    <row r="8" spans="1:16" s="84" customFormat="1" ht="12">
      <c r="A8" s="59"/>
      <c r="B8" s="59"/>
      <c r="C8" s="59"/>
      <c r="D8" s="86"/>
      <c r="E8" s="86"/>
      <c r="F8" s="86"/>
      <c r="G8" s="86"/>
      <c r="H8" s="86"/>
      <c r="I8" s="86"/>
      <c r="J8" s="86"/>
      <c r="K8" s="86"/>
      <c r="L8" s="86"/>
      <c r="M8" s="86"/>
      <c r="N8" s="86"/>
      <c r="P8" s="85"/>
    </row>
    <row r="9" spans="1:16" s="84" customFormat="1" ht="53.1" customHeight="1">
      <c r="A9" s="569" t="s">
        <v>100</v>
      </c>
      <c r="B9" s="569"/>
      <c r="C9" s="569"/>
      <c r="D9" s="86"/>
      <c r="E9" s="86"/>
      <c r="F9" s="86"/>
      <c r="G9" s="86"/>
      <c r="H9" s="86"/>
      <c r="I9" s="88"/>
      <c r="J9" s="88"/>
      <c r="K9" s="88"/>
      <c r="L9" s="88"/>
      <c r="M9" s="88"/>
      <c r="N9" s="88"/>
      <c r="P9" s="85"/>
    </row>
    <row r="10" spans="1:16" s="84" customFormat="1" ht="12">
      <c r="A10" s="87"/>
      <c r="B10" s="87"/>
      <c r="C10" s="87"/>
      <c r="D10" s="91"/>
      <c r="E10" s="91"/>
      <c r="F10" s="91"/>
      <c r="G10" s="91"/>
      <c r="H10" s="91"/>
      <c r="I10" s="91"/>
      <c r="J10" s="91"/>
      <c r="K10" s="91"/>
      <c r="L10" s="91"/>
      <c r="M10" s="91"/>
      <c r="N10" s="91"/>
      <c r="P10" s="85"/>
    </row>
    <row r="11" spans="1:16" ht="18.75">
      <c r="A11" s="3" t="s">
        <v>101</v>
      </c>
      <c r="B11" s="9"/>
      <c r="C11" s="9"/>
    </row>
    <row r="12" spans="1:16" ht="18.75">
      <c r="A12" s="3"/>
      <c r="B12" s="9"/>
      <c r="C12" s="9"/>
    </row>
    <row r="13" spans="1:16">
      <c r="A13" s="92"/>
      <c r="B13" s="93"/>
      <c r="C13" s="93"/>
    </row>
    <row r="14" spans="1:16" ht="24.75">
      <c r="A14" s="94" t="s">
        <v>102</v>
      </c>
      <c r="B14" s="95" t="s">
        <v>103</v>
      </c>
      <c r="C14" s="95" t="s">
        <v>104</v>
      </c>
    </row>
    <row r="15" spans="1:16">
      <c r="A15" s="6" t="s">
        <v>105</v>
      </c>
      <c r="B15" s="65">
        <v>13843136645.7185</v>
      </c>
      <c r="C15" s="65">
        <v>14184392326.6539</v>
      </c>
    </row>
    <row r="16" spans="1:16">
      <c r="A16" s="6" t="s">
        <v>106</v>
      </c>
      <c r="B16" s="65">
        <v>-610550705.71850014</v>
      </c>
      <c r="C16" s="65">
        <v>-987506638.08390045</v>
      </c>
    </row>
    <row r="17" spans="1:3">
      <c r="A17" s="6" t="s">
        <v>107</v>
      </c>
      <c r="B17" s="65">
        <v>178449790.71000001</v>
      </c>
      <c r="C17" s="65">
        <v>-95610917.129999995</v>
      </c>
    </row>
    <row r="18" spans="1:3">
      <c r="A18" s="96" t="s">
        <v>108</v>
      </c>
      <c r="B18" s="98">
        <v>13411035730.709999</v>
      </c>
      <c r="C18" s="98">
        <v>13101274771.440001</v>
      </c>
    </row>
    <row r="19" spans="1:3">
      <c r="A19" s="6" t="s">
        <v>109</v>
      </c>
      <c r="B19" s="65">
        <v>-336743502.15999997</v>
      </c>
      <c r="C19" s="65">
        <v>-351021072.31999999</v>
      </c>
    </row>
    <row r="20" spans="1:3">
      <c r="A20" s="6" t="s">
        <v>110</v>
      </c>
      <c r="B20" s="65">
        <v>-242584960.66</v>
      </c>
      <c r="C20" s="65">
        <v>-132306213.32799999</v>
      </c>
    </row>
    <row r="21" spans="1:3">
      <c r="A21" s="6" t="s">
        <v>111</v>
      </c>
      <c r="B21" s="65">
        <v>-0.1</v>
      </c>
      <c r="C21" s="65">
        <v>-160146126.74000001</v>
      </c>
    </row>
    <row r="22" spans="1:3">
      <c r="A22" s="6" t="s">
        <v>112</v>
      </c>
      <c r="B22" s="65">
        <v>-143096189.94999999</v>
      </c>
      <c r="C22" s="65">
        <v>-96288952.569999993</v>
      </c>
    </row>
    <row r="23" spans="1:3">
      <c r="A23" s="6" t="s">
        <v>113</v>
      </c>
      <c r="B23" s="65">
        <v>-407161555.47014016</v>
      </c>
      <c r="C23" s="65">
        <v>-355719211.83077997</v>
      </c>
    </row>
    <row r="24" spans="1:3">
      <c r="A24" s="6" t="s">
        <v>114</v>
      </c>
      <c r="B24" s="65">
        <v>-58840474.332144998</v>
      </c>
      <c r="C24" s="65">
        <v>-40900693.907625005</v>
      </c>
    </row>
    <row r="25" spans="1:3">
      <c r="A25" s="96" t="s">
        <v>115</v>
      </c>
      <c r="B25" s="98">
        <v>12222609048.037712</v>
      </c>
      <c r="C25" s="98">
        <v>11964892500.743597</v>
      </c>
    </row>
    <row r="26" spans="1:3">
      <c r="A26" s="6"/>
      <c r="B26" s="45" t="s">
        <v>116</v>
      </c>
      <c r="C26" s="65" t="s">
        <v>116</v>
      </c>
    </row>
    <row r="27" spans="1:3" hidden="1">
      <c r="A27" s="6" t="s">
        <v>117</v>
      </c>
      <c r="B27" s="45"/>
      <c r="C27" s="65"/>
    </row>
    <row r="28" spans="1:3" hidden="1">
      <c r="A28" s="96" t="s">
        <v>118</v>
      </c>
      <c r="B28" s="97"/>
      <c r="C28" s="98"/>
    </row>
    <row r="29" spans="1:3">
      <c r="A29" s="96" t="s">
        <v>119</v>
      </c>
      <c r="B29" s="98">
        <v>12222609048.037712</v>
      </c>
      <c r="C29" s="98">
        <v>11964892500.743597</v>
      </c>
    </row>
    <row r="30" spans="1:3">
      <c r="A30" s="6"/>
      <c r="B30" s="45" t="s">
        <v>116</v>
      </c>
      <c r="C30" s="65" t="s">
        <v>116</v>
      </c>
    </row>
    <row r="31" spans="1:3">
      <c r="A31" s="6" t="s">
        <v>120</v>
      </c>
      <c r="B31" s="65">
        <v>1307884022.1600001</v>
      </c>
      <c r="C31" s="65">
        <v>1307884022.1600001</v>
      </c>
    </row>
    <row r="32" spans="1:3">
      <c r="A32" s="6" t="s">
        <v>121</v>
      </c>
      <c r="B32" s="65">
        <v>108387106.79080001</v>
      </c>
      <c r="C32" s="65">
        <v>140601883.89919999</v>
      </c>
    </row>
    <row r="33" spans="1:7">
      <c r="A33" s="6" t="s">
        <v>122</v>
      </c>
      <c r="B33" s="65">
        <v>6444712.7563000917</v>
      </c>
      <c r="C33" s="65"/>
    </row>
    <row r="34" spans="1:7">
      <c r="A34" s="96" t="s">
        <v>123</v>
      </c>
      <c r="B34" s="98">
        <v>1422715841.7071004</v>
      </c>
      <c r="C34" s="98">
        <v>1448485906.0592</v>
      </c>
    </row>
    <row r="35" spans="1:7">
      <c r="A35" s="96" t="s">
        <v>124</v>
      </c>
      <c r="B35" s="98">
        <v>13645324889.744812</v>
      </c>
      <c r="C35" s="98">
        <v>13413378406.802797</v>
      </c>
      <c r="D35" s="79"/>
      <c r="G35" s="99"/>
    </row>
    <row r="36" spans="1:7">
      <c r="A36" s="8"/>
      <c r="B36" s="8"/>
      <c r="C36" s="8"/>
      <c r="D36" s="79"/>
    </row>
    <row r="37" spans="1:7" ht="48.6" customHeight="1">
      <c r="A37" s="567" t="s">
        <v>125</v>
      </c>
      <c r="B37" s="567"/>
      <c r="C37" s="567"/>
      <c r="D37" s="79"/>
    </row>
    <row r="38" spans="1:7">
      <c r="A38" s="8"/>
      <c r="B38" s="8"/>
      <c r="C38" s="8"/>
      <c r="D38" s="79"/>
    </row>
    <row r="39" spans="1:7" ht="24" customHeight="1">
      <c r="A39" s="567" t="s">
        <v>126</v>
      </c>
      <c r="B39" s="567"/>
      <c r="C39" s="567"/>
      <c r="D39" s="79"/>
    </row>
    <row r="40" spans="1:7">
      <c r="A40" s="9"/>
      <c r="B40" s="9"/>
      <c r="C40" s="9"/>
      <c r="D40" s="79"/>
    </row>
    <row r="41" spans="1:7">
      <c r="D41" s="79"/>
    </row>
  </sheetData>
  <mergeCells count="6">
    <mergeCell ref="A39:C39"/>
    <mergeCell ref="A3:C3"/>
    <mergeCell ref="A5:C5"/>
    <mergeCell ref="A7:C7"/>
    <mergeCell ref="A9:C9"/>
    <mergeCell ref="A37:C37"/>
  </mergeCells>
  <pageMargins left="0.7" right="0.7" top="0.75" bottom="0.75" header="0.3" footer="0.3"/>
  <pageSetup paperSize="9" scale="90" orientation="portrait" r:id="rId1"/>
  <rowBreaks count="1" manualBreakCount="1">
    <brk id="10" max="2" man="1"/>
  </rowBreaks>
  <colBreaks count="1" manualBreakCount="1">
    <brk id="3"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33DEF-40A9-4FAB-8B95-FA1FC184DC5C}">
  <sheetPr>
    <pageSetUpPr fitToPage="1"/>
  </sheetPr>
  <dimension ref="A1:N33"/>
  <sheetViews>
    <sheetView showGridLines="0" zoomScaleNormal="100" workbookViewId="0">
      <selection activeCell="P22" sqref="P22"/>
    </sheetView>
  </sheetViews>
  <sheetFormatPr defaultColWidth="8.375" defaultRowHeight="15"/>
  <cols>
    <col min="1" max="1" width="3.625" style="7" customWidth="1"/>
    <col min="2" max="2" width="21.875" style="7" customWidth="1"/>
    <col min="3" max="6" width="14.75" style="7" customWidth="1"/>
    <col min="7" max="10" width="14.75" style="7" hidden="1" customWidth="1"/>
    <col min="11" max="11" width="8.875" style="7" customWidth="1"/>
    <col min="12" max="16384" width="8.375" style="7"/>
  </cols>
  <sheetData>
    <row r="1" spans="1:13" ht="18.75">
      <c r="A1" s="3" t="s">
        <v>649</v>
      </c>
      <c r="B1" s="273"/>
      <c r="C1" s="273"/>
      <c r="D1" s="273"/>
      <c r="E1" s="273"/>
      <c r="F1" s="78"/>
      <c r="G1" s="9"/>
      <c r="H1" s="9"/>
      <c r="I1" s="9"/>
      <c r="J1" s="9"/>
    </row>
    <row r="2" spans="1:13" ht="21">
      <c r="A2" s="259"/>
      <c r="B2" s="274"/>
      <c r="C2" s="9"/>
      <c r="D2" s="9"/>
      <c r="E2" s="9"/>
      <c r="F2" s="9"/>
      <c r="G2" s="9"/>
      <c r="H2" s="9"/>
      <c r="I2" s="9"/>
      <c r="J2" s="9"/>
    </row>
    <row r="3" spans="1:13">
      <c r="A3" s="9"/>
      <c r="B3" s="9"/>
      <c r="C3" s="9"/>
      <c r="D3" s="9"/>
      <c r="E3" s="9"/>
      <c r="F3" s="9"/>
      <c r="G3" s="9"/>
      <c r="H3" s="9"/>
      <c r="I3" s="9"/>
      <c r="J3" s="9"/>
    </row>
    <row r="4" spans="1:13">
      <c r="A4" s="6"/>
      <c r="B4" s="10"/>
      <c r="C4" s="109" t="s">
        <v>133</v>
      </c>
      <c r="D4" s="109" t="s">
        <v>134</v>
      </c>
      <c r="E4" s="109" t="s">
        <v>135</v>
      </c>
      <c r="F4" s="109" t="s">
        <v>190</v>
      </c>
      <c r="G4" s="109" t="s">
        <v>191</v>
      </c>
      <c r="H4" s="109" t="s">
        <v>286</v>
      </c>
      <c r="I4" s="109" t="s">
        <v>287</v>
      </c>
      <c r="J4" s="109" t="s">
        <v>288</v>
      </c>
      <c r="M4" s="79"/>
    </row>
    <row r="5" spans="1:13">
      <c r="A5" s="6"/>
      <c r="B5" s="178" t="s">
        <v>365</v>
      </c>
      <c r="C5" s="579" t="s">
        <v>650</v>
      </c>
      <c r="D5" s="579"/>
      <c r="E5" s="579"/>
      <c r="F5" s="579"/>
      <c r="G5" s="599" t="s">
        <v>651</v>
      </c>
      <c r="H5" s="600"/>
      <c r="I5" s="600"/>
      <c r="J5" s="601"/>
    </row>
    <row r="6" spans="1:13" ht="30.95" customHeight="1">
      <c r="A6" s="6"/>
      <c r="B6" s="579" t="s">
        <v>652</v>
      </c>
      <c r="C6" s="579" t="s">
        <v>653</v>
      </c>
      <c r="D6" s="579"/>
      <c r="E6" s="579" t="s">
        <v>654</v>
      </c>
      <c r="F6" s="579"/>
      <c r="G6" s="599" t="s">
        <v>653</v>
      </c>
      <c r="H6" s="601"/>
      <c r="I6" s="599" t="s">
        <v>654</v>
      </c>
      <c r="J6" s="601"/>
    </row>
    <row r="7" spans="1:13" ht="32.450000000000003" customHeight="1">
      <c r="A7" s="147"/>
      <c r="B7" s="579"/>
      <c r="C7" s="36" t="s">
        <v>655</v>
      </c>
      <c r="D7" s="36" t="s">
        <v>656</v>
      </c>
      <c r="E7" s="36" t="s">
        <v>655</v>
      </c>
      <c r="F7" s="36" t="s">
        <v>656</v>
      </c>
      <c r="G7" s="36" t="s">
        <v>655</v>
      </c>
      <c r="H7" s="36" t="s">
        <v>656</v>
      </c>
      <c r="I7" s="36" t="s">
        <v>655</v>
      </c>
      <c r="J7" s="36" t="s">
        <v>656</v>
      </c>
    </row>
    <row r="8" spans="1:13">
      <c r="A8" s="275">
        <v>1</v>
      </c>
      <c r="B8" s="10" t="s">
        <v>657</v>
      </c>
      <c r="C8" s="43">
        <v>560891565</v>
      </c>
      <c r="D8" s="43">
        <v>1029360000</v>
      </c>
      <c r="E8" s="43">
        <v>41726545</v>
      </c>
      <c r="F8" s="43">
        <v>202198000</v>
      </c>
      <c r="G8" s="144"/>
      <c r="H8" s="12"/>
      <c r="I8" s="12"/>
      <c r="J8" s="12"/>
    </row>
    <row r="9" spans="1:13">
      <c r="A9" s="275">
        <v>2</v>
      </c>
      <c r="B9" s="10" t="s">
        <v>658</v>
      </c>
      <c r="C9" s="43">
        <v>11247604</v>
      </c>
      <c r="D9" s="43"/>
      <c r="E9" s="43">
        <v>13343330</v>
      </c>
      <c r="F9" s="43">
        <v>673919.32</v>
      </c>
      <c r="G9" s="12"/>
      <c r="H9" s="12"/>
      <c r="I9" s="12"/>
      <c r="J9" s="12"/>
    </row>
    <row r="10" spans="1:13">
      <c r="A10" s="275">
        <v>3</v>
      </c>
      <c r="B10" s="10" t="s">
        <v>659</v>
      </c>
      <c r="C10" s="43"/>
      <c r="D10" s="43"/>
      <c r="E10" s="43">
        <v>277399073</v>
      </c>
      <c r="F10" s="43"/>
      <c r="G10" s="144"/>
      <c r="H10" s="12"/>
      <c r="I10" s="12"/>
      <c r="J10" s="12"/>
    </row>
    <row r="11" spans="1:13" hidden="1">
      <c r="A11" s="275">
        <v>4</v>
      </c>
      <c r="B11" s="10" t="s">
        <v>660</v>
      </c>
      <c r="C11" s="43"/>
      <c r="D11" s="43"/>
      <c r="E11" s="43"/>
      <c r="F11" s="43"/>
      <c r="G11" s="144"/>
      <c r="H11" s="12"/>
      <c r="I11" s="12"/>
      <c r="J11" s="12"/>
    </row>
    <row r="12" spans="1:13" hidden="1">
      <c r="A12" s="275">
        <v>5</v>
      </c>
      <c r="B12" s="10" t="s">
        <v>661</v>
      </c>
      <c r="C12" s="43"/>
      <c r="D12" s="43"/>
      <c r="E12" s="43"/>
      <c r="F12" s="43"/>
      <c r="G12" s="12"/>
      <c r="H12" s="12"/>
      <c r="I12" s="12"/>
      <c r="J12" s="12"/>
    </row>
    <row r="13" spans="1:13" hidden="1">
      <c r="A13" s="275">
        <v>6</v>
      </c>
      <c r="B13" s="10" t="s">
        <v>662</v>
      </c>
      <c r="C13" s="43"/>
      <c r="D13" s="43"/>
      <c r="E13" s="43"/>
      <c r="F13" s="43"/>
      <c r="G13" s="12"/>
      <c r="H13" s="12"/>
      <c r="I13" s="12"/>
      <c r="J13" s="12"/>
    </row>
    <row r="14" spans="1:13" hidden="1">
      <c r="A14" s="275">
        <v>7</v>
      </c>
      <c r="B14" s="10" t="s">
        <v>663</v>
      </c>
      <c r="C14" s="43"/>
      <c r="D14" s="43"/>
      <c r="E14" s="43"/>
      <c r="F14" s="43"/>
      <c r="G14" s="12"/>
      <c r="H14" s="12"/>
      <c r="I14" s="12"/>
      <c r="J14" s="12"/>
    </row>
    <row r="15" spans="1:13" hidden="1">
      <c r="A15" s="275">
        <v>8</v>
      </c>
      <c r="B15" s="10" t="s">
        <v>573</v>
      </c>
      <c r="C15" s="43"/>
      <c r="D15" s="43"/>
      <c r="E15" s="43"/>
      <c r="F15" s="43"/>
      <c r="G15" s="12"/>
      <c r="H15" s="12"/>
      <c r="I15" s="12"/>
      <c r="J15" s="12"/>
    </row>
    <row r="16" spans="1:13">
      <c r="A16" s="276">
        <v>9</v>
      </c>
      <c r="B16" s="22" t="s">
        <v>175</v>
      </c>
      <c r="C16" s="239">
        <f>SUM(C8:C15)</f>
        <v>572139169</v>
      </c>
      <c r="D16" s="239">
        <f t="shared" ref="D16:F16" si="0">SUM(D8:D15)</f>
        <v>1029360000</v>
      </c>
      <c r="E16" s="239">
        <f t="shared" si="0"/>
        <v>332468948</v>
      </c>
      <c r="F16" s="239">
        <f t="shared" si="0"/>
        <v>202871919.31999999</v>
      </c>
      <c r="G16" s="22"/>
      <c r="H16" s="22"/>
      <c r="I16" s="22"/>
      <c r="J16" s="22"/>
    </row>
    <row r="17" spans="1:14">
      <c r="A17" s="9"/>
      <c r="B17" s="9"/>
      <c r="C17" s="9"/>
      <c r="D17" s="9"/>
      <c r="E17" s="9"/>
      <c r="F17" s="9"/>
      <c r="G17" s="9"/>
      <c r="H17" s="9"/>
      <c r="I17" s="9"/>
      <c r="J17" s="9"/>
    </row>
    <row r="18" spans="1:14" s="30" customFormat="1">
      <c r="A18" s="567" t="s">
        <v>664</v>
      </c>
      <c r="B18" s="567"/>
      <c r="C18" s="567"/>
      <c r="D18" s="567"/>
      <c r="E18" s="567"/>
      <c r="F18" s="567"/>
      <c r="G18" s="543"/>
      <c r="H18" s="543"/>
      <c r="I18" s="2"/>
      <c r="J18" s="2"/>
      <c r="K18" s="258"/>
      <c r="L18" s="258"/>
      <c r="M18" s="258"/>
      <c r="N18" s="258"/>
    </row>
    <row r="19" spans="1:14">
      <c r="A19" s="9"/>
      <c r="B19" s="9"/>
      <c r="C19" s="9"/>
      <c r="D19" s="9"/>
      <c r="E19" s="9"/>
      <c r="F19" s="9"/>
      <c r="G19" s="9"/>
      <c r="H19" s="9"/>
      <c r="I19" s="9"/>
      <c r="J19" s="9"/>
    </row>
    <row r="20" spans="1:14">
      <c r="A20" s="6"/>
      <c r="B20" s="10"/>
      <c r="C20" s="109" t="s">
        <v>133</v>
      </c>
      <c r="D20" s="109" t="s">
        <v>134</v>
      </c>
      <c r="E20" s="109" t="s">
        <v>135</v>
      </c>
      <c r="F20" s="109" t="s">
        <v>190</v>
      </c>
      <c r="G20" s="109" t="s">
        <v>191</v>
      </c>
      <c r="H20" s="109" t="s">
        <v>286</v>
      </c>
      <c r="I20" s="109" t="s">
        <v>287</v>
      </c>
      <c r="J20" s="109" t="s">
        <v>288</v>
      </c>
    </row>
    <row r="21" spans="1:14">
      <c r="A21" s="6"/>
      <c r="B21" s="178" t="s">
        <v>626</v>
      </c>
      <c r="C21" s="579" t="s">
        <v>650</v>
      </c>
      <c r="D21" s="579"/>
      <c r="E21" s="579"/>
      <c r="F21" s="579"/>
      <c r="G21" s="599" t="s">
        <v>651</v>
      </c>
      <c r="H21" s="600"/>
      <c r="I21" s="600"/>
      <c r="J21" s="601"/>
    </row>
    <row r="22" spans="1:14" ht="36" customHeight="1">
      <c r="A22" s="6"/>
      <c r="B22" s="579" t="s">
        <v>652</v>
      </c>
      <c r="C22" s="579" t="s">
        <v>653</v>
      </c>
      <c r="D22" s="579"/>
      <c r="E22" s="579" t="s">
        <v>654</v>
      </c>
      <c r="F22" s="579"/>
      <c r="G22" s="599" t="s">
        <v>653</v>
      </c>
      <c r="H22" s="601"/>
      <c r="I22" s="599" t="s">
        <v>654</v>
      </c>
      <c r="J22" s="601"/>
    </row>
    <row r="23" spans="1:14" ht="23.45" customHeight="1">
      <c r="A23" s="147"/>
      <c r="B23" s="579"/>
      <c r="C23" s="36" t="s">
        <v>655</v>
      </c>
      <c r="D23" s="36" t="s">
        <v>656</v>
      </c>
      <c r="E23" s="36" t="s">
        <v>655</v>
      </c>
      <c r="F23" s="36" t="s">
        <v>656</v>
      </c>
      <c r="G23" s="36" t="s">
        <v>655</v>
      </c>
      <c r="H23" s="36" t="s">
        <v>656</v>
      </c>
      <c r="I23" s="36" t="s">
        <v>655</v>
      </c>
      <c r="J23" s="36" t="s">
        <v>656</v>
      </c>
    </row>
    <row r="24" spans="1:14">
      <c r="A24" s="275">
        <v>1</v>
      </c>
      <c r="B24" s="10" t="s">
        <v>657</v>
      </c>
      <c r="C24" s="43">
        <v>169357241</v>
      </c>
      <c r="D24" s="43">
        <v>604210466</v>
      </c>
      <c r="E24" s="43">
        <v>137654</v>
      </c>
      <c r="F24" s="43">
        <v>409052947</v>
      </c>
      <c r="G24" s="9"/>
      <c r="H24" s="9"/>
      <c r="I24" s="9"/>
      <c r="J24" s="9"/>
    </row>
    <row r="25" spans="1:14">
      <c r="A25" s="275">
        <v>2</v>
      </c>
      <c r="B25" s="10" t="s">
        <v>658</v>
      </c>
      <c r="C25" s="43">
        <v>69837643</v>
      </c>
      <c r="D25" s="43">
        <v>1059509.0900000001</v>
      </c>
      <c r="E25" s="43">
        <v>3344624</v>
      </c>
      <c r="F25" s="43"/>
      <c r="G25" s="9"/>
      <c r="H25" s="9"/>
      <c r="I25" s="9"/>
      <c r="J25" s="9"/>
    </row>
    <row r="26" spans="1:14">
      <c r="A26" s="275">
        <v>3</v>
      </c>
      <c r="B26" s="10" t="s">
        <v>659</v>
      </c>
      <c r="C26" s="43"/>
      <c r="D26" s="43"/>
      <c r="E26" s="43">
        <v>249368492</v>
      </c>
      <c r="F26" s="43"/>
      <c r="G26" s="9"/>
      <c r="H26" s="9"/>
      <c r="I26" s="9"/>
      <c r="J26" s="9"/>
    </row>
    <row r="27" spans="1:14" hidden="1">
      <c r="A27" s="275">
        <v>4</v>
      </c>
      <c r="B27" s="10" t="s">
        <v>660</v>
      </c>
      <c r="C27" s="43"/>
      <c r="D27" s="43"/>
      <c r="E27" s="43"/>
      <c r="F27" s="43"/>
      <c r="G27" s="9"/>
      <c r="H27" s="9"/>
      <c r="I27" s="9"/>
      <c r="J27" s="9"/>
    </row>
    <row r="28" spans="1:14" hidden="1">
      <c r="A28" s="275">
        <v>5</v>
      </c>
      <c r="B28" s="10" t="s">
        <v>661</v>
      </c>
      <c r="C28" s="43"/>
      <c r="D28" s="43"/>
      <c r="E28" s="43"/>
      <c r="F28" s="43"/>
      <c r="G28" s="9"/>
      <c r="H28" s="9"/>
      <c r="I28" s="9"/>
      <c r="J28" s="9"/>
    </row>
    <row r="29" spans="1:14" hidden="1">
      <c r="A29" s="275">
        <v>6</v>
      </c>
      <c r="B29" s="10" t="s">
        <v>662</v>
      </c>
      <c r="C29" s="43"/>
      <c r="D29" s="43"/>
      <c r="E29" s="43"/>
      <c r="F29" s="43"/>
      <c r="G29" s="9"/>
      <c r="H29" s="9"/>
      <c r="I29" s="9"/>
      <c r="J29" s="9"/>
    </row>
    <row r="30" spans="1:14" hidden="1">
      <c r="A30" s="275">
        <v>7</v>
      </c>
      <c r="B30" s="10" t="s">
        <v>663</v>
      </c>
      <c r="C30" s="43"/>
      <c r="D30" s="43"/>
      <c r="E30" s="43"/>
      <c r="F30" s="43"/>
      <c r="G30" s="9"/>
      <c r="H30" s="9"/>
      <c r="I30" s="9"/>
      <c r="J30" s="9"/>
    </row>
    <row r="31" spans="1:14" hidden="1">
      <c r="A31" s="275">
        <v>8</v>
      </c>
      <c r="B31" s="10" t="s">
        <v>573</v>
      </c>
      <c r="C31" s="43"/>
      <c r="D31" s="43"/>
      <c r="E31" s="43"/>
      <c r="F31" s="43"/>
      <c r="G31" s="9"/>
      <c r="H31" s="9"/>
      <c r="I31" s="9"/>
      <c r="J31" s="9"/>
    </row>
    <row r="32" spans="1:14">
      <c r="A32" s="276">
        <v>9</v>
      </c>
      <c r="B32" s="22" t="s">
        <v>175</v>
      </c>
      <c r="C32" s="239">
        <v>239194884</v>
      </c>
      <c r="D32" s="239">
        <v>605269975.09000003</v>
      </c>
      <c r="E32" s="239">
        <v>252850770</v>
      </c>
      <c r="F32" s="239">
        <v>409052947</v>
      </c>
      <c r="G32" s="239"/>
      <c r="H32" s="239"/>
      <c r="I32" s="239"/>
      <c r="J32" s="239"/>
    </row>
    <row r="33" spans="1:10">
      <c r="A33" s="9"/>
      <c r="B33" s="9"/>
      <c r="C33" s="9"/>
      <c r="D33" s="9"/>
      <c r="E33" s="9"/>
      <c r="F33" s="9"/>
      <c r="G33" s="9"/>
      <c r="H33" s="9"/>
      <c r="I33" s="9"/>
      <c r="J33" s="9"/>
    </row>
  </sheetData>
  <mergeCells count="15">
    <mergeCell ref="G22:H22"/>
    <mergeCell ref="I22:J22"/>
    <mergeCell ref="B22:B23"/>
    <mergeCell ref="C22:D22"/>
    <mergeCell ref="E22:F22"/>
    <mergeCell ref="C5:F5"/>
    <mergeCell ref="G5:J5"/>
    <mergeCell ref="C21:F21"/>
    <mergeCell ref="G6:H6"/>
    <mergeCell ref="I6:J6"/>
    <mergeCell ref="G21:J21"/>
    <mergeCell ref="A18:F18"/>
    <mergeCell ref="B6:B7"/>
    <mergeCell ref="C6:D6"/>
    <mergeCell ref="E6:F6"/>
  </mergeCells>
  <pageMargins left="0.70866141732283472" right="0.70866141732283472" top="0.74803149606299213" bottom="0.74803149606299213" header="0.31496062992125984" footer="0.31496062992125984"/>
  <pageSetup paperSize="9" scale="93"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C1C0B-8AA2-4FF8-BE86-72A4C6AAE8F9}">
  <sheetPr>
    <pageSetUpPr fitToPage="1"/>
  </sheetPr>
  <dimension ref="A1:N18"/>
  <sheetViews>
    <sheetView showGridLines="0" zoomScaleNormal="100" workbookViewId="0">
      <selection activeCell="G11" sqref="G11"/>
    </sheetView>
  </sheetViews>
  <sheetFormatPr defaultColWidth="8.375" defaultRowHeight="15"/>
  <cols>
    <col min="1" max="1" width="4.375" style="7" customWidth="1"/>
    <col min="2" max="2" width="38" style="7" customWidth="1"/>
    <col min="3" max="4" width="9" style="7" customWidth="1"/>
    <col min="5" max="8" width="8.375" style="7"/>
    <col min="9" max="9" width="33.25" style="7" customWidth="1"/>
    <col min="10" max="10" width="8.375" style="7"/>
    <col min="11" max="11" width="13.5" style="7" customWidth="1"/>
    <col min="12" max="16384" width="8.375" style="7"/>
  </cols>
  <sheetData>
    <row r="1" spans="1:8" ht="18.75">
      <c r="A1" s="3" t="s">
        <v>665</v>
      </c>
      <c r="B1" s="9"/>
      <c r="C1" s="9"/>
      <c r="D1" s="9"/>
      <c r="E1" s="9"/>
      <c r="F1" s="9"/>
    </row>
    <row r="2" spans="1:8" ht="15.75">
      <c r="A2" s="259"/>
      <c r="B2" s="9"/>
      <c r="C2" s="9"/>
      <c r="D2" s="9"/>
      <c r="E2" s="9"/>
      <c r="F2" s="9"/>
    </row>
    <row r="3" spans="1:8">
      <c r="A3" s="9"/>
      <c r="B3" s="277"/>
      <c r="C3" s="653" t="s">
        <v>136</v>
      </c>
      <c r="D3" s="653"/>
      <c r="E3" s="653" t="s">
        <v>180</v>
      </c>
      <c r="F3" s="653"/>
    </row>
    <row r="4" spans="1:8" ht="20.100000000000001" customHeight="1">
      <c r="A4" s="6"/>
      <c r="B4" s="10"/>
      <c r="C4" s="109" t="s">
        <v>133</v>
      </c>
      <c r="D4" s="143" t="s">
        <v>134</v>
      </c>
      <c r="E4" s="109" t="s">
        <v>133</v>
      </c>
      <c r="F4" s="143" t="s">
        <v>134</v>
      </c>
    </row>
    <row r="5" spans="1:8" ht="30.95" customHeight="1">
      <c r="A5" s="94" t="s">
        <v>102</v>
      </c>
      <c r="B5" s="204"/>
      <c r="C5" s="216" t="s">
        <v>666</v>
      </c>
      <c r="D5" s="36" t="s">
        <v>667</v>
      </c>
      <c r="E5" s="216" t="s">
        <v>666</v>
      </c>
      <c r="F5" s="36" t="s">
        <v>667</v>
      </c>
    </row>
    <row r="6" spans="1:8">
      <c r="A6" s="652" t="s">
        <v>668</v>
      </c>
      <c r="B6" s="652"/>
      <c r="C6" s="10"/>
      <c r="D6" s="10"/>
      <c r="E6" s="10"/>
      <c r="F6" s="10"/>
      <c r="H6" s="79"/>
    </row>
    <row r="7" spans="1:8" hidden="1">
      <c r="A7" s="19">
        <v>1</v>
      </c>
      <c r="B7" s="54" t="s">
        <v>669</v>
      </c>
      <c r="C7" s="10"/>
      <c r="D7" s="10"/>
      <c r="E7" s="10"/>
      <c r="F7" s="10"/>
    </row>
    <row r="8" spans="1:8">
      <c r="A8" s="19">
        <v>2</v>
      </c>
      <c r="B8" s="54" t="s">
        <v>670</v>
      </c>
      <c r="C8" s="278"/>
      <c r="D8" s="43">
        <v>71249000</v>
      </c>
      <c r="E8" s="278"/>
      <c r="F8" s="43">
        <v>61570000</v>
      </c>
    </row>
    <row r="9" spans="1:8" hidden="1">
      <c r="A9" s="19">
        <v>3</v>
      </c>
      <c r="B9" s="54" t="s">
        <v>671</v>
      </c>
      <c r="C9" s="10"/>
      <c r="D9" s="43"/>
      <c r="E9" s="10"/>
      <c r="F9" s="43"/>
    </row>
    <row r="10" spans="1:8" hidden="1">
      <c r="A10" s="19">
        <v>4</v>
      </c>
      <c r="B10" s="54" t="s">
        <v>672</v>
      </c>
      <c r="C10" s="10"/>
      <c r="D10" s="43"/>
      <c r="E10" s="10"/>
      <c r="F10" s="43"/>
    </row>
    <row r="11" spans="1:8">
      <c r="A11" s="19">
        <v>5</v>
      </c>
      <c r="B11" s="54" t="s">
        <v>673</v>
      </c>
      <c r="C11" s="10"/>
      <c r="D11" s="43">
        <v>21897000</v>
      </c>
      <c r="E11" s="10"/>
      <c r="F11" s="43">
        <v>33536000</v>
      </c>
    </row>
    <row r="12" spans="1:8">
      <c r="A12" s="21">
        <v>6</v>
      </c>
      <c r="B12" s="22" t="s">
        <v>674</v>
      </c>
      <c r="C12" s="279"/>
      <c r="D12" s="239">
        <f t="shared" ref="D12" si="0">SUM(D8:D11)</f>
        <v>93146000</v>
      </c>
      <c r="E12" s="239"/>
      <c r="F12" s="239">
        <f>SUM(F8:F11)</f>
        <v>95106000</v>
      </c>
    </row>
    <row r="13" spans="1:8">
      <c r="A13" s="625" t="s">
        <v>675</v>
      </c>
      <c r="B13" s="625"/>
      <c r="C13" s="10"/>
      <c r="D13" s="10"/>
      <c r="E13" s="10"/>
      <c r="F13" s="10"/>
    </row>
    <row r="14" spans="1:8">
      <c r="A14" s="19">
        <v>7</v>
      </c>
      <c r="B14" s="54" t="s">
        <v>676</v>
      </c>
      <c r="C14" s="278"/>
      <c r="D14" s="43">
        <v>466031.63999999996</v>
      </c>
      <c r="E14" s="278"/>
      <c r="F14" s="43">
        <v>1573592.0699999998</v>
      </c>
    </row>
    <row r="15" spans="1:8">
      <c r="A15" s="19">
        <v>8</v>
      </c>
      <c r="B15" s="54" t="s">
        <v>677</v>
      </c>
      <c r="C15" s="278"/>
      <c r="D15" s="43">
        <v>-11174981.350000001</v>
      </c>
      <c r="E15" s="278"/>
      <c r="F15" s="43">
        <v>-8699522.0500000007</v>
      </c>
    </row>
    <row r="16" spans="1:8">
      <c r="A16" s="9"/>
      <c r="B16" s="9"/>
      <c r="C16" s="9"/>
      <c r="D16" s="9"/>
      <c r="E16" s="9"/>
      <c r="F16" s="9"/>
    </row>
    <row r="17" spans="1:14" ht="16.5" customHeight="1">
      <c r="A17" s="654" t="s">
        <v>1250</v>
      </c>
      <c r="B17" s="654"/>
      <c r="C17" s="654"/>
      <c r="D17" s="654"/>
      <c r="E17" s="654"/>
      <c r="F17" s="654"/>
      <c r="N17" s="122"/>
    </row>
    <row r="18" spans="1:14">
      <c r="A18" s="9"/>
      <c r="B18" s="9"/>
      <c r="C18" s="9"/>
      <c r="D18" s="9"/>
      <c r="E18" s="9"/>
      <c r="F18" s="9"/>
    </row>
  </sheetData>
  <mergeCells count="5">
    <mergeCell ref="A6:B6"/>
    <mergeCell ref="A13:B13"/>
    <mergeCell ref="C3:D3"/>
    <mergeCell ref="E3:F3"/>
    <mergeCell ref="A17:F17"/>
  </mergeCells>
  <pageMargins left="0.70866141732283472" right="0.70866141732283472" top="0.74803149606299213" bottom="0.74803149606299213" header="0.31496062992125984" footer="0.31496062992125984"/>
  <pageSetup paperSize="9" orientation="portrait" r:id="rId1"/>
  <headerFooter>
    <oddHeader xml:space="preserve">&amp;C
</oddHeader>
  </headerFooter>
  <colBreaks count="1" manualBreakCount="1">
    <brk id="4"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2F1E9-2DDF-4873-AE82-FFD5FC13CE25}">
  <sheetPr>
    <pageSetUpPr fitToPage="1"/>
  </sheetPr>
  <dimension ref="A1:N28"/>
  <sheetViews>
    <sheetView showGridLines="0" zoomScaleNormal="100" workbookViewId="0">
      <selection activeCell="G1" sqref="G1"/>
    </sheetView>
  </sheetViews>
  <sheetFormatPr defaultColWidth="8.375" defaultRowHeight="15"/>
  <cols>
    <col min="1" max="1" width="4.875" style="30" customWidth="1"/>
    <col min="2" max="2" width="61.375" style="30" customWidth="1"/>
    <col min="3" max="6" width="11.125" style="30" customWidth="1"/>
    <col min="7" max="16384" width="8.375" style="30"/>
  </cols>
  <sheetData>
    <row r="1" spans="1:7" ht="18.75">
      <c r="A1" s="3" t="s">
        <v>678</v>
      </c>
      <c r="B1" s="220"/>
      <c r="C1" s="220"/>
      <c r="D1" s="220"/>
      <c r="E1" s="220"/>
      <c r="F1" s="220"/>
    </row>
    <row r="2" spans="1:7" ht="15.75">
      <c r="A2" s="280"/>
      <c r="B2" s="220"/>
      <c r="C2" s="220"/>
      <c r="D2" s="220"/>
      <c r="E2" s="220"/>
      <c r="F2" s="220"/>
    </row>
    <row r="3" spans="1:7">
      <c r="A3" s="281"/>
      <c r="B3" s="282"/>
      <c r="C3" s="653" t="s">
        <v>136</v>
      </c>
      <c r="D3" s="653"/>
      <c r="E3" s="653" t="s">
        <v>180</v>
      </c>
      <c r="F3" s="653"/>
    </row>
    <row r="4" spans="1:7">
      <c r="A4" s="12"/>
      <c r="B4" s="19"/>
      <c r="C4" s="109" t="s">
        <v>133</v>
      </c>
      <c r="D4" s="109" t="s">
        <v>134</v>
      </c>
      <c r="E4" s="109" t="s">
        <v>133</v>
      </c>
      <c r="F4" s="109" t="s">
        <v>134</v>
      </c>
    </row>
    <row r="5" spans="1:7" ht="30" customHeight="1">
      <c r="A5" s="34" t="s">
        <v>102</v>
      </c>
      <c r="B5" s="283"/>
      <c r="C5" s="36" t="s">
        <v>679</v>
      </c>
      <c r="D5" s="36" t="s">
        <v>608</v>
      </c>
      <c r="E5" s="36" t="s">
        <v>679</v>
      </c>
      <c r="F5" s="36" t="s">
        <v>608</v>
      </c>
    </row>
    <row r="6" spans="1:7">
      <c r="A6" s="57">
        <v>1</v>
      </c>
      <c r="B6" s="22" t="s">
        <v>680</v>
      </c>
      <c r="C6" s="23"/>
      <c r="D6" s="239">
        <v>6522055.4035999998</v>
      </c>
      <c r="E6" s="23"/>
      <c r="F6" s="239">
        <v>2841181.6902999999</v>
      </c>
    </row>
    <row r="7" spans="1:7" ht="27.6" customHeight="1">
      <c r="A7" s="12">
        <v>2</v>
      </c>
      <c r="B7" s="10" t="s">
        <v>681</v>
      </c>
      <c r="C7" s="43">
        <v>300871568.87519997</v>
      </c>
      <c r="D7" s="43">
        <v>6362290.4693</v>
      </c>
      <c r="E7" s="43">
        <v>139490695.8202</v>
      </c>
      <c r="F7" s="43">
        <v>2841181.6902999999</v>
      </c>
    </row>
    <row r="8" spans="1:7">
      <c r="A8" s="12">
        <v>3</v>
      </c>
      <c r="B8" s="10" t="s">
        <v>682</v>
      </c>
      <c r="C8" s="43">
        <v>283628614.28439999</v>
      </c>
      <c r="D8" s="43">
        <v>5672572.2856999999</v>
      </c>
      <c r="E8" s="43">
        <v>136922307.12169999</v>
      </c>
      <c r="F8" s="43">
        <v>2738446.1423999998</v>
      </c>
    </row>
    <row r="9" spans="1:7">
      <c r="A9" s="12">
        <v>4</v>
      </c>
      <c r="B9" s="10" t="s">
        <v>683</v>
      </c>
      <c r="C9" s="43">
        <v>17242954.590799998</v>
      </c>
      <c r="D9" s="43">
        <v>689718.18359999999</v>
      </c>
      <c r="E9" s="43">
        <v>2568388.6984999999</v>
      </c>
      <c r="F9" s="43">
        <v>102735.54790000001</v>
      </c>
    </row>
    <row r="10" spans="1:7" hidden="1">
      <c r="A10" s="12">
        <v>5</v>
      </c>
      <c r="B10" s="10" t="s">
        <v>684</v>
      </c>
      <c r="C10" s="43"/>
      <c r="D10" s="43"/>
      <c r="E10" s="43"/>
      <c r="F10" s="43"/>
      <c r="G10" s="30" t="s">
        <v>116</v>
      </c>
    </row>
    <row r="11" spans="1:7" hidden="1">
      <c r="A11" s="12">
        <v>6</v>
      </c>
      <c r="B11" s="10" t="s">
        <v>685</v>
      </c>
      <c r="C11" s="43"/>
      <c r="D11" s="43"/>
      <c r="E11" s="43"/>
      <c r="F11" s="43"/>
    </row>
    <row r="12" spans="1:7">
      <c r="A12" s="12">
        <v>7</v>
      </c>
      <c r="B12" s="10" t="s">
        <v>686</v>
      </c>
      <c r="C12" s="43">
        <v>319125618</v>
      </c>
      <c r="D12" s="17"/>
      <c r="E12" s="43">
        <v>249506146</v>
      </c>
      <c r="F12" s="17"/>
    </row>
    <row r="13" spans="1:7" hidden="1">
      <c r="A13" s="12">
        <v>8</v>
      </c>
      <c r="B13" s="10" t="s">
        <v>687</v>
      </c>
      <c r="C13" s="43"/>
      <c r="D13" s="17"/>
      <c r="E13" s="220"/>
      <c r="F13" s="220"/>
    </row>
    <row r="14" spans="1:7">
      <c r="A14" s="12">
        <v>9</v>
      </c>
      <c r="B14" s="537" t="s">
        <v>688</v>
      </c>
      <c r="C14" s="544">
        <v>1000000</v>
      </c>
      <c r="D14" s="544">
        <v>159764.93429999999</v>
      </c>
      <c r="E14" s="545"/>
      <c r="F14" s="220"/>
    </row>
    <row r="15" spans="1:7" hidden="1">
      <c r="A15" s="12">
        <v>10</v>
      </c>
      <c r="B15" s="537" t="s">
        <v>689</v>
      </c>
      <c r="C15" s="544"/>
      <c r="D15" s="538"/>
      <c r="E15" s="545"/>
      <c r="F15" s="220"/>
    </row>
    <row r="16" spans="1:7" hidden="1">
      <c r="A16" s="57">
        <v>11</v>
      </c>
      <c r="B16" s="538" t="s">
        <v>690</v>
      </c>
      <c r="C16" s="538"/>
      <c r="D16" s="538"/>
      <c r="E16" s="538"/>
      <c r="F16" s="23"/>
    </row>
    <row r="17" spans="1:14" ht="17.45" hidden="1" customHeight="1">
      <c r="A17" s="12">
        <v>12</v>
      </c>
      <c r="B17" s="537" t="s">
        <v>691</v>
      </c>
      <c r="C17" s="538"/>
      <c r="D17" s="538"/>
      <c r="E17" s="545"/>
      <c r="F17" s="220"/>
    </row>
    <row r="18" spans="1:14" hidden="1">
      <c r="A18" s="12">
        <v>13</v>
      </c>
      <c r="B18" s="537" t="s">
        <v>682</v>
      </c>
      <c r="C18" s="538"/>
      <c r="D18" s="538"/>
      <c r="E18" s="545"/>
      <c r="F18" s="220"/>
    </row>
    <row r="19" spans="1:14" hidden="1">
      <c r="A19" s="12">
        <v>14</v>
      </c>
      <c r="B19" s="537" t="s">
        <v>683</v>
      </c>
      <c r="C19" s="538"/>
      <c r="D19" s="538"/>
      <c r="E19" s="545"/>
      <c r="F19" s="220"/>
    </row>
    <row r="20" spans="1:14" hidden="1">
      <c r="A20" s="12">
        <v>15</v>
      </c>
      <c r="B20" s="537" t="s">
        <v>684</v>
      </c>
      <c r="C20" s="538"/>
      <c r="D20" s="538"/>
      <c r="E20" s="545"/>
      <c r="F20" s="220"/>
    </row>
    <row r="21" spans="1:14" hidden="1">
      <c r="A21" s="12">
        <v>16</v>
      </c>
      <c r="B21" s="537" t="s">
        <v>685</v>
      </c>
      <c r="C21" s="538"/>
      <c r="D21" s="538"/>
      <c r="E21" s="545"/>
      <c r="F21" s="220"/>
    </row>
    <row r="22" spans="1:14" hidden="1">
      <c r="A22" s="12">
        <v>17</v>
      </c>
      <c r="B22" s="537" t="s">
        <v>686</v>
      </c>
      <c r="C22" s="538"/>
      <c r="D22" s="538"/>
      <c r="E22" s="545"/>
      <c r="F22" s="220"/>
    </row>
    <row r="23" spans="1:14" hidden="1">
      <c r="A23" s="12">
        <v>18</v>
      </c>
      <c r="B23" s="537" t="s">
        <v>687</v>
      </c>
      <c r="C23" s="538"/>
      <c r="D23" s="538"/>
      <c r="E23" s="545"/>
      <c r="F23" s="220"/>
    </row>
    <row r="24" spans="1:14" hidden="1">
      <c r="A24" s="12">
        <v>19</v>
      </c>
      <c r="B24" s="537" t="s">
        <v>688</v>
      </c>
      <c r="C24" s="538"/>
      <c r="D24" s="538"/>
      <c r="E24" s="545"/>
      <c r="F24" s="220"/>
    </row>
    <row r="25" spans="1:14" hidden="1">
      <c r="A25" s="12">
        <v>20</v>
      </c>
      <c r="B25" s="537" t="s">
        <v>689</v>
      </c>
      <c r="C25" s="538"/>
      <c r="D25" s="538"/>
      <c r="E25" s="545"/>
      <c r="F25" s="220"/>
    </row>
    <row r="26" spans="1:14">
      <c r="A26" s="12"/>
      <c r="B26" s="537"/>
      <c r="C26" s="538"/>
      <c r="D26" s="538"/>
      <c r="E26" s="545"/>
      <c r="F26" s="220"/>
    </row>
    <row r="27" spans="1:14">
      <c r="A27" s="567" t="s">
        <v>692</v>
      </c>
      <c r="B27" s="567"/>
      <c r="C27" s="567"/>
      <c r="D27" s="567"/>
      <c r="E27" s="567"/>
      <c r="F27" s="567"/>
      <c r="L27" s="122"/>
      <c r="M27" s="122"/>
      <c r="N27" s="122"/>
    </row>
    <row r="28" spans="1:14">
      <c r="A28" s="220"/>
      <c r="B28" s="220"/>
      <c r="C28" s="220"/>
      <c r="D28" s="220"/>
      <c r="E28" s="220"/>
      <c r="F28" s="220"/>
    </row>
  </sheetData>
  <mergeCells count="3">
    <mergeCell ref="C3:D3"/>
    <mergeCell ref="E3:F3"/>
    <mergeCell ref="A27:F27"/>
  </mergeCells>
  <pageMargins left="0.70866141732283472" right="0.70866141732283472" top="0.74803149606299213" bottom="0.74803149606299213"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17FBE-C1DE-4EF9-A157-05E7AEE7F050}">
  <sheetPr>
    <pageSetUpPr fitToPage="1"/>
  </sheetPr>
  <dimension ref="A1:M26"/>
  <sheetViews>
    <sheetView showGridLines="0" zoomScaleNormal="100" workbookViewId="0">
      <selection activeCell="E2" sqref="E2"/>
    </sheetView>
  </sheetViews>
  <sheetFormatPr defaultColWidth="10.5" defaultRowHeight="15"/>
  <cols>
    <col min="1" max="1" width="5" style="7" customWidth="1"/>
    <col min="2" max="2" width="38.25" style="7" customWidth="1"/>
    <col min="3" max="4" width="14.375" style="7" customWidth="1"/>
    <col min="5" max="5" width="13.375" style="38" customWidth="1"/>
    <col min="6" max="6" width="6.875" style="7" customWidth="1"/>
    <col min="7" max="7" width="38.5" style="7" customWidth="1"/>
    <col min="8" max="16384" width="10.5" style="7"/>
  </cols>
  <sheetData>
    <row r="1" spans="1:6" s="286" customFormat="1" ht="18.75">
      <c r="A1" s="3" t="s">
        <v>693</v>
      </c>
      <c r="B1" s="284"/>
      <c r="C1" s="285"/>
      <c r="D1" s="285"/>
      <c r="E1" s="439"/>
    </row>
    <row r="2" spans="1:6" s="286" customFormat="1" ht="18.75">
      <c r="A2" s="3"/>
      <c r="B2" s="284"/>
      <c r="C2" s="285"/>
      <c r="D2" s="285"/>
      <c r="E2" s="439"/>
    </row>
    <row r="3" spans="1:6" s="286" customFormat="1" ht="18.75">
      <c r="A3" s="3"/>
      <c r="B3" s="284"/>
      <c r="C3" s="285"/>
      <c r="D3" s="285"/>
      <c r="E3" s="439"/>
    </row>
    <row r="4" spans="1:6" s="286" customFormat="1" ht="18.75">
      <c r="A4" s="3"/>
      <c r="B4" s="284"/>
      <c r="C4" s="36" t="s">
        <v>136</v>
      </c>
      <c r="D4" s="36" t="s">
        <v>180</v>
      </c>
      <c r="E4" s="439"/>
    </row>
    <row r="5" spans="1:6">
      <c r="A5" s="6"/>
      <c r="B5" s="6"/>
      <c r="C5" s="156" t="s">
        <v>133</v>
      </c>
      <c r="D5" s="156" t="s">
        <v>133</v>
      </c>
    </row>
    <row r="6" spans="1:6" ht="38.25" customHeight="1">
      <c r="A6" s="655" t="s">
        <v>102</v>
      </c>
      <c r="B6" s="656"/>
      <c r="C6" s="36" t="s">
        <v>694</v>
      </c>
      <c r="D6" s="36" t="s">
        <v>694</v>
      </c>
    </row>
    <row r="7" spans="1:6">
      <c r="A7" s="53"/>
      <c r="B7" s="20" t="s">
        <v>695</v>
      </c>
      <c r="C7" s="404"/>
      <c r="D7" s="17"/>
      <c r="F7" s="287"/>
    </row>
    <row r="8" spans="1:6" ht="15.75" customHeight="1">
      <c r="A8" s="288">
        <v>1</v>
      </c>
      <c r="B8" s="54" t="s">
        <v>696</v>
      </c>
      <c r="C8" s="404">
        <v>1211624896.875</v>
      </c>
      <c r="D8" s="404">
        <f>1369582633.85-23637866.05*12.5</f>
        <v>1074109308.2249999</v>
      </c>
      <c r="F8" s="287"/>
    </row>
    <row r="9" spans="1:6" hidden="1">
      <c r="A9" s="288">
        <v>2</v>
      </c>
      <c r="B9" s="54" t="s">
        <v>697</v>
      </c>
      <c r="C9" s="404"/>
      <c r="D9" s="404"/>
      <c r="F9" s="287"/>
    </row>
    <row r="10" spans="1:6" hidden="1">
      <c r="A10" s="288">
        <v>3</v>
      </c>
      <c r="B10" s="54" t="s">
        <v>698</v>
      </c>
      <c r="C10" s="404"/>
      <c r="D10" s="404"/>
      <c r="F10" s="287"/>
    </row>
    <row r="11" spans="1:6">
      <c r="A11" s="288">
        <v>4</v>
      </c>
      <c r="B11" s="54" t="s">
        <v>699</v>
      </c>
      <c r="C11" s="404">
        <v>17873614.331250001</v>
      </c>
      <c r="D11" s="404">
        <v>10182795.460000001</v>
      </c>
    </row>
    <row r="12" spans="1:6">
      <c r="A12" s="288"/>
      <c r="B12" s="10" t="s">
        <v>700</v>
      </c>
      <c r="C12" s="404"/>
      <c r="D12" s="404"/>
    </row>
    <row r="13" spans="1:6" hidden="1">
      <c r="A13" s="288">
        <v>5</v>
      </c>
      <c r="B13" s="289" t="s">
        <v>701</v>
      </c>
      <c r="C13" s="404"/>
      <c r="D13" s="404"/>
    </row>
    <row r="14" spans="1:6" hidden="1">
      <c r="A14" s="288">
        <v>6</v>
      </c>
      <c r="B14" s="289" t="s">
        <v>702</v>
      </c>
      <c r="C14" s="404"/>
      <c r="D14" s="404"/>
    </row>
    <row r="15" spans="1:6">
      <c r="A15" s="288">
        <v>7</v>
      </c>
      <c r="B15" s="289" t="s">
        <v>703</v>
      </c>
      <c r="C15" s="404">
        <v>154291420.75</v>
      </c>
      <c r="D15" s="404">
        <f>23637866.05*12.5</f>
        <v>295473325.625</v>
      </c>
    </row>
    <row r="16" spans="1:6" hidden="1">
      <c r="A16" s="288">
        <v>8</v>
      </c>
      <c r="B16" s="10" t="s">
        <v>704</v>
      </c>
      <c r="C16" s="404"/>
      <c r="D16" s="404"/>
    </row>
    <row r="17" spans="1:13">
      <c r="A17" s="290">
        <v>9</v>
      </c>
      <c r="B17" s="22" t="s">
        <v>175</v>
      </c>
      <c r="C17" s="403">
        <f>SUM(C8:C16)</f>
        <v>1383789931.95625</v>
      </c>
      <c r="D17" s="403">
        <f>SUM(D8:D16)</f>
        <v>1379765429.3099999</v>
      </c>
    </row>
    <row r="18" spans="1:13">
      <c r="A18" s="9"/>
      <c r="B18" s="9"/>
      <c r="C18" s="9"/>
      <c r="D18" s="9"/>
    </row>
    <row r="19" spans="1:13">
      <c r="A19" s="567" t="s">
        <v>705</v>
      </c>
      <c r="B19" s="567"/>
      <c r="C19" s="567"/>
      <c r="D19" s="567"/>
      <c r="F19" s="122"/>
      <c r="G19" s="122"/>
      <c r="H19" s="122"/>
      <c r="I19" s="122"/>
      <c r="J19" s="122"/>
      <c r="K19" s="122"/>
      <c r="L19" s="122"/>
      <c r="M19" s="122"/>
    </row>
    <row r="20" spans="1:13">
      <c r="A20" s="9"/>
      <c r="B20" s="9"/>
      <c r="C20" s="9"/>
      <c r="D20" s="9"/>
    </row>
    <row r="21" spans="1:13" s="38" customFormat="1" ht="50.25" customHeight="1"/>
    <row r="22" spans="1:13" s="38" customFormat="1" ht="50.25" customHeight="1"/>
    <row r="23" spans="1:13" s="38" customFormat="1"/>
    <row r="24" spans="1:13" s="38" customFormat="1"/>
    <row r="25" spans="1:13" s="38" customFormat="1"/>
    <row r="26" spans="1:13" s="38" customFormat="1"/>
  </sheetData>
  <mergeCells count="2">
    <mergeCell ref="A6:B6"/>
    <mergeCell ref="A19:D19"/>
  </mergeCells>
  <pageMargins left="0.70866141732283472" right="0.70866141732283472" top="0.74803149606299213" bottom="0.74803149606299213" header="0.31496062992125984" footer="0.31496062992125984"/>
  <pageSetup paperSize="9" orientation="portrait" r:id="rId1"/>
  <headerFooter>
    <oddHeader xml:space="preserve">&amp;C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5542-C5A5-4C52-ADD4-F7B2129AE3AC}">
  <sheetPr>
    <pageSetUpPr fitToPage="1"/>
  </sheetPr>
  <dimension ref="A1:K22"/>
  <sheetViews>
    <sheetView showGridLines="0" zoomScaleNormal="100" workbookViewId="0">
      <selection activeCell="C4" sqref="C4"/>
    </sheetView>
  </sheetViews>
  <sheetFormatPr defaultColWidth="8.625" defaultRowHeight="15"/>
  <cols>
    <col min="1" max="1" width="8.625" style="7"/>
    <col min="2" max="2" width="111.5" style="7" customWidth="1"/>
    <col min="3" max="3" width="14.75" style="38" customWidth="1"/>
    <col min="4" max="16384" width="8.625" style="7"/>
  </cols>
  <sheetData>
    <row r="1" spans="1:11">
      <c r="A1" s="9"/>
      <c r="B1" s="9"/>
    </row>
    <row r="2" spans="1:11" ht="21">
      <c r="A2" s="69">
        <v>4</v>
      </c>
      <c r="B2" s="69" t="s">
        <v>67</v>
      </c>
      <c r="C2" s="444"/>
      <c r="D2" s="38"/>
      <c r="E2" s="38"/>
      <c r="G2" s="56"/>
      <c r="K2" s="75"/>
    </row>
    <row r="3" spans="1:11" ht="18.75">
      <c r="A3" s="66"/>
      <c r="B3" s="68"/>
      <c r="C3" s="444"/>
      <c r="D3" s="38"/>
      <c r="E3" s="38"/>
    </row>
    <row r="4" spans="1:11" ht="15.75" customHeight="1">
      <c r="A4" s="441" t="s">
        <v>68</v>
      </c>
      <c r="B4" s="443" t="s">
        <v>77</v>
      </c>
      <c r="C4" s="444"/>
      <c r="D4" s="38"/>
      <c r="E4" s="38"/>
      <c r="F4" s="75"/>
      <c r="G4" s="56"/>
    </row>
    <row r="5" spans="1:11" ht="15.75" customHeight="1">
      <c r="A5" s="441" t="s">
        <v>70</v>
      </c>
      <c r="B5" s="443" t="s">
        <v>79</v>
      </c>
      <c r="C5" s="444"/>
      <c r="D5" s="38"/>
      <c r="E5" s="38"/>
      <c r="F5" s="75"/>
      <c r="G5" s="56"/>
    </row>
    <row r="6" spans="1:11" ht="15.75" customHeight="1">
      <c r="A6" s="441" t="s">
        <v>72</v>
      </c>
      <c r="B6" s="443" t="s">
        <v>81</v>
      </c>
      <c r="C6" s="444"/>
      <c r="D6" s="38"/>
      <c r="E6" s="38"/>
      <c r="F6" s="75"/>
      <c r="G6" s="56"/>
    </row>
    <row r="7" spans="1:11" ht="15.75" customHeight="1">
      <c r="A7" s="441" t="s">
        <v>74</v>
      </c>
      <c r="B7" s="443" t="s">
        <v>71</v>
      </c>
      <c r="C7" s="444"/>
      <c r="D7" s="38"/>
      <c r="E7" s="38"/>
      <c r="F7" s="75"/>
      <c r="G7" s="56"/>
    </row>
    <row r="8" spans="1:11" ht="15.75" customHeight="1">
      <c r="A8" s="441" t="s">
        <v>76</v>
      </c>
      <c r="B8" s="443" t="s">
        <v>73</v>
      </c>
      <c r="C8" s="444"/>
      <c r="D8" s="38"/>
      <c r="E8" s="38"/>
      <c r="F8" s="75"/>
      <c r="G8" s="56"/>
    </row>
    <row r="9" spans="1:11" ht="15.75" customHeight="1">
      <c r="A9" s="441" t="s">
        <v>78</v>
      </c>
      <c r="B9" s="443" t="s">
        <v>75</v>
      </c>
      <c r="C9" s="444"/>
      <c r="D9" s="38"/>
      <c r="E9" s="38"/>
      <c r="F9" s="75"/>
      <c r="G9" s="56"/>
    </row>
    <row r="10" spans="1:11" ht="15.75" customHeight="1">
      <c r="A10" s="441" t="s">
        <v>80</v>
      </c>
      <c r="B10" s="443" t="s">
        <v>83</v>
      </c>
      <c r="C10" s="444"/>
      <c r="D10" s="38"/>
      <c r="E10" s="38"/>
      <c r="F10" s="75"/>
      <c r="G10" s="56"/>
    </row>
    <row r="11" spans="1:11" ht="15.75" customHeight="1">
      <c r="A11" s="441" t="s">
        <v>82</v>
      </c>
      <c r="B11" s="443" t="s">
        <v>85</v>
      </c>
      <c r="C11" s="444"/>
      <c r="D11" s="38"/>
      <c r="E11" s="38"/>
      <c r="F11" s="75"/>
      <c r="G11" s="56"/>
    </row>
    <row r="12" spans="1:11" ht="15.75" customHeight="1">
      <c r="A12" s="441" t="s">
        <v>84</v>
      </c>
      <c r="B12" s="443" t="s">
        <v>87</v>
      </c>
      <c r="C12" s="444"/>
      <c r="D12" s="38"/>
      <c r="E12" s="38"/>
      <c r="F12" s="75"/>
      <c r="G12" s="56"/>
    </row>
    <row r="13" spans="1:11" ht="15.75" customHeight="1">
      <c r="A13" s="441" t="s">
        <v>86</v>
      </c>
      <c r="B13" s="443" t="s">
        <v>89</v>
      </c>
      <c r="C13" s="444"/>
      <c r="D13" s="38"/>
      <c r="E13" s="38"/>
      <c r="F13" s="75"/>
      <c r="G13" s="56"/>
    </row>
    <row r="14" spans="1:11" ht="15.75" customHeight="1">
      <c r="A14" s="441" t="s">
        <v>88</v>
      </c>
      <c r="B14" s="443" t="s">
        <v>91</v>
      </c>
      <c r="C14" s="444"/>
      <c r="D14" s="38"/>
      <c r="E14" s="38"/>
      <c r="F14" s="75"/>
      <c r="G14" s="56"/>
    </row>
    <row r="15" spans="1:11" ht="15.75" customHeight="1">
      <c r="A15" s="441" t="s">
        <v>90</v>
      </c>
      <c r="B15" s="443" t="s">
        <v>93</v>
      </c>
      <c r="C15" s="444"/>
      <c r="D15" s="38"/>
      <c r="E15" s="38"/>
      <c r="F15" s="75"/>
      <c r="G15" s="56"/>
    </row>
    <row r="16" spans="1:11" ht="15.75" customHeight="1">
      <c r="A16" s="441" t="s">
        <v>92</v>
      </c>
      <c r="B16" s="443" t="s">
        <v>95</v>
      </c>
      <c r="C16" s="444"/>
      <c r="D16" s="38"/>
      <c r="E16" s="38"/>
      <c r="F16" s="75"/>
      <c r="G16" s="56"/>
    </row>
    <row r="17" spans="1:7" ht="15.75" customHeight="1">
      <c r="A17" s="441" t="s">
        <v>94</v>
      </c>
      <c r="B17" s="443" t="s">
        <v>69</v>
      </c>
      <c r="C17" s="444"/>
      <c r="D17" s="38"/>
      <c r="E17" s="38"/>
      <c r="F17" s="75"/>
      <c r="G17" s="56"/>
    </row>
    <row r="18" spans="1:7" ht="15.6" customHeight="1">
      <c r="A18" s="441"/>
      <c r="B18" s="443"/>
      <c r="C18" s="444"/>
      <c r="D18" s="38"/>
      <c r="E18" s="38"/>
      <c r="F18" s="75"/>
      <c r="G18" s="56"/>
    </row>
    <row r="19" spans="1:7" ht="15.6" customHeight="1">
      <c r="C19" s="444"/>
      <c r="D19" s="38"/>
      <c r="E19" s="38"/>
    </row>
    <row r="20" spans="1:7" ht="18.75">
      <c r="C20" s="444"/>
    </row>
    <row r="21" spans="1:7" ht="18.75">
      <c r="C21" s="444"/>
    </row>
    <row r="22" spans="1:7" ht="18.75">
      <c r="C22" s="444"/>
    </row>
  </sheetData>
  <phoneticPr fontId="13" type="noConversion"/>
  <hyperlinks>
    <hyperlink ref="B17" location="'Table 4.14'!A1" display="Operational risk own funds requirements and risk-weighted exposure amounts (EU OR1)" xr:uid="{0ADF09D0-84E5-4219-8E91-B9DE321851B8}"/>
    <hyperlink ref="B4" location="'Table 4.1 &amp; 4.2'!A1" display="Quantitative information of LCR (EU LIQ1)" xr:uid="{D6887387-C6E0-4C4C-9DE6-6090D5C48BAB}"/>
    <hyperlink ref="B7" location="'Table 4.4'!A1" display="Securitisation exposures in the non-trading book (EU SEC1)" xr:uid="{B3BD0534-13AB-4C44-80EB-323D980B8D25}"/>
    <hyperlink ref="B8" location="'Table 4.5'!A1" display="Securitisation exposures in the non-trading book and associated regulatory capital requirements - institution acting as investor (EU SEC4)" xr:uid="{00F3157D-658C-4658-B709-EA0964DF3ABF}"/>
    <hyperlink ref="B9" location="'Table 4.6'!A1" display="Interest rate risks of non-trading book activities (EU IRRBB1)" xr:uid="{72186997-7AA0-460F-8B28-36FCAD54DB1E}"/>
    <hyperlink ref="B6" location="'Table 4.3'!A1" display="Net Stable Funding Ratio (EU LIQ2)" xr:uid="{8882DF5C-F6DB-4A19-85A8-1E191997BA40}"/>
    <hyperlink ref="B10" location="'Table 4.7'!A1" display="Composition of regulatory own funds (EU CC1)" xr:uid="{AFABE94A-CAD8-479E-82DB-13DE137D28EA}"/>
    <hyperlink ref="B11" location="'Table 4.8'!A1" display="Reconciliation of regulatory own funds to balance sheet in the audited financial statements (EU CC2)" xr:uid="{4E1B34E1-6827-4CD0-A474-EC4FC81645B4}"/>
    <hyperlink ref="B12" location="'Table 4.9'!A1" display="LRSum: Summary reconciliation of accounting assets and leverage ratio exposures (EU LR1)" xr:uid="{0630B75F-3F02-4F6A-A0B8-098D5D819711}"/>
    <hyperlink ref="B13" location="'Table 4.10'!A1" display="LRCom: Leverage ratio common disclosure (EU LR2)" xr:uid="{D6425750-A0E6-4F06-A048-67C9E337A444}"/>
    <hyperlink ref="B14" location="'Table 4.11'!A1" display="LRSpl: Split-up of on balance sheet exposures (excluding derivatives, SFTs and exempted exposures) (EU LR3)" xr:uid="{116B7AF4-EC67-4307-97CD-E2A04CC52705}"/>
    <hyperlink ref="B15" location="'Table 4.12 &amp; 4.13'!A1" display="Geographical distribution of credit exposures relevant for the calculation of the countercyclical buffer (EU CCyB1)" xr:uid="{A5C99721-AFBE-4C60-81DC-835C9C352376}"/>
    <hyperlink ref="B16" location="'Table 4.12 &amp; 4.13'!A1" display="Amount of institution-specific countercyclical capital buffer ( EU CCyB2)" xr:uid="{A5F4458B-D00D-46A1-8D55-67AEB01B901E}"/>
    <hyperlink ref="B5" location="'Table 4.1 &amp; 4.2'!A1" display="Qualitative information on LCR (EU LIQB)" xr:uid="{A098919B-74BA-4161-9A85-62F8BAC2834B}"/>
  </hyperlinks>
  <pageMargins left="0.7" right="0.7" top="0.75" bottom="0.75" header="0.3" footer="0.3"/>
  <pageSetup paperSize="9" scale="98"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1FB1-5DA0-438C-B7E1-4DE78DF7C7F1}">
  <dimension ref="A1:J66"/>
  <sheetViews>
    <sheetView showGridLines="0" zoomScaleNormal="100" workbookViewId="0">
      <selection activeCell="L1" sqref="L1"/>
    </sheetView>
  </sheetViews>
  <sheetFormatPr defaultColWidth="8.375" defaultRowHeight="15"/>
  <cols>
    <col min="1" max="1" width="6.625" style="7" customWidth="1"/>
    <col min="2" max="2" width="45.875" style="7" customWidth="1"/>
    <col min="3" max="10" width="9.875" style="7" customWidth="1"/>
    <col min="11" max="16384" width="8.375" style="7"/>
  </cols>
  <sheetData>
    <row r="1" spans="1:10" ht="18.75">
      <c r="A1" s="3" t="s">
        <v>1225</v>
      </c>
      <c r="B1" s="9"/>
      <c r="C1" s="9"/>
      <c r="D1" s="9"/>
      <c r="E1" s="9"/>
      <c r="F1" s="9"/>
      <c r="G1" s="9"/>
      <c r="H1" s="9"/>
      <c r="I1" s="9"/>
      <c r="J1" s="9"/>
    </row>
    <row r="2" spans="1:10">
      <c r="A2" s="9"/>
      <c r="B2" s="9"/>
      <c r="C2" s="9"/>
      <c r="D2" s="9"/>
      <c r="E2" s="9"/>
      <c r="F2" s="9"/>
      <c r="G2" s="9"/>
      <c r="H2" s="9"/>
      <c r="I2" s="9"/>
      <c r="J2" s="9"/>
    </row>
    <row r="3" spans="1:10">
      <c r="A3" s="9"/>
      <c r="B3" s="9"/>
      <c r="C3" s="9"/>
      <c r="D3" s="9"/>
      <c r="E3" s="9"/>
      <c r="F3" s="9"/>
      <c r="G3" s="9"/>
      <c r="H3" s="9"/>
      <c r="I3" s="9"/>
      <c r="J3" s="9"/>
    </row>
    <row r="4" spans="1:10">
      <c r="A4" s="211"/>
      <c r="B4" s="6"/>
      <c r="C4" s="156" t="s">
        <v>133</v>
      </c>
      <c r="D4" s="156" t="s">
        <v>134</v>
      </c>
      <c r="E4" s="156" t="s">
        <v>135</v>
      </c>
      <c r="F4" s="156" t="s">
        <v>190</v>
      </c>
      <c r="G4" s="156" t="s">
        <v>191</v>
      </c>
      <c r="H4" s="156" t="s">
        <v>286</v>
      </c>
      <c r="I4" s="156" t="s">
        <v>287</v>
      </c>
      <c r="J4" s="156" t="s">
        <v>288</v>
      </c>
    </row>
    <row r="5" spans="1:10">
      <c r="A5" s="6"/>
      <c r="B5" s="321" t="s">
        <v>805</v>
      </c>
      <c r="C5" s="579" t="s">
        <v>806</v>
      </c>
      <c r="D5" s="579"/>
      <c r="E5" s="579"/>
      <c r="F5" s="579"/>
      <c r="G5" s="599" t="s">
        <v>807</v>
      </c>
      <c r="H5" s="600"/>
      <c r="I5" s="600"/>
      <c r="J5" s="601"/>
    </row>
    <row r="6" spans="1:10" ht="24">
      <c r="A6" s="453" t="s">
        <v>808</v>
      </c>
      <c r="B6" s="322" t="s">
        <v>809</v>
      </c>
      <c r="C6" s="203" t="s">
        <v>136</v>
      </c>
      <c r="D6" s="203" t="s">
        <v>137</v>
      </c>
      <c r="E6" s="203" t="s">
        <v>180</v>
      </c>
      <c r="F6" s="203" t="s">
        <v>192</v>
      </c>
      <c r="G6" s="203" t="s">
        <v>136</v>
      </c>
      <c r="H6" s="203" t="s">
        <v>137</v>
      </c>
      <c r="I6" s="203" t="s">
        <v>180</v>
      </c>
      <c r="J6" s="203" t="s">
        <v>192</v>
      </c>
    </row>
    <row r="7" spans="1:10">
      <c r="A7" s="453" t="s">
        <v>810</v>
      </c>
      <c r="B7" s="321" t="s">
        <v>811</v>
      </c>
      <c r="C7" s="321">
        <v>12</v>
      </c>
      <c r="D7" s="321">
        <v>12</v>
      </c>
      <c r="E7" s="321">
        <v>12</v>
      </c>
      <c r="F7" s="321">
        <v>12</v>
      </c>
      <c r="G7" s="321">
        <v>12</v>
      </c>
      <c r="H7" s="321">
        <v>12</v>
      </c>
      <c r="I7" s="321">
        <v>12</v>
      </c>
      <c r="J7" s="321">
        <v>12</v>
      </c>
    </row>
    <row r="8" spans="1:10" ht="15" customHeight="1">
      <c r="A8" s="652" t="s">
        <v>812</v>
      </c>
      <c r="B8" s="652"/>
      <c r="C8" s="652"/>
      <c r="D8" s="652"/>
      <c r="E8" s="652"/>
      <c r="F8" s="652"/>
      <c r="G8" s="652"/>
      <c r="H8" s="652"/>
      <c r="I8" s="652"/>
      <c r="J8" s="652"/>
    </row>
    <row r="9" spans="1:10">
      <c r="A9" s="12">
        <v>1</v>
      </c>
      <c r="B9" s="10" t="s">
        <v>813</v>
      </c>
      <c r="C9" s="631"/>
      <c r="D9" s="631"/>
      <c r="E9" s="631"/>
      <c r="F9" s="631"/>
      <c r="G9" s="14">
        <v>34022640234.919998</v>
      </c>
      <c r="H9" s="14">
        <v>33903136361.040001</v>
      </c>
      <c r="I9" s="14">
        <v>32873452676.650002</v>
      </c>
      <c r="J9" s="14">
        <v>31430241161.060001</v>
      </c>
    </row>
    <row r="10" spans="1:10" s="195" customFormat="1" ht="15" customHeight="1">
      <c r="A10" s="652" t="s">
        <v>814</v>
      </c>
      <c r="B10" s="652"/>
      <c r="C10" s="652"/>
      <c r="D10" s="652"/>
      <c r="E10" s="652"/>
      <c r="F10" s="652"/>
      <c r="G10" s="652"/>
      <c r="H10" s="652"/>
      <c r="I10" s="652"/>
      <c r="J10" s="652"/>
    </row>
    <row r="11" spans="1:10" ht="26.1" customHeight="1">
      <c r="A11" s="12">
        <v>2</v>
      </c>
      <c r="B11" s="10" t="s">
        <v>815</v>
      </c>
      <c r="C11" s="14">
        <v>54055314170.440002</v>
      </c>
      <c r="D11" s="14">
        <v>53448451391.110001</v>
      </c>
      <c r="E11" s="14">
        <v>52783654097.519997</v>
      </c>
      <c r="F11" s="14">
        <v>52036940222.650002</v>
      </c>
      <c r="G11" s="14">
        <v>3342005652.8899999</v>
      </c>
      <c r="H11" s="14">
        <v>3301315260.3600001</v>
      </c>
      <c r="I11" s="14">
        <v>3254399738.3800001</v>
      </c>
      <c r="J11" s="14">
        <v>3202402799.0999999</v>
      </c>
    </row>
    <row r="12" spans="1:10">
      <c r="A12" s="12">
        <v>3</v>
      </c>
      <c r="B12" s="13" t="s">
        <v>816</v>
      </c>
      <c r="C12" s="14">
        <v>41073356757.419998</v>
      </c>
      <c r="D12" s="14">
        <v>40635716584.349998</v>
      </c>
      <c r="E12" s="14">
        <v>40200129548.019997</v>
      </c>
      <c r="F12" s="14">
        <v>39677398412.839996</v>
      </c>
      <c r="G12" s="14">
        <v>2053667837.8699999</v>
      </c>
      <c r="H12" s="14">
        <v>2031785829.22</v>
      </c>
      <c r="I12" s="14">
        <v>2010006477.4000001</v>
      </c>
      <c r="J12" s="14">
        <v>1983869920.6400001</v>
      </c>
    </row>
    <row r="13" spans="1:10">
      <c r="A13" s="12">
        <v>4</v>
      </c>
      <c r="B13" s="13" t="s">
        <v>817</v>
      </c>
      <c r="C13" s="14">
        <v>12835116024.6</v>
      </c>
      <c r="D13" s="14">
        <v>12645912538.620001</v>
      </c>
      <c r="E13" s="14">
        <v>12394192655.27</v>
      </c>
      <c r="F13" s="14">
        <v>12137928970.52</v>
      </c>
      <c r="G13" s="14">
        <v>1288337815.02</v>
      </c>
      <c r="H13" s="14">
        <v>1269529431.1400001</v>
      </c>
      <c r="I13" s="14">
        <v>1244393260.98</v>
      </c>
      <c r="J13" s="14">
        <v>1218532878.45</v>
      </c>
    </row>
    <row r="14" spans="1:10">
      <c r="A14" s="12">
        <v>5</v>
      </c>
      <c r="B14" s="10" t="s">
        <v>818</v>
      </c>
      <c r="C14" s="14">
        <v>24176645451.869999</v>
      </c>
      <c r="D14" s="14">
        <v>23911238309.110001</v>
      </c>
      <c r="E14" s="14">
        <v>23222117610.689999</v>
      </c>
      <c r="F14" s="14">
        <v>23146725354.330002</v>
      </c>
      <c r="G14" s="14">
        <v>9680515925.3799992</v>
      </c>
      <c r="H14" s="14">
        <v>9559264371.3500004</v>
      </c>
      <c r="I14" s="14">
        <v>9143997276.6599998</v>
      </c>
      <c r="J14" s="14">
        <v>9074260639.9099998</v>
      </c>
    </row>
    <row r="15" spans="1:10" ht="27" customHeight="1">
      <c r="A15" s="12">
        <v>6</v>
      </c>
      <c r="B15" s="13" t="s">
        <v>819</v>
      </c>
      <c r="C15" s="14">
        <v>10885517153.459999</v>
      </c>
      <c r="D15" s="14">
        <v>10802273402.76</v>
      </c>
      <c r="E15" s="14">
        <v>10648979908.48</v>
      </c>
      <c r="F15" s="14">
        <v>10620186683.33</v>
      </c>
      <c r="G15" s="14">
        <v>2678126392.23</v>
      </c>
      <c r="H15" s="14">
        <v>2659657719.23</v>
      </c>
      <c r="I15" s="14">
        <v>2626777650.4699998</v>
      </c>
      <c r="J15" s="14">
        <v>2626501750.9000001</v>
      </c>
    </row>
    <row r="16" spans="1:10">
      <c r="A16" s="12">
        <v>7</v>
      </c>
      <c r="B16" s="13" t="s">
        <v>820</v>
      </c>
      <c r="C16" s="14">
        <v>12163702627.34</v>
      </c>
      <c r="D16" s="14">
        <v>12016225076.030001</v>
      </c>
      <c r="E16" s="14">
        <v>11667846610.530001</v>
      </c>
      <c r="F16" s="14">
        <v>11570225028.959999</v>
      </c>
      <c r="G16" s="14">
        <v>5874963862.0799999</v>
      </c>
      <c r="H16" s="14">
        <v>5806866821.8000002</v>
      </c>
      <c r="I16" s="14">
        <v>5611928534.5100002</v>
      </c>
      <c r="J16" s="14">
        <v>5491445246.9700003</v>
      </c>
    </row>
    <row r="17" spans="1:10">
      <c r="A17" s="12">
        <v>8</v>
      </c>
      <c r="B17" s="13" t="s">
        <v>821</v>
      </c>
      <c r="C17" s="14">
        <v>1127425671.0699999</v>
      </c>
      <c r="D17" s="14">
        <v>1092739830.3199999</v>
      </c>
      <c r="E17" s="14">
        <v>905291091.67999995</v>
      </c>
      <c r="F17" s="14">
        <v>956313642.03999996</v>
      </c>
      <c r="G17" s="14">
        <v>1127425671.0699999</v>
      </c>
      <c r="H17" s="14">
        <v>1092739830.3199999</v>
      </c>
      <c r="I17" s="14">
        <v>905291091.67999995</v>
      </c>
      <c r="J17" s="14">
        <v>956313642.03999996</v>
      </c>
    </row>
    <row r="18" spans="1:10">
      <c r="A18" s="12">
        <v>9</v>
      </c>
      <c r="B18" s="13" t="s">
        <v>822</v>
      </c>
      <c r="C18" s="471"/>
      <c r="D18" s="471"/>
      <c r="E18" s="471"/>
      <c r="F18" s="471"/>
      <c r="G18" s="330"/>
      <c r="H18" s="330"/>
      <c r="I18" s="330"/>
      <c r="J18" s="330"/>
    </row>
    <row r="19" spans="1:10">
      <c r="A19" s="12">
        <v>10</v>
      </c>
      <c r="B19" s="10" t="s">
        <v>823</v>
      </c>
      <c r="C19" s="14">
        <v>14289858595.83</v>
      </c>
      <c r="D19" s="14">
        <v>14402100796.08</v>
      </c>
      <c r="E19" s="14">
        <v>14478217992.129999</v>
      </c>
      <c r="F19" s="14">
        <v>14403258644.49</v>
      </c>
      <c r="G19" s="14">
        <v>2445423287.1300001</v>
      </c>
      <c r="H19" s="14">
        <v>2476858001.0999999</v>
      </c>
      <c r="I19" s="14">
        <v>2621961109.5100002</v>
      </c>
      <c r="J19" s="14">
        <v>2689905868.8699999</v>
      </c>
    </row>
    <row r="20" spans="1:10" ht="24">
      <c r="A20" s="12">
        <v>11</v>
      </c>
      <c r="B20" s="13" t="s">
        <v>824</v>
      </c>
      <c r="C20" s="14">
        <v>1082951974.8199999</v>
      </c>
      <c r="D20" s="14">
        <v>1161544961.29</v>
      </c>
      <c r="E20" s="14">
        <v>1252143335.97</v>
      </c>
      <c r="F20" s="14">
        <v>1254301328.53</v>
      </c>
      <c r="G20" s="14">
        <v>1082951974.8199999</v>
      </c>
      <c r="H20" s="14">
        <v>1161544961.29</v>
      </c>
      <c r="I20" s="14">
        <v>1252143335.97</v>
      </c>
      <c r="J20" s="14">
        <v>1254301328.53</v>
      </c>
    </row>
    <row r="21" spans="1:10">
      <c r="A21" s="12">
        <v>12</v>
      </c>
      <c r="B21" s="13" t="s">
        <v>825</v>
      </c>
      <c r="C21" s="330"/>
      <c r="D21" s="330"/>
      <c r="E21" s="14">
        <v>83129316.430000007</v>
      </c>
      <c r="F21" s="14">
        <v>187207864.15000001</v>
      </c>
      <c r="G21" s="14"/>
      <c r="H21" s="14"/>
      <c r="I21" s="14">
        <v>83129316.430000007</v>
      </c>
      <c r="J21" s="14">
        <v>187207864.15000001</v>
      </c>
    </row>
    <row r="22" spans="1:10">
      <c r="A22" s="12">
        <v>13</v>
      </c>
      <c r="B22" s="13" t="s">
        <v>826</v>
      </c>
      <c r="C22" s="14">
        <v>13206906621.01</v>
      </c>
      <c r="D22" s="14">
        <v>13240555834.790001</v>
      </c>
      <c r="E22" s="14">
        <v>13142945339.73</v>
      </c>
      <c r="F22" s="14">
        <v>12961749451.809999</v>
      </c>
      <c r="G22" s="14">
        <v>1362471312.3099999</v>
      </c>
      <c r="H22" s="14">
        <v>1315313039.8099999</v>
      </c>
      <c r="I22" s="14">
        <v>1286688457.1099999</v>
      </c>
      <c r="J22" s="14">
        <v>1248396676.1900001</v>
      </c>
    </row>
    <row r="23" spans="1:10">
      <c r="A23" s="12">
        <v>14</v>
      </c>
      <c r="B23" s="10" t="s">
        <v>827</v>
      </c>
      <c r="C23" s="14">
        <v>212572462.38</v>
      </c>
      <c r="D23" s="14">
        <v>226850013.13999999</v>
      </c>
      <c r="E23" s="14">
        <v>237944671.90000001</v>
      </c>
      <c r="F23" s="14">
        <v>222840500.25999999</v>
      </c>
      <c r="G23" s="14">
        <v>76470051.920000002</v>
      </c>
      <c r="H23" s="14">
        <v>91734883.519999996</v>
      </c>
      <c r="I23" s="14">
        <v>101055633.19</v>
      </c>
      <c r="J23" s="14">
        <v>86656884.670000002</v>
      </c>
    </row>
    <row r="24" spans="1:10">
      <c r="A24" s="12">
        <v>15</v>
      </c>
      <c r="B24" s="10" t="s">
        <v>828</v>
      </c>
      <c r="C24" s="14">
        <v>15363956580.280001</v>
      </c>
      <c r="D24" s="14">
        <v>15165770215.389999</v>
      </c>
      <c r="E24" s="14">
        <v>14820260321.280001</v>
      </c>
      <c r="F24" s="14">
        <v>14398787101.940001</v>
      </c>
      <c r="G24" s="14">
        <v>999774346.98000002</v>
      </c>
      <c r="H24" s="14">
        <v>989653744.38</v>
      </c>
      <c r="I24" s="14">
        <v>970476763.85000002</v>
      </c>
      <c r="J24" s="14">
        <v>947417656.41999996</v>
      </c>
    </row>
    <row r="25" spans="1:10">
      <c r="A25" s="57">
        <v>16</v>
      </c>
      <c r="B25" s="22" t="s">
        <v>829</v>
      </c>
      <c r="C25" s="659"/>
      <c r="D25" s="659"/>
      <c r="E25" s="659"/>
      <c r="F25" s="659"/>
      <c r="G25" s="24">
        <v>16544189264.299999</v>
      </c>
      <c r="H25" s="24">
        <v>16418826260.709999</v>
      </c>
      <c r="I25" s="24">
        <v>16091890521.59</v>
      </c>
      <c r="J25" s="24">
        <v>16000643848.969999</v>
      </c>
    </row>
    <row r="26" spans="1:10" s="195" customFormat="1">
      <c r="A26" s="625" t="s">
        <v>830</v>
      </c>
      <c r="B26" s="625"/>
      <c r="C26" s="625"/>
      <c r="D26" s="625"/>
      <c r="E26" s="625"/>
      <c r="F26" s="625"/>
      <c r="G26" s="625"/>
      <c r="H26" s="625"/>
      <c r="I26" s="625"/>
      <c r="J26" s="625"/>
    </row>
    <row r="27" spans="1:10" hidden="1">
      <c r="A27" s="12">
        <v>17</v>
      </c>
      <c r="B27" s="10" t="s">
        <v>831</v>
      </c>
      <c r="C27" s="10"/>
      <c r="D27" s="10"/>
      <c r="E27" s="10"/>
      <c r="F27" s="10"/>
      <c r="G27" s="10"/>
      <c r="H27" s="10"/>
      <c r="I27" s="10"/>
      <c r="J27" s="10"/>
    </row>
    <row r="28" spans="1:10">
      <c r="A28" s="12">
        <v>18</v>
      </c>
      <c r="B28" s="10" t="s">
        <v>832</v>
      </c>
      <c r="C28" s="14">
        <v>2200841606.96</v>
      </c>
      <c r="D28" s="14">
        <v>2129360909.4000001</v>
      </c>
      <c r="E28" s="14">
        <v>2060580111.3900001</v>
      </c>
      <c r="F28" s="14">
        <v>2048682970.1800001</v>
      </c>
      <c r="G28" s="14">
        <v>1240911871.1700001</v>
      </c>
      <c r="H28" s="14">
        <v>1196977690.8199999</v>
      </c>
      <c r="I28" s="14">
        <v>1158400729.5</v>
      </c>
      <c r="J28" s="14">
        <v>1152404319.21</v>
      </c>
    </row>
    <row r="29" spans="1:10">
      <c r="A29" s="12">
        <v>19</v>
      </c>
      <c r="B29" s="10" t="s">
        <v>833</v>
      </c>
      <c r="C29" s="14">
        <v>1878563874.5799999</v>
      </c>
      <c r="D29" s="14">
        <v>1870449632.8399999</v>
      </c>
      <c r="E29" s="14">
        <v>1936621070.8399999</v>
      </c>
      <c r="F29" s="14">
        <v>2003007639.79</v>
      </c>
      <c r="G29" s="14">
        <v>565981959.57000005</v>
      </c>
      <c r="H29" s="14">
        <v>564540045.51999998</v>
      </c>
      <c r="I29" s="14">
        <v>621807567.49000001</v>
      </c>
      <c r="J29" s="14">
        <v>657002825.03999996</v>
      </c>
    </row>
    <row r="30" spans="1:10" ht="48" hidden="1">
      <c r="A30" s="12" t="s">
        <v>834</v>
      </c>
      <c r="B30" s="10" t="s">
        <v>835</v>
      </c>
      <c r="C30" s="658"/>
      <c r="D30" s="658"/>
      <c r="E30" s="658"/>
      <c r="F30" s="658"/>
      <c r="G30" s="32"/>
      <c r="H30" s="32"/>
      <c r="I30" s="32"/>
      <c r="J30" s="32"/>
    </row>
    <row r="31" spans="1:10" hidden="1">
      <c r="A31" s="12" t="s">
        <v>836</v>
      </c>
      <c r="B31" s="10" t="s">
        <v>837</v>
      </c>
      <c r="C31" s="658"/>
      <c r="D31" s="658"/>
      <c r="E31" s="658"/>
      <c r="F31" s="658"/>
      <c r="G31" s="32"/>
      <c r="H31" s="32"/>
      <c r="I31" s="32"/>
      <c r="J31" s="32"/>
    </row>
    <row r="32" spans="1:10">
      <c r="A32" s="57">
        <v>20</v>
      </c>
      <c r="B32" s="22" t="s">
        <v>838</v>
      </c>
      <c r="C32" s="24">
        <v>4079405481.54</v>
      </c>
      <c r="D32" s="24">
        <v>3999810542.2399998</v>
      </c>
      <c r="E32" s="24">
        <v>3997201182.23</v>
      </c>
      <c r="F32" s="24">
        <v>4051690609.9699998</v>
      </c>
      <c r="G32" s="24">
        <v>1806893830.74</v>
      </c>
      <c r="H32" s="24">
        <v>1761517736.3399999</v>
      </c>
      <c r="I32" s="24">
        <v>1780208296.99</v>
      </c>
      <c r="J32" s="24">
        <v>1809407144.25</v>
      </c>
    </row>
    <row r="33" spans="1:10" hidden="1">
      <c r="A33" s="12" t="s">
        <v>839</v>
      </c>
      <c r="B33" s="25" t="s">
        <v>840</v>
      </c>
      <c r="C33" s="32"/>
      <c r="D33" s="32"/>
      <c r="E33" s="32"/>
      <c r="F33" s="32"/>
      <c r="G33" s="32"/>
      <c r="H33" s="32"/>
      <c r="I33" s="32"/>
      <c r="J33" s="32"/>
    </row>
    <row r="34" spans="1:10" hidden="1">
      <c r="A34" s="12" t="s">
        <v>841</v>
      </c>
      <c r="B34" s="25" t="s">
        <v>842</v>
      </c>
      <c r="C34" s="32"/>
      <c r="D34" s="32"/>
      <c r="E34" s="32"/>
      <c r="F34" s="32"/>
      <c r="G34" s="32"/>
      <c r="H34" s="32"/>
      <c r="I34" s="32"/>
      <c r="J34" s="32"/>
    </row>
    <row r="35" spans="1:10">
      <c r="A35" s="12" t="s">
        <v>843</v>
      </c>
      <c r="B35" s="25" t="s">
        <v>844</v>
      </c>
      <c r="C35" s="14">
        <v>4079405481.54</v>
      </c>
      <c r="D35" s="14">
        <v>3999810542.2399998</v>
      </c>
      <c r="E35" s="14">
        <v>3997201182.23</v>
      </c>
      <c r="F35" s="14">
        <v>4051690609.9699998</v>
      </c>
      <c r="G35" s="14">
        <v>1806893830.74</v>
      </c>
      <c r="H35" s="14">
        <v>1761517736.3399999</v>
      </c>
      <c r="I35" s="14">
        <v>1780208296.99</v>
      </c>
      <c r="J35" s="14">
        <v>1809407144.25</v>
      </c>
    </row>
    <row r="36" spans="1:10" s="195" customFormat="1">
      <c r="A36" s="660" t="s">
        <v>845</v>
      </c>
      <c r="B36" s="660"/>
      <c r="C36" s="660"/>
      <c r="D36" s="660"/>
      <c r="E36" s="660"/>
      <c r="F36" s="660"/>
      <c r="G36" s="660"/>
      <c r="H36" s="660"/>
      <c r="I36" s="660"/>
      <c r="J36" s="660"/>
    </row>
    <row r="37" spans="1:10">
      <c r="A37" s="21" t="s">
        <v>846</v>
      </c>
      <c r="B37" s="23" t="s">
        <v>847</v>
      </c>
      <c r="C37" s="657"/>
      <c r="D37" s="657"/>
      <c r="E37" s="657"/>
      <c r="F37" s="657"/>
      <c r="G37" s="24">
        <v>34022640234.919998</v>
      </c>
      <c r="H37" s="24">
        <v>33903136361.040001</v>
      </c>
      <c r="I37" s="24">
        <v>32873452676.650002</v>
      </c>
      <c r="J37" s="24">
        <v>31430241161.060001</v>
      </c>
    </row>
    <row r="38" spans="1:10">
      <c r="A38" s="21">
        <v>22</v>
      </c>
      <c r="B38" s="23" t="s">
        <v>848</v>
      </c>
      <c r="C38" s="657"/>
      <c r="D38" s="657"/>
      <c r="E38" s="657"/>
      <c r="F38" s="657"/>
      <c r="G38" s="24">
        <v>14737295433.549999</v>
      </c>
      <c r="H38" s="24">
        <v>14657308524.370001</v>
      </c>
      <c r="I38" s="24">
        <v>14311682224.6</v>
      </c>
      <c r="J38" s="24">
        <v>14191236704.73</v>
      </c>
    </row>
    <row r="39" spans="1:10">
      <c r="A39" s="21">
        <v>23</v>
      </c>
      <c r="B39" s="23" t="s">
        <v>849</v>
      </c>
      <c r="C39" s="657"/>
      <c r="D39" s="657"/>
      <c r="E39" s="657"/>
      <c r="F39" s="657"/>
      <c r="G39" s="499">
        <v>2.3199999999999998</v>
      </c>
      <c r="H39" s="499">
        <v>2.3199999999999998</v>
      </c>
      <c r="I39" s="499">
        <v>2.2999999999999998</v>
      </c>
      <c r="J39" s="499">
        <v>2.2200000000000002</v>
      </c>
    </row>
    <row r="40" spans="1:10">
      <c r="A40" s="9"/>
      <c r="B40" s="9"/>
      <c r="C40" s="9"/>
      <c r="D40" s="9"/>
      <c r="E40" s="9"/>
      <c r="F40" s="9"/>
      <c r="G40" s="9"/>
      <c r="H40" s="9"/>
      <c r="I40" s="9"/>
      <c r="J40" s="9"/>
    </row>
    <row r="41" spans="1:10" ht="14.45" customHeight="1">
      <c r="A41" s="588" t="s">
        <v>850</v>
      </c>
      <c r="B41" s="588"/>
      <c r="C41" s="588"/>
      <c r="D41" s="588"/>
      <c r="E41" s="588"/>
      <c r="F41" s="588"/>
      <c r="G41" s="588"/>
      <c r="H41" s="588"/>
      <c r="I41" s="588"/>
      <c r="J41" s="588"/>
    </row>
    <row r="42" spans="1:10">
      <c r="A42" s="495"/>
      <c r="B42" s="495"/>
      <c r="C42" s="495"/>
      <c r="D42" s="495"/>
      <c r="E42" s="495"/>
      <c r="F42" s="495"/>
      <c r="G42" s="495"/>
      <c r="H42" s="495"/>
      <c r="I42" s="495"/>
      <c r="J42" s="495"/>
    </row>
    <row r="43" spans="1:10">
      <c r="A43" s="1" t="s">
        <v>851</v>
      </c>
      <c r="B43" s="2"/>
      <c r="C43" s="2"/>
      <c r="D43" s="2"/>
      <c r="E43" s="2"/>
      <c r="F43" s="2"/>
      <c r="G43" s="2"/>
      <c r="H43" s="2"/>
      <c r="I43" s="2"/>
      <c r="J43" s="2"/>
    </row>
    <row r="44" spans="1:10">
      <c r="A44" s="1" t="s">
        <v>852</v>
      </c>
      <c r="B44" s="2"/>
      <c r="C44" s="2"/>
      <c r="D44" s="2"/>
      <c r="E44" s="2"/>
      <c r="F44" s="2"/>
      <c r="G44" s="2"/>
      <c r="H44" s="2"/>
      <c r="I44" s="2"/>
      <c r="J44" s="2"/>
    </row>
    <row r="45" spans="1:10">
      <c r="A45" s="1"/>
      <c r="B45" s="2"/>
      <c r="C45" s="2"/>
      <c r="D45" s="2"/>
      <c r="E45" s="2"/>
      <c r="F45" s="2"/>
      <c r="G45" s="2"/>
      <c r="H45" s="2"/>
      <c r="I45" s="2"/>
      <c r="J45" s="2"/>
    </row>
    <row r="46" spans="1:10">
      <c r="A46" s="567" t="s">
        <v>853</v>
      </c>
      <c r="B46" s="567"/>
      <c r="C46" s="567"/>
      <c r="D46" s="567"/>
      <c r="E46" s="567"/>
      <c r="F46" s="567"/>
      <c r="G46" s="567"/>
      <c r="H46" s="567"/>
      <c r="I46" s="567"/>
      <c r="J46" s="567"/>
    </row>
    <row r="47" spans="1:10">
      <c r="A47" s="1"/>
      <c r="B47" s="2"/>
      <c r="C47" s="2"/>
      <c r="D47" s="2"/>
      <c r="E47" s="2"/>
      <c r="F47" s="2"/>
      <c r="G47" s="2"/>
      <c r="H47" s="2"/>
      <c r="I47" s="2"/>
      <c r="J47" s="2"/>
    </row>
    <row r="48" spans="1:10" ht="57" customHeight="1">
      <c r="A48" s="588" t="s">
        <v>854</v>
      </c>
      <c r="B48" s="588"/>
      <c r="C48" s="588"/>
      <c r="D48" s="588"/>
      <c r="E48" s="588"/>
      <c r="F48" s="588"/>
      <c r="G48" s="588"/>
      <c r="H48" s="588"/>
      <c r="I48" s="588"/>
      <c r="J48" s="588"/>
    </row>
    <row r="49" spans="1:10">
      <c r="A49" s="1"/>
      <c r="B49" s="2"/>
      <c r="C49" s="2"/>
      <c r="D49" s="2"/>
      <c r="E49" s="2"/>
      <c r="F49" s="2"/>
      <c r="G49" s="2"/>
      <c r="H49" s="2"/>
      <c r="I49" s="2"/>
      <c r="J49" s="2"/>
    </row>
    <row r="50" spans="1:10" ht="18.75">
      <c r="A50" s="3" t="s">
        <v>1226</v>
      </c>
      <c r="B50" s="2"/>
      <c r="C50" s="2"/>
      <c r="D50" s="2"/>
      <c r="E50" s="2"/>
      <c r="F50" s="2"/>
      <c r="G50" s="2"/>
      <c r="H50" s="2"/>
      <c r="I50" s="2"/>
      <c r="J50" s="2"/>
    </row>
    <row r="51" spans="1:10">
      <c r="A51" s="1"/>
      <c r="B51" s="2"/>
      <c r="C51" s="2"/>
      <c r="D51" s="2"/>
      <c r="E51" s="2"/>
      <c r="F51" s="2"/>
      <c r="G51" s="2"/>
      <c r="H51" s="2"/>
      <c r="I51" s="2"/>
      <c r="J51" s="2"/>
    </row>
    <row r="52" spans="1:10">
      <c r="A52" s="503" t="s">
        <v>855</v>
      </c>
      <c r="B52" s="2"/>
      <c r="C52" s="2"/>
      <c r="D52" s="2"/>
      <c r="E52" s="2"/>
      <c r="F52" s="2"/>
      <c r="G52" s="2"/>
      <c r="H52" s="2"/>
      <c r="I52" s="2"/>
      <c r="J52" s="2"/>
    </row>
    <row r="53" spans="1:10" ht="59.1" customHeight="1">
      <c r="A53" s="567" t="s">
        <v>856</v>
      </c>
      <c r="B53" s="567"/>
      <c r="C53" s="567"/>
      <c r="D53" s="567"/>
      <c r="E53" s="567"/>
      <c r="F53" s="567"/>
      <c r="G53" s="567"/>
      <c r="H53" s="567"/>
      <c r="I53" s="567"/>
      <c r="J53" s="567"/>
    </row>
    <row r="54" spans="1:10">
      <c r="A54" s="2"/>
      <c r="B54" s="2"/>
      <c r="C54" s="2"/>
      <c r="D54" s="2"/>
      <c r="E54" s="2"/>
      <c r="F54" s="2"/>
      <c r="G54" s="2"/>
      <c r="H54" s="2"/>
      <c r="I54" s="2"/>
      <c r="J54" s="2"/>
    </row>
    <row r="55" spans="1:10">
      <c r="A55" s="4" t="s">
        <v>857</v>
      </c>
      <c r="B55" s="2"/>
      <c r="C55" s="2"/>
      <c r="D55" s="2"/>
      <c r="E55" s="2"/>
      <c r="F55" s="2"/>
      <c r="G55" s="2"/>
      <c r="H55" s="2"/>
      <c r="I55" s="2"/>
      <c r="J55" s="2"/>
    </row>
    <row r="56" spans="1:10" ht="77.45" customHeight="1">
      <c r="A56" s="567" t="s">
        <v>1256</v>
      </c>
      <c r="B56" s="567"/>
      <c r="C56" s="567"/>
      <c r="D56" s="567"/>
      <c r="E56" s="567"/>
      <c r="F56" s="567"/>
      <c r="G56" s="567"/>
      <c r="H56" s="567"/>
      <c r="I56" s="567"/>
      <c r="J56" s="567"/>
    </row>
    <row r="57" spans="1:10">
      <c r="A57" s="2"/>
      <c r="B57" s="2"/>
      <c r="C57" s="2"/>
      <c r="D57" s="2"/>
      <c r="E57" s="2"/>
      <c r="F57" s="2"/>
      <c r="G57" s="2"/>
      <c r="H57" s="2"/>
      <c r="I57" s="2"/>
      <c r="J57" s="2"/>
    </row>
    <row r="58" spans="1:10">
      <c r="A58" s="4" t="s">
        <v>858</v>
      </c>
      <c r="B58" s="2"/>
      <c r="C58" s="2"/>
      <c r="D58" s="2"/>
      <c r="E58" s="2"/>
      <c r="F58" s="2"/>
      <c r="G58" s="2"/>
      <c r="H58" s="2"/>
      <c r="I58" s="2"/>
      <c r="J58" s="2"/>
    </row>
    <row r="59" spans="1:10" ht="28.5" customHeight="1">
      <c r="A59" s="589" t="s">
        <v>1257</v>
      </c>
      <c r="B59" s="589"/>
      <c r="C59" s="589"/>
      <c r="D59" s="589"/>
      <c r="E59" s="589"/>
      <c r="F59" s="589"/>
      <c r="G59" s="589"/>
      <c r="H59" s="589"/>
      <c r="I59" s="589"/>
      <c r="J59" s="589"/>
    </row>
    <row r="60" spans="1:10">
      <c r="A60" s="2"/>
      <c r="B60" s="2"/>
      <c r="C60" s="2"/>
      <c r="D60" s="2"/>
      <c r="E60" s="2"/>
      <c r="F60" s="2"/>
      <c r="G60" s="2"/>
      <c r="H60" s="2"/>
      <c r="I60" s="2"/>
      <c r="J60" s="2"/>
    </row>
    <row r="61" spans="1:10">
      <c r="A61" s="4" t="s">
        <v>859</v>
      </c>
      <c r="B61" s="2"/>
      <c r="C61" s="2"/>
      <c r="D61" s="2"/>
      <c r="E61" s="2"/>
      <c r="F61" s="2"/>
      <c r="G61" s="2"/>
      <c r="H61" s="2"/>
      <c r="I61" s="2"/>
      <c r="J61" s="2"/>
    </row>
    <row r="62" spans="1:10" ht="40.5" customHeight="1">
      <c r="A62" s="567" t="s">
        <v>860</v>
      </c>
      <c r="B62" s="567"/>
      <c r="C62" s="567"/>
      <c r="D62" s="567"/>
      <c r="E62" s="567"/>
      <c r="F62" s="567"/>
      <c r="G62" s="567"/>
      <c r="H62" s="567"/>
      <c r="I62" s="567"/>
      <c r="J62" s="567"/>
    </row>
    <row r="63" spans="1:10">
      <c r="A63" s="2"/>
      <c r="B63" s="2"/>
      <c r="C63" s="2"/>
      <c r="D63" s="2"/>
      <c r="E63" s="2"/>
      <c r="F63" s="2"/>
      <c r="G63" s="2"/>
      <c r="H63" s="2"/>
      <c r="I63" s="2"/>
      <c r="J63" s="2"/>
    </row>
    <row r="64" spans="1:10">
      <c r="A64" s="4" t="s">
        <v>861</v>
      </c>
      <c r="B64" s="2"/>
      <c r="C64" s="2"/>
      <c r="D64" s="2"/>
      <c r="E64" s="2"/>
      <c r="F64" s="2"/>
      <c r="G64" s="2"/>
      <c r="H64" s="2"/>
      <c r="I64" s="2"/>
      <c r="J64" s="2"/>
    </row>
    <row r="65" spans="1:10" ht="45" customHeight="1">
      <c r="A65" s="567" t="s">
        <v>862</v>
      </c>
      <c r="B65" s="567"/>
      <c r="C65" s="567"/>
      <c r="D65" s="567"/>
      <c r="E65" s="567"/>
      <c r="F65" s="567"/>
      <c r="G65" s="567"/>
      <c r="H65" s="567"/>
      <c r="I65" s="567"/>
      <c r="J65" s="567"/>
    </row>
    <row r="66" spans="1:10">
      <c r="A66" s="5"/>
      <c r="B66" s="5"/>
      <c r="C66" s="5"/>
      <c r="D66" s="5"/>
      <c r="E66" s="5"/>
      <c r="F66" s="5"/>
      <c r="G66" s="5"/>
      <c r="H66" s="5"/>
      <c r="I66" s="5"/>
      <c r="J66" s="5"/>
    </row>
  </sheetData>
  <mergeCells count="21">
    <mergeCell ref="A53:J53"/>
    <mergeCell ref="A56:J56"/>
    <mergeCell ref="A59:J59"/>
    <mergeCell ref="A62:J62"/>
    <mergeCell ref="A65:J65"/>
    <mergeCell ref="C5:F5"/>
    <mergeCell ref="G5:J5"/>
    <mergeCell ref="A8:J8"/>
    <mergeCell ref="C9:F9"/>
    <mergeCell ref="A10:J10"/>
    <mergeCell ref="C25:F25"/>
    <mergeCell ref="A26:J26"/>
    <mergeCell ref="C30:F30"/>
    <mergeCell ref="A36:J36"/>
    <mergeCell ref="C37:F37"/>
    <mergeCell ref="A48:J48"/>
    <mergeCell ref="C38:F38"/>
    <mergeCell ref="C39:F39"/>
    <mergeCell ref="C31:F31"/>
    <mergeCell ref="A41:J41"/>
    <mergeCell ref="A46:J46"/>
  </mergeCells>
  <pageMargins left="0.70866141732283472" right="0.70866141732283472" top="0.74803149606299213" bottom="0.74803149606299213" header="0.31496062992125984" footer="0.31496062992125984"/>
  <pageSetup paperSize="9" scale="88" fitToWidth="0" fitToHeight="0" orientation="landscape" r:id="rId1"/>
  <rowBreaks count="2" manualBreakCount="2">
    <brk id="39" max="9" man="1"/>
    <brk id="57" max="9"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B8C52-4D93-4FB7-869D-3AEDEFA03380}">
  <sheetPr>
    <pageSetUpPr fitToPage="1"/>
  </sheetPr>
  <dimension ref="A1:G85"/>
  <sheetViews>
    <sheetView showGridLines="0" zoomScaleNormal="100" workbookViewId="0"/>
  </sheetViews>
  <sheetFormatPr defaultColWidth="8.375" defaultRowHeight="15"/>
  <cols>
    <col min="1" max="1" width="5.125" style="7" customWidth="1"/>
    <col min="2" max="2" width="55.875" style="7" customWidth="1"/>
    <col min="3" max="7" width="13.375" style="7" customWidth="1"/>
    <col min="8" max="8" width="15.375" style="7" customWidth="1"/>
    <col min="9" max="9" width="17" style="7" customWidth="1"/>
    <col min="10" max="16384" width="8.375" style="7"/>
  </cols>
  <sheetData>
    <row r="1" spans="1:7" ht="18.75">
      <c r="A1" s="3" t="s">
        <v>1227</v>
      </c>
      <c r="B1" s="9"/>
      <c r="C1" s="9"/>
      <c r="D1" s="9"/>
      <c r="E1" s="9"/>
      <c r="F1" s="9"/>
      <c r="G1" s="9"/>
    </row>
    <row r="2" spans="1:7">
      <c r="A2" s="9"/>
      <c r="B2" s="68"/>
      <c r="C2" s="68"/>
      <c r="D2" s="68"/>
      <c r="E2" s="68"/>
      <c r="F2" s="68"/>
      <c r="G2" s="68"/>
    </row>
    <row r="3" spans="1:7">
      <c r="A3" s="285"/>
      <c r="B3" s="68"/>
      <c r="C3" s="68"/>
      <c r="D3" s="68"/>
      <c r="E3" s="68"/>
      <c r="F3" s="68"/>
      <c r="G3" s="68"/>
    </row>
    <row r="4" spans="1:7">
      <c r="A4" s="662"/>
      <c r="B4" s="662"/>
      <c r="C4" s="109" t="s">
        <v>133</v>
      </c>
      <c r="D4" s="109" t="s">
        <v>134</v>
      </c>
      <c r="E4" s="109" t="s">
        <v>135</v>
      </c>
      <c r="F4" s="109" t="s">
        <v>190</v>
      </c>
      <c r="G4" s="156" t="s">
        <v>191</v>
      </c>
    </row>
    <row r="5" spans="1:7" ht="15.75" customHeight="1">
      <c r="A5" s="323"/>
      <c r="B5" s="323"/>
      <c r="C5" s="602" t="s">
        <v>863</v>
      </c>
      <c r="D5" s="621"/>
      <c r="E5" s="621"/>
      <c r="F5" s="603"/>
      <c r="G5" s="579" t="s">
        <v>864</v>
      </c>
    </row>
    <row r="6" spans="1:7" ht="15" customHeight="1">
      <c r="A6" s="324" t="s">
        <v>365</v>
      </c>
      <c r="B6" s="325"/>
      <c r="C6" s="36" t="s">
        <v>865</v>
      </c>
      <c r="D6" s="36" t="s">
        <v>866</v>
      </c>
      <c r="E6" s="36" t="s">
        <v>867</v>
      </c>
      <c r="F6" s="36" t="s">
        <v>868</v>
      </c>
      <c r="G6" s="579"/>
    </row>
    <row r="7" spans="1:7">
      <c r="A7" s="211" t="s">
        <v>869</v>
      </c>
      <c r="B7" s="211"/>
      <c r="C7" s="211"/>
      <c r="D7" s="326"/>
      <c r="E7" s="211"/>
      <c r="F7" s="211"/>
      <c r="G7" s="211"/>
    </row>
    <row r="8" spans="1:7">
      <c r="A8" s="57">
        <v>1</v>
      </c>
      <c r="B8" s="22" t="s">
        <v>870</v>
      </c>
      <c r="C8" s="24">
        <v>12222509048.139999</v>
      </c>
      <c r="D8" s="24"/>
      <c r="E8" s="24"/>
      <c r="F8" s="24">
        <v>1422715841.71</v>
      </c>
      <c r="G8" s="24">
        <v>13645224889.85</v>
      </c>
    </row>
    <row r="9" spans="1:7">
      <c r="A9" s="19">
        <v>2</v>
      </c>
      <c r="B9" s="289" t="s">
        <v>4</v>
      </c>
      <c r="C9" s="14">
        <v>12222509048.139999</v>
      </c>
      <c r="D9" s="14"/>
      <c r="E9" s="14"/>
      <c r="F9" s="14">
        <v>1422715841.71</v>
      </c>
      <c r="G9" s="14">
        <v>13645224889.85</v>
      </c>
    </row>
    <row r="10" spans="1:7" hidden="1">
      <c r="A10" s="19">
        <v>3</v>
      </c>
      <c r="B10" s="289" t="s">
        <v>871</v>
      </c>
      <c r="C10" s="10"/>
      <c r="D10" s="17"/>
      <c r="E10" s="17"/>
      <c r="F10" s="12"/>
      <c r="G10" s="12"/>
    </row>
    <row r="11" spans="1:7">
      <c r="A11" s="21">
        <v>4</v>
      </c>
      <c r="B11" s="22" t="s">
        <v>872</v>
      </c>
      <c r="C11" s="22"/>
      <c r="D11" s="24">
        <v>55006068068</v>
      </c>
      <c r="E11" s="24">
        <v>39165441.07</v>
      </c>
      <c r="F11" s="24">
        <v>27308290.129999999</v>
      </c>
      <c r="G11" s="24">
        <v>51664880930.089996</v>
      </c>
    </row>
    <row r="12" spans="1:7">
      <c r="A12" s="19">
        <v>5</v>
      </c>
      <c r="B12" s="289" t="s">
        <v>816</v>
      </c>
      <c r="C12" s="10"/>
      <c r="D12" s="14">
        <v>41910545029.519997</v>
      </c>
      <c r="E12" s="14">
        <v>26704606.34</v>
      </c>
      <c r="F12" s="14">
        <v>6055366.7999999998</v>
      </c>
      <c r="G12" s="14">
        <v>39846442520.870003</v>
      </c>
    </row>
    <row r="13" spans="1:7">
      <c r="A13" s="19">
        <v>6</v>
      </c>
      <c r="B13" s="289" t="s">
        <v>817</v>
      </c>
      <c r="C13" s="10"/>
      <c r="D13" s="14">
        <v>13095523038.48</v>
      </c>
      <c r="E13" s="14">
        <v>12460834.73</v>
      </c>
      <c r="F13" s="14">
        <v>21252923.329999998</v>
      </c>
      <c r="G13" s="14">
        <v>11818438409.219999</v>
      </c>
    </row>
    <row r="14" spans="1:7">
      <c r="A14" s="21">
        <v>7</v>
      </c>
      <c r="B14" s="22" t="s">
        <v>873</v>
      </c>
      <c r="C14" s="22"/>
      <c r="D14" s="24">
        <v>31482705162.040001</v>
      </c>
      <c r="E14" s="24">
        <v>9035892956.2099991</v>
      </c>
      <c r="F14" s="24">
        <v>32474988903.43</v>
      </c>
      <c r="G14" s="24">
        <v>48205760468.769997</v>
      </c>
    </row>
    <row r="15" spans="1:7">
      <c r="A15" s="19">
        <v>8</v>
      </c>
      <c r="B15" s="289" t="s">
        <v>874</v>
      </c>
      <c r="C15" s="10"/>
      <c r="D15" s="14">
        <v>10806248062.42</v>
      </c>
      <c r="E15" s="14"/>
      <c r="F15" s="14"/>
      <c r="G15" s="14">
        <v>1263405305.78</v>
      </c>
    </row>
    <row r="16" spans="1:7">
      <c r="A16" s="19">
        <v>9</v>
      </c>
      <c r="B16" s="289" t="s">
        <v>875</v>
      </c>
      <c r="C16" s="10"/>
      <c r="D16" s="14">
        <v>20676457099.619999</v>
      </c>
      <c r="E16" s="14">
        <v>9035892956.2099991</v>
      </c>
      <c r="F16" s="14">
        <v>32474988903.43</v>
      </c>
      <c r="G16" s="14">
        <v>46942355162.989998</v>
      </c>
    </row>
    <row r="17" spans="1:7" hidden="1">
      <c r="A17" s="21">
        <v>10</v>
      </c>
      <c r="B17" s="22" t="s">
        <v>876</v>
      </c>
      <c r="C17" s="112"/>
      <c r="D17" s="271"/>
      <c r="E17" s="271"/>
      <c r="F17" s="331"/>
      <c r="G17" s="331"/>
    </row>
    <row r="18" spans="1:7">
      <c r="A18" s="21">
        <v>11</v>
      </c>
      <c r="B18" s="22" t="s">
        <v>877</v>
      </c>
      <c r="C18" s="24">
        <v>940391872.62</v>
      </c>
      <c r="D18" s="24">
        <v>2114581763.98</v>
      </c>
      <c r="E18" s="329"/>
      <c r="F18" s="329"/>
      <c r="G18" s="329"/>
    </row>
    <row r="19" spans="1:7">
      <c r="A19" s="19">
        <v>12</v>
      </c>
      <c r="B19" s="289" t="s">
        <v>878</v>
      </c>
      <c r="C19" s="14">
        <v>940391872.62</v>
      </c>
      <c r="D19" s="32"/>
      <c r="E19" s="32"/>
      <c r="F19" s="32"/>
      <c r="G19" s="144"/>
    </row>
    <row r="20" spans="1:7" ht="25.5" customHeight="1">
      <c r="A20" s="19">
        <v>13</v>
      </c>
      <c r="B20" s="289" t="s">
        <v>879</v>
      </c>
      <c r="C20" s="32"/>
      <c r="D20" s="14">
        <v>2114581763.98</v>
      </c>
      <c r="E20" s="32"/>
      <c r="F20" s="144"/>
      <c r="G20" s="144"/>
    </row>
    <row r="21" spans="1:7">
      <c r="A21" s="21">
        <v>14</v>
      </c>
      <c r="B21" s="22" t="s">
        <v>880</v>
      </c>
      <c r="C21" s="472"/>
      <c r="D21" s="472"/>
      <c r="E21" s="472"/>
      <c r="F21" s="472"/>
      <c r="G21" s="24">
        <v>113515866288.7</v>
      </c>
    </row>
    <row r="22" spans="1:7">
      <c r="A22" s="661" t="s">
        <v>881</v>
      </c>
      <c r="B22" s="661"/>
      <c r="C22" s="661"/>
      <c r="D22" s="661"/>
      <c r="E22" s="661"/>
      <c r="F22" s="661"/>
      <c r="G22" s="661"/>
    </row>
    <row r="23" spans="1:7">
      <c r="A23" s="19">
        <v>15</v>
      </c>
      <c r="B23" s="22" t="s">
        <v>813</v>
      </c>
      <c r="C23" s="22"/>
      <c r="D23" s="271"/>
      <c r="E23" s="271"/>
      <c r="F23" s="331"/>
      <c r="G23" s="24">
        <v>6019487172.6999998</v>
      </c>
    </row>
    <row r="24" spans="1:7">
      <c r="A24" s="19" t="s">
        <v>882</v>
      </c>
      <c r="B24" s="22" t="s">
        <v>883</v>
      </c>
      <c r="C24" s="57"/>
      <c r="D24" s="24">
        <v>580543598.17999995</v>
      </c>
      <c r="E24" s="24">
        <v>607628260.92999995</v>
      </c>
      <c r="F24" s="24">
        <v>11786076687.389999</v>
      </c>
      <c r="G24" s="24">
        <v>11028111264.52</v>
      </c>
    </row>
    <row r="25" spans="1:7" hidden="1">
      <c r="A25" s="19">
        <v>16</v>
      </c>
      <c r="B25" s="22" t="s">
        <v>884</v>
      </c>
      <c r="C25" s="22"/>
      <c r="D25" s="329"/>
      <c r="E25" s="329"/>
      <c r="F25" s="329"/>
      <c r="G25" s="329"/>
    </row>
    <row r="26" spans="1:7">
      <c r="A26" s="19">
        <v>17</v>
      </c>
      <c r="B26" s="22" t="s">
        <v>885</v>
      </c>
      <c r="C26" s="22"/>
      <c r="D26" s="24">
        <v>9280186052.6000004</v>
      </c>
      <c r="E26" s="24">
        <v>4886269006.25</v>
      </c>
      <c r="F26" s="24">
        <v>72471253063.580002</v>
      </c>
      <c r="G26" s="24">
        <v>62629010549.440002</v>
      </c>
    </row>
    <row r="27" spans="1:7" ht="24" hidden="1">
      <c r="A27" s="19">
        <v>18</v>
      </c>
      <c r="B27" s="289" t="s">
        <v>886</v>
      </c>
      <c r="C27" s="10"/>
      <c r="D27" s="32"/>
      <c r="E27" s="32"/>
      <c r="F27" s="144"/>
      <c r="G27" s="144"/>
    </row>
    <row r="28" spans="1:7" ht="36.6" customHeight="1">
      <c r="A28" s="19">
        <v>19</v>
      </c>
      <c r="B28" s="289" t="s">
        <v>887</v>
      </c>
      <c r="C28" s="10"/>
      <c r="D28" s="14">
        <v>1554206966.8800001</v>
      </c>
      <c r="E28" s="14">
        <v>76696524.569999993</v>
      </c>
      <c r="F28" s="14">
        <v>2136282567.4200001</v>
      </c>
      <c r="G28" s="14">
        <v>2330051526.3899999</v>
      </c>
    </row>
    <row r="29" spans="1:7" ht="27.95" customHeight="1">
      <c r="A29" s="19">
        <v>20</v>
      </c>
      <c r="B29" s="289" t="s">
        <v>888</v>
      </c>
      <c r="C29" s="10"/>
      <c r="D29" s="14">
        <v>5870179551.96</v>
      </c>
      <c r="E29" s="14">
        <v>3375099720.02</v>
      </c>
      <c r="F29" s="14">
        <v>38559596655.580002</v>
      </c>
      <c r="G29" s="14">
        <v>57167067064.459999</v>
      </c>
    </row>
    <row r="30" spans="1:7" ht="27" customHeight="1">
      <c r="A30" s="19">
        <v>21</v>
      </c>
      <c r="B30" s="328" t="s">
        <v>889</v>
      </c>
      <c r="C30" s="10"/>
      <c r="D30" s="14">
        <v>98929102.959999993</v>
      </c>
      <c r="E30" s="14">
        <v>88485480.689999998</v>
      </c>
      <c r="F30" s="14">
        <v>1088028970.8399999</v>
      </c>
      <c r="G30" s="14">
        <v>20787302188.27</v>
      </c>
    </row>
    <row r="31" spans="1:7">
      <c r="A31" s="19">
        <v>22</v>
      </c>
      <c r="B31" s="289" t="s">
        <v>890</v>
      </c>
      <c r="C31" s="10"/>
      <c r="D31" s="14">
        <v>1270527237.1400001</v>
      </c>
      <c r="E31" s="14">
        <v>1297151269.53</v>
      </c>
      <c r="F31" s="14">
        <v>28773133557.02</v>
      </c>
      <c r="G31" s="330"/>
    </row>
    <row r="32" spans="1:7" ht="27" customHeight="1">
      <c r="A32" s="19">
        <v>23</v>
      </c>
      <c r="B32" s="328" t="s">
        <v>889</v>
      </c>
      <c r="C32" s="10"/>
      <c r="D32" s="14">
        <v>1270527237.1400001</v>
      </c>
      <c r="E32" s="14">
        <v>1297151269.53</v>
      </c>
      <c r="F32" s="14">
        <v>28773133557.02</v>
      </c>
      <c r="G32" s="330"/>
    </row>
    <row r="33" spans="1:7" ht="37.5" customHeight="1">
      <c r="A33" s="19">
        <v>24</v>
      </c>
      <c r="B33" s="289" t="s">
        <v>891</v>
      </c>
      <c r="C33" s="10"/>
      <c r="D33" s="14">
        <v>585272296.62</v>
      </c>
      <c r="E33" s="14">
        <v>137321492.13999999</v>
      </c>
      <c r="F33" s="14">
        <v>3002240283.5599999</v>
      </c>
      <c r="G33" s="14">
        <v>3131891958.5799999</v>
      </c>
    </row>
    <row r="34" spans="1:7" hidden="1">
      <c r="A34" s="21">
        <v>25</v>
      </c>
      <c r="B34" s="22" t="s">
        <v>892</v>
      </c>
      <c r="C34" s="22"/>
      <c r="D34" s="271"/>
      <c r="E34" s="271"/>
      <c r="F34" s="331"/>
      <c r="G34" s="331"/>
    </row>
    <row r="35" spans="1:7">
      <c r="A35" s="21">
        <v>26</v>
      </c>
      <c r="B35" s="22" t="s">
        <v>893</v>
      </c>
      <c r="C35" s="327"/>
      <c r="D35" s="24">
        <v>4264317130.9400001</v>
      </c>
      <c r="E35" s="24">
        <v>205559351.94999999</v>
      </c>
      <c r="F35" s="24">
        <v>4620250267.7600002</v>
      </c>
      <c r="G35" s="24">
        <v>5827425544.21</v>
      </c>
    </row>
    <row r="36" spans="1:7" hidden="1">
      <c r="A36" s="19">
        <v>27</v>
      </c>
      <c r="B36" s="289" t="s">
        <v>894</v>
      </c>
      <c r="C36" s="10"/>
      <c r="D36" s="32"/>
      <c r="E36" s="32"/>
      <c r="F36" s="144"/>
      <c r="G36" s="144"/>
    </row>
    <row r="37" spans="1:7" ht="24.95" customHeight="1">
      <c r="A37" s="19">
        <v>28</v>
      </c>
      <c r="B37" s="289" t="s">
        <v>895</v>
      </c>
      <c r="C37" s="10"/>
      <c r="D37" s="330"/>
      <c r="E37" s="330"/>
      <c r="F37" s="14">
        <v>343499348.06999999</v>
      </c>
      <c r="G37" s="14">
        <v>291974445.86000001</v>
      </c>
    </row>
    <row r="38" spans="1:7" ht="12.95" hidden="1" customHeight="1">
      <c r="A38" s="19">
        <v>29</v>
      </c>
      <c r="B38" s="289" t="s">
        <v>896</v>
      </c>
      <c r="C38" s="10"/>
      <c r="D38" s="330"/>
      <c r="E38" s="330"/>
      <c r="F38" s="330"/>
      <c r="G38" s="330"/>
    </row>
    <row r="39" spans="1:7">
      <c r="A39" s="19">
        <v>30</v>
      </c>
      <c r="B39" s="289" t="s">
        <v>897</v>
      </c>
      <c r="C39" s="10"/>
      <c r="D39" s="14">
        <v>1464642493.0599999</v>
      </c>
      <c r="E39" s="14"/>
      <c r="F39" s="14"/>
      <c r="G39" s="14">
        <v>73232124.650000006</v>
      </c>
    </row>
    <row r="40" spans="1:7">
      <c r="A40" s="19">
        <v>31</v>
      </c>
      <c r="B40" s="289" t="s">
        <v>898</v>
      </c>
      <c r="C40" s="10"/>
      <c r="D40" s="14">
        <v>2799674637.8800001</v>
      </c>
      <c r="E40" s="14">
        <v>205559351.94999999</v>
      </c>
      <c r="F40" s="14">
        <v>4276750919.6900001</v>
      </c>
      <c r="G40" s="14">
        <v>5462218973.6999998</v>
      </c>
    </row>
    <row r="41" spans="1:7">
      <c r="A41" s="21">
        <v>32</v>
      </c>
      <c r="B41" s="22" t="s">
        <v>899</v>
      </c>
      <c r="C41" s="22"/>
      <c r="D41" s="24">
        <v>5704404739.8400002</v>
      </c>
      <c r="E41" s="24">
        <v>2389388027.27</v>
      </c>
      <c r="F41" s="24">
        <v>20260217877.98</v>
      </c>
      <c r="G41" s="24">
        <v>1165651309.3199999</v>
      </c>
    </row>
    <row r="42" spans="1:7">
      <c r="A42" s="21">
        <v>33</v>
      </c>
      <c r="B42" s="22" t="s">
        <v>900</v>
      </c>
      <c r="C42" s="23"/>
      <c r="D42" s="472"/>
      <c r="E42" s="472"/>
      <c r="F42" s="309"/>
      <c r="G42" s="24">
        <v>86669685840.190002</v>
      </c>
    </row>
    <row r="43" spans="1:7">
      <c r="A43" s="21">
        <v>34</v>
      </c>
      <c r="B43" s="22" t="s">
        <v>901</v>
      </c>
      <c r="C43" s="23"/>
      <c r="D43" s="472"/>
      <c r="E43" s="472"/>
      <c r="F43" s="472"/>
      <c r="G43" s="391">
        <v>1.3098000000000001</v>
      </c>
    </row>
    <row r="44" spans="1:7">
      <c r="A44" s="68"/>
      <c r="B44" s="68"/>
      <c r="C44" s="68"/>
      <c r="D44" s="68"/>
      <c r="E44" s="68"/>
      <c r="F44" s="68"/>
      <c r="G44" s="68"/>
    </row>
    <row r="45" spans="1:7">
      <c r="A45" s="662"/>
      <c r="B45" s="662"/>
      <c r="C45" s="109" t="s">
        <v>133</v>
      </c>
      <c r="D45" s="109" t="s">
        <v>134</v>
      </c>
      <c r="E45" s="109" t="s">
        <v>135</v>
      </c>
      <c r="F45" s="109" t="s">
        <v>190</v>
      </c>
      <c r="G45" s="156" t="s">
        <v>191</v>
      </c>
    </row>
    <row r="46" spans="1:7">
      <c r="A46" s="323"/>
      <c r="B46" s="323"/>
      <c r="C46" s="602" t="s">
        <v>863</v>
      </c>
      <c r="D46" s="621"/>
      <c r="E46" s="621"/>
      <c r="F46" s="603"/>
      <c r="G46" s="579" t="s">
        <v>864</v>
      </c>
    </row>
    <row r="47" spans="1:7">
      <c r="A47" s="324" t="s">
        <v>390</v>
      </c>
      <c r="B47" s="325"/>
      <c r="C47" s="36" t="s">
        <v>865</v>
      </c>
      <c r="D47" s="36" t="s">
        <v>866</v>
      </c>
      <c r="E47" s="36" t="s">
        <v>867</v>
      </c>
      <c r="F47" s="36" t="s">
        <v>868</v>
      </c>
      <c r="G47" s="579"/>
    </row>
    <row r="48" spans="1:7">
      <c r="A48" s="211" t="s">
        <v>869</v>
      </c>
      <c r="B48" s="211"/>
      <c r="C48" s="211"/>
      <c r="D48" s="326"/>
      <c r="E48" s="211"/>
      <c r="F48" s="211"/>
      <c r="G48" s="211"/>
    </row>
    <row r="49" spans="1:7">
      <c r="A49" s="57">
        <v>1</v>
      </c>
      <c r="B49" s="509" t="s">
        <v>870</v>
      </c>
      <c r="C49" s="24">
        <v>11964892500.74</v>
      </c>
      <c r="D49" s="24">
        <v>15121577</v>
      </c>
      <c r="E49" s="24"/>
      <c r="F49" s="24">
        <v>1433364329.0599999</v>
      </c>
      <c r="G49" s="24">
        <v>13398256829.799999</v>
      </c>
    </row>
    <row r="50" spans="1:7">
      <c r="A50" s="514">
        <v>2</v>
      </c>
      <c r="B50" s="508" t="s">
        <v>4</v>
      </c>
      <c r="C50" s="14">
        <v>11964892500.74</v>
      </c>
      <c r="D50" s="14">
        <v>15121577</v>
      </c>
      <c r="E50" s="14"/>
      <c r="F50" s="14">
        <v>1433364329.0599999</v>
      </c>
      <c r="G50" s="14">
        <v>13398256829.799999</v>
      </c>
    </row>
    <row r="51" spans="1:7" hidden="1">
      <c r="A51" s="514">
        <v>3</v>
      </c>
      <c r="B51" s="508" t="s">
        <v>871</v>
      </c>
      <c r="C51" s="510"/>
      <c r="D51" s="17"/>
      <c r="E51" s="17"/>
      <c r="F51" s="515"/>
      <c r="G51" s="515"/>
    </row>
    <row r="52" spans="1:7">
      <c r="A52" s="511">
        <v>4</v>
      </c>
      <c r="B52" s="509" t="s">
        <v>872</v>
      </c>
      <c r="C52" s="509"/>
      <c r="D52" s="24">
        <v>53605524726.870003</v>
      </c>
      <c r="E52" s="24">
        <v>80339658.719999999</v>
      </c>
      <c r="F52" s="24">
        <v>9917424.4299999997</v>
      </c>
      <c r="G52" s="24">
        <v>50374569157.110001</v>
      </c>
    </row>
    <row r="53" spans="1:7">
      <c r="A53" s="514">
        <v>5</v>
      </c>
      <c r="B53" s="508" t="s">
        <v>816</v>
      </c>
      <c r="C53" s="510"/>
      <c r="D53" s="14">
        <v>40913794191.120003</v>
      </c>
      <c r="E53" s="14">
        <v>33681521.799999997</v>
      </c>
      <c r="F53" s="14">
        <v>6830657.2400000002</v>
      </c>
      <c r="G53" s="14">
        <v>38906932584.519997</v>
      </c>
    </row>
    <row r="54" spans="1:7">
      <c r="A54" s="514">
        <v>6</v>
      </c>
      <c r="B54" s="508" t="s">
        <v>817</v>
      </c>
      <c r="C54" s="510"/>
      <c r="D54" s="14">
        <v>12691730535.75</v>
      </c>
      <c r="E54" s="14">
        <v>46658136.920000002</v>
      </c>
      <c r="F54" s="14">
        <v>3086767.19</v>
      </c>
      <c r="G54" s="14">
        <v>11467636572.59</v>
      </c>
    </row>
    <row r="55" spans="1:7">
      <c r="A55" s="511">
        <v>7</v>
      </c>
      <c r="B55" s="509" t="s">
        <v>873</v>
      </c>
      <c r="C55" s="509"/>
      <c r="D55" s="24">
        <v>33936606924.330002</v>
      </c>
      <c r="E55" s="24">
        <v>6953127435.0699997</v>
      </c>
      <c r="F55" s="24">
        <v>36379188608.339996</v>
      </c>
      <c r="G55" s="24">
        <v>51820828169.919998</v>
      </c>
    </row>
    <row r="56" spans="1:7">
      <c r="A56" s="514">
        <v>8</v>
      </c>
      <c r="B56" s="508" t="s">
        <v>874</v>
      </c>
      <c r="C56" s="510"/>
      <c r="D56" s="14">
        <v>10750651404.139999</v>
      </c>
      <c r="E56" s="14"/>
      <c r="F56" s="14"/>
      <c r="G56" s="14">
        <v>1337375270.05</v>
      </c>
    </row>
    <row r="57" spans="1:7">
      <c r="A57" s="514">
        <v>9</v>
      </c>
      <c r="B57" s="508" t="s">
        <v>875</v>
      </c>
      <c r="C57" s="510"/>
      <c r="D57" s="14">
        <v>23185955520.189999</v>
      </c>
      <c r="E57" s="14">
        <v>6953127435.0699997</v>
      </c>
      <c r="F57" s="14">
        <v>36379188608.339996</v>
      </c>
      <c r="G57" s="14">
        <v>50483452899.870003</v>
      </c>
    </row>
    <row r="58" spans="1:7" hidden="1">
      <c r="A58" s="511">
        <v>10</v>
      </c>
      <c r="B58" s="509" t="s">
        <v>876</v>
      </c>
      <c r="C58" s="513"/>
      <c r="D58" s="271"/>
      <c r="E58" s="271"/>
      <c r="F58" s="331"/>
      <c r="G58" s="331"/>
    </row>
    <row r="59" spans="1:7">
      <c r="A59" s="511">
        <v>11</v>
      </c>
      <c r="B59" s="509" t="s">
        <v>877</v>
      </c>
      <c r="C59" s="24"/>
      <c r="D59" s="24">
        <v>5954970573.3400002</v>
      </c>
      <c r="E59" s="329"/>
      <c r="F59" s="329"/>
      <c r="G59" s="329"/>
    </row>
    <row r="60" spans="1:7" hidden="1">
      <c r="A60" s="514">
        <v>12</v>
      </c>
      <c r="B60" s="508" t="s">
        <v>878</v>
      </c>
      <c r="C60" s="14"/>
      <c r="D60" s="512"/>
      <c r="E60" s="512"/>
      <c r="F60" s="512"/>
      <c r="G60" s="144"/>
    </row>
    <row r="61" spans="1:7" ht="24">
      <c r="A61" s="514">
        <v>13</v>
      </c>
      <c r="B61" s="508" t="s">
        <v>879</v>
      </c>
      <c r="C61" s="512"/>
      <c r="D61" s="14">
        <v>5954970573.3400002</v>
      </c>
      <c r="E61" s="512"/>
      <c r="F61" s="144"/>
      <c r="G61" s="144"/>
    </row>
    <row r="62" spans="1:7">
      <c r="A62" s="511">
        <v>14</v>
      </c>
      <c r="B62" s="509" t="s">
        <v>880</v>
      </c>
      <c r="C62" s="472"/>
      <c r="D62" s="472"/>
      <c r="E62" s="472"/>
      <c r="F62" s="472"/>
      <c r="G62" s="24">
        <v>115593654156.82201</v>
      </c>
    </row>
    <row r="63" spans="1:7">
      <c r="A63" s="661" t="s">
        <v>881</v>
      </c>
      <c r="B63" s="661"/>
      <c r="C63" s="661"/>
      <c r="D63" s="661"/>
      <c r="E63" s="661"/>
      <c r="F63" s="661"/>
      <c r="G63" s="661"/>
    </row>
    <row r="64" spans="1:7">
      <c r="A64" s="514">
        <v>15</v>
      </c>
      <c r="B64" s="509" t="s">
        <v>813</v>
      </c>
      <c r="C64" s="509"/>
      <c r="D64" s="271"/>
      <c r="E64" s="271"/>
      <c r="F64" s="331"/>
      <c r="G64" s="24">
        <v>6904659785.0299997</v>
      </c>
    </row>
    <row r="65" spans="1:7">
      <c r="A65" s="514" t="s">
        <v>882</v>
      </c>
      <c r="B65" s="509" t="s">
        <v>883</v>
      </c>
      <c r="C65" s="57"/>
      <c r="D65" s="24">
        <v>776833774.36000001</v>
      </c>
      <c r="E65" s="24">
        <v>821271266.80999994</v>
      </c>
      <c r="F65" s="24">
        <v>16018631621.26</v>
      </c>
      <c r="G65" s="24">
        <v>14974226163.059999</v>
      </c>
    </row>
    <row r="66" spans="1:7" hidden="1">
      <c r="A66" s="514">
        <v>16</v>
      </c>
      <c r="B66" s="509" t="s">
        <v>884</v>
      </c>
      <c r="C66" s="509"/>
      <c r="D66" s="329"/>
      <c r="E66" s="329"/>
      <c r="F66" s="329"/>
      <c r="G66" s="329"/>
    </row>
    <row r="67" spans="1:7">
      <c r="A67" s="514">
        <v>17</v>
      </c>
      <c r="B67" s="509" t="s">
        <v>885</v>
      </c>
      <c r="C67" s="509"/>
      <c r="D67" s="24">
        <v>8935566779.7800007</v>
      </c>
      <c r="E67" s="24">
        <v>4496080466.9799995</v>
      </c>
      <c r="F67" s="24">
        <v>65892785447.760002</v>
      </c>
      <c r="G67" s="24">
        <v>58784459033.839996</v>
      </c>
    </row>
    <row r="68" spans="1:7" ht="24" hidden="1">
      <c r="A68" s="514">
        <v>18</v>
      </c>
      <c r="B68" s="508" t="s">
        <v>886</v>
      </c>
      <c r="C68" s="510"/>
      <c r="D68" s="512"/>
      <c r="E68" s="512"/>
      <c r="F68" s="144"/>
      <c r="G68" s="144"/>
    </row>
    <row r="69" spans="1:7" ht="36.6" customHeight="1">
      <c r="A69" s="563">
        <v>19</v>
      </c>
      <c r="B69" s="558" t="s">
        <v>887</v>
      </c>
      <c r="C69" s="560"/>
      <c r="D69" s="14">
        <v>1187935425.01</v>
      </c>
      <c r="E69" s="14">
        <v>100754076.76000001</v>
      </c>
      <c r="F69" s="14">
        <v>1742356827.55</v>
      </c>
      <c r="G69" s="14">
        <v>1911527408.4300001</v>
      </c>
    </row>
    <row r="70" spans="1:7" ht="27.95" customHeight="1">
      <c r="A70" s="563">
        <v>20</v>
      </c>
      <c r="B70" s="558" t="s">
        <v>888</v>
      </c>
      <c r="C70" s="560"/>
      <c r="D70" s="14">
        <v>6195487982.8199997</v>
      </c>
      <c r="E70" s="14">
        <v>3261120502.21</v>
      </c>
      <c r="F70" s="14">
        <v>37994143815.68</v>
      </c>
      <c r="G70" s="14">
        <v>53741420843.489998</v>
      </c>
    </row>
    <row r="71" spans="1:7" ht="27" customHeight="1">
      <c r="A71" s="563">
        <v>21</v>
      </c>
      <c r="B71" s="328" t="s">
        <v>889</v>
      </c>
      <c r="C71" s="560"/>
      <c r="D71" s="14">
        <v>96674521.599999994</v>
      </c>
      <c r="E71" s="14">
        <v>64020064.759999998</v>
      </c>
      <c r="F71" s="14">
        <v>1166196642.3599999</v>
      </c>
      <c r="G71" s="14">
        <v>16877011234.25</v>
      </c>
    </row>
    <row r="72" spans="1:7">
      <c r="A72" s="563">
        <v>22</v>
      </c>
      <c r="B72" s="558" t="s">
        <v>890</v>
      </c>
      <c r="C72" s="560"/>
      <c r="D72" s="14">
        <v>1014895834.88</v>
      </c>
      <c r="E72" s="14">
        <v>1055385286.03</v>
      </c>
      <c r="F72" s="14">
        <v>23082300866.279999</v>
      </c>
      <c r="G72" s="330"/>
    </row>
    <row r="73" spans="1:7" ht="27" customHeight="1">
      <c r="A73" s="563">
        <v>23</v>
      </c>
      <c r="B73" s="328" t="s">
        <v>889</v>
      </c>
      <c r="C73" s="560"/>
      <c r="D73" s="14">
        <v>1014895834.88</v>
      </c>
      <c r="E73" s="14">
        <v>1055385286.03</v>
      </c>
      <c r="F73" s="14">
        <v>23082300866.279999</v>
      </c>
      <c r="G73" s="330"/>
    </row>
    <row r="74" spans="1:7" ht="37.5" customHeight="1">
      <c r="A74" s="563">
        <v>24</v>
      </c>
      <c r="B74" s="558" t="s">
        <v>891</v>
      </c>
      <c r="C74" s="560"/>
      <c r="D74" s="14">
        <v>537247537.07000005</v>
      </c>
      <c r="E74" s="14">
        <v>78820601.989999995</v>
      </c>
      <c r="F74" s="14">
        <v>3073983938.2399998</v>
      </c>
      <c r="G74" s="14">
        <v>3131510781.9099998</v>
      </c>
    </row>
    <row r="75" spans="1:7" hidden="1">
      <c r="A75" s="562">
        <v>25</v>
      </c>
      <c r="B75" s="559" t="s">
        <v>892</v>
      </c>
      <c r="C75" s="559"/>
      <c r="D75" s="271"/>
      <c r="E75" s="271"/>
      <c r="F75" s="331"/>
      <c r="G75" s="331"/>
    </row>
    <row r="76" spans="1:7">
      <c r="A76" s="562">
        <v>26</v>
      </c>
      <c r="B76" s="559" t="s">
        <v>893</v>
      </c>
      <c r="C76" s="327"/>
      <c r="D76" s="24">
        <v>4559775744.5600004</v>
      </c>
      <c r="E76" s="24">
        <v>198490633.06</v>
      </c>
      <c r="F76" s="24">
        <v>4760490311.1700001</v>
      </c>
      <c r="G76" s="24">
        <v>6969896390.54</v>
      </c>
    </row>
    <row r="77" spans="1:7" hidden="1">
      <c r="A77" s="563">
        <v>27</v>
      </c>
      <c r="B77" s="558" t="s">
        <v>894</v>
      </c>
      <c r="C77" s="560"/>
      <c r="D77" s="561"/>
      <c r="E77" s="561"/>
      <c r="F77" s="144"/>
      <c r="G77" s="144"/>
    </row>
    <row r="78" spans="1:7" ht="24.95" customHeight="1">
      <c r="A78" s="563">
        <v>28</v>
      </c>
      <c r="B78" s="558" t="s">
        <v>895</v>
      </c>
      <c r="C78" s="560"/>
      <c r="D78" s="14">
        <v>254514035</v>
      </c>
      <c r="E78" s="330"/>
      <c r="F78" s="14"/>
      <c r="G78" s="14">
        <v>216336929.75</v>
      </c>
    </row>
    <row r="79" spans="1:7" ht="12.95" hidden="1" customHeight="1">
      <c r="A79" s="563">
        <v>29</v>
      </c>
      <c r="B79" s="558" t="s">
        <v>896</v>
      </c>
      <c r="C79" s="560"/>
      <c r="D79" s="330">
        <v>807346605.27999997</v>
      </c>
      <c r="E79" s="330"/>
      <c r="F79" s="330"/>
      <c r="G79" s="330">
        <v>807346605.27999997</v>
      </c>
    </row>
    <row r="80" spans="1:7">
      <c r="A80" s="563">
        <v>30</v>
      </c>
      <c r="B80" s="558" t="s">
        <v>897</v>
      </c>
      <c r="C80" s="560"/>
      <c r="D80" s="14">
        <v>798774611.75</v>
      </c>
      <c r="E80" s="14"/>
      <c r="F80" s="14"/>
      <c r="G80" s="14">
        <v>39938730.590000004</v>
      </c>
    </row>
    <row r="81" spans="1:7">
      <c r="A81" s="563">
        <v>31</v>
      </c>
      <c r="B81" s="558" t="s">
        <v>898</v>
      </c>
      <c r="C81" s="560"/>
      <c r="D81" s="14">
        <v>2699140492.5300002</v>
      </c>
      <c r="E81" s="14">
        <v>198490633.06</v>
      </c>
      <c r="F81" s="14">
        <v>4760490311.1700001</v>
      </c>
      <c r="G81" s="14">
        <v>5906274124.9200001</v>
      </c>
    </row>
    <row r="82" spans="1:7">
      <c r="A82" s="562">
        <v>32</v>
      </c>
      <c r="B82" s="559" t="s">
        <v>899</v>
      </c>
      <c r="C82" s="559"/>
      <c r="D82" s="24">
        <v>11196051848.030001</v>
      </c>
      <c r="E82" s="24">
        <v>2842508649.6900001</v>
      </c>
      <c r="F82" s="24">
        <v>14526933675.92</v>
      </c>
      <c r="G82" s="24">
        <v>1170711997.0799999</v>
      </c>
    </row>
    <row r="83" spans="1:7">
      <c r="A83" s="562">
        <v>33</v>
      </c>
      <c r="B83" s="559" t="s">
        <v>900</v>
      </c>
      <c r="C83" s="23"/>
      <c r="D83" s="472"/>
      <c r="E83" s="472"/>
      <c r="F83" s="309"/>
      <c r="G83" s="24">
        <v>88803953369.550003</v>
      </c>
    </row>
    <row r="84" spans="1:7">
      <c r="A84" s="562">
        <v>34</v>
      </c>
      <c r="B84" s="559" t="s">
        <v>901</v>
      </c>
      <c r="C84" s="23"/>
      <c r="D84" s="472"/>
      <c r="E84" s="472"/>
      <c r="F84" s="472"/>
      <c r="G84" s="391">
        <v>1.3017000000000001</v>
      </c>
    </row>
    <row r="85" spans="1:7">
      <c r="A85" s="9"/>
      <c r="B85" s="9"/>
      <c r="C85" s="9"/>
      <c r="D85" s="9"/>
      <c r="E85" s="9"/>
      <c r="F85" s="9"/>
      <c r="G85" s="9"/>
    </row>
  </sheetData>
  <mergeCells count="8">
    <mergeCell ref="A63:G63"/>
    <mergeCell ref="G5:G6"/>
    <mergeCell ref="A22:G22"/>
    <mergeCell ref="A4:B4"/>
    <mergeCell ref="C5:F5"/>
    <mergeCell ref="A45:B45"/>
    <mergeCell ref="C46:F46"/>
    <mergeCell ref="G46:G47"/>
  </mergeCells>
  <pageMargins left="0.70866141732283472" right="0.70866141732283472" top="0.74803149606299213" bottom="0.74803149606299213" header="0.31496062992125984" footer="0.31496062992125984"/>
  <pageSetup paperSize="9" scale="61" fitToHeight="0" orientation="portrait" r:id="rId1"/>
  <rowBreaks count="1" manualBreakCount="1">
    <brk id="44" max="6"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1B4E6-AB78-4726-92D8-429A7F08D469}">
  <sheetPr>
    <pageSetUpPr fitToPage="1"/>
  </sheetPr>
  <dimension ref="A1:U41"/>
  <sheetViews>
    <sheetView showGridLines="0" zoomScaleNormal="100" workbookViewId="0">
      <selection activeCell="S7" sqref="S7"/>
    </sheetView>
  </sheetViews>
  <sheetFormatPr defaultColWidth="8.375" defaultRowHeight="15"/>
  <cols>
    <col min="1" max="1" width="4.625" style="7" customWidth="1"/>
    <col min="2" max="2" width="19.375" style="7" customWidth="1"/>
    <col min="3" max="13" width="12.375" style="7" hidden="1" customWidth="1"/>
    <col min="14" max="17" width="12.375" style="7" customWidth="1"/>
    <col min="18" max="19" width="8" style="7" customWidth="1"/>
    <col min="20" max="16384" width="8.375" style="7"/>
  </cols>
  <sheetData>
    <row r="1" spans="1:21" ht="18.75">
      <c r="A1" s="3" t="s">
        <v>1258</v>
      </c>
      <c r="B1" s="302"/>
      <c r="C1" s="302"/>
      <c r="D1" s="302"/>
      <c r="E1" s="302"/>
      <c r="F1" s="302"/>
      <c r="G1" s="303"/>
      <c r="H1" s="303"/>
      <c r="I1" s="303"/>
      <c r="J1" s="303"/>
      <c r="K1" s="303"/>
      <c r="L1" s="303"/>
      <c r="M1" s="303"/>
      <c r="N1" s="303"/>
      <c r="O1" s="303"/>
      <c r="P1" s="303"/>
      <c r="Q1" s="9"/>
    </row>
    <row r="2" spans="1:21">
      <c r="A2" s="9"/>
      <c r="B2" s="9"/>
      <c r="C2" s="9"/>
      <c r="D2" s="9"/>
      <c r="E2" s="9"/>
      <c r="F2" s="9"/>
      <c r="G2" s="9"/>
      <c r="H2" s="9"/>
      <c r="I2" s="9"/>
      <c r="J2" s="9"/>
      <c r="K2" s="9"/>
      <c r="L2" s="9"/>
      <c r="M2" s="9"/>
      <c r="N2" s="9"/>
      <c r="O2" s="9"/>
      <c r="P2" s="9"/>
      <c r="Q2" s="9"/>
    </row>
    <row r="3" spans="1:21">
      <c r="A3" s="6"/>
      <c r="B3" s="6"/>
      <c r="C3" s="6"/>
      <c r="D3" s="6"/>
      <c r="E3" s="6"/>
      <c r="F3" s="6"/>
      <c r="G3" s="6"/>
      <c r="H3" s="6"/>
      <c r="I3" s="6"/>
      <c r="J3" s="6"/>
      <c r="K3" s="6"/>
      <c r="L3" s="6"/>
      <c r="M3" s="6"/>
      <c r="N3" s="6"/>
      <c r="O3" s="6"/>
      <c r="P3" s="6"/>
      <c r="Q3" s="6"/>
    </row>
    <row r="4" spans="1:21">
      <c r="A4" s="17"/>
      <c r="B4" s="304"/>
      <c r="C4" s="175" t="s">
        <v>133</v>
      </c>
      <c r="D4" s="175" t="s">
        <v>134</v>
      </c>
      <c r="E4" s="175" t="s">
        <v>135</v>
      </c>
      <c r="F4" s="175" t="s">
        <v>190</v>
      </c>
      <c r="G4" s="175" t="s">
        <v>191</v>
      </c>
      <c r="H4" s="175" t="s">
        <v>286</v>
      </c>
      <c r="I4" s="175" t="s">
        <v>287</v>
      </c>
      <c r="J4" s="175" t="s">
        <v>288</v>
      </c>
      <c r="K4" s="175" t="s">
        <v>289</v>
      </c>
      <c r="L4" s="175" t="s">
        <v>290</v>
      </c>
      <c r="M4" s="175" t="s">
        <v>291</v>
      </c>
      <c r="N4" s="175" t="s">
        <v>292</v>
      </c>
      <c r="O4" s="175" t="s">
        <v>293</v>
      </c>
      <c r="P4" s="175" t="s">
        <v>369</v>
      </c>
      <c r="Q4" s="175" t="s">
        <v>370</v>
      </c>
    </row>
    <row r="5" spans="1:21">
      <c r="A5" s="17"/>
      <c r="B5" s="304"/>
      <c r="C5" s="595" t="s">
        <v>714</v>
      </c>
      <c r="D5" s="595"/>
      <c r="E5" s="595"/>
      <c r="F5" s="595"/>
      <c r="G5" s="595"/>
      <c r="H5" s="595"/>
      <c r="I5" s="595"/>
      <c r="J5" s="595" t="s">
        <v>715</v>
      </c>
      <c r="K5" s="595"/>
      <c r="L5" s="595"/>
      <c r="M5" s="595"/>
      <c r="N5" s="595" t="s">
        <v>716</v>
      </c>
      <c r="O5" s="595"/>
      <c r="P5" s="595"/>
      <c r="Q5" s="595"/>
    </row>
    <row r="6" spans="1:21">
      <c r="A6" s="17"/>
      <c r="B6" s="304"/>
      <c r="C6" s="665" t="s">
        <v>717</v>
      </c>
      <c r="D6" s="666"/>
      <c r="E6" s="666"/>
      <c r="F6" s="667"/>
      <c r="G6" s="668" t="s">
        <v>718</v>
      </c>
      <c r="H6" s="595"/>
      <c r="I6" s="305" t="s">
        <v>719</v>
      </c>
      <c r="J6" s="595" t="s">
        <v>717</v>
      </c>
      <c r="K6" s="595"/>
      <c r="L6" s="663" t="s">
        <v>718</v>
      </c>
      <c r="M6" s="668" t="s">
        <v>719</v>
      </c>
      <c r="N6" s="595" t="s">
        <v>717</v>
      </c>
      <c r="O6" s="595"/>
      <c r="P6" s="663" t="s">
        <v>718</v>
      </c>
      <c r="Q6" s="668" t="s">
        <v>719</v>
      </c>
    </row>
    <row r="7" spans="1:21">
      <c r="A7" s="17"/>
      <c r="B7" s="304"/>
      <c r="C7" s="672" t="s">
        <v>720</v>
      </c>
      <c r="D7" s="667"/>
      <c r="E7" s="672" t="s">
        <v>721</v>
      </c>
      <c r="F7" s="667"/>
      <c r="G7" s="669"/>
      <c r="H7" s="608" t="s">
        <v>722</v>
      </c>
      <c r="I7" s="669"/>
      <c r="J7" s="663" t="s">
        <v>720</v>
      </c>
      <c r="K7" s="663" t="s">
        <v>721</v>
      </c>
      <c r="L7" s="669"/>
      <c r="M7" s="670"/>
      <c r="N7" s="663" t="s">
        <v>720</v>
      </c>
      <c r="O7" s="663" t="s">
        <v>721</v>
      </c>
      <c r="P7" s="669"/>
      <c r="Q7" s="670"/>
    </row>
    <row r="8" spans="1:21" ht="35.1" customHeight="1">
      <c r="A8" s="94" t="s">
        <v>365</v>
      </c>
      <c r="B8" s="306"/>
      <c r="C8" s="307"/>
      <c r="D8" s="176" t="s">
        <v>722</v>
      </c>
      <c r="E8" s="307"/>
      <c r="F8" s="176" t="s">
        <v>722</v>
      </c>
      <c r="G8" s="664"/>
      <c r="H8" s="610"/>
      <c r="I8" s="664"/>
      <c r="J8" s="664"/>
      <c r="K8" s="664"/>
      <c r="L8" s="664"/>
      <c r="M8" s="671"/>
      <c r="N8" s="664"/>
      <c r="O8" s="664"/>
      <c r="P8" s="664"/>
      <c r="Q8" s="671"/>
    </row>
    <row r="9" spans="1:21">
      <c r="A9" s="21">
        <v>1</v>
      </c>
      <c r="B9" s="308" t="s">
        <v>723</v>
      </c>
      <c r="C9" s="276"/>
      <c r="D9" s="276"/>
      <c r="E9" s="276"/>
      <c r="F9" s="276"/>
      <c r="G9" s="21"/>
      <c r="H9" s="21"/>
      <c r="I9" s="21"/>
      <c r="J9" s="21"/>
      <c r="K9" s="21"/>
      <c r="L9" s="21"/>
      <c r="M9" s="21"/>
      <c r="N9" s="21"/>
      <c r="O9" s="403">
        <f>+O10+O15</f>
        <v>563302689.46999991</v>
      </c>
      <c r="P9" s="309"/>
      <c r="Q9" s="403">
        <v>563302689.46999991</v>
      </c>
    </row>
    <row r="10" spans="1:21" s="195" customFormat="1">
      <c r="A10" s="21">
        <v>2</v>
      </c>
      <c r="B10" s="310" t="s">
        <v>724</v>
      </c>
      <c r="C10" s="276"/>
      <c r="D10" s="276"/>
      <c r="E10" s="276"/>
      <c r="F10" s="276"/>
      <c r="G10" s="276"/>
      <c r="H10" s="276"/>
      <c r="I10" s="276"/>
      <c r="J10" s="276"/>
      <c r="K10" s="276"/>
      <c r="L10" s="276"/>
      <c r="M10" s="276"/>
      <c r="N10" s="276"/>
      <c r="O10" s="403">
        <f>+O11+O13</f>
        <v>401280223.76999992</v>
      </c>
      <c r="P10" s="311"/>
      <c r="Q10" s="403">
        <v>401280223.76999992</v>
      </c>
    </row>
    <row r="11" spans="1:21">
      <c r="A11" s="19">
        <v>3</v>
      </c>
      <c r="B11" s="6" t="s">
        <v>725</v>
      </c>
      <c r="C11" s="6"/>
      <c r="D11" s="6"/>
      <c r="E11" s="6"/>
      <c r="F11" s="6"/>
      <c r="G11" s="6"/>
      <c r="H11" s="6"/>
      <c r="I11" s="6"/>
      <c r="J11" s="6"/>
      <c r="K11" s="6"/>
      <c r="L11" s="6"/>
      <c r="M11" s="6"/>
      <c r="N11" s="6"/>
      <c r="O11" s="404">
        <v>36967107.439999998</v>
      </c>
      <c r="P11" s="113"/>
      <c r="Q11" s="404">
        <v>36967107.439999998</v>
      </c>
    </row>
    <row r="12" spans="1:21" hidden="1">
      <c r="A12" s="19">
        <v>4</v>
      </c>
      <c r="B12" s="6" t="s">
        <v>726</v>
      </c>
      <c r="C12" s="6"/>
      <c r="D12" s="6"/>
      <c r="E12" s="6"/>
      <c r="F12" s="6"/>
      <c r="G12" s="6"/>
      <c r="H12" s="6"/>
      <c r="I12" s="6"/>
      <c r="J12" s="6"/>
      <c r="K12" s="6"/>
      <c r="L12" s="6"/>
      <c r="M12" s="6"/>
      <c r="N12" s="6"/>
      <c r="O12" s="6"/>
      <c r="P12" s="113"/>
      <c r="Q12" s="404"/>
    </row>
    <row r="13" spans="1:21">
      <c r="A13" s="19">
        <v>5</v>
      </c>
      <c r="B13" s="6" t="s">
        <v>727</v>
      </c>
      <c r="C13" s="6"/>
      <c r="D13" s="6"/>
      <c r="E13" s="6"/>
      <c r="F13" s="6"/>
      <c r="G13" s="6"/>
      <c r="H13" s="6"/>
      <c r="I13" s="6"/>
      <c r="J13" s="6"/>
      <c r="K13" s="6"/>
      <c r="L13" s="6"/>
      <c r="M13" s="6"/>
      <c r="N13" s="6"/>
      <c r="O13" s="404">
        <v>364313116.32999992</v>
      </c>
      <c r="P13" s="113"/>
      <c r="Q13" s="404">
        <v>364313116.32999992</v>
      </c>
    </row>
    <row r="14" spans="1:21" hidden="1">
      <c r="A14" s="19">
        <v>6</v>
      </c>
      <c r="B14" s="6" t="s">
        <v>728</v>
      </c>
      <c r="C14" s="6"/>
      <c r="D14" s="6"/>
      <c r="E14" s="6"/>
      <c r="F14" s="6"/>
      <c r="G14" s="6"/>
      <c r="H14" s="6"/>
      <c r="I14" s="6"/>
      <c r="J14" s="6"/>
      <c r="K14" s="6"/>
      <c r="L14" s="6"/>
      <c r="M14" s="6"/>
      <c r="N14" s="379"/>
      <c r="O14" s="6"/>
      <c r="P14" s="113"/>
      <c r="Q14" s="404"/>
    </row>
    <row r="15" spans="1:21" s="195" customFormat="1">
      <c r="A15" s="21">
        <v>7</v>
      </c>
      <c r="B15" s="310" t="s">
        <v>729</v>
      </c>
      <c r="C15" s="276"/>
      <c r="D15" s="276"/>
      <c r="E15" s="276"/>
      <c r="F15" s="276"/>
      <c r="G15" s="276"/>
      <c r="H15" s="276"/>
      <c r="I15" s="276"/>
      <c r="J15" s="276"/>
      <c r="K15" s="276"/>
      <c r="L15" s="276"/>
      <c r="M15" s="276"/>
      <c r="N15" s="312"/>
      <c r="O15" s="405">
        <f>+O18</f>
        <v>162022465.69999999</v>
      </c>
      <c r="P15" s="312"/>
      <c r="Q15" s="405">
        <v>162022465.69999999</v>
      </c>
      <c r="R15" s="7"/>
      <c r="S15" s="7"/>
      <c r="T15" s="7"/>
      <c r="U15" s="7"/>
    </row>
    <row r="16" spans="1:21" hidden="1">
      <c r="A16" s="19">
        <v>8</v>
      </c>
      <c r="B16" s="6" t="s">
        <v>730</v>
      </c>
      <c r="C16" s="6"/>
      <c r="D16" s="6"/>
      <c r="E16" s="6"/>
      <c r="F16" s="6"/>
      <c r="G16" s="6"/>
      <c r="H16" s="6"/>
      <c r="I16" s="6"/>
      <c r="J16" s="6"/>
      <c r="K16" s="6"/>
      <c r="L16" s="6"/>
      <c r="M16" s="6"/>
      <c r="N16" s="113"/>
      <c r="O16" s="6"/>
      <c r="P16" s="113"/>
      <c r="Q16" s="404"/>
    </row>
    <row r="17" spans="1:17" hidden="1">
      <c r="A17" s="19">
        <v>9</v>
      </c>
      <c r="B17" s="6" t="s">
        <v>731</v>
      </c>
      <c r="C17" s="6"/>
      <c r="D17" s="6"/>
      <c r="E17" s="6"/>
      <c r="F17" s="6"/>
      <c r="G17" s="6"/>
      <c r="H17" s="6"/>
      <c r="I17" s="6"/>
      <c r="J17" s="6"/>
      <c r="K17" s="6"/>
      <c r="L17" s="6"/>
      <c r="M17" s="6"/>
      <c r="N17" s="113"/>
      <c r="O17" s="6"/>
      <c r="P17" s="113"/>
      <c r="Q17" s="404"/>
    </row>
    <row r="18" spans="1:17">
      <c r="A18" s="19">
        <v>10</v>
      </c>
      <c r="B18" s="6" t="s">
        <v>732</v>
      </c>
      <c r="C18" s="6"/>
      <c r="D18" s="6"/>
      <c r="E18" s="6"/>
      <c r="F18" s="6"/>
      <c r="G18" s="6"/>
      <c r="H18" s="6"/>
      <c r="I18" s="6"/>
      <c r="J18" s="6"/>
      <c r="K18" s="6"/>
      <c r="L18" s="6"/>
      <c r="M18" s="6"/>
      <c r="N18" s="113"/>
      <c r="O18" s="404">
        <v>162022465.69999999</v>
      </c>
      <c r="P18" s="113"/>
      <c r="Q18" s="404">
        <v>162022465.69999999</v>
      </c>
    </row>
    <row r="19" spans="1:17" hidden="1">
      <c r="A19" s="19">
        <v>11</v>
      </c>
      <c r="B19" s="6" t="s">
        <v>733</v>
      </c>
      <c r="C19" s="6"/>
      <c r="D19" s="6"/>
      <c r="E19" s="6"/>
      <c r="F19" s="6"/>
      <c r="G19" s="6"/>
      <c r="H19" s="6"/>
      <c r="I19" s="96"/>
      <c r="J19" s="6"/>
      <c r="K19" s="6"/>
      <c r="L19" s="6"/>
      <c r="M19" s="96"/>
      <c r="N19" s="6"/>
      <c r="O19" s="6"/>
      <c r="P19" s="6"/>
      <c r="Q19" s="313"/>
    </row>
    <row r="20" spans="1:17" hidden="1">
      <c r="A20" s="19">
        <v>12</v>
      </c>
      <c r="B20" s="6" t="s">
        <v>728</v>
      </c>
      <c r="C20" s="6"/>
      <c r="D20" s="6"/>
      <c r="E20" s="6"/>
      <c r="F20" s="6"/>
      <c r="G20" s="6"/>
      <c r="H20" s="6"/>
      <c r="I20" s="6"/>
      <c r="J20" s="6"/>
      <c r="K20" s="6"/>
      <c r="L20" s="6"/>
      <c r="M20" s="6"/>
      <c r="N20" s="6"/>
      <c r="O20" s="6"/>
      <c r="P20" s="6"/>
      <c r="Q20" s="228"/>
    </row>
    <row r="21" spans="1:17">
      <c r="A21" s="9"/>
      <c r="B21" s="9"/>
      <c r="C21" s="9"/>
      <c r="D21" s="9"/>
      <c r="E21" s="9"/>
      <c r="F21" s="9"/>
      <c r="G21" s="9"/>
      <c r="H21" s="9"/>
      <c r="I21" s="9"/>
      <c r="J21" s="9"/>
      <c r="K21" s="9"/>
      <c r="L21" s="9"/>
      <c r="M21" s="9"/>
      <c r="N21" s="9"/>
      <c r="O21" s="9"/>
      <c r="P21" s="9"/>
      <c r="Q21" s="9"/>
    </row>
    <row r="22" spans="1:17" ht="30.95" customHeight="1">
      <c r="A22" s="567" t="s">
        <v>734</v>
      </c>
      <c r="B22" s="567"/>
      <c r="C22" s="567"/>
      <c r="D22" s="567"/>
      <c r="E22" s="567"/>
      <c r="F22" s="567"/>
      <c r="G22" s="567"/>
      <c r="H22" s="567"/>
      <c r="I22" s="567"/>
      <c r="J22" s="567"/>
      <c r="K22" s="567"/>
      <c r="L22" s="567"/>
      <c r="M22" s="567"/>
      <c r="N22" s="567"/>
      <c r="O22" s="567"/>
      <c r="P22" s="567"/>
      <c r="Q22" s="567"/>
    </row>
    <row r="23" spans="1:17" ht="45.75" customHeight="1">
      <c r="A23" s="567" t="s">
        <v>735</v>
      </c>
      <c r="B23" s="567"/>
      <c r="C23" s="567"/>
      <c r="D23" s="567"/>
      <c r="E23" s="567"/>
      <c r="F23" s="567"/>
      <c r="G23" s="567"/>
      <c r="H23" s="567"/>
      <c r="I23" s="567"/>
      <c r="J23" s="567"/>
      <c r="K23" s="567"/>
      <c r="L23" s="567"/>
      <c r="M23" s="567"/>
      <c r="N23" s="567"/>
      <c r="O23" s="567"/>
      <c r="P23" s="567"/>
      <c r="Q23" s="567"/>
    </row>
    <row r="24" spans="1:17" ht="17.45" customHeight="1">
      <c r="A24" s="567" t="s">
        <v>736</v>
      </c>
      <c r="B24" s="567"/>
      <c r="C24" s="567"/>
      <c r="D24" s="567"/>
      <c r="E24" s="567"/>
      <c r="F24" s="567"/>
      <c r="G24" s="567"/>
      <c r="H24" s="567"/>
      <c r="I24" s="567"/>
      <c r="J24" s="567"/>
      <c r="K24" s="567"/>
      <c r="L24" s="567"/>
      <c r="M24" s="567"/>
      <c r="N24" s="567"/>
      <c r="O24" s="567"/>
      <c r="P24" s="567"/>
      <c r="Q24" s="567"/>
    </row>
    <row r="25" spans="1:17">
      <c r="A25" s="9"/>
      <c r="B25" s="9"/>
      <c r="C25" s="9"/>
      <c r="D25" s="9"/>
      <c r="E25" s="9"/>
      <c r="F25" s="9"/>
      <c r="G25" s="9"/>
      <c r="H25" s="9"/>
      <c r="I25" s="9"/>
      <c r="J25" s="9"/>
      <c r="K25" s="9"/>
      <c r="L25" s="9"/>
      <c r="M25" s="9"/>
      <c r="N25" s="9"/>
      <c r="O25" s="9"/>
      <c r="P25" s="9"/>
      <c r="Q25" s="9"/>
    </row>
    <row r="26" spans="1:17">
      <c r="A26" s="17"/>
      <c r="B26" s="304"/>
      <c r="C26" s="175" t="s">
        <v>133</v>
      </c>
      <c r="D26" s="175" t="s">
        <v>134</v>
      </c>
      <c r="E26" s="175" t="s">
        <v>135</v>
      </c>
      <c r="F26" s="175" t="s">
        <v>190</v>
      </c>
      <c r="G26" s="175" t="s">
        <v>191</v>
      </c>
      <c r="H26" s="175" t="s">
        <v>286</v>
      </c>
      <c r="I26" s="175" t="s">
        <v>287</v>
      </c>
      <c r="J26" s="175" t="s">
        <v>288</v>
      </c>
      <c r="K26" s="175" t="s">
        <v>289</v>
      </c>
      <c r="L26" s="175" t="s">
        <v>290</v>
      </c>
      <c r="M26" s="175" t="s">
        <v>291</v>
      </c>
      <c r="N26" s="175" t="s">
        <v>292</v>
      </c>
      <c r="O26" s="175" t="s">
        <v>293</v>
      </c>
      <c r="P26" s="175" t="s">
        <v>369</v>
      </c>
      <c r="Q26" s="175" t="s">
        <v>370</v>
      </c>
    </row>
    <row r="27" spans="1:17">
      <c r="A27" s="17"/>
      <c r="B27" s="304"/>
      <c r="C27" s="595" t="s">
        <v>714</v>
      </c>
      <c r="D27" s="595"/>
      <c r="E27" s="595"/>
      <c r="F27" s="595"/>
      <c r="G27" s="595"/>
      <c r="H27" s="595"/>
      <c r="I27" s="595"/>
      <c r="J27" s="595" t="s">
        <v>715</v>
      </c>
      <c r="K27" s="595"/>
      <c r="L27" s="595"/>
      <c r="M27" s="595"/>
      <c r="N27" s="595" t="s">
        <v>716</v>
      </c>
      <c r="O27" s="595"/>
      <c r="P27" s="595"/>
      <c r="Q27" s="595"/>
    </row>
    <row r="28" spans="1:17">
      <c r="A28" s="17"/>
      <c r="B28" s="304"/>
      <c r="C28" s="665" t="s">
        <v>717</v>
      </c>
      <c r="D28" s="666"/>
      <c r="E28" s="666"/>
      <c r="F28" s="667"/>
      <c r="G28" s="668" t="s">
        <v>718</v>
      </c>
      <c r="H28" s="595"/>
      <c r="I28" s="305" t="s">
        <v>719</v>
      </c>
      <c r="J28" s="595" t="s">
        <v>717</v>
      </c>
      <c r="K28" s="595"/>
      <c r="L28" s="663" t="s">
        <v>718</v>
      </c>
      <c r="M28" s="668" t="s">
        <v>719</v>
      </c>
      <c r="N28" s="595" t="s">
        <v>717</v>
      </c>
      <c r="O28" s="595"/>
      <c r="P28" s="663" t="s">
        <v>718</v>
      </c>
      <c r="Q28" s="668" t="s">
        <v>719</v>
      </c>
    </row>
    <row r="29" spans="1:17">
      <c r="A29" s="17"/>
      <c r="B29" s="304"/>
      <c r="C29" s="672" t="s">
        <v>720</v>
      </c>
      <c r="D29" s="667"/>
      <c r="E29" s="672" t="s">
        <v>721</v>
      </c>
      <c r="F29" s="667"/>
      <c r="G29" s="669"/>
      <c r="H29" s="608" t="s">
        <v>722</v>
      </c>
      <c r="I29" s="669"/>
      <c r="J29" s="663" t="s">
        <v>720</v>
      </c>
      <c r="K29" s="663" t="s">
        <v>721</v>
      </c>
      <c r="L29" s="669"/>
      <c r="M29" s="670"/>
      <c r="N29" s="663" t="s">
        <v>720</v>
      </c>
      <c r="O29" s="663" t="s">
        <v>721</v>
      </c>
      <c r="P29" s="669"/>
      <c r="Q29" s="670"/>
    </row>
    <row r="30" spans="1:17">
      <c r="A30" s="94" t="s">
        <v>390</v>
      </c>
      <c r="B30" s="306"/>
      <c r="C30" s="307"/>
      <c r="D30" s="176" t="s">
        <v>722</v>
      </c>
      <c r="E30" s="307"/>
      <c r="F30" s="176" t="s">
        <v>722</v>
      </c>
      <c r="G30" s="664"/>
      <c r="H30" s="610"/>
      <c r="I30" s="664"/>
      <c r="J30" s="664"/>
      <c r="K30" s="664"/>
      <c r="L30" s="664"/>
      <c r="M30" s="671"/>
      <c r="N30" s="664"/>
      <c r="O30" s="664"/>
      <c r="P30" s="664"/>
      <c r="Q30" s="671"/>
    </row>
    <row r="31" spans="1:17">
      <c r="A31" s="21">
        <v>1</v>
      </c>
      <c r="B31" s="308" t="s">
        <v>723</v>
      </c>
      <c r="C31" s="276"/>
      <c r="D31" s="276"/>
      <c r="E31" s="276"/>
      <c r="F31" s="276"/>
      <c r="G31" s="21"/>
      <c r="H31" s="21"/>
      <c r="I31" s="21"/>
      <c r="J31" s="21"/>
      <c r="K31" s="21"/>
      <c r="L31" s="21"/>
      <c r="M31" s="21"/>
      <c r="N31" s="21"/>
      <c r="O31" s="403">
        <v>467832850.99000001</v>
      </c>
      <c r="P31" s="309"/>
      <c r="Q31" s="403">
        <v>467832850.99000001</v>
      </c>
    </row>
    <row r="32" spans="1:17">
      <c r="A32" s="21">
        <v>2</v>
      </c>
      <c r="B32" s="310" t="s">
        <v>724</v>
      </c>
      <c r="C32" s="276"/>
      <c r="D32" s="276"/>
      <c r="E32" s="276"/>
      <c r="F32" s="276"/>
      <c r="G32" s="276"/>
      <c r="H32" s="276"/>
      <c r="I32" s="276"/>
      <c r="J32" s="276"/>
      <c r="K32" s="276"/>
      <c r="L32" s="276"/>
      <c r="M32" s="276"/>
      <c r="N32" s="276"/>
      <c r="O32" s="403">
        <v>314775525.01999998</v>
      </c>
      <c r="P32" s="311"/>
      <c r="Q32" s="403">
        <v>314775525.01999998</v>
      </c>
    </row>
    <row r="33" spans="1:17">
      <c r="A33" s="19">
        <v>3</v>
      </c>
      <c r="B33" s="6" t="s">
        <v>725</v>
      </c>
      <c r="C33" s="6"/>
      <c r="D33" s="6"/>
      <c r="E33" s="6"/>
      <c r="F33" s="6"/>
      <c r="G33" s="6"/>
      <c r="H33" s="6"/>
      <c r="I33" s="6"/>
      <c r="J33" s="6"/>
      <c r="K33" s="6"/>
      <c r="L33" s="6"/>
      <c r="M33" s="6"/>
      <c r="N33" s="6"/>
      <c r="O33" s="404">
        <v>37173674</v>
      </c>
      <c r="P33" s="113"/>
      <c r="Q33" s="404">
        <v>37173674</v>
      </c>
    </row>
    <row r="34" spans="1:17" hidden="1">
      <c r="A34" s="19">
        <v>4</v>
      </c>
      <c r="B34" s="6" t="s">
        <v>726</v>
      </c>
      <c r="C34" s="6"/>
      <c r="D34" s="6"/>
      <c r="E34" s="6"/>
      <c r="F34" s="6"/>
      <c r="G34" s="6"/>
      <c r="H34" s="6"/>
      <c r="I34" s="6"/>
      <c r="J34" s="6"/>
      <c r="K34" s="6"/>
      <c r="L34" s="6"/>
      <c r="M34" s="6"/>
      <c r="N34" s="6"/>
      <c r="O34" s="113"/>
      <c r="P34" s="113"/>
      <c r="Q34" s="404"/>
    </row>
    <row r="35" spans="1:17">
      <c r="A35" s="19">
        <v>5</v>
      </c>
      <c r="B35" s="6" t="s">
        <v>727</v>
      </c>
      <c r="C35" s="6"/>
      <c r="D35" s="6"/>
      <c r="E35" s="6"/>
      <c r="F35" s="6"/>
      <c r="G35" s="6"/>
      <c r="H35" s="6"/>
      <c r="I35" s="6"/>
      <c r="J35" s="6"/>
      <c r="K35" s="6"/>
      <c r="L35" s="6"/>
      <c r="M35" s="6"/>
      <c r="N35" s="6"/>
      <c r="O35" s="404">
        <v>277601851.01999998</v>
      </c>
      <c r="P35" s="113"/>
      <c r="Q35" s="404">
        <v>277601851.01999998</v>
      </c>
    </row>
    <row r="36" spans="1:17" hidden="1">
      <c r="A36" s="19">
        <v>6</v>
      </c>
      <c r="B36" s="6" t="s">
        <v>728</v>
      </c>
      <c r="C36" s="6"/>
      <c r="D36" s="6"/>
      <c r="E36" s="6"/>
      <c r="F36" s="6"/>
      <c r="G36" s="6"/>
      <c r="H36" s="6"/>
      <c r="I36" s="6"/>
      <c r="J36" s="6"/>
      <c r="K36" s="6"/>
      <c r="L36" s="6"/>
      <c r="M36" s="6"/>
      <c r="N36" s="6"/>
      <c r="O36" s="113"/>
      <c r="P36" s="113"/>
      <c r="Q36" s="404"/>
    </row>
    <row r="37" spans="1:17">
      <c r="A37" s="21">
        <v>7</v>
      </c>
      <c r="B37" s="310" t="s">
        <v>729</v>
      </c>
      <c r="C37" s="276"/>
      <c r="D37" s="276"/>
      <c r="E37" s="276"/>
      <c r="F37" s="276"/>
      <c r="G37" s="276"/>
      <c r="H37" s="276"/>
      <c r="I37" s="276"/>
      <c r="J37" s="276"/>
      <c r="K37" s="276"/>
      <c r="L37" s="276"/>
      <c r="M37" s="276"/>
      <c r="N37" s="312"/>
      <c r="O37" s="405">
        <v>153057325.97</v>
      </c>
      <c r="P37" s="312"/>
      <c r="Q37" s="405">
        <v>153057325.97</v>
      </c>
    </row>
    <row r="38" spans="1:17" hidden="1">
      <c r="A38" s="19">
        <v>8</v>
      </c>
      <c r="B38" s="6" t="s">
        <v>730</v>
      </c>
      <c r="C38" s="6"/>
      <c r="D38" s="6"/>
      <c r="E38" s="6"/>
      <c r="F38" s="6"/>
      <c r="G38" s="6"/>
      <c r="H38" s="6"/>
      <c r="I38" s="6"/>
      <c r="J38" s="6"/>
      <c r="K38" s="6"/>
      <c r="L38" s="6"/>
      <c r="M38" s="6"/>
      <c r="N38" s="113"/>
      <c r="O38" s="6"/>
      <c r="P38" s="113"/>
      <c r="Q38" s="404"/>
    </row>
    <row r="39" spans="1:17" hidden="1">
      <c r="A39" s="19">
        <v>9</v>
      </c>
      <c r="B39" s="6" t="s">
        <v>731</v>
      </c>
      <c r="C39" s="6"/>
      <c r="D39" s="6"/>
      <c r="E39" s="6"/>
      <c r="F39" s="6"/>
      <c r="G39" s="6"/>
      <c r="H39" s="6"/>
      <c r="I39" s="6"/>
      <c r="J39" s="6"/>
      <c r="K39" s="6"/>
      <c r="L39" s="6"/>
      <c r="M39" s="6"/>
      <c r="N39" s="113"/>
      <c r="O39" s="6"/>
      <c r="P39" s="113"/>
      <c r="Q39" s="404"/>
    </row>
    <row r="40" spans="1:17">
      <c r="A40" s="19">
        <v>10</v>
      </c>
      <c r="B40" s="6" t="s">
        <v>732</v>
      </c>
      <c r="C40" s="6"/>
      <c r="D40" s="6"/>
      <c r="E40" s="6"/>
      <c r="F40" s="6"/>
      <c r="G40" s="6"/>
      <c r="H40" s="6"/>
      <c r="I40" s="6"/>
      <c r="J40" s="6"/>
      <c r="K40" s="6"/>
      <c r="L40" s="6"/>
      <c r="M40" s="6"/>
      <c r="N40" s="113"/>
      <c r="O40" s="404">
        <v>153057325.97</v>
      </c>
      <c r="P40" s="113"/>
      <c r="Q40" s="404">
        <v>153057325.97</v>
      </c>
    </row>
    <row r="41" spans="1:17">
      <c r="A41" s="517"/>
      <c r="B41" s="517"/>
      <c r="C41" s="517"/>
      <c r="D41" s="517"/>
      <c r="E41" s="517"/>
      <c r="F41" s="517"/>
      <c r="G41" s="517"/>
      <c r="H41" s="517"/>
      <c r="I41" s="517"/>
      <c r="J41" s="517"/>
      <c r="K41" s="517"/>
      <c r="L41" s="517"/>
      <c r="M41" s="517"/>
      <c r="N41" s="517"/>
      <c r="O41" s="517"/>
      <c r="P41" s="517"/>
      <c r="Q41" s="517"/>
    </row>
  </sheetData>
  <mergeCells count="43">
    <mergeCell ref="J27:M27"/>
    <mergeCell ref="N27:Q27"/>
    <mergeCell ref="C28:F28"/>
    <mergeCell ref="G28:H28"/>
    <mergeCell ref="J28:K28"/>
    <mergeCell ref="L28:L30"/>
    <mergeCell ref="M28:M30"/>
    <mergeCell ref="N28:O28"/>
    <mergeCell ref="P28:P30"/>
    <mergeCell ref="Q28:Q30"/>
    <mergeCell ref="C29:D29"/>
    <mergeCell ref="E29:F29"/>
    <mergeCell ref="G29:G30"/>
    <mergeCell ref="H29:H30"/>
    <mergeCell ref="I29:I30"/>
    <mergeCell ref="J29:J30"/>
    <mergeCell ref="C5:I5"/>
    <mergeCell ref="A23:Q23"/>
    <mergeCell ref="A24:Q24"/>
    <mergeCell ref="K7:K8"/>
    <mergeCell ref="N7:N8"/>
    <mergeCell ref="O7:O8"/>
    <mergeCell ref="A22:Q22"/>
    <mergeCell ref="G7:G8"/>
    <mergeCell ref="H7:H8"/>
    <mergeCell ref="I7:I8"/>
    <mergeCell ref="J7:J8"/>
    <mergeCell ref="K29:K30"/>
    <mergeCell ref="N29:N30"/>
    <mergeCell ref="O29:O30"/>
    <mergeCell ref="C27:I27"/>
    <mergeCell ref="J5:M5"/>
    <mergeCell ref="N5:Q5"/>
    <mergeCell ref="C6:F6"/>
    <mergeCell ref="G6:H6"/>
    <mergeCell ref="J6:K6"/>
    <mergeCell ref="L6:L8"/>
    <mergeCell ref="M6:M8"/>
    <mergeCell ref="N6:O6"/>
    <mergeCell ref="P6:P8"/>
    <mergeCell ref="Q6:Q8"/>
    <mergeCell ref="C7:D7"/>
    <mergeCell ref="E7:F7"/>
  </mergeCells>
  <pageMargins left="0.70866141732283472" right="0.70866141732283472" top="0.74803149606299213" bottom="0.74803149606299213" header="0.31496062992125984" footer="0.31496062992125984"/>
  <pageSetup paperSize="9" orientation="portrait" cellComments="asDisplayed" r:id="rId1"/>
  <headerFooter>
    <oddHeader xml:space="preserve">&amp;C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D84F8-6FBA-4B48-B181-B636F9374298}">
  <sheetPr>
    <pageSetUpPr fitToPage="1"/>
  </sheetPr>
  <dimension ref="A1:S38"/>
  <sheetViews>
    <sheetView showGridLines="0" zoomScaleNormal="100" workbookViewId="0">
      <selection activeCell="T3" sqref="T3"/>
    </sheetView>
  </sheetViews>
  <sheetFormatPr defaultColWidth="8.375" defaultRowHeight="15"/>
  <cols>
    <col min="1" max="1" width="4.625" style="7" customWidth="1"/>
    <col min="2" max="2" width="19.375" style="7" customWidth="1"/>
    <col min="3" max="19" width="7.75" style="7" customWidth="1"/>
    <col min="20" max="16384" width="8.375" style="7"/>
  </cols>
  <sheetData>
    <row r="1" spans="1:19" ht="18.75">
      <c r="A1" s="3" t="s">
        <v>1231</v>
      </c>
      <c r="B1" s="9"/>
      <c r="C1" s="171"/>
      <c r="D1" s="171"/>
      <c r="E1" s="171"/>
      <c r="F1" s="171"/>
      <c r="G1" s="171"/>
      <c r="H1" s="171"/>
      <c r="I1" s="171"/>
      <c r="J1" s="171"/>
      <c r="K1" s="171"/>
      <c r="L1" s="9"/>
      <c r="M1" s="9"/>
      <c r="N1" s="9"/>
      <c r="O1" s="9"/>
      <c r="P1" s="9"/>
      <c r="Q1" s="9"/>
      <c r="R1" s="9"/>
      <c r="S1" s="9"/>
    </row>
    <row r="2" spans="1:19">
      <c r="A2" s="9"/>
      <c r="B2" s="9"/>
      <c r="C2" s="9"/>
      <c r="D2" s="9"/>
      <c r="E2" s="9"/>
      <c r="F2" s="9"/>
      <c r="G2" s="9"/>
      <c r="H2" s="9"/>
      <c r="I2" s="9"/>
      <c r="J2" s="9"/>
      <c r="K2" s="9"/>
      <c r="L2" s="9"/>
      <c r="M2" s="9"/>
      <c r="N2" s="9"/>
      <c r="O2" s="9"/>
      <c r="P2" s="9"/>
      <c r="Q2" s="9"/>
      <c r="R2" s="9"/>
      <c r="S2" s="9"/>
    </row>
    <row r="3" spans="1:19">
      <c r="A3" s="9"/>
      <c r="B3" s="9"/>
      <c r="C3" s="9"/>
      <c r="D3" s="9"/>
      <c r="E3" s="9"/>
      <c r="F3" s="9"/>
      <c r="G3" s="9"/>
      <c r="H3" s="9"/>
      <c r="I3" s="9"/>
      <c r="J3" s="9"/>
      <c r="K3" s="9"/>
      <c r="L3" s="9"/>
      <c r="M3" s="9"/>
      <c r="N3" s="9"/>
      <c r="O3" s="9"/>
      <c r="P3" s="9"/>
      <c r="Q3" s="9"/>
      <c r="R3" s="9"/>
      <c r="S3" s="9"/>
    </row>
    <row r="4" spans="1:19">
      <c r="A4" s="6"/>
      <c r="B4" s="6"/>
      <c r="C4" s="175" t="s">
        <v>133</v>
      </c>
      <c r="D4" s="175" t="s">
        <v>134</v>
      </c>
      <c r="E4" s="175" t="s">
        <v>135</v>
      </c>
      <c r="F4" s="175" t="s">
        <v>190</v>
      </c>
      <c r="G4" s="175" t="s">
        <v>191</v>
      </c>
      <c r="H4" s="175" t="s">
        <v>286</v>
      </c>
      <c r="I4" s="175" t="s">
        <v>287</v>
      </c>
      <c r="J4" s="175" t="s">
        <v>288</v>
      </c>
      <c r="K4" s="175" t="s">
        <v>289</v>
      </c>
      <c r="L4" s="175" t="s">
        <v>290</v>
      </c>
      <c r="M4" s="175" t="s">
        <v>291</v>
      </c>
      <c r="N4" s="175" t="s">
        <v>292</v>
      </c>
      <c r="O4" s="175" t="s">
        <v>293</v>
      </c>
      <c r="P4" s="175" t="s">
        <v>369</v>
      </c>
      <c r="Q4" s="175" t="s">
        <v>370</v>
      </c>
      <c r="R4" s="175" t="s">
        <v>737</v>
      </c>
      <c r="S4" s="175" t="s">
        <v>738</v>
      </c>
    </row>
    <row r="5" spans="1:19" ht="40.5" customHeight="1">
      <c r="A5" s="6"/>
      <c r="B5" s="6"/>
      <c r="C5" s="673" t="s">
        <v>739</v>
      </c>
      <c r="D5" s="673"/>
      <c r="E5" s="673"/>
      <c r="F5" s="673"/>
      <c r="G5" s="673"/>
      <c r="H5" s="673" t="s">
        <v>740</v>
      </c>
      <c r="I5" s="673"/>
      <c r="J5" s="673"/>
      <c r="K5" s="673"/>
      <c r="L5" s="673" t="s">
        <v>741</v>
      </c>
      <c r="M5" s="673"/>
      <c r="N5" s="673"/>
      <c r="O5" s="673"/>
      <c r="P5" s="673" t="s">
        <v>742</v>
      </c>
      <c r="Q5" s="673"/>
      <c r="R5" s="673"/>
      <c r="S5" s="673"/>
    </row>
    <row r="6" spans="1:19" ht="57.95" customHeight="1">
      <c r="A6" s="94" t="s">
        <v>365</v>
      </c>
      <c r="B6" s="147"/>
      <c r="C6" s="36" t="s">
        <v>743</v>
      </c>
      <c r="D6" s="36" t="s">
        <v>744</v>
      </c>
      <c r="E6" s="36" t="s">
        <v>745</v>
      </c>
      <c r="F6" s="36" t="s">
        <v>746</v>
      </c>
      <c r="G6" s="36" t="s">
        <v>747</v>
      </c>
      <c r="H6" s="36" t="s">
        <v>748</v>
      </c>
      <c r="I6" s="36" t="s">
        <v>749</v>
      </c>
      <c r="J6" s="36" t="s">
        <v>750</v>
      </c>
      <c r="K6" s="314" t="s">
        <v>747</v>
      </c>
      <c r="L6" s="36" t="s">
        <v>748</v>
      </c>
      <c r="M6" s="36" t="s">
        <v>749</v>
      </c>
      <c r="N6" s="36" t="s">
        <v>750</v>
      </c>
      <c r="O6" s="314" t="s">
        <v>747</v>
      </c>
      <c r="P6" s="36" t="s">
        <v>748</v>
      </c>
      <c r="Q6" s="36" t="s">
        <v>749</v>
      </c>
      <c r="R6" s="36" t="s">
        <v>750</v>
      </c>
      <c r="S6" s="314" t="s">
        <v>747</v>
      </c>
    </row>
    <row r="7" spans="1:19">
      <c r="A7" s="276">
        <v>1</v>
      </c>
      <c r="B7" s="96" t="s">
        <v>723</v>
      </c>
      <c r="C7" s="403">
        <f>+C8</f>
        <v>563302689.46999991</v>
      </c>
      <c r="D7" s="315"/>
      <c r="E7" s="315"/>
      <c r="F7" s="315"/>
      <c r="G7" s="315"/>
      <c r="H7" s="315"/>
      <c r="I7" s="403">
        <v>563302689.46999991</v>
      </c>
      <c r="J7" s="315"/>
      <c r="K7" s="315"/>
      <c r="L7" s="315"/>
      <c r="M7" s="403">
        <f>+M8</f>
        <v>112660537.89399999</v>
      </c>
      <c r="N7" s="315"/>
      <c r="O7" s="315"/>
      <c r="P7" s="315"/>
      <c r="Q7" s="403">
        <f>M7*0.08</f>
        <v>9012843.0315199997</v>
      </c>
      <c r="R7" s="315"/>
      <c r="S7" s="96"/>
    </row>
    <row r="8" spans="1:19">
      <c r="A8" s="276">
        <v>2</v>
      </c>
      <c r="B8" s="96" t="s">
        <v>751</v>
      </c>
      <c r="C8" s="403">
        <f>+C9</f>
        <v>563302689.46999991</v>
      </c>
      <c r="D8" s="315"/>
      <c r="E8" s="315"/>
      <c r="F8" s="315"/>
      <c r="G8" s="315"/>
      <c r="H8" s="315"/>
      <c r="I8" s="403">
        <v>563302689.46999991</v>
      </c>
      <c r="J8" s="315"/>
      <c r="K8" s="315"/>
      <c r="L8" s="315"/>
      <c r="M8" s="403">
        <f>+M9</f>
        <v>112660537.89399999</v>
      </c>
      <c r="N8" s="315"/>
      <c r="O8" s="315"/>
      <c r="P8" s="315"/>
      <c r="Q8" s="403">
        <f>M8*0.08</f>
        <v>9012843.0315199997</v>
      </c>
      <c r="R8" s="315"/>
      <c r="S8" s="96"/>
    </row>
    <row r="9" spans="1:19">
      <c r="A9" s="275">
        <v>3</v>
      </c>
      <c r="B9" s="6" t="s">
        <v>752</v>
      </c>
      <c r="C9" s="404">
        <f>+C10+C12</f>
        <v>563302689.46999991</v>
      </c>
      <c r="D9" s="113"/>
      <c r="E9" s="113"/>
      <c r="F9" s="113"/>
      <c r="G9" s="113"/>
      <c r="H9" s="113"/>
      <c r="I9" s="404">
        <v>563302689.46999991</v>
      </c>
      <c r="J9" s="113"/>
      <c r="K9" s="113"/>
      <c r="L9" s="113"/>
      <c r="M9" s="404">
        <f>+M10+M12</f>
        <v>112660537.89399999</v>
      </c>
      <c r="N9" s="113"/>
      <c r="O9" s="113"/>
      <c r="P9" s="113"/>
      <c r="Q9" s="404">
        <f>M9*0.08</f>
        <v>9012843.0315199997</v>
      </c>
      <c r="R9" s="113"/>
      <c r="S9" s="6"/>
    </row>
    <row r="10" spans="1:19">
      <c r="A10" s="275">
        <v>4</v>
      </c>
      <c r="B10" s="6" t="s">
        <v>753</v>
      </c>
      <c r="C10" s="404">
        <v>401280223.76999992</v>
      </c>
      <c r="D10" s="113"/>
      <c r="E10" s="113"/>
      <c r="F10" s="113"/>
      <c r="G10" s="113"/>
      <c r="H10" s="113"/>
      <c r="I10" s="177">
        <v>401280223.76999992</v>
      </c>
      <c r="J10" s="113"/>
      <c r="K10" s="113"/>
      <c r="L10" s="113"/>
      <c r="M10" s="177">
        <f>I10*0.2</f>
        <v>80256044.753999993</v>
      </c>
      <c r="N10" s="113"/>
      <c r="O10" s="113"/>
      <c r="P10" s="113"/>
      <c r="Q10" s="404">
        <f>M10*0.08</f>
        <v>6420483.5803199997</v>
      </c>
      <c r="R10" s="113"/>
      <c r="S10" s="6"/>
    </row>
    <row r="11" spans="1:19" hidden="1">
      <c r="A11" s="275">
        <v>5</v>
      </c>
      <c r="B11" s="6" t="s">
        <v>754</v>
      </c>
      <c r="C11" s="404"/>
      <c r="D11" s="113"/>
      <c r="E11" s="113"/>
      <c r="F11" s="113"/>
      <c r="G11" s="113"/>
      <c r="H11" s="113"/>
      <c r="I11" s="6"/>
      <c r="J11" s="113"/>
      <c r="K11" s="113"/>
      <c r="L11" s="113"/>
      <c r="M11" s="177">
        <f>I11*0.2</f>
        <v>0</v>
      </c>
      <c r="N11" s="113"/>
      <c r="O11" s="113"/>
      <c r="P11" s="113"/>
      <c r="Q11" s="6"/>
      <c r="R11" s="113"/>
      <c r="S11" s="6"/>
    </row>
    <row r="12" spans="1:19">
      <c r="A12" s="275">
        <v>6</v>
      </c>
      <c r="B12" s="6" t="s">
        <v>755</v>
      </c>
      <c r="C12" s="404">
        <v>162022465.69999999</v>
      </c>
      <c r="D12" s="113"/>
      <c r="E12" s="113"/>
      <c r="F12" s="113"/>
      <c r="G12" s="113"/>
      <c r="H12" s="113"/>
      <c r="I12" s="177">
        <v>162022465.69999999</v>
      </c>
      <c r="J12" s="113"/>
      <c r="K12" s="113"/>
      <c r="L12" s="113"/>
      <c r="M12" s="177">
        <f>I12*0.2</f>
        <v>32404493.140000001</v>
      </c>
      <c r="N12" s="113"/>
      <c r="O12" s="113"/>
      <c r="P12" s="113"/>
      <c r="Q12" s="177">
        <f>M12*0.08</f>
        <v>2592359.4512</v>
      </c>
      <c r="R12" s="113"/>
      <c r="S12" s="6"/>
    </row>
    <row r="13" spans="1:19" hidden="1">
      <c r="A13" s="275">
        <v>7</v>
      </c>
      <c r="B13" s="6" t="s">
        <v>754</v>
      </c>
      <c r="C13" s="6"/>
      <c r="D13" s="6"/>
      <c r="E13" s="6"/>
      <c r="F13" s="6"/>
      <c r="G13" s="6"/>
      <c r="H13" s="6"/>
      <c r="I13" s="6"/>
      <c r="J13" s="6"/>
      <c r="K13" s="6"/>
      <c r="L13" s="6"/>
      <c r="M13" s="6"/>
      <c r="N13" s="6"/>
      <c r="O13" s="6"/>
      <c r="P13" s="6"/>
      <c r="Q13" s="6"/>
      <c r="R13" s="6"/>
      <c r="S13" s="6"/>
    </row>
    <row r="14" spans="1:19" hidden="1">
      <c r="A14" s="275">
        <v>8</v>
      </c>
      <c r="B14" s="6" t="s">
        <v>756</v>
      </c>
      <c r="C14" s="6"/>
      <c r="D14" s="6"/>
      <c r="E14" s="6"/>
      <c r="F14" s="6"/>
      <c r="G14" s="6"/>
      <c r="H14" s="6"/>
      <c r="I14" s="6"/>
      <c r="J14" s="6"/>
      <c r="K14" s="6"/>
      <c r="L14" s="6"/>
      <c r="M14" s="6"/>
      <c r="N14" s="6"/>
      <c r="O14" s="6"/>
      <c r="P14" s="6"/>
      <c r="Q14" s="6"/>
      <c r="R14" s="6"/>
      <c r="S14" s="6"/>
    </row>
    <row r="15" spans="1:19" hidden="1">
      <c r="A15" s="276">
        <v>9</v>
      </c>
      <c r="B15" s="96" t="s">
        <v>757</v>
      </c>
      <c r="C15" s="96"/>
      <c r="D15" s="96"/>
      <c r="E15" s="96"/>
      <c r="F15" s="96"/>
      <c r="G15" s="96"/>
      <c r="H15" s="96"/>
      <c r="I15" s="96"/>
      <c r="J15" s="96"/>
      <c r="K15" s="96"/>
      <c r="L15" s="96"/>
      <c r="M15" s="96"/>
      <c r="N15" s="96"/>
      <c r="O15" s="96"/>
      <c r="P15" s="96"/>
      <c r="Q15" s="96"/>
      <c r="R15" s="96"/>
      <c r="S15" s="96"/>
    </row>
    <row r="16" spans="1:19" hidden="1">
      <c r="A16" s="275">
        <v>10</v>
      </c>
      <c r="B16" s="6" t="s">
        <v>752</v>
      </c>
      <c r="C16" s="6"/>
      <c r="D16" s="6"/>
      <c r="E16" s="6"/>
      <c r="F16" s="6"/>
      <c r="G16" s="6"/>
      <c r="H16" s="6"/>
      <c r="I16" s="6"/>
      <c r="J16" s="6"/>
      <c r="K16" s="6"/>
      <c r="L16" s="6"/>
      <c r="M16" s="6"/>
      <c r="N16" s="6"/>
      <c r="O16" s="6"/>
      <c r="P16" s="6"/>
      <c r="Q16" s="6"/>
      <c r="R16" s="6"/>
      <c r="S16" s="6"/>
    </row>
    <row r="17" spans="1:19" hidden="1">
      <c r="A17" s="275">
        <v>11</v>
      </c>
      <c r="B17" s="6" t="s">
        <v>753</v>
      </c>
      <c r="C17" s="6"/>
      <c r="D17" s="6"/>
      <c r="E17" s="6"/>
      <c r="F17" s="6"/>
      <c r="G17" s="6"/>
      <c r="H17" s="6"/>
      <c r="I17" s="6"/>
      <c r="J17" s="6"/>
      <c r="K17" s="6"/>
      <c r="L17" s="6"/>
      <c r="M17" s="6"/>
      <c r="N17" s="6"/>
      <c r="O17" s="6"/>
      <c r="P17" s="6"/>
      <c r="Q17" s="6"/>
      <c r="R17" s="6"/>
      <c r="S17" s="6"/>
    </row>
    <row r="18" spans="1:19" hidden="1">
      <c r="A18" s="275">
        <v>12</v>
      </c>
      <c r="B18" s="6" t="s">
        <v>755</v>
      </c>
      <c r="C18" s="6"/>
      <c r="D18" s="6"/>
      <c r="E18" s="6"/>
      <c r="F18" s="6"/>
      <c r="G18" s="6"/>
      <c r="H18" s="6"/>
      <c r="I18" s="6"/>
      <c r="J18" s="6"/>
      <c r="K18" s="6"/>
      <c r="L18" s="6"/>
      <c r="M18" s="6"/>
      <c r="N18" s="6"/>
      <c r="O18" s="6"/>
      <c r="P18" s="6"/>
      <c r="Q18" s="6"/>
      <c r="R18" s="6"/>
      <c r="S18" s="6"/>
    </row>
    <row r="19" spans="1:19" hidden="1">
      <c r="A19" s="275">
        <v>13</v>
      </c>
      <c r="B19" s="6" t="s">
        <v>756</v>
      </c>
      <c r="C19" s="6"/>
      <c r="D19" s="6"/>
      <c r="E19" s="6"/>
      <c r="F19" s="6"/>
      <c r="G19" s="6"/>
      <c r="H19" s="6"/>
      <c r="I19" s="6"/>
      <c r="J19" s="6"/>
      <c r="K19" s="6"/>
      <c r="L19" s="6"/>
      <c r="M19" s="6"/>
      <c r="N19" s="6"/>
      <c r="O19" s="6"/>
      <c r="P19" s="6"/>
      <c r="Q19" s="6"/>
      <c r="R19" s="6"/>
      <c r="S19" s="6"/>
    </row>
    <row r="20" spans="1:19">
      <c r="A20" s="275"/>
      <c r="B20" s="6"/>
      <c r="C20" s="6"/>
      <c r="D20" s="6"/>
      <c r="E20" s="6"/>
      <c r="F20" s="6"/>
      <c r="G20" s="6"/>
      <c r="H20" s="6"/>
      <c r="I20" s="6"/>
      <c r="J20" s="6"/>
      <c r="K20" s="6"/>
      <c r="L20" s="6"/>
      <c r="M20" s="6"/>
      <c r="N20" s="6"/>
      <c r="O20" s="6"/>
      <c r="P20" s="6"/>
      <c r="Q20" s="6"/>
      <c r="R20" s="6"/>
      <c r="S20" s="6"/>
    </row>
    <row r="21" spans="1:19">
      <c r="A21" s="9"/>
      <c r="B21" s="9"/>
      <c r="C21" s="9"/>
      <c r="D21" s="9"/>
      <c r="E21" s="9"/>
      <c r="F21" s="9"/>
      <c r="G21" s="9"/>
      <c r="H21" s="9"/>
      <c r="I21" s="9"/>
      <c r="J21" s="9"/>
      <c r="K21" s="9"/>
      <c r="L21" s="9"/>
      <c r="M21" s="9"/>
      <c r="N21" s="9"/>
      <c r="O21" s="9"/>
      <c r="P21" s="9"/>
      <c r="Q21" s="9"/>
      <c r="R21" s="9"/>
      <c r="S21" s="9"/>
    </row>
    <row r="22" spans="1:19">
      <c r="A22" s="6"/>
      <c r="B22" s="6"/>
      <c r="C22" s="175" t="s">
        <v>133</v>
      </c>
      <c r="D22" s="175" t="s">
        <v>134</v>
      </c>
      <c r="E22" s="175" t="s">
        <v>135</v>
      </c>
      <c r="F22" s="175" t="s">
        <v>190</v>
      </c>
      <c r="G22" s="175" t="s">
        <v>191</v>
      </c>
      <c r="H22" s="175" t="s">
        <v>286</v>
      </c>
      <c r="I22" s="175" t="s">
        <v>287</v>
      </c>
      <c r="J22" s="175" t="s">
        <v>288</v>
      </c>
      <c r="K22" s="175" t="s">
        <v>289</v>
      </c>
      <c r="L22" s="175" t="s">
        <v>290</v>
      </c>
      <c r="M22" s="175" t="s">
        <v>291</v>
      </c>
      <c r="N22" s="175" t="s">
        <v>292</v>
      </c>
      <c r="O22" s="175" t="s">
        <v>293</v>
      </c>
      <c r="P22" s="175" t="s">
        <v>369</v>
      </c>
      <c r="Q22" s="175" t="s">
        <v>370</v>
      </c>
      <c r="R22" s="175" t="s">
        <v>737</v>
      </c>
      <c r="S22" s="175" t="s">
        <v>738</v>
      </c>
    </row>
    <row r="23" spans="1:19">
      <c r="A23" s="6"/>
      <c r="B23" s="6"/>
      <c r="C23" s="673" t="s">
        <v>739</v>
      </c>
      <c r="D23" s="673"/>
      <c r="E23" s="673"/>
      <c r="F23" s="673"/>
      <c r="G23" s="673"/>
      <c r="H23" s="673" t="s">
        <v>740</v>
      </c>
      <c r="I23" s="673"/>
      <c r="J23" s="673"/>
      <c r="K23" s="673"/>
      <c r="L23" s="673" t="s">
        <v>741</v>
      </c>
      <c r="M23" s="673"/>
      <c r="N23" s="673"/>
      <c r="O23" s="673"/>
      <c r="P23" s="673" t="s">
        <v>742</v>
      </c>
      <c r="Q23" s="673"/>
      <c r="R23" s="673"/>
      <c r="S23" s="673"/>
    </row>
    <row r="24" spans="1:19" ht="36">
      <c r="A24" s="94" t="s">
        <v>390</v>
      </c>
      <c r="B24" s="147"/>
      <c r="C24" s="36" t="s">
        <v>743</v>
      </c>
      <c r="D24" s="36" t="s">
        <v>744</v>
      </c>
      <c r="E24" s="36" t="s">
        <v>745</v>
      </c>
      <c r="F24" s="36" t="s">
        <v>746</v>
      </c>
      <c r="G24" s="36" t="s">
        <v>747</v>
      </c>
      <c r="H24" s="36" t="s">
        <v>748</v>
      </c>
      <c r="I24" s="36" t="s">
        <v>749</v>
      </c>
      <c r="J24" s="36" t="s">
        <v>750</v>
      </c>
      <c r="K24" s="314" t="s">
        <v>747</v>
      </c>
      <c r="L24" s="36" t="s">
        <v>748</v>
      </c>
      <c r="M24" s="36" t="s">
        <v>749</v>
      </c>
      <c r="N24" s="36" t="s">
        <v>750</v>
      </c>
      <c r="O24" s="314" t="s">
        <v>747</v>
      </c>
      <c r="P24" s="36" t="s">
        <v>748</v>
      </c>
      <c r="Q24" s="36" t="s">
        <v>749</v>
      </c>
      <c r="R24" s="36" t="s">
        <v>750</v>
      </c>
      <c r="S24" s="314" t="s">
        <v>747</v>
      </c>
    </row>
    <row r="25" spans="1:19">
      <c r="A25" s="276">
        <v>1</v>
      </c>
      <c r="B25" s="96" t="s">
        <v>723</v>
      </c>
      <c r="C25" s="403">
        <v>467832850.99000001</v>
      </c>
      <c r="D25" s="315"/>
      <c r="E25" s="315"/>
      <c r="F25" s="315"/>
      <c r="G25" s="315"/>
      <c r="H25" s="315"/>
      <c r="I25" s="403">
        <v>467832850.99000001</v>
      </c>
      <c r="J25" s="315"/>
      <c r="K25" s="315"/>
      <c r="L25" s="315"/>
      <c r="M25" s="403">
        <v>93566570.189999998</v>
      </c>
      <c r="N25" s="315"/>
      <c r="O25" s="315"/>
      <c r="P25" s="315"/>
      <c r="Q25" s="403">
        <f>M25*0.08</f>
        <v>7485325.6151999999</v>
      </c>
      <c r="R25" s="315"/>
      <c r="S25" s="96"/>
    </row>
    <row r="26" spans="1:19">
      <c r="A26" s="276">
        <v>2</v>
      </c>
      <c r="B26" s="96" t="s">
        <v>751</v>
      </c>
      <c r="C26" s="403">
        <v>467832850.99000001</v>
      </c>
      <c r="D26" s="315"/>
      <c r="E26" s="315"/>
      <c r="F26" s="315"/>
      <c r="G26" s="315"/>
      <c r="H26" s="315"/>
      <c r="I26" s="403">
        <v>467832850.99000001</v>
      </c>
      <c r="J26" s="315"/>
      <c r="K26" s="315"/>
      <c r="L26" s="315"/>
      <c r="M26" s="403">
        <v>93566570.189999998</v>
      </c>
      <c r="N26" s="315"/>
      <c r="O26" s="315"/>
      <c r="P26" s="315"/>
      <c r="Q26" s="403">
        <f>M26*0.08</f>
        <v>7485325.6151999999</v>
      </c>
      <c r="R26" s="315"/>
      <c r="S26" s="96"/>
    </row>
    <row r="27" spans="1:19">
      <c r="A27" s="275">
        <v>3</v>
      </c>
      <c r="B27" s="6" t="s">
        <v>752</v>
      </c>
      <c r="C27" s="404">
        <v>467832850.99000001</v>
      </c>
      <c r="D27" s="113"/>
      <c r="E27" s="113"/>
      <c r="F27" s="113"/>
      <c r="G27" s="113"/>
      <c r="H27" s="113"/>
      <c r="I27" s="404">
        <v>467832850.99000001</v>
      </c>
      <c r="J27" s="113"/>
      <c r="K27" s="113"/>
      <c r="L27" s="113"/>
      <c r="M27" s="404">
        <v>93566570.189999998</v>
      </c>
      <c r="N27" s="113"/>
      <c r="O27" s="113"/>
      <c r="P27" s="113"/>
      <c r="Q27" s="404">
        <f>M27*0.08</f>
        <v>7485325.6151999999</v>
      </c>
      <c r="R27" s="113"/>
      <c r="S27" s="6"/>
    </row>
    <row r="28" spans="1:19">
      <c r="A28" s="275">
        <v>4</v>
      </c>
      <c r="B28" s="6" t="s">
        <v>753</v>
      </c>
      <c r="C28" s="404">
        <v>314775525.01999998</v>
      </c>
      <c r="D28" s="113"/>
      <c r="E28" s="113"/>
      <c r="F28" s="113"/>
      <c r="G28" s="113"/>
      <c r="H28" s="113"/>
      <c r="I28" s="177">
        <v>314775525.01999998</v>
      </c>
      <c r="J28" s="113"/>
      <c r="K28" s="113"/>
      <c r="L28" s="113"/>
      <c r="M28" s="177">
        <f>I28*0.2</f>
        <v>62955105.004000001</v>
      </c>
      <c r="N28" s="113"/>
      <c r="O28" s="113"/>
      <c r="P28" s="113"/>
      <c r="Q28" s="404">
        <f>M28*0.08</f>
        <v>5036408.40032</v>
      </c>
      <c r="R28" s="113"/>
      <c r="S28" s="6"/>
    </row>
    <row r="29" spans="1:19" hidden="1">
      <c r="A29" s="275">
        <v>5</v>
      </c>
      <c r="B29" s="6" t="s">
        <v>754</v>
      </c>
      <c r="C29" s="404"/>
      <c r="D29" s="113"/>
      <c r="E29" s="113"/>
      <c r="F29" s="113"/>
      <c r="G29" s="113"/>
      <c r="H29" s="113"/>
      <c r="I29" s="6"/>
      <c r="J29" s="113"/>
      <c r="K29" s="113"/>
      <c r="L29" s="113"/>
      <c r="M29" s="177">
        <f>I29*0.2</f>
        <v>0</v>
      </c>
      <c r="N29" s="113"/>
      <c r="O29" s="113"/>
      <c r="P29" s="113"/>
      <c r="Q29" s="6"/>
      <c r="R29" s="113"/>
      <c r="S29" s="6"/>
    </row>
    <row r="30" spans="1:19">
      <c r="A30" s="275">
        <v>6</v>
      </c>
      <c r="B30" s="6" t="s">
        <v>755</v>
      </c>
      <c r="C30" s="404">
        <v>153057325.97</v>
      </c>
      <c r="D30" s="113"/>
      <c r="E30" s="113"/>
      <c r="F30" s="113"/>
      <c r="G30" s="113"/>
      <c r="H30" s="113"/>
      <c r="I30" s="177">
        <v>153057325.97</v>
      </c>
      <c r="J30" s="113"/>
      <c r="K30" s="113"/>
      <c r="L30" s="113"/>
      <c r="M30" s="177">
        <f>I30*0.2</f>
        <v>30611465.194000002</v>
      </c>
      <c r="N30" s="113"/>
      <c r="O30" s="113"/>
      <c r="P30" s="113"/>
      <c r="Q30" s="177">
        <f>M30*0.08</f>
        <v>2448917.2155200001</v>
      </c>
      <c r="R30" s="113"/>
      <c r="S30" s="6"/>
    </row>
    <row r="31" spans="1:19" hidden="1">
      <c r="A31" s="275">
        <v>7</v>
      </c>
      <c r="B31" s="6" t="s">
        <v>754</v>
      </c>
      <c r="C31" s="6"/>
      <c r="D31" s="6"/>
      <c r="E31" s="6"/>
      <c r="F31" s="6"/>
      <c r="G31" s="6"/>
      <c r="H31" s="6"/>
      <c r="I31" s="6"/>
      <c r="J31" s="6"/>
      <c r="K31" s="6"/>
      <c r="L31" s="6"/>
      <c r="M31" s="6"/>
      <c r="N31" s="6"/>
      <c r="O31" s="6"/>
      <c r="P31" s="6"/>
      <c r="Q31" s="6"/>
      <c r="R31" s="6"/>
      <c r="S31" s="6"/>
    </row>
    <row r="32" spans="1:19" hidden="1">
      <c r="A32" s="275">
        <v>8</v>
      </c>
      <c r="B32" s="6" t="s">
        <v>756</v>
      </c>
      <c r="C32" s="6"/>
      <c r="D32" s="6"/>
      <c r="E32" s="6"/>
      <c r="F32" s="6"/>
      <c r="G32" s="6"/>
      <c r="H32" s="6"/>
      <c r="I32" s="6"/>
      <c r="J32" s="6"/>
      <c r="K32" s="6"/>
      <c r="L32" s="6"/>
      <c r="M32" s="6"/>
      <c r="N32" s="6"/>
      <c r="O32" s="6"/>
      <c r="P32" s="6"/>
      <c r="Q32" s="6"/>
      <c r="R32" s="6"/>
      <c r="S32" s="6"/>
    </row>
    <row r="33" spans="1:19" hidden="1">
      <c r="A33" s="276">
        <v>9</v>
      </c>
      <c r="B33" s="96" t="s">
        <v>757</v>
      </c>
      <c r="C33" s="96"/>
      <c r="D33" s="96"/>
      <c r="E33" s="96"/>
      <c r="F33" s="96"/>
      <c r="G33" s="96"/>
      <c r="H33" s="96"/>
      <c r="I33" s="96"/>
      <c r="J33" s="96"/>
      <c r="K33" s="96"/>
      <c r="L33" s="96"/>
      <c r="M33" s="96"/>
      <c r="N33" s="96"/>
      <c r="O33" s="96"/>
      <c r="P33" s="96"/>
      <c r="Q33" s="96"/>
      <c r="R33" s="96"/>
      <c r="S33" s="96"/>
    </row>
    <row r="34" spans="1:19" hidden="1">
      <c r="A34" s="275">
        <v>10</v>
      </c>
      <c r="B34" s="6" t="s">
        <v>752</v>
      </c>
      <c r="C34" s="6"/>
      <c r="D34" s="6"/>
      <c r="E34" s="6"/>
      <c r="F34" s="6"/>
      <c r="G34" s="6"/>
      <c r="H34" s="6"/>
      <c r="I34" s="6"/>
      <c r="J34" s="6"/>
      <c r="K34" s="6"/>
      <c r="L34" s="6"/>
      <c r="M34" s="6"/>
      <c r="N34" s="6"/>
      <c r="O34" s="6"/>
      <c r="P34" s="6"/>
      <c r="Q34" s="6"/>
      <c r="R34" s="6"/>
      <c r="S34" s="6"/>
    </row>
    <row r="35" spans="1:19" hidden="1">
      <c r="A35" s="275">
        <v>11</v>
      </c>
      <c r="B35" s="6" t="s">
        <v>753</v>
      </c>
      <c r="C35" s="6"/>
      <c r="D35" s="6"/>
      <c r="E35" s="6"/>
      <c r="F35" s="6"/>
      <c r="G35" s="6"/>
      <c r="H35" s="6"/>
      <c r="I35" s="6"/>
      <c r="J35" s="6"/>
      <c r="K35" s="6"/>
      <c r="L35" s="6"/>
      <c r="M35" s="6"/>
      <c r="N35" s="6"/>
      <c r="O35" s="6"/>
      <c r="P35" s="6"/>
      <c r="Q35" s="6"/>
      <c r="R35" s="6"/>
      <c r="S35" s="6"/>
    </row>
    <row r="36" spans="1:19" hidden="1">
      <c r="A36" s="275">
        <v>12</v>
      </c>
      <c r="B36" s="6" t="s">
        <v>755</v>
      </c>
      <c r="C36" s="6"/>
      <c r="D36" s="6"/>
      <c r="E36" s="6"/>
      <c r="F36" s="6"/>
      <c r="G36" s="6"/>
      <c r="H36" s="6"/>
      <c r="I36" s="6"/>
      <c r="J36" s="6"/>
      <c r="K36" s="6"/>
      <c r="L36" s="6"/>
      <c r="M36" s="6"/>
      <c r="N36" s="6"/>
      <c r="O36" s="6"/>
      <c r="P36" s="6"/>
      <c r="Q36" s="6"/>
      <c r="R36" s="6"/>
      <c r="S36" s="6"/>
    </row>
    <row r="37" spans="1:19" hidden="1">
      <c r="A37" s="275">
        <v>13</v>
      </c>
      <c r="B37" s="6" t="s">
        <v>756</v>
      </c>
      <c r="C37" s="6"/>
      <c r="D37" s="6"/>
      <c r="E37" s="6"/>
      <c r="F37" s="6"/>
      <c r="G37" s="6"/>
      <c r="H37" s="6"/>
      <c r="I37" s="6"/>
      <c r="J37" s="6"/>
      <c r="K37" s="6"/>
      <c r="L37" s="6"/>
      <c r="M37" s="6"/>
      <c r="N37" s="6"/>
      <c r="O37" s="6"/>
      <c r="P37" s="6"/>
      <c r="Q37" s="6"/>
      <c r="R37" s="6"/>
      <c r="S37" s="6"/>
    </row>
    <row r="38" spans="1:19">
      <c r="A38" s="9"/>
      <c r="B38" s="9"/>
      <c r="C38" s="9"/>
      <c r="D38" s="9"/>
      <c r="E38" s="9"/>
      <c r="F38" s="9"/>
      <c r="G38" s="9"/>
      <c r="H38" s="9"/>
      <c r="I38" s="9"/>
      <c r="J38" s="9"/>
      <c r="K38" s="9"/>
      <c r="L38" s="9"/>
      <c r="M38" s="9"/>
      <c r="N38" s="9"/>
      <c r="O38" s="9"/>
      <c r="P38" s="9"/>
      <c r="Q38" s="9"/>
      <c r="R38" s="9"/>
      <c r="S38" s="9"/>
    </row>
  </sheetData>
  <mergeCells count="8">
    <mergeCell ref="C5:G5"/>
    <mergeCell ref="H5:K5"/>
    <mergeCell ref="L5:O5"/>
    <mergeCell ref="P5:S5"/>
    <mergeCell ref="C23:G23"/>
    <mergeCell ref="H23:K23"/>
    <mergeCell ref="L23:O23"/>
    <mergeCell ref="P23:S23"/>
  </mergeCells>
  <pageMargins left="0.70866141732283472" right="0.70866141732283472" top="0.74803149606299213" bottom="0.74803149606299213" header="0.31496062992125984" footer="0.31496062992125984"/>
  <pageSetup paperSize="9" scale="76" fitToHeight="0" orientation="landscape" cellComments="asDisplayed" r:id="rId1"/>
  <headerFooter>
    <oddHeader xml:space="preserve">&amp;C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E65A9-68BB-4F78-99AC-C8F30FC656F7}">
  <sheetPr>
    <pageSetUpPr fitToPage="1"/>
  </sheetPr>
  <dimension ref="A1:M62"/>
  <sheetViews>
    <sheetView showGridLines="0" topLeftCell="A7" zoomScaleNormal="100" zoomScalePageLayoutView="64" workbookViewId="0">
      <selection activeCell="G7" sqref="G7:G8"/>
    </sheetView>
  </sheetViews>
  <sheetFormatPr defaultColWidth="8.375" defaultRowHeight="15"/>
  <cols>
    <col min="1" max="1" width="4.375" style="7" customWidth="1"/>
    <col min="2" max="2" width="15.875" style="7" customWidth="1"/>
    <col min="3" max="5" width="14.5" style="7" customWidth="1"/>
    <col min="6" max="6" width="14.25" style="7" customWidth="1"/>
    <col min="7" max="7" width="17.25" style="7" customWidth="1"/>
    <col min="8" max="8" width="12.125" style="26" customWidth="1"/>
    <col min="9" max="9" width="48.125" style="7" customWidth="1"/>
    <col min="10" max="16384" width="8.375" style="7"/>
  </cols>
  <sheetData>
    <row r="1" spans="1:12" hidden="1"/>
    <row r="2" spans="1:12" hidden="1">
      <c r="I2" s="316"/>
    </row>
    <row r="3" spans="1:12" ht="31.5" hidden="1" customHeight="1">
      <c r="A3" s="674" t="s">
        <v>758</v>
      </c>
      <c r="B3" s="677" t="s">
        <v>759</v>
      </c>
      <c r="C3" s="678"/>
      <c r="D3" s="678"/>
      <c r="E3" s="678"/>
      <c r="F3" s="678"/>
      <c r="G3" s="679"/>
      <c r="I3" s="264"/>
    </row>
    <row r="4" spans="1:12" ht="32.25" hidden="1" customHeight="1">
      <c r="A4" s="675"/>
      <c r="B4" s="680" t="s">
        <v>760</v>
      </c>
      <c r="C4" s="681"/>
      <c r="D4" s="681"/>
      <c r="E4" s="681"/>
      <c r="F4" s="681"/>
      <c r="G4" s="682"/>
    </row>
    <row r="5" spans="1:12" ht="25.5" hidden="1" customHeight="1">
      <c r="A5" s="676"/>
      <c r="B5" s="677" t="s">
        <v>761</v>
      </c>
      <c r="C5" s="678"/>
      <c r="D5" s="678"/>
      <c r="E5" s="678"/>
      <c r="F5" s="678"/>
      <c r="G5" s="679"/>
    </row>
    <row r="6" spans="1:12" hidden="1">
      <c r="A6" s="317"/>
      <c r="B6" s="200"/>
      <c r="C6" s="200"/>
      <c r="D6" s="200"/>
      <c r="E6" s="200"/>
      <c r="F6" s="200"/>
      <c r="G6" s="200"/>
    </row>
    <row r="7" spans="1:12" s="293" customFormat="1" ht="18.75">
      <c r="A7" s="3" t="s">
        <v>1232</v>
      </c>
      <c r="B7" s="291"/>
      <c r="C7" s="292"/>
      <c r="D7" s="291"/>
      <c r="E7" s="291"/>
      <c r="F7" s="291"/>
    </row>
    <row r="8" spans="1:12" s="293" customFormat="1">
      <c r="A8" s="291"/>
      <c r="B8" s="291"/>
      <c r="C8" s="291"/>
      <c r="D8" s="291"/>
      <c r="E8" s="291"/>
      <c r="F8" s="291"/>
    </row>
    <row r="9" spans="1:12" s="293" customFormat="1">
      <c r="A9" s="9"/>
      <c r="B9" s="291"/>
      <c r="C9" s="291"/>
      <c r="D9" s="291"/>
      <c r="E9" s="291"/>
      <c r="F9" s="291"/>
    </row>
    <row r="10" spans="1:12" s="293" customFormat="1">
      <c r="A10" s="154" t="s">
        <v>102</v>
      </c>
      <c r="B10" s="291"/>
      <c r="C10" s="291"/>
      <c r="D10" s="291"/>
      <c r="E10" s="291"/>
      <c r="F10" s="291"/>
    </row>
    <row r="11" spans="1:12" ht="13.5" customHeight="1">
      <c r="A11" s="683" t="s">
        <v>762</v>
      </c>
      <c r="B11" s="684"/>
      <c r="C11" s="294" t="s">
        <v>133</v>
      </c>
      <c r="D11" s="294" t="s">
        <v>134</v>
      </c>
      <c r="E11" s="294" t="s">
        <v>135</v>
      </c>
      <c r="F11" s="294" t="s">
        <v>190</v>
      </c>
    </row>
    <row r="12" spans="1:12">
      <c r="A12" s="685"/>
      <c r="B12" s="686"/>
      <c r="C12" s="689" t="s">
        <v>763</v>
      </c>
      <c r="D12" s="690"/>
      <c r="E12" s="689" t="s">
        <v>764</v>
      </c>
      <c r="F12" s="690"/>
    </row>
    <row r="13" spans="1:12" ht="24">
      <c r="A13" s="687"/>
      <c r="B13" s="688"/>
      <c r="C13" s="296" t="s">
        <v>765</v>
      </c>
      <c r="D13" s="296" t="s">
        <v>766</v>
      </c>
      <c r="E13" s="296" t="s">
        <v>765</v>
      </c>
      <c r="F13" s="296" t="s">
        <v>766</v>
      </c>
      <c r="H13" s="318"/>
    </row>
    <row r="14" spans="1:12">
      <c r="A14" s="27">
        <v>1</v>
      </c>
      <c r="B14" s="297" t="s">
        <v>767</v>
      </c>
      <c r="C14" s="18">
        <v>546000000</v>
      </c>
      <c r="D14" s="18">
        <v>1112527239.1528921</v>
      </c>
      <c r="E14" s="18">
        <v>643000000</v>
      </c>
      <c r="F14" s="18">
        <v>816216697.00145054</v>
      </c>
      <c r="H14" s="293"/>
      <c r="I14" s="320"/>
      <c r="J14" s="320"/>
      <c r="K14" s="320"/>
      <c r="L14" s="320"/>
    </row>
    <row r="15" spans="1:12">
      <c r="A15" s="27">
        <v>2</v>
      </c>
      <c r="B15" s="298" t="s">
        <v>768</v>
      </c>
      <c r="C15" s="18">
        <v>-434000000</v>
      </c>
      <c r="D15" s="18">
        <v>2731028952.175828</v>
      </c>
      <c r="E15" s="18">
        <v>-731000000</v>
      </c>
      <c r="F15" s="18">
        <v>67897822.355220959</v>
      </c>
      <c r="H15" s="293"/>
      <c r="I15" s="320"/>
      <c r="J15" s="320"/>
      <c r="K15" s="320"/>
      <c r="L15" s="320"/>
    </row>
    <row r="16" spans="1:12">
      <c r="A16" s="27">
        <v>3</v>
      </c>
      <c r="B16" s="297" t="s">
        <v>769</v>
      </c>
      <c r="C16" s="18">
        <v>-66000000</v>
      </c>
      <c r="D16" s="18">
        <v>235064726.14245036</v>
      </c>
      <c r="E16" s="27"/>
      <c r="F16" s="27"/>
      <c r="H16" s="293"/>
      <c r="I16" s="320"/>
      <c r="J16" s="320"/>
      <c r="K16" s="320"/>
      <c r="L16" s="320"/>
    </row>
    <row r="17" spans="1:13">
      <c r="A17" s="27">
        <v>4</v>
      </c>
      <c r="B17" s="297" t="s">
        <v>770</v>
      </c>
      <c r="C17" s="18">
        <v>141000000</v>
      </c>
      <c r="D17" s="18">
        <v>842938474.120821</v>
      </c>
      <c r="E17" s="27"/>
      <c r="F17" s="27"/>
      <c r="H17" s="293"/>
      <c r="I17" s="320"/>
      <c r="J17" s="320"/>
      <c r="K17" s="320"/>
      <c r="L17" s="320"/>
    </row>
    <row r="18" spans="1:13">
      <c r="A18" s="27">
        <v>5</v>
      </c>
      <c r="B18" s="297" t="s">
        <v>771</v>
      </c>
      <c r="C18" s="18">
        <v>231000000</v>
      </c>
      <c r="D18" s="18">
        <v>781460107.62213409</v>
      </c>
      <c r="E18" s="27"/>
      <c r="F18" s="27"/>
      <c r="H18" s="293"/>
      <c r="I18" s="320"/>
      <c r="J18" s="320"/>
      <c r="K18" s="320"/>
      <c r="L18" s="320"/>
    </row>
    <row r="19" spans="1:13">
      <c r="A19" s="301">
        <v>6</v>
      </c>
      <c r="B19" s="297" t="s">
        <v>772</v>
      </c>
      <c r="C19" s="18">
        <v>-396000000</v>
      </c>
      <c r="D19" s="18">
        <v>396284475.36443782</v>
      </c>
      <c r="E19" s="27"/>
      <c r="F19" s="27"/>
    </row>
    <row r="20" spans="1:13">
      <c r="A20" s="9"/>
      <c r="B20" s="9"/>
      <c r="C20" s="9"/>
      <c r="D20" s="9"/>
      <c r="E20" s="9"/>
      <c r="F20" s="9"/>
    </row>
    <row r="21" spans="1:13">
      <c r="A21" s="154" t="s">
        <v>773</v>
      </c>
      <c r="B21" s="6"/>
      <c r="C21" s="6"/>
      <c r="D21" s="6"/>
      <c r="E21" s="6"/>
      <c r="F21" s="6"/>
    </row>
    <row r="22" spans="1:13" s="30" customFormat="1" ht="45.95" customHeight="1">
      <c r="A22" s="586" t="s">
        <v>774</v>
      </c>
      <c r="B22" s="586"/>
      <c r="C22" s="586"/>
      <c r="D22" s="586"/>
      <c r="E22" s="586"/>
      <c r="F22" s="586"/>
      <c r="G22" s="7"/>
      <c r="H22" s="431"/>
    </row>
    <row r="23" spans="1:13" s="30" customFormat="1" ht="54" customHeight="1">
      <c r="A23" s="586" t="s">
        <v>775</v>
      </c>
      <c r="B23" s="586"/>
      <c r="C23" s="586"/>
      <c r="D23" s="586"/>
      <c r="E23" s="586"/>
      <c r="F23" s="586"/>
      <c r="G23" s="7"/>
      <c r="H23" s="431"/>
    </row>
    <row r="24" spans="1:13" s="30" customFormat="1" ht="31.5" customHeight="1">
      <c r="A24" s="586" t="s">
        <v>776</v>
      </c>
      <c r="B24" s="586"/>
      <c r="C24" s="586"/>
      <c r="D24" s="586"/>
      <c r="E24" s="586"/>
      <c r="F24" s="586"/>
      <c r="G24" s="7"/>
      <c r="H24" s="431"/>
    </row>
    <row r="25" spans="1:13" s="30" customFormat="1" ht="58.5" customHeight="1">
      <c r="A25" s="586" t="s">
        <v>777</v>
      </c>
      <c r="B25" s="586"/>
      <c r="C25" s="586"/>
      <c r="D25" s="586"/>
      <c r="E25" s="586"/>
      <c r="F25" s="586"/>
      <c r="G25" s="7"/>
      <c r="H25" s="431"/>
    </row>
    <row r="26" spans="1:13" ht="8.4499999999999993" customHeight="1">
      <c r="A26" s="502"/>
      <c r="B26" s="502"/>
      <c r="C26" s="502"/>
      <c r="D26" s="502"/>
      <c r="E26" s="502"/>
      <c r="F26" s="502"/>
    </row>
    <row r="27" spans="1:13" s="195" customFormat="1">
      <c r="A27" s="154" t="s">
        <v>778</v>
      </c>
      <c r="B27" s="154"/>
      <c r="C27" s="154"/>
      <c r="D27" s="154"/>
      <c r="E27" s="154"/>
      <c r="F27" s="154"/>
      <c r="G27" s="7"/>
      <c r="H27" s="430"/>
    </row>
    <row r="28" spans="1:13" ht="68.099999999999994" customHeight="1">
      <c r="A28" s="691" t="s">
        <v>779</v>
      </c>
      <c r="B28" s="691"/>
      <c r="C28" s="691"/>
      <c r="D28" s="691"/>
      <c r="E28" s="691"/>
      <c r="F28" s="691"/>
      <c r="I28" s="26"/>
      <c r="J28" s="26"/>
      <c r="K28" s="26"/>
      <c r="L28" s="26"/>
      <c r="M28" s="26"/>
    </row>
    <row r="29" spans="1:13" ht="56.1" customHeight="1">
      <c r="A29" s="691" t="s">
        <v>780</v>
      </c>
      <c r="B29" s="691"/>
      <c r="C29" s="691"/>
      <c r="D29" s="691"/>
      <c r="E29" s="691"/>
      <c r="F29" s="691"/>
      <c r="I29" s="26"/>
      <c r="J29" s="26"/>
      <c r="K29" s="26"/>
      <c r="L29" s="26"/>
      <c r="M29" s="26"/>
    </row>
    <row r="30" spans="1:13" ht="32.1" customHeight="1">
      <c r="A30" s="691" t="s">
        <v>781</v>
      </c>
      <c r="B30" s="691"/>
      <c r="C30" s="691"/>
      <c r="D30" s="691"/>
      <c r="E30" s="691"/>
      <c r="F30" s="691"/>
      <c r="I30" s="26"/>
      <c r="J30" s="26"/>
      <c r="K30" s="26"/>
      <c r="L30" s="26"/>
      <c r="M30" s="26"/>
    </row>
    <row r="31" spans="1:13" ht="8.4499999999999993" customHeight="1">
      <c r="A31" s="502"/>
      <c r="B31" s="502"/>
      <c r="C31" s="502"/>
      <c r="D31" s="502"/>
      <c r="E31" s="502"/>
      <c r="F31" s="502"/>
    </row>
    <row r="32" spans="1:13" ht="26.45" customHeight="1">
      <c r="A32" s="575" t="s">
        <v>782</v>
      </c>
      <c r="B32" s="575"/>
      <c r="C32" s="575"/>
      <c r="D32" s="575"/>
      <c r="E32" s="575"/>
      <c r="F32" s="575"/>
    </row>
    <row r="33" spans="1:6" ht="28.5" customHeight="1">
      <c r="A33" s="691" t="s">
        <v>783</v>
      </c>
      <c r="B33" s="691"/>
      <c r="C33" s="691"/>
      <c r="D33" s="691"/>
      <c r="E33" s="691"/>
      <c r="F33" s="691"/>
    </row>
    <row r="34" spans="1:6" ht="29.1" customHeight="1">
      <c r="A34" s="691" t="s">
        <v>784</v>
      </c>
      <c r="B34" s="691"/>
      <c r="C34" s="691"/>
      <c r="D34" s="691"/>
      <c r="E34" s="691"/>
      <c r="F34" s="691"/>
    </row>
    <row r="35" spans="1:6" ht="46.5" customHeight="1">
      <c r="A35" s="691" t="s">
        <v>785</v>
      </c>
      <c r="B35" s="691"/>
      <c r="C35" s="691"/>
      <c r="D35" s="691"/>
      <c r="E35" s="691"/>
      <c r="F35" s="691"/>
    </row>
    <row r="36" spans="1:6" ht="20.45" customHeight="1">
      <c r="A36" s="691" t="s">
        <v>786</v>
      </c>
      <c r="B36" s="691"/>
      <c r="C36" s="691"/>
      <c r="D36" s="691"/>
      <c r="E36" s="691"/>
      <c r="F36" s="691"/>
    </row>
    <row r="37" spans="1:6" ht="8.4499999999999993" customHeight="1">
      <c r="A37" s="502"/>
      <c r="B37" s="502"/>
      <c r="C37" s="502"/>
      <c r="D37" s="502"/>
      <c r="E37" s="502"/>
      <c r="F37" s="502"/>
    </row>
    <row r="38" spans="1:6" ht="23.45" customHeight="1">
      <c r="A38" s="575" t="s">
        <v>787</v>
      </c>
      <c r="B38" s="575"/>
      <c r="C38" s="575"/>
      <c r="D38" s="575"/>
      <c r="E38" s="575"/>
      <c r="F38" s="575"/>
    </row>
    <row r="39" spans="1:6" ht="59.1" customHeight="1">
      <c r="A39" s="691" t="s">
        <v>788</v>
      </c>
      <c r="B39" s="691"/>
      <c r="C39" s="691"/>
      <c r="D39" s="691"/>
      <c r="E39" s="691"/>
      <c r="F39" s="691"/>
    </row>
    <row r="40" spans="1:6" ht="8.4499999999999993" customHeight="1">
      <c r="A40" s="502"/>
      <c r="B40" s="502"/>
      <c r="C40" s="502"/>
      <c r="D40" s="502"/>
      <c r="E40" s="502"/>
      <c r="F40" s="502"/>
    </row>
    <row r="41" spans="1:6" ht="26.45" customHeight="1">
      <c r="A41" s="575" t="s">
        <v>789</v>
      </c>
      <c r="B41" s="575"/>
      <c r="C41" s="575"/>
      <c r="D41" s="575"/>
      <c r="E41" s="575"/>
      <c r="F41" s="575"/>
    </row>
    <row r="42" spans="1:6" ht="30" customHeight="1">
      <c r="A42" s="691" t="s">
        <v>790</v>
      </c>
      <c r="B42" s="691"/>
      <c r="C42" s="691"/>
      <c r="D42" s="691"/>
      <c r="E42" s="691"/>
      <c r="F42" s="691"/>
    </row>
    <row r="43" spans="1:6" ht="8.4499999999999993" customHeight="1">
      <c r="A43" s="502"/>
      <c r="B43" s="502"/>
      <c r="C43" s="502"/>
      <c r="D43" s="502"/>
      <c r="E43" s="502"/>
      <c r="F43" s="502"/>
    </row>
    <row r="44" spans="1:6">
      <c r="A44" s="575" t="s">
        <v>791</v>
      </c>
      <c r="B44" s="575"/>
      <c r="C44" s="575"/>
      <c r="D44" s="575"/>
      <c r="E44" s="575"/>
      <c r="F44" s="575"/>
    </row>
    <row r="45" spans="1:6" ht="39.950000000000003" customHeight="1">
      <c r="A45" s="691" t="s">
        <v>792</v>
      </c>
      <c r="B45" s="691"/>
      <c r="C45" s="691"/>
      <c r="D45" s="691"/>
      <c r="E45" s="691"/>
      <c r="F45" s="691"/>
    </row>
    <row r="46" spans="1:6" ht="8.4499999999999993" customHeight="1">
      <c r="A46" s="502"/>
      <c r="B46" s="502"/>
      <c r="C46" s="502"/>
      <c r="D46" s="502"/>
      <c r="E46" s="502"/>
      <c r="F46" s="502"/>
    </row>
    <row r="47" spans="1:6">
      <c r="A47" s="154" t="s">
        <v>793</v>
      </c>
      <c r="B47" s="9"/>
      <c r="C47" s="9"/>
      <c r="D47" s="9"/>
      <c r="E47" s="9"/>
      <c r="F47" s="9"/>
    </row>
    <row r="48" spans="1:6" ht="27.6" customHeight="1">
      <c r="A48" s="691" t="s">
        <v>794</v>
      </c>
      <c r="B48" s="691"/>
      <c r="C48" s="691"/>
      <c r="D48" s="691"/>
      <c r="E48" s="691"/>
      <c r="F48" s="691"/>
    </row>
    <row r="49" spans="1:6" ht="28.5" customHeight="1">
      <c r="A49" s="691" t="s">
        <v>795</v>
      </c>
      <c r="B49" s="691"/>
      <c r="C49" s="691"/>
      <c r="D49" s="691"/>
      <c r="E49" s="691"/>
      <c r="F49" s="691"/>
    </row>
    <row r="50" spans="1:6" ht="39.950000000000003" customHeight="1">
      <c r="A50" s="691" t="s">
        <v>796</v>
      </c>
      <c r="B50" s="691"/>
      <c r="C50" s="691"/>
      <c r="D50" s="691"/>
      <c r="E50" s="691"/>
      <c r="F50" s="691"/>
    </row>
    <row r="51" spans="1:6" ht="8.4499999999999993" customHeight="1">
      <c r="A51" s="502"/>
      <c r="B51" s="502"/>
      <c r="C51" s="502"/>
      <c r="D51" s="502"/>
      <c r="E51" s="502"/>
      <c r="F51" s="502"/>
    </row>
    <row r="52" spans="1:6">
      <c r="A52" s="154" t="s">
        <v>797</v>
      </c>
      <c r="B52" s="9"/>
      <c r="C52" s="9"/>
      <c r="D52" s="9"/>
      <c r="E52" s="9"/>
      <c r="F52" s="9"/>
    </row>
    <row r="53" spans="1:6" ht="27.6" customHeight="1">
      <c r="A53" s="691" t="s">
        <v>798</v>
      </c>
      <c r="B53" s="691"/>
      <c r="C53" s="691"/>
      <c r="D53" s="691"/>
      <c r="E53" s="691"/>
      <c r="F53" s="691"/>
    </row>
    <row r="54" spans="1:6" ht="45.6" customHeight="1">
      <c r="A54" s="691" t="s">
        <v>799</v>
      </c>
      <c r="B54" s="691"/>
      <c r="C54" s="691"/>
      <c r="D54" s="691"/>
      <c r="E54" s="691"/>
      <c r="F54" s="691"/>
    </row>
    <row r="55" spans="1:6" ht="8.4499999999999993" customHeight="1">
      <c r="A55" s="502"/>
      <c r="B55" s="502"/>
      <c r="C55" s="502"/>
      <c r="D55" s="502"/>
      <c r="E55" s="502"/>
      <c r="F55" s="502"/>
    </row>
    <row r="56" spans="1:6">
      <c r="A56" s="154" t="s">
        <v>800</v>
      </c>
      <c r="B56" s="9"/>
      <c r="C56" s="9"/>
      <c r="D56" s="9"/>
      <c r="E56" s="9"/>
      <c r="F56" s="9"/>
    </row>
    <row r="57" spans="1:6" ht="32.1" customHeight="1">
      <c r="A57" s="691" t="s">
        <v>801</v>
      </c>
      <c r="B57" s="691"/>
      <c r="C57" s="691"/>
      <c r="D57" s="691"/>
      <c r="E57" s="691"/>
      <c r="F57" s="691"/>
    </row>
    <row r="58" spans="1:6" ht="29.45" customHeight="1">
      <c r="A58" s="691" t="s">
        <v>802</v>
      </c>
      <c r="B58" s="691"/>
      <c r="C58" s="691"/>
      <c r="D58" s="691"/>
      <c r="E58" s="691"/>
      <c r="F58" s="691"/>
    </row>
    <row r="59" spans="1:6" ht="8.4499999999999993" customHeight="1">
      <c r="A59" s="502"/>
      <c r="B59" s="502"/>
      <c r="C59" s="502"/>
      <c r="D59" s="502"/>
      <c r="E59" s="502"/>
      <c r="F59" s="502"/>
    </row>
    <row r="60" spans="1:6">
      <c r="A60" s="154" t="s">
        <v>803</v>
      </c>
      <c r="B60" s="154"/>
      <c r="C60" s="154"/>
      <c r="D60" s="154"/>
      <c r="E60" s="154"/>
      <c r="F60" s="154"/>
    </row>
    <row r="61" spans="1:6" ht="26.1" customHeight="1">
      <c r="A61" s="691" t="s">
        <v>804</v>
      </c>
      <c r="B61" s="691"/>
      <c r="C61" s="691"/>
      <c r="D61" s="691"/>
      <c r="E61" s="691"/>
      <c r="F61" s="691"/>
    </row>
    <row r="62" spans="1:6">
      <c r="A62" s="9"/>
      <c r="B62" s="9"/>
      <c r="C62" s="9"/>
      <c r="D62" s="9"/>
      <c r="E62" s="9"/>
      <c r="F62" s="9"/>
    </row>
  </sheetData>
  <mergeCells count="33">
    <mergeCell ref="A61:F61"/>
    <mergeCell ref="A48:F48"/>
    <mergeCell ref="A49:F49"/>
    <mergeCell ref="A50:F50"/>
    <mergeCell ref="A57:F57"/>
    <mergeCell ref="A58:F58"/>
    <mergeCell ref="A53:F53"/>
    <mergeCell ref="A54:F54"/>
    <mergeCell ref="A25:F25"/>
    <mergeCell ref="A39:F39"/>
    <mergeCell ref="A45:F45"/>
    <mergeCell ref="A36:F36"/>
    <mergeCell ref="A42:F42"/>
    <mergeCell ref="A28:F28"/>
    <mergeCell ref="A29:F29"/>
    <mergeCell ref="A30:F30"/>
    <mergeCell ref="A33:F33"/>
    <mergeCell ref="A34:F34"/>
    <mergeCell ref="A35:F35"/>
    <mergeCell ref="A44:F44"/>
    <mergeCell ref="A32:F32"/>
    <mergeCell ref="A38:F38"/>
    <mergeCell ref="A41:F41"/>
    <mergeCell ref="A22:F22"/>
    <mergeCell ref="A23:F23"/>
    <mergeCell ref="A24:F24"/>
    <mergeCell ref="A3:A5"/>
    <mergeCell ref="B3:G3"/>
    <mergeCell ref="B4:G4"/>
    <mergeCell ref="B5:G5"/>
    <mergeCell ref="A11:B13"/>
    <mergeCell ref="C12:D12"/>
    <mergeCell ref="E12:F12"/>
  </mergeCells>
  <pageMargins left="0.7" right="0.7" top="0.75" bottom="0.75" header="0.3" footer="0.3"/>
  <pageSetup paperSize="9" fitToHeight="0" orientation="portrait" r:id="rId1"/>
  <rowBreaks count="1" manualBreakCount="1">
    <brk id="36" max="5" man="1"/>
  </rowBreaks>
  <colBreaks count="1" manualBreakCount="1">
    <brk id="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C5A27-8185-4367-B561-977118D64128}">
  <dimension ref="A1:V65"/>
  <sheetViews>
    <sheetView showGridLines="0" zoomScaleNormal="100" workbookViewId="0">
      <selection activeCell="F3" sqref="F3"/>
    </sheetView>
  </sheetViews>
  <sheetFormatPr defaultColWidth="8.625" defaultRowHeight="15"/>
  <cols>
    <col min="1" max="1" width="7.125" style="123" customWidth="1"/>
    <col min="2" max="2" width="58" style="7" customWidth="1"/>
    <col min="3" max="5" width="12.625" style="7" customWidth="1"/>
    <col min="6" max="6" width="10.75" style="7" bestFit="1" customWidth="1"/>
    <col min="7" max="16384" width="8.625" style="7"/>
  </cols>
  <sheetData>
    <row r="1" spans="1:22" ht="18.75">
      <c r="A1" s="3" t="s">
        <v>127</v>
      </c>
      <c r="B1" s="100"/>
      <c r="C1" s="101"/>
      <c r="D1" s="100"/>
      <c r="E1" s="100"/>
    </row>
    <row r="2" spans="1:22" ht="18.75">
      <c r="A2" s="3"/>
      <c r="B2" s="100"/>
      <c r="C2" s="100"/>
      <c r="D2" s="100"/>
      <c r="E2" s="100"/>
    </row>
    <row r="3" spans="1:22" ht="15.75">
      <c r="A3" s="102"/>
      <c r="B3" s="100"/>
      <c r="C3" s="100"/>
      <c r="D3" s="100"/>
      <c r="E3" s="100"/>
    </row>
    <row r="4" spans="1:22" ht="75" customHeight="1">
      <c r="A4" s="573" t="s">
        <v>1245</v>
      </c>
      <c r="B4" s="574"/>
      <c r="C4" s="574"/>
      <c r="D4" s="574"/>
      <c r="E4" s="574"/>
      <c r="H4" s="56"/>
      <c r="I4" s="56"/>
      <c r="J4" s="56"/>
    </row>
    <row r="5" spans="1:22">
      <c r="A5" s="104"/>
      <c r="B5" s="100"/>
      <c r="C5" s="100"/>
      <c r="D5" s="100"/>
      <c r="E5" s="100"/>
    </row>
    <row r="6" spans="1:22" ht="63.95" customHeight="1">
      <c r="A6" s="574" t="s">
        <v>128</v>
      </c>
      <c r="B6" s="574"/>
      <c r="C6" s="574"/>
      <c r="D6" s="574"/>
      <c r="E6" s="574"/>
      <c r="F6" s="103"/>
      <c r="J6" s="105"/>
      <c r="K6" s="105"/>
      <c r="L6" s="105"/>
      <c r="M6" s="105"/>
      <c r="N6" s="105"/>
      <c r="O6" s="105"/>
      <c r="P6" s="105"/>
      <c r="Q6" s="105"/>
      <c r="R6" s="105"/>
      <c r="S6" s="105"/>
      <c r="T6" s="105"/>
      <c r="U6" s="105"/>
      <c r="V6" s="105"/>
    </row>
    <row r="7" spans="1:22">
      <c r="A7" s="478"/>
      <c r="B7" s="479"/>
      <c r="C7" s="479"/>
      <c r="D7" s="479"/>
      <c r="E7" s="479"/>
      <c r="F7" s="103"/>
      <c r="I7" s="91"/>
      <c r="J7" s="106"/>
      <c r="K7" s="106"/>
      <c r="L7" s="106"/>
      <c r="M7" s="106"/>
      <c r="N7" s="106"/>
      <c r="O7" s="106"/>
      <c r="P7" s="106"/>
      <c r="Q7" s="106"/>
      <c r="R7" s="107"/>
      <c r="S7" s="106"/>
      <c r="T7" s="106"/>
      <c r="U7" s="571"/>
      <c r="V7" s="571"/>
    </row>
    <row r="8" spans="1:22" ht="26.25" customHeight="1">
      <c r="A8" s="572" t="s">
        <v>129</v>
      </c>
      <c r="B8" s="572"/>
      <c r="C8" s="572"/>
      <c r="D8" s="572"/>
      <c r="E8" s="572"/>
      <c r="F8" s="103"/>
    </row>
    <row r="9" spans="1:22">
      <c r="A9" s="480"/>
      <c r="B9" s="481"/>
      <c r="C9" s="481"/>
      <c r="D9" s="481"/>
      <c r="E9" s="481"/>
      <c r="F9" s="103"/>
    </row>
    <row r="10" spans="1:22" ht="39" customHeight="1">
      <c r="A10" s="572" t="s">
        <v>130</v>
      </c>
      <c r="B10" s="572"/>
      <c r="C10" s="572"/>
      <c r="D10" s="572"/>
      <c r="E10" s="572"/>
      <c r="F10" s="103"/>
    </row>
    <row r="11" spans="1:22">
      <c r="A11" s="552"/>
      <c r="B11" s="552"/>
      <c r="C11" s="552"/>
      <c r="D11" s="552"/>
      <c r="E11" s="552"/>
      <c r="F11" s="103"/>
    </row>
    <row r="12" spans="1:22" ht="39" customHeight="1">
      <c r="A12" s="572" t="s">
        <v>1259</v>
      </c>
      <c r="B12" s="572"/>
      <c r="C12" s="572"/>
      <c r="D12" s="572"/>
      <c r="E12" s="572"/>
      <c r="F12" s="103"/>
    </row>
    <row r="13" spans="1:22">
      <c r="A13" s="552"/>
      <c r="B13" s="552"/>
      <c r="C13" s="552"/>
      <c r="D13" s="552"/>
      <c r="E13" s="552"/>
      <c r="F13" s="103"/>
    </row>
    <row r="14" spans="1:22" ht="39" customHeight="1">
      <c r="A14" s="572" t="s">
        <v>1260</v>
      </c>
      <c r="B14" s="572"/>
      <c r="C14" s="572"/>
      <c r="D14" s="572"/>
      <c r="E14" s="572"/>
      <c r="F14" s="103"/>
    </row>
    <row r="15" spans="1:22">
      <c r="A15" s="104"/>
      <c r="B15" s="100"/>
      <c r="C15" s="100"/>
      <c r="D15" s="100"/>
      <c r="E15" s="100"/>
      <c r="F15" s="103"/>
    </row>
    <row r="16" spans="1:22" ht="42.95" customHeight="1">
      <c r="A16" s="570" t="s">
        <v>1244</v>
      </c>
      <c r="B16" s="570"/>
      <c r="C16" s="570"/>
      <c r="D16" s="570"/>
      <c r="E16" s="570"/>
      <c r="F16" s="103"/>
      <c r="G16" s="56"/>
      <c r="H16" s="56"/>
      <c r="I16" s="56"/>
      <c r="J16" s="56"/>
    </row>
    <row r="17" spans="1:6" ht="15.95" customHeight="1">
      <c r="A17" s="108"/>
      <c r="B17" s="6"/>
      <c r="C17" s="6"/>
      <c r="D17" s="6"/>
      <c r="E17" s="6"/>
    </row>
    <row r="18" spans="1:6" ht="27.6" customHeight="1">
      <c r="A18" s="575" t="s">
        <v>102</v>
      </c>
      <c r="B18" s="576"/>
      <c r="C18" s="579" t="s">
        <v>131</v>
      </c>
      <c r="D18" s="579"/>
      <c r="E18" s="36" t="s">
        <v>132</v>
      </c>
    </row>
    <row r="19" spans="1:6" ht="14.1" customHeight="1">
      <c r="A19" s="575"/>
      <c r="B19" s="576"/>
      <c r="C19" s="109" t="s">
        <v>133</v>
      </c>
      <c r="D19" s="109" t="s">
        <v>134</v>
      </c>
      <c r="E19" s="109" t="s">
        <v>135</v>
      </c>
    </row>
    <row r="20" spans="1:6" ht="14.1" customHeight="1">
      <c r="A20" s="577"/>
      <c r="B20" s="578"/>
      <c r="C20" s="36" t="s">
        <v>136</v>
      </c>
      <c r="D20" s="36" t="s">
        <v>137</v>
      </c>
      <c r="E20" s="36" t="s">
        <v>136</v>
      </c>
      <c r="F20" s="79"/>
    </row>
    <row r="21" spans="1:6" ht="14.1" customHeight="1">
      <c r="A21" s="62">
        <v>1</v>
      </c>
      <c r="B21" s="22" t="s">
        <v>138</v>
      </c>
      <c r="C21" s="396">
        <v>57855910583.193748</v>
      </c>
      <c r="D21" s="396">
        <v>55734068493.140289</v>
      </c>
      <c r="E21" s="396">
        <v>4628472846.6555004</v>
      </c>
    </row>
    <row r="22" spans="1:6" ht="14.1" customHeight="1">
      <c r="A22" s="110">
        <v>2</v>
      </c>
      <c r="B22" s="13" t="s">
        <v>139</v>
      </c>
      <c r="C22" s="397">
        <v>5981103151.3632536</v>
      </c>
      <c r="D22" s="397">
        <v>5498512155.3329315</v>
      </c>
      <c r="E22" s="397">
        <v>478488252.10906029</v>
      </c>
    </row>
    <row r="23" spans="1:6" ht="14.1" customHeight="1">
      <c r="A23" s="110">
        <v>3</v>
      </c>
      <c r="B23" s="13" t="s">
        <v>140</v>
      </c>
      <c r="C23" s="397">
        <v>30227685095.996952</v>
      </c>
      <c r="D23" s="397">
        <v>30173600721.091484</v>
      </c>
      <c r="E23" s="397">
        <v>2418214807.6797562</v>
      </c>
    </row>
    <row r="24" spans="1:6" ht="14.1" hidden="1" customHeight="1">
      <c r="A24" s="110">
        <v>4</v>
      </c>
      <c r="B24" s="13" t="s">
        <v>141</v>
      </c>
      <c r="C24" s="32"/>
      <c r="D24" s="10"/>
      <c r="E24" s="10"/>
    </row>
    <row r="25" spans="1:6" ht="14.1" customHeight="1">
      <c r="A25" s="110" t="s">
        <v>142</v>
      </c>
      <c r="B25" s="13" t="s">
        <v>143</v>
      </c>
      <c r="C25" s="397">
        <v>8950310145.1070023</v>
      </c>
      <c r="D25" s="397">
        <v>351611079.31</v>
      </c>
      <c r="E25" s="397">
        <v>716024811.6085602</v>
      </c>
    </row>
    <row r="26" spans="1:6" ht="14.1" customHeight="1">
      <c r="A26" s="110" t="s">
        <v>144</v>
      </c>
      <c r="B26" s="13" t="s">
        <v>145</v>
      </c>
      <c r="C26" s="397"/>
      <c r="D26" s="397">
        <v>6782471794.5600004</v>
      </c>
      <c r="E26" s="397">
        <v>0</v>
      </c>
    </row>
    <row r="27" spans="1:6" ht="14.1" customHeight="1">
      <c r="A27" s="110">
        <v>5</v>
      </c>
      <c r="B27" s="13" t="s">
        <v>146</v>
      </c>
      <c r="C27" s="397">
        <v>12696812190.726542</v>
      </c>
      <c r="D27" s="397">
        <v>12927872742.845879</v>
      </c>
      <c r="E27" s="397">
        <v>1015744975.2581234</v>
      </c>
    </row>
    <row r="28" spans="1:6" ht="14.1" customHeight="1">
      <c r="A28" s="62">
        <v>6</v>
      </c>
      <c r="B28" s="22" t="s">
        <v>147</v>
      </c>
      <c r="C28" s="396">
        <v>746268781.47987163</v>
      </c>
      <c r="D28" s="239">
        <v>927763291.29646444</v>
      </c>
      <c r="E28" s="239">
        <v>59701502.518389732</v>
      </c>
    </row>
    <row r="29" spans="1:6" ht="14.1" customHeight="1">
      <c r="A29" s="110">
        <v>7</v>
      </c>
      <c r="B29" s="13" t="s">
        <v>139</v>
      </c>
      <c r="C29" s="397">
        <v>556319322.98576784</v>
      </c>
      <c r="D29" s="397">
        <v>710094671.96538424</v>
      </c>
      <c r="E29" s="397">
        <v>44505545.838861428</v>
      </c>
    </row>
    <row r="30" spans="1:6" ht="14.1" hidden="1" customHeight="1">
      <c r="A30" s="110">
        <v>8</v>
      </c>
      <c r="B30" s="13" t="s">
        <v>148</v>
      </c>
      <c r="C30" s="397"/>
      <c r="D30" s="397"/>
      <c r="E30" s="397"/>
    </row>
    <row r="31" spans="1:6" ht="14.1" customHeight="1">
      <c r="A31" s="110" t="s">
        <v>149</v>
      </c>
      <c r="B31" s="13" t="s">
        <v>150</v>
      </c>
      <c r="C31" s="397">
        <v>6681820.3378538024</v>
      </c>
      <c r="D31" s="397">
        <v>4892801.144830266</v>
      </c>
      <c r="E31" s="397">
        <v>534545.62702830415</v>
      </c>
    </row>
    <row r="32" spans="1:6" ht="14.1" customHeight="1">
      <c r="A32" s="110" t="s">
        <v>151</v>
      </c>
      <c r="B32" s="13" t="s">
        <v>152</v>
      </c>
      <c r="C32" s="397">
        <v>183267638.15625</v>
      </c>
      <c r="D32" s="397">
        <v>212775818.18625</v>
      </c>
      <c r="E32" s="397">
        <v>14661411.0525</v>
      </c>
    </row>
    <row r="33" spans="1:5" ht="14.1" hidden="1" customHeight="1">
      <c r="A33" s="110">
        <v>9</v>
      </c>
      <c r="B33" s="13" t="s">
        <v>153</v>
      </c>
      <c r="C33" s="32"/>
      <c r="D33" s="111"/>
      <c r="E33" s="397"/>
    </row>
    <row r="34" spans="1:5" ht="14.1" customHeight="1">
      <c r="A34" s="62">
        <v>15</v>
      </c>
      <c r="B34" s="22" t="s">
        <v>154</v>
      </c>
      <c r="C34" s="63"/>
      <c r="D34" s="239"/>
      <c r="E34" s="396"/>
    </row>
    <row r="35" spans="1:5" ht="14.1" customHeight="1">
      <c r="A35" s="62">
        <v>16</v>
      </c>
      <c r="B35" s="22" t="s">
        <v>155</v>
      </c>
      <c r="C35" s="239">
        <v>112660537.89399999</v>
      </c>
      <c r="D35" s="239">
        <v>98485147.525999993</v>
      </c>
      <c r="E35" s="239">
        <v>9012843.0315199997</v>
      </c>
    </row>
    <row r="36" spans="1:5" ht="14.1" hidden="1" customHeight="1">
      <c r="A36" s="110">
        <v>17</v>
      </c>
      <c r="B36" s="13" t="s">
        <v>156</v>
      </c>
      <c r="C36" s="6"/>
      <c r="D36" s="393"/>
      <c r="E36" s="397"/>
    </row>
    <row r="37" spans="1:5" ht="14.1" customHeight="1">
      <c r="A37" s="110">
        <v>18</v>
      </c>
      <c r="B37" s="13" t="s">
        <v>157</v>
      </c>
      <c r="C37" s="397">
        <v>112660537.89399999</v>
      </c>
      <c r="D37" s="397">
        <v>98485147.525999993</v>
      </c>
      <c r="E37" s="397">
        <v>9012843.0315199997</v>
      </c>
    </row>
    <row r="38" spans="1:5" ht="14.1" hidden="1" customHeight="1">
      <c r="A38" s="110">
        <v>19</v>
      </c>
      <c r="B38" s="13" t="s">
        <v>158</v>
      </c>
      <c r="C38" s="32"/>
      <c r="D38" s="32"/>
      <c r="E38" s="10"/>
    </row>
    <row r="39" spans="1:5" ht="14.1" hidden="1" customHeight="1">
      <c r="A39" s="110" t="s">
        <v>159</v>
      </c>
      <c r="B39" s="13" t="s">
        <v>160</v>
      </c>
      <c r="C39" s="32"/>
      <c r="D39" s="394"/>
      <c r="E39" s="10"/>
    </row>
    <row r="40" spans="1:5" ht="14.1" customHeight="1">
      <c r="A40" s="62">
        <v>20</v>
      </c>
      <c r="B40" s="22" t="s">
        <v>161</v>
      </c>
      <c r="C40" s="396">
        <v>1383791721.9612501</v>
      </c>
      <c r="D40" s="239">
        <v>1470400506.07125</v>
      </c>
      <c r="E40" s="239">
        <v>110703337.75690001</v>
      </c>
    </row>
    <row r="41" spans="1:5" ht="14.1" customHeight="1">
      <c r="A41" s="110">
        <v>21</v>
      </c>
      <c r="B41" s="13" t="s">
        <v>139</v>
      </c>
      <c r="C41" s="397">
        <v>1383791721.9612501</v>
      </c>
      <c r="D41" s="397">
        <v>1470400506.07125</v>
      </c>
      <c r="E41" s="397">
        <v>110703337.75690001</v>
      </c>
    </row>
    <row r="42" spans="1:5" ht="14.1" hidden="1" customHeight="1">
      <c r="A42" s="110">
        <v>22</v>
      </c>
      <c r="B42" s="13" t="s">
        <v>162</v>
      </c>
      <c r="C42" s="114"/>
      <c r="D42" s="32"/>
      <c r="E42" s="10"/>
    </row>
    <row r="43" spans="1:5" ht="14.1" hidden="1" customHeight="1">
      <c r="A43" s="110" t="s">
        <v>163</v>
      </c>
      <c r="B43" s="10" t="s">
        <v>164</v>
      </c>
      <c r="C43" s="114"/>
      <c r="D43" s="32"/>
      <c r="E43" s="10"/>
    </row>
    <row r="44" spans="1:5" ht="14.1" customHeight="1">
      <c r="A44" s="62">
        <v>23</v>
      </c>
      <c r="B44" s="22" t="s">
        <v>165</v>
      </c>
      <c r="C44" s="396">
        <v>3851451344.4099374</v>
      </c>
      <c r="D44" s="239">
        <v>3851451344.4049993</v>
      </c>
      <c r="E44" s="239">
        <v>308116107.55279499</v>
      </c>
    </row>
    <row r="45" spans="1:5" hidden="1">
      <c r="A45" s="110" t="s">
        <v>166</v>
      </c>
      <c r="B45" s="10" t="s">
        <v>167</v>
      </c>
      <c r="C45" s="398"/>
      <c r="D45" s="10"/>
      <c r="E45" s="10"/>
    </row>
    <row r="46" spans="1:5">
      <c r="A46" s="110" t="s">
        <v>168</v>
      </c>
      <c r="B46" s="10" t="s">
        <v>169</v>
      </c>
      <c r="C46" s="397">
        <v>3851451344.4099374</v>
      </c>
      <c r="D46" s="397">
        <v>3851451344.4049993</v>
      </c>
      <c r="E46" s="397">
        <v>308116107.55279499</v>
      </c>
    </row>
    <row r="47" spans="1:5" hidden="1">
      <c r="A47" s="110" t="s">
        <v>170</v>
      </c>
      <c r="B47" s="10" t="s">
        <v>171</v>
      </c>
      <c r="C47" s="114"/>
      <c r="D47" s="32"/>
      <c r="E47" s="10"/>
    </row>
    <row r="48" spans="1:5">
      <c r="A48" s="62">
        <v>24</v>
      </c>
      <c r="B48" s="22" t="s">
        <v>172</v>
      </c>
      <c r="C48" s="396">
        <v>364664072.625</v>
      </c>
      <c r="D48" s="396">
        <v>313253584.12500036</v>
      </c>
      <c r="E48" s="396">
        <v>29173125.810000002</v>
      </c>
    </row>
    <row r="49" spans="1:9">
      <c r="A49" s="115" t="s">
        <v>173</v>
      </c>
      <c r="B49" s="116" t="s">
        <v>174</v>
      </c>
      <c r="C49" s="399">
        <v>5022764328</v>
      </c>
      <c r="D49" s="399">
        <v>3000000000</v>
      </c>
      <c r="E49" s="399">
        <v>401821146.24000001</v>
      </c>
    </row>
    <row r="50" spans="1:9">
      <c r="A50" s="62">
        <v>29</v>
      </c>
      <c r="B50" s="22" t="s">
        <v>175</v>
      </c>
      <c r="C50" s="396">
        <v>69337511369.563812</v>
      </c>
      <c r="D50" s="239">
        <v>65395422366.564003</v>
      </c>
      <c r="E50" s="239">
        <v>5547000909.5651054</v>
      </c>
    </row>
    <row r="51" spans="1:9">
      <c r="A51" s="117"/>
      <c r="B51" s="8"/>
      <c r="C51" s="8"/>
      <c r="D51" s="8"/>
      <c r="E51" s="8"/>
    </row>
    <row r="52" spans="1:9" ht="26.25" customHeight="1">
      <c r="A52" s="574" t="s">
        <v>176</v>
      </c>
      <c r="B52" s="574"/>
      <c r="C52" s="574"/>
      <c r="D52" s="574"/>
      <c r="E52" s="574"/>
    </row>
    <row r="53" spans="1:9">
      <c r="A53" s="448"/>
      <c r="B53" s="448"/>
      <c r="C53" s="448"/>
      <c r="D53" s="448"/>
      <c r="E53" s="448"/>
    </row>
    <row r="54" spans="1:9">
      <c r="A54" s="448"/>
      <c r="B54" s="448"/>
      <c r="C54" s="448"/>
      <c r="D54" s="448"/>
      <c r="E54" s="448"/>
    </row>
    <row r="55" spans="1:9">
      <c r="A55" s="448"/>
      <c r="B55" s="448"/>
      <c r="C55" s="448"/>
      <c r="D55" s="448"/>
      <c r="E55" s="448"/>
    </row>
    <row r="56" spans="1:9">
      <c r="A56" s="448"/>
      <c r="B56" s="448"/>
      <c r="C56" s="448"/>
      <c r="D56" s="448"/>
      <c r="E56" s="448"/>
    </row>
    <row r="57" spans="1:9">
      <c r="A57" s="448"/>
      <c r="B57" s="448"/>
      <c r="C57" s="448"/>
      <c r="D57" s="448"/>
      <c r="E57" s="448"/>
    </row>
    <row r="58" spans="1:9">
      <c r="A58" s="448"/>
      <c r="B58" s="448"/>
      <c r="C58" s="448"/>
      <c r="D58" s="448"/>
      <c r="E58" s="448"/>
    </row>
    <row r="59" spans="1:9">
      <c r="A59" s="448"/>
      <c r="B59" s="448"/>
      <c r="C59" s="448"/>
      <c r="D59" s="448"/>
      <c r="E59" s="448"/>
      <c r="H59" s="120"/>
      <c r="I59" s="120"/>
    </row>
    <row r="60" spans="1:9">
      <c r="A60" s="448"/>
      <c r="B60" s="448"/>
      <c r="C60" s="448"/>
      <c r="D60" s="448"/>
      <c r="E60" s="448"/>
      <c r="H60" s="120"/>
      <c r="I60" s="120"/>
    </row>
    <row r="61" spans="1:9">
      <c r="A61" s="448"/>
      <c r="B61" s="448"/>
      <c r="C61" s="448"/>
      <c r="D61" s="448"/>
      <c r="E61" s="448"/>
      <c r="H61" s="120"/>
      <c r="I61" s="120"/>
    </row>
    <row r="62" spans="1:9">
      <c r="A62" s="448"/>
      <c r="B62" s="448"/>
      <c r="C62" s="448"/>
      <c r="D62" s="448"/>
      <c r="E62" s="448"/>
      <c r="H62" s="120"/>
      <c r="I62" s="120"/>
    </row>
    <row r="63" spans="1:9" ht="162" customHeight="1">
      <c r="A63" s="448"/>
      <c r="B63" s="448"/>
      <c r="C63" s="448"/>
      <c r="D63" s="448"/>
      <c r="E63" s="448"/>
      <c r="H63" s="86"/>
      <c r="I63" s="121"/>
    </row>
    <row r="64" spans="1:9" ht="207.6" customHeight="1">
      <c r="A64" s="570" t="s">
        <v>177</v>
      </c>
      <c r="B64" s="570"/>
      <c r="C64" s="570"/>
      <c r="D64" s="570"/>
      <c r="E64" s="570"/>
    </row>
    <row r="65" spans="1:5">
      <c r="A65" s="118"/>
      <c r="B65" s="119"/>
      <c r="C65" s="119"/>
      <c r="D65" s="119"/>
      <c r="E65" s="119"/>
    </row>
  </sheetData>
  <mergeCells count="12">
    <mergeCell ref="A64:E64"/>
    <mergeCell ref="U7:V7"/>
    <mergeCell ref="A8:E8"/>
    <mergeCell ref="A4:E4"/>
    <mergeCell ref="A6:E6"/>
    <mergeCell ref="A18:B20"/>
    <mergeCell ref="C18:D18"/>
    <mergeCell ref="A52:E52"/>
    <mergeCell ref="A10:E10"/>
    <mergeCell ref="A14:E14"/>
    <mergeCell ref="A12:E12"/>
    <mergeCell ref="A16:E16"/>
  </mergeCells>
  <pageMargins left="0.70866141732283472" right="0.70866141732283472" top="0.74803149606299213" bottom="0.74803149606299213" header="0.31496062992125984" footer="0.31496062992125984"/>
  <pageSetup paperSize="9" scale="75" orientation="portrait" r:id="rId1"/>
  <rowBreaks count="1" manualBreakCount="1">
    <brk id="51" max="4" man="1"/>
  </rowBreaks>
  <colBreaks count="1" manualBreakCount="1">
    <brk id="9"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42B1E-1821-4649-82C8-3C5B5E9EED19}">
  <sheetPr>
    <pageSetUpPr fitToPage="1"/>
  </sheetPr>
  <dimension ref="A1:I113"/>
  <sheetViews>
    <sheetView showGridLines="0" zoomScaleNormal="100" zoomScalePageLayoutView="130" workbookViewId="0"/>
  </sheetViews>
  <sheetFormatPr defaultColWidth="8.25" defaultRowHeight="15"/>
  <cols>
    <col min="1" max="1" width="8.25" style="7"/>
    <col min="2" max="2" width="86.625" style="7" customWidth="1"/>
    <col min="3" max="4" width="9.75" style="30" customWidth="1"/>
    <col min="5" max="5" width="15.5" style="7" customWidth="1"/>
    <col min="6" max="16384" width="8.25" style="7"/>
  </cols>
  <sheetData>
    <row r="1" spans="1:9" ht="18.75">
      <c r="A1" s="3" t="s">
        <v>1233</v>
      </c>
      <c r="B1" s="9"/>
      <c r="C1" s="220"/>
      <c r="D1" s="220"/>
      <c r="E1" s="9"/>
    </row>
    <row r="2" spans="1:9">
      <c r="A2" s="9"/>
      <c r="B2" s="9"/>
      <c r="C2" s="220"/>
      <c r="D2" s="220"/>
      <c r="E2" s="9"/>
    </row>
    <row r="3" spans="1:9">
      <c r="A3" s="517"/>
      <c r="B3" s="517"/>
      <c r="C3" s="220"/>
      <c r="D3" s="220"/>
      <c r="E3" s="9"/>
    </row>
    <row r="4" spans="1:9">
      <c r="A4" s="526"/>
      <c r="B4" s="526"/>
      <c r="C4" s="109" t="s">
        <v>133</v>
      </c>
      <c r="D4" s="109" t="s">
        <v>902</v>
      </c>
      <c r="E4" s="109" t="s">
        <v>903</v>
      </c>
    </row>
    <row r="5" spans="1:9" ht="84.95" customHeight="1">
      <c r="A5" s="528" t="s">
        <v>102</v>
      </c>
      <c r="B5" s="529"/>
      <c r="C5" s="36" t="s">
        <v>904</v>
      </c>
      <c r="D5" s="36" t="s">
        <v>905</v>
      </c>
      <c r="E5" s="36" t="s">
        <v>906</v>
      </c>
    </row>
    <row r="6" spans="1:9" ht="15" customHeight="1">
      <c r="A6" s="652" t="s">
        <v>907</v>
      </c>
      <c r="B6" s="652"/>
      <c r="C6" s="652"/>
      <c r="D6" s="652"/>
      <c r="E6" s="652"/>
    </row>
    <row r="7" spans="1:9" ht="15" customHeight="1">
      <c r="A7" s="19">
        <v>1</v>
      </c>
      <c r="B7" s="332" t="s">
        <v>908</v>
      </c>
      <c r="C7" s="18">
        <v>3460045145</v>
      </c>
      <c r="D7" s="18">
        <v>3298890800.0900002</v>
      </c>
      <c r="E7" s="12"/>
    </row>
    <row r="8" spans="1:9" ht="15" customHeight="1">
      <c r="A8" s="19"/>
      <c r="B8" s="333" t="s">
        <v>909</v>
      </c>
      <c r="C8" s="18">
        <v>3245727700</v>
      </c>
      <c r="D8" s="18">
        <v>3243981900</v>
      </c>
      <c r="E8" s="12" t="s">
        <v>910</v>
      </c>
    </row>
    <row r="9" spans="1:9" ht="15" customHeight="1">
      <c r="A9" s="19"/>
      <c r="B9" s="333" t="s">
        <v>911</v>
      </c>
      <c r="C9" s="18">
        <v>214417445</v>
      </c>
      <c r="D9" s="18">
        <v>215055026.83000004</v>
      </c>
      <c r="E9" s="12" t="s">
        <v>910</v>
      </c>
    </row>
    <row r="10" spans="1:9" ht="15" customHeight="1">
      <c r="A10" s="19"/>
      <c r="B10" s="333" t="s">
        <v>912</v>
      </c>
      <c r="C10" s="18">
        <v>-100000</v>
      </c>
      <c r="D10" s="18">
        <v>-160146126.74000001</v>
      </c>
      <c r="E10" s="12"/>
    </row>
    <row r="11" spans="1:9" ht="15" customHeight="1">
      <c r="A11" s="19">
        <v>2</v>
      </c>
      <c r="B11" s="332" t="s">
        <v>913</v>
      </c>
      <c r="C11" s="18">
        <v>7773335797.25</v>
      </c>
      <c r="D11" s="18">
        <v>7361836426.4399996</v>
      </c>
      <c r="E11" s="12" t="s">
        <v>914</v>
      </c>
    </row>
    <row r="12" spans="1:9" ht="15" customHeight="1">
      <c r="A12" s="19">
        <v>3</v>
      </c>
      <c r="B12" s="332" t="s">
        <v>915</v>
      </c>
      <c r="C12" s="18">
        <v>1670452315.9200001</v>
      </c>
      <c r="D12" s="18">
        <v>1868136213.74</v>
      </c>
      <c r="E12" s="12" t="s">
        <v>916</v>
      </c>
      <c r="I12" s="286"/>
    </row>
    <row r="13" spans="1:9" ht="15" hidden="1" customHeight="1">
      <c r="A13" s="19" t="s">
        <v>917</v>
      </c>
      <c r="B13" s="332" t="s">
        <v>918</v>
      </c>
      <c r="C13" s="18"/>
      <c r="D13" s="18"/>
      <c r="E13" s="10"/>
    </row>
    <row r="14" spans="1:9" ht="24.95" hidden="1" customHeight="1">
      <c r="A14" s="19">
        <v>4</v>
      </c>
      <c r="B14" s="332" t="s">
        <v>919</v>
      </c>
      <c r="C14" s="18"/>
      <c r="D14" s="18"/>
      <c r="E14" s="10"/>
    </row>
    <row r="15" spans="1:9" ht="15" hidden="1" customHeight="1">
      <c r="A15" s="19">
        <v>5</v>
      </c>
      <c r="B15" s="332" t="s">
        <v>920</v>
      </c>
      <c r="C15" s="18"/>
      <c r="D15" s="18"/>
      <c r="E15" s="10"/>
    </row>
    <row r="16" spans="1:9" ht="15" customHeight="1">
      <c r="A16" s="19" t="s">
        <v>921</v>
      </c>
      <c r="B16" s="332" t="s">
        <v>922</v>
      </c>
      <c r="C16" s="18">
        <v>185556491.88</v>
      </c>
      <c r="D16" s="18">
        <v>411587168.99000001</v>
      </c>
      <c r="E16" s="12" t="s">
        <v>923</v>
      </c>
    </row>
    <row r="17" spans="1:5" ht="15" customHeight="1">
      <c r="A17" s="21">
        <v>6</v>
      </c>
      <c r="B17" s="334" t="s">
        <v>924</v>
      </c>
      <c r="C17" s="335">
        <v>13089389750.049999</v>
      </c>
      <c r="D17" s="335">
        <f>+D16+D12+D11+D7</f>
        <v>12940450609.26</v>
      </c>
      <c r="E17" s="22"/>
    </row>
    <row r="18" spans="1:5" ht="15" customHeight="1">
      <c r="A18" s="661" t="s">
        <v>925</v>
      </c>
      <c r="B18" s="661"/>
      <c r="C18" s="661"/>
      <c r="D18" s="661"/>
      <c r="E18" s="661"/>
    </row>
    <row r="19" spans="1:5" ht="15" customHeight="1">
      <c r="A19" s="19">
        <v>7</v>
      </c>
      <c r="B19" s="20" t="s">
        <v>926</v>
      </c>
      <c r="C19" s="18">
        <v>-38098560.060000002</v>
      </c>
      <c r="D19" s="18">
        <v>-48644621</v>
      </c>
      <c r="E19" s="10"/>
    </row>
    <row r="20" spans="1:5" ht="15" customHeight="1">
      <c r="A20" s="19">
        <v>8</v>
      </c>
      <c r="B20" s="20" t="s">
        <v>927</v>
      </c>
      <c r="C20" s="18">
        <v>-336743502.15999997</v>
      </c>
      <c r="D20" s="18">
        <v>-351021072.31999999</v>
      </c>
      <c r="E20" s="12" t="s">
        <v>928</v>
      </c>
    </row>
    <row r="21" spans="1:5" ht="24" hidden="1">
      <c r="A21" s="19">
        <v>10</v>
      </c>
      <c r="B21" s="20" t="s">
        <v>929</v>
      </c>
      <c r="C21" s="18"/>
      <c r="D21" s="18"/>
      <c r="E21" s="10"/>
    </row>
    <row r="22" spans="1:5" ht="24">
      <c r="A22" s="19">
        <v>11</v>
      </c>
      <c r="B22" s="20" t="s">
        <v>930</v>
      </c>
      <c r="C22" s="18">
        <v>178449790.71000001</v>
      </c>
      <c r="D22" s="18">
        <v>-95610917.129999995</v>
      </c>
      <c r="E22" s="12" t="s">
        <v>931</v>
      </c>
    </row>
    <row r="23" spans="1:5" ht="15" customHeight="1">
      <c r="A23" s="19">
        <v>12</v>
      </c>
      <c r="B23" s="20" t="s">
        <v>932</v>
      </c>
      <c r="C23" s="18">
        <v>-407161555.47014016</v>
      </c>
      <c r="D23" s="18">
        <v>-355719211.83077997</v>
      </c>
      <c r="E23" s="10"/>
    </row>
    <row r="24" spans="1:5" ht="15" hidden="1" customHeight="1">
      <c r="A24" s="19">
        <v>13</v>
      </c>
      <c r="B24" s="20" t="s">
        <v>933</v>
      </c>
      <c r="C24" s="18"/>
      <c r="D24" s="18"/>
      <c r="E24" s="10"/>
    </row>
    <row r="25" spans="1:5" ht="15" hidden="1" customHeight="1">
      <c r="A25" s="19">
        <v>14</v>
      </c>
      <c r="B25" s="20" t="s">
        <v>934</v>
      </c>
      <c r="C25" s="18"/>
      <c r="D25" s="18"/>
      <c r="E25" s="10"/>
    </row>
    <row r="26" spans="1:5" ht="15" customHeight="1">
      <c r="A26" s="19">
        <v>15</v>
      </c>
      <c r="B26" s="20" t="s">
        <v>935</v>
      </c>
      <c r="C26" s="18">
        <v>-162897512.47999999</v>
      </c>
      <c r="D26" s="18">
        <v>-68681683.975999996</v>
      </c>
      <c r="E26" s="12" t="s">
        <v>936</v>
      </c>
    </row>
    <row r="27" spans="1:5" hidden="1">
      <c r="A27" s="19">
        <v>16</v>
      </c>
      <c r="B27" s="20" t="s">
        <v>937</v>
      </c>
      <c r="C27" s="18"/>
      <c r="D27" s="18"/>
      <c r="E27" s="10"/>
    </row>
    <row r="28" spans="1:5" ht="36" hidden="1">
      <c r="A28" s="19">
        <v>17</v>
      </c>
      <c r="B28" s="20" t="s">
        <v>938</v>
      </c>
      <c r="C28" s="18"/>
      <c r="D28" s="18"/>
      <c r="E28" s="10"/>
    </row>
    <row r="29" spans="1:5" ht="36" hidden="1">
      <c r="A29" s="19">
        <v>18</v>
      </c>
      <c r="B29" s="20" t="s">
        <v>939</v>
      </c>
      <c r="C29" s="18"/>
      <c r="D29" s="18"/>
      <c r="E29" s="10"/>
    </row>
    <row r="30" spans="1:5" ht="36" hidden="1">
      <c r="A30" s="19">
        <v>19</v>
      </c>
      <c r="B30" s="20" t="s">
        <v>940</v>
      </c>
      <c r="C30" s="18"/>
      <c r="D30" s="18"/>
      <c r="E30" s="10"/>
    </row>
    <row r="31" spans="1:5" ht="24" hidden="1">
      <c r="A31" s="19" t="s">
        <v>839</v>
      </c>
      <c r="B31" s="20" t="s">
        <v>941</v>
      </c>
      <c r="C31" s="18"/>
      <c r="D31" s="18"/>
      <c r="E31" s="10"/>
    </row>
    <row r="32" spans="1:5" ht="15" hidden="1" customHeight="1">
      <c r="A32" s="19" t="s">
        <v>841</v>
      </c>
      <c r="B32" s="20" t="s">
        <v>942</v>
      </c>
      <c r="C32" s="18"/>
      <c r="D32" s="18"/>
      <c r="E32" s="10"/>
    </row>
    <row r="33" spans="1:6" ht="15" hidden="1" customHeight="1">
      <c r="A33" s="19" t="s">
        <v>843</v>
      </c>
      <c r="B33" s="10" t="s">
        <v>943</v>
      </c>
      <c r="C33" s="18"/>
      <c r="D33" s="18"/>
      <c r="E33" s="10"/>
    </row>
    <row r="34" spans="1:6" ht="15" hidden="1" customHeight="1">
      <c r="A34" s="19" t="s">
        <v>944</v>
      </c>
      <c r="B34" s="20" t="s">
        <v>945</v>
      </c>
      <c r="C34" s="18"/>
      <c r="D34" s="18"/>
      <c r="E34" s="10"/>
    </row>
    <row r="35" spans="1:6" ht="24" hidden="1">
      <c r="A35" s="19">
        <v>21</v>
      </c>
      <c r="B35" s="20" t="s">
        <v>946</v>
      </c>
      <c r="C35" s="18"/>
      <c r="D35" s="18"/>
      <c r="E35" s="10"/>
    </row>
    <row r="36" spans="1:6" hidden="1">
      <c r="A36" s="19">
        <v>22</v>
      </c>
      <c r="B36" s="20" t="s">
        <v>947</v>
      </c>
      <c r="C36" s="18"/>
      <c r="D36" s="18"/>
      <c r="E36" s="10"/>
    </row>
    <row r="37" spans="1:6" ht="24" hidden="1">
      <c r="A37" s="19">
        <v>23</v>
      </c>
      <c r="B37" s="20" t="s">
        <v>948</v>
      </c>
      <c r="C37" s="18"/>
      <c r="D37" s="18"/>
      <c r="E37" s="10"/>
    </row>
    <row r="38" spans="1:6" hidden="1">
      <c r="A38" s="19">
        <v>25</v>
      </c>
      <c r="B38" s="20" t="s">
        <v>949</v>
      </c>
      <c r="C38" s="18"/>
      <c r="D38" s="18"/>
      <c r="E38" s="10"/>
    </row>
    <row r="39" spans="1:6" ht="15" hidden="1" customHeight="1">
      <c r="A39" s="19" t="s">
        <v>950</v>
      </c>
      <c r="B39" s="20" t="s">
        <v>951</v>
      </c>
      <c r="C39" s="18"/>
      <c r="D39" s="18"/>
      <c r="E39" s="10"/>
    </row>
    <row r="40" spans="1:6" ht="36" hidden="1">
      <c r="A40" s="19" t="s">
        <v>952</v>
      </c>
      <c r="B40" s="20" t="s">
        <v>953</v>
      </c>
      <c r="C40" s="18"/>
      <c r="D40" s="18"/>
      <c r="E40" s="10"/>
    </row>
    <row r="41" spans="1:6" ht="15" hidden="1" customHeight="1">
      <c r="A41" s="19">
        <v>27</v>
      </c>
      <c r="B41" s="20" t="s">
        <v>954</v>
      </c>
      <c r="C41" s="18"/>
      <c r="D41" s="18"/>
      <c r="E41" s="10"/>
      <c r="F41" s="336"/>
    </row>
    <row r="42" spans="1:6" ht="15" customHeight="1">
      <c r="A42" s="19" t="s">
        <v>955</v>
      </c>
      <c r="B42" s="20" t="s">
        <v>956</v>
      </c>
      <c r="C42" s="18">
        <v>-100429362.452145</v>
      </c>
      <c r="D42" s="18">
        <v>-55880602.259625003</v>
      </c>
      <c r="E42" s="12" t="s">
        <v>957</v>
      </c>
      <c r="F42" s="336"/>
    </row>
    <row r="43" spans="1:6" ht="15" customHeight="1">
      <c r="A43" s="21">
        <v>28</v>
      </c>
      <c r="B43" s="337" t="s">
        <v>958</v>
      </c>
      <c r="C43" s="335">
        <v>-866880701.91228509</v>
      </c>
      <c r="D43" s="335">
        <f>SUM(D19:D42)</f>
        <v>-975558108.51640487</v>
      </c>
      <c r="E43" s="22"/>
    </row>
    <row r="44" spans="1:6" ht="15" customHeight="1">
      <c r="A44" s="21">
        <v>29</v>
      </c>
      <c r="B44" s="337" t="s">
        <v>959</v>
      </c>
      <c r="C44" s="335">
        <v>12222509048.137714</v>
      </c>
      <c r="D44" s="335">
        <f>+D17+D43</f>
        <v>11964892500.743595</v>
      </c>
      <c r="E44" s="22"/>
    </row>
    <row r="45" spans="1:6" ht="15" customHeight="1">
      <c r="A45" s="661" t="s">
        <v>960</v>
      </c>
      <c r="B45" s="661"/>
      <c r="C45" s="661"/>
      <c r="D45" s="661"/>
      <c r="E45" s="661"/>
    </row>
    <row r="46" spans="1:6" ht="15" hidden="1" customHeight="1">
      <c r="A46" s="19">
        <v>30</v>
      </c>
      <c r="B46" s="20" t="s">
        <v>961</v>
      </c>
      <c r="C46" s="20"/>
      <c r="D46" s="17"/>
      <c r="E46" s="12"/>
    </row>
    <row r="47" spans="1:6" ht="15" hidden="1" customHeight="1">
      <c r="A47" s="19">
        <v>31</v>
      </c>
      <c r="B47" s="20" t="s">
        <v>962</v>
      </c>
      <c r="C47" s="20"/>
      <c r="D47" s="17"/>
      <c r="E47" s="10"/>
    </row>
    <row r="48" spans="1:6" ht="15" hidden="1" customHeight="1">
      <c r="A48" s="19">
        <v>32</v>
      </c>
      <c r="B48" s="20" t="s">
        <v>963</v>
      </c>
      <c r="C48" s="20"/>
      <c r="D48" s="17"/>
      <c r="E48" s="10"/>
    </row>
    <row r="49" spans="1:5" ht="24" hidden="1">
      <c r="A49" s="19">
        <v>33</v>
      </c>
      <c r="B49" s="20" t="s">
        <v>964</v>
      </c>
      <c r="C49" s="20"/>
      <c r="D49" s="17"/>
      <c r="E49" s="10"/>
    </row>
    <row r="50" spans="1:5" s="79" customFormat="1" ht="15" hidden="1" customHeight="1">
      <c r="A50" s="19" t="s">
        <v>965</v>
      </c>
      <c r="B50" s="20" t="s">
        <v>966</v>
      </c>
      <c r="C50" s="20"/>
      <c r="D50" s="17"/>
      <c r="E50" s="10"/>
    </row>
    <row r="51" spans="1:5" s="79" customFormat="1" ht="15" hidden="1" customHeight="1">
      <c r="A51" s="19" t="s">
        <v>967</v>
      </c>
      <c r="B51" s="20" t="s">
        <v>968</v>
      </c>
      <c r="C51" s="20"/>
      <c r="D51" s="17"/>
      <c r="E51" s="10"/>
    </row>
    <row r="52" spans="1:5" ht="24" hidden="1">
      <c r="A52" s="19">
        <v>34</v>
      </c>
      <c r="B52" s="20" t="s">
        <v>969</v>
      </c>
      <c r="C52" s="20"/>
      <c r="D52" s="17"/>
      <c r="E52" s="10"/>
    </row>
    <row r="53" spans="1:5" ht="15" hidden="1" customHeight="1">
      <c r="A53" s="19">
        <v>35</v>
      </c>
      <c r="B53" s="20" t="s">
        <v>970</v>
      </c>
      <c r="C53" s="20"/>
      <c r="D53" s="17"/>
      <c r="E53" s="10"/>
    </row>
    <row r="54" spans="1:5" ht="15" customHeight="1">
      <c r="A54" s="21">
        <v>36</v>
      </c>
      <c r="B54" s="338" t="s">
        <v>971</v>
      </c>
      <c r="C54" s="338"/>
      <c r="D54" s="308"/>
      <c r="E54" s="338"/>
    </row>
    <row r="55" spans="1:5" ht="15" customHeight="1">
      <c r="A55" s="661" t="s">
        <v>972</v>
      </c>
      <c r="B55" s="661"/>
      <c r="C55" s="661"/>
      <c r="D55" s="661"/>
      <c r="E55" s="661"/>
    </row>
    <row r="56" spans="1:5" ht="15" hidden="1" customHeight="1">
      <c r="A56" s="19">
        <v>37</v>
      </c>
      <c r="B56" s="20" t="s">
        <v>973</v>
      </c>
      <c r="C56" s="20"/>
      <c r="D56" s="17"/>
      <c r="E56" s="10"/>
    </row>
    <row r="57" spans="1:5" ht="36" hidden="1">
      <c r="A57" s="19">
        <v>38</v>
      </c>
      <c r="B57" s="20" t="s">
        <v>974</v>
      </c>
      <c r="C57" s="20"/>
      <c r="D57" s="17"/>
      <c r="E57" s="10"/>
    </row>
    <row r="58" spans="1:5" ht="36" hidden="1">
      <c r="A58" s="19">
        <v>39</v>
      </c>
      <c r="B58" s="20" t="s">
        <v>975</v>
      </c>
      <c r="C58" s="20"/>
      <c r="D58" s="17"/>
      <c r="E58" s="10"/>
    </row>
    <row r="59" spans="1:5" ht="24" hidden="1">
      <c r="A59" s="19">
        <v>40</v>
      </c>
      <c r="B59" s="20" t="s">
        <v>976</v>
      </c>
      <c r="C59" s="20"/>
      <c r="D59" s="17"/>
      <c r="E59" s="10"/>
    </row>
    <row r="60" spans="1:5" ht="15" hidden="1" customHeight="1">
      <c r="A60" s="19">
        <v>42</v>
      </c>
      <c r="B60" s="20" t="s">
        <v>977</v>
      </c>
      <c r="C60" s="20"/>
      <c r="D60" s="17"/>
      <c r="E60" s="10"/>
    </row>
    <row r="61" spans="1:5" ht="15" hidden="1" customHeight="1">
      <c r="A61" s="19" t="s">
        <v>978</v>
      </c>
      <c r="B61" s="20" t="s">
        <v>979</v>
      </c>
      <c r="C61" s="20"/>
      <c r="D61" s="17"/>
      <c r="E61" s="10"/>
    </row>
    <row r="62" spans="1:5" ht="15" customHeight="1">
      <c r="A62" s="21">
        <v>43</v>
      </c>
      <c r="B62" s="337" t="s">
        <v>980</v>
      </c>
      <c r="C62" s="337"/>
      <c r="D62" s="23"/>
      <c r="E62" s="22"/>
    </row>
    <row r="63" spans="1:5" ht="15" customHeight="1">
      <c r="A63" s="21">
        <v>44</v>
      </c>
      <c r="B63" s="337" t="s">
        <v>981</v>
      </c>
      <c r="C63" s="337"/>
      <c r="D63" s="23"/>
      <c r="E63" s="22"/>
    </row>
    <row r="64" spans="1:5" ht="15" customHeight="1">
      <c r="A64" s="21">
        <v>45</v>
      </c>
      <c r="B64" s="337" t="s">
        <v>982</v>
      </c>
      <c r="C64" s="335">
        <v>12222509048.137714</v>
      </c>
      <c r="D64" s="335">
        <v>11964892500.743595</v>
      </c>
      <c r="E64" s="22"/>
    </row>
    <row r="65" spans="1:5" ht="15" customHeight="1">
      <c r="A65" s="661" t="s">
        <v>983</v>
      </c>
      <c r="B65" s="661"/>
      <c r="C65" s="661"/>
      <c r="D65" s="661"/>
      <c r="E65" s="661"/>
    </row>
    <row r="66" spans="1:5" ht="15" customHeight="1">
      <c r="A66" s="19">
        <v>46</v>
      </c>
      <c r="B66" s="20" t="s">
        <v>961</v>
      </c>
      <c r="C66" s="18">
        <v>1307884022.1600001</v>
      </c>
      <c r="D66" s="18">
        <v>1307884022.1600001</v>
      </c>
      <c r="E66" s="12" t="s">
        <v>984</v>
      </c>
    </row>
    <row r="67" spans="1:5" ht="24" hidden="1">
      <c r="A67" s="19">
        <v>47</v>
      </c>
      <c r="B67" s="20" t="s">
        <v>985</v>
      </c>
      <c r="C67" s="18"/>
      <c r="D67" s="18"/>
      <c r="E67" s="12"/>
    </row>
    <row r="68" spans="1:5" s="79" customFormat="1" ht="15" hidden="1" customHeight="1">
      <c r="A68" s="19" t="s">
        <v>986</v>
      </c>
      <c r="B68" s="20" t="s">
        <v>987</v>
      </c>
      <c r="C68" s="18"/>
      <c r="D68" s="18"/>
      <c r="E68" s="12"/>
    </row>
    <row r="69" spans="1:5" s="79" customFormat="1" ht="15" customHeight="1">
      <c r="A69" s="19" t="s">
        <v>988</v>
      </c>
      <c r="B69" s="20" t="s">
        <v>989</v>
      </c>
      <c r="C69" s="18">
        <v>108387106.79080001</v>
      </c>
      <c r="D69" s="18">
        <v>140601883.89919999</v>
      </c>
      <c r="E69" s="12" t="s">
        <v>984</v>
      </c>
    </row>
    <row r="70" spans="1:5" ht="24" hidden="1">
      <c r="A70" s="19">
        <v>48</v>
      </c>
      <c r="B70" s="20" t="s">
        <v>990</v>
      </c>
      <c r="C70" s="18"/>
      <c r="D70" s="18"/>
      <c r="E70" s="10"/>
    </row>
    <row r="71" spans="1:5" ht="15" hidden="1" customHeight="1">
      <c r="A71" s="19">
        <v>49</v>
      </c>
      <c r="B71" s="20" t="s">
        <v>991</v>
      </c>
      <c r="C71" s="18"/>
      <c r="D71" s="18"/>
      <c r="E71" s="10"/>
    </row>
    <row r="72" spans="1:5" ht="15" customHeight="1">
      <c r="A72" s="19">
        <v>50</v>
      </c>
      <c r="B72" s="20" t="s">
        <v>992</v>
      </c>
      <c r="C72" s="18">
        <v>6444712.7563000917</v>
      </c>
      <c r="D72" s="18"/>
      <c r="E72" s="10"/>
    </row>
    <row r="73" spans="1:5" ht="15" customHeight="1">
      <c r="A73" s="21">
        <v>51</v>
      </c>
      <c r="B73" s="337" t="s">
        <v>993</v>
      </c>
      <c r="C73" s="335">
        <v>1422715841.7071004</v>
      </c>
      <c r="D73" s="335">
        <f>+D66+D69</f>
        <v>1448485906.0592</v>
      </c>
      <c r="E73" s="22"/>
    </row>
    <row r="74" spans="1:5" ht="15" customHeight="1">
      <c r="A74" s="661" t="s">
        <v>994</v>
      </c>
      <c r="B74" s="661"/>
      <c r="C74" s="661"/>
      <c r="D74" s="661"/>
      <c r="E74" s="661"/>
    </row>
    <row r="75" spans="1:5" hidden="1">
      <c r="A75" s="19">
        <v>52</v>
      </c>
      <c r="B75" s="20" t="s">
        <v>995</v>
      </c>
      <c r="C75" s="20"/>
      <c r="D75" s="17"/>
      <c r="E75" s="10"/>
    </row>
    <row r="76" spans="1:5" ht="36" hidden="1">
      <c r="A76" s="19">
        <v>53</v>
      </c>
      <c r="B76" s="20" t="s">
        <v>996</v>
      </c>
      <c r="C76" s="20"/>
      <c r="D76" s="17"/>
      <c r="E76" s="10"/>
    </row>
    <row r="77" spans="1:5" ht="36" hidden="1">
      <c r="A77" s="19">
        <v>54</v>
      </c>
      <c r="B77" s="20" t="s">
        <v>997</v>
      </c>
      <c r="C77" s="20"/>
      <c r="D77" s="17"/>
      <c r="E77" s="10"/>
    </row>
    <row r="78" spans="1:5" ht="36" hidden="1">
      <c r="A78" s="19">
        <v>55</v>
      </c>
      <c r="B78" s="20" t="s">
        <v>998</v>
      </c>
      <c r="C78" s="20"/>
      <c r="D78" s="17"/>
      <c r="E78" s="10"/>
    </row>
    <row r="79" spans="1:5" hidden="1">
      <c r="A79" s="19" t="s">
        <v>999</v>
      </c>
      <c r="B79" s="10" t="s">
        <v>1000</v>
      </c>
      <c r="C79" s="10"/>
      <c r="D79" s="211"/>
      <c r="E79" s="10"/>
    </row>
    <row r="80" spans="1:5" ht="15" hidden="1" customHeight="1">
      <c r="A80" s="19" t="s">
        <v>1001</v>
      </c>
      <c r="B80" s="10" t="s">
        <v>1002</v>
      </c>
      <c r="C80" s="10"/>
      <c r="D80" s="211"/>
      <c r="E80" s="10"/>
    </row>
    <row r="81" spans="1:5" ht="15" customHeight="1">
      <c r="A81" s="21">
        <v>57</v>
      </c>
      <c r="B81" s="22" t="s">
        <v>1003</v>
      </c>
      <c r="C81" s="22"/>
      <c r="D81" s="23"/>
      <c r="E81" s="22"/>
    </row>
    <row r="82" spans="1:5" ht="15" customHeight="1">
      <c r="A82" s="21">
        <v>58</v>
      </c>
      <c r="B82" s="22" t="s">
        <v>1004</v>
      </c>
      <c r="C82" s="335">
        <v>1422715841.7071004</v>
      </c>
      <c r="D82" s="335">
        <f>D73</f>
        <v>1448485906.0592</v>
      </c>
      <c r="E82" s="22"/>
    </row>
    <row r="83" spans="1:5" ht="15" customHeight="1">
      <c r="A83" s="21">
        <v>59</v>
      </c>
      <c r="B83" s="22" t="s">
        <v>1005</v>
      </c>
      <c r="C83" s="335">
        <v>13645224889.844816</v>
      </c>
      <c r="D83" s="335">
        <f>D73+D64</f>
        <v>13413378406.802795</v>
      </c>
      <c r="E83" s="22"/>
    </row>
    <row r="84" spans="1:5" ht="15" customHeight="1">
      <c r="A84" s="21">
        <v>60</v>
      </c>
      <c r="B84" s="22" t="s">
        <v>1006</v>
      </c>
      <c r="C84" s="335">
        <v>69337511369.563721</v>
      </c>
      <c r="D84" s="335">
        <v>65731012418.924843</v>
      </c>
      <c r="E84" s="22"/>
    </row>
    <row r="85" spans="1:5" ht="15" customHeight="1">
      <c r="A85" s="661" t="s">
        <v>1007</v>
      </c>
      <c r="B85" s="661"/>
      <c r="C85" s="661"/>
      <c r="D85" s="661"/>
      <c r="E85" s="661"/>
    </row>
    <row r="86" spans="1:5" ht="15" customHeight="1">
      <c r="A86" s="19">
        <v>61</v>
      </c>
      <c r="B86" s="20" t="s">
        <v>1008</v>
      </c>
      <c r="C86" s="392">
        <v>0.17630000000000001</v>
      </c>
      <c r="D86" s="392">
        <v>0.182</v>
      </c>
      <c r="E86" s="10"/>
    </row>
    <row r="87" spans="1:5" ht="15" customHeight="1">
      <c r="A87" s="19">
        <v>62</v>
      </c>
      <c r="B87" s="20" t="s">
        <v>1009</v>
      </c>
      <c r="C87" s="392">
        <v>0.17630000000000001</v>
      </c>
      <c r="D87" s="392">
        <v>0.182</v>
      </c>
      <c r="E87" s="10"/>
    </row>
    <row r="88" spans="1:5" ht="15" customHeight="1">
      <c r="A88" s="19">
        <v>63</v>
      </c>
      <c r="B88" s="20" t="s">
        <v>1010</v>
      </c>
      <c r="C88" s="392">
        <v>0.1968</v>
      </c>
      <c r="D88" s="392">
        <v>0.2041</v>
      </c>
      <c r="E88" s="537"/>
    </row>
    <row r="89" spans="1:5" ht="15" customHeight="1">
      <c r="A89" s="19">
        <v>64</v>
      </c>
      <c r="B89" s="20" t="s">
        <v>1011</v>
      </c>
      <c r="C89" s="392">
        <v>9.69E-2</v>
      </c>
      <c r="D89" s="392">
        <v>9.69E-2</v>
      </c>
      <c r="E89" s="537"/>
    </row>
    <row r="90" spans="1:5" ht="15" customHeight="1">
      <c r="A90" s="19">
        <v>65</v>
      </c>
      <c r="B90" s="10" t="s">
        <v>1012</v>
      </c>
      <c r="C90" s="392">
        <v>2.5000000000000001E-2</v>
      </c>
      <c r="D90" s="392">
        <v>2.5000000000000001E-2</v>
      </c>
      <c r="E90" s="537"/>
    </row>
    <row r="91" spans="1:5" ht="15" customHeight="1">
      <c r="A91" s="19">
        <v>66</v>
      </c>
      <c r="B91" s="10" t="s">
        <v>1013</v>
      </c>
      <c r="C91" s="392">
        <v>6.9999999999999994E-5</v>
      </c>
      <c r="D91" s="392">
        <v>4.0000000000000003E-5</v>
      </c>
      <c r="E91" s="537"/>
    </row>
    <row r="92" spans="1:5" ht="15" hidden="1" customHeight="1">
      <c r="A92" s="19">
        <v>67</v>
      </c>
      <c r="B92" s="10" t="s">
        <v>1014</v>
      </c>
      <c r="C92" s="538"/>
      <c r="D92" s="538"/>
      <c r="E92" s="537"/>
    </row>
    <row r="93" spans="1:5" ht="24.6" customHeight="1">
      <c r="A93" s="541" t="s">
        <v>1015</v>
      </c>
      <c r="B93" s="542" t="s">
        <v>1016</v>
      </c>
      <c r="C93" s="392">
        <v>0.01</v>
      </c>
      <c r="D93" s="392">
        <v>0.01</v>
      </c>
      <c r="E93" s="537"/>
    </row>
    <row r="94" spans="1:5" ht="17.45" customHeight="1">
      <c r="A94" s="541" t="s">
        <v>1017</v>
      </c>
      <c r="B94" s="542" t="s">
        <v>1018</v>
      </c>
      <c r="C94" s="392">
        <v>2.1999999999999999E-2</v>
      </c>
      <c r="D94" s="392">
        <v>2.050275823830295E-2</v>
      </c>
      <c r="E94" s="539"/>
    </row>
    <row r="95" spans="1:5" ht="25.5" customHeight="1">
      <c r="A95" s="541">
        <v>68</v>
      </c>
      <c r="B95" s="542" t="s">
        <v>1019</v>
      </c>
      <c r="C95" s="392">
        <v>9.4299999999999995E-2</v>
      </c>
      <c r="D95" s="392">
        <v>0.1036</v>
      </c>
      <c r="E95" s="540"/>
    </row>
    <row r="96" spans="1:5" ht="15" customHeight="1">
      <c r="A96" s="692" t="s">
        <v>1020</v>
      </c>
      <c r="B96" s="692"/>
      <c r="C96" s="692"/>
      <c r="D96" s="692"/>
      <c r="E96" s="692"/>
    </row>
    <row r="97" spans="1:5" ht="15" hidden="1" customHeight="1">
      <c r="A97" s="693">
        <v>72</v>
      </c>
      <c r="B97" s="586" t="s">
        <v>1021</v>
      </c>
      <c r="C97" s="48"/>
      <c r="D97" s="693"/>
      <c r="E97" s="694"/>
    </row>
    <row r="98" spans="1:5" ht="15" hidden="1" customHeight="1">
      <c r="A98" s="693"/>
      <c r="B98" s="586"/>
      <c r="C98" s="48"/>
      <c r="D98" s="693"/>
      <c r="E98" s="694"/>
    </row>
    <row r="99" spans="1:5" ht="24" hidden="1">
      <c r="A99" s="19">
        <v>73</v>
      </c>
      <c r="B99" s="20" t="s">
        <v>1022</v>
      </c>
      <c r="C99" s="20"/>
      <c r="D99" s="17"/>
      <c r="E99" s="10"/>
    </row>
    <row r="100" spans="1:5" ht="24">
      <c r="A100" s="19">
        <v>75</v>
      </c>
      <c r="B100" s="20" t="s">
        <v>1023</v>
      </c>
      <c r="C100" s="18">
        <v>145865629.05000001</v>
      </c>
      <c r="D100" s="18">
        <v>103190801.28</v>
      </c>
      <c r="E100" s="12" t="s">
        <v>1024</v>
      </c>
    </row>
    <row r="101" spans="1:5" ht="15" customHeight="1">
      <c r="A101" s="661" t="s">
        <v>1025</v>
      </c>
      <c r="B101" s="661"/>
      <c r="C101" s="661"/>
      <c r="D101" s="661"/>
      <c r="E101" s="661"/>
    </row>
    <row r="102" spans="1:5" ht="24" hidden="1">
      <c r="A102" s="19">
        <v>76</v>
      </c>
      <c r="B102" s="20" t="s">
        <v>1026</v>
      </c>
      <c r="C102" s="20"/>
      <c r="D102" s="17"/>
      <c r="E102" s="10"/>
    </row>
    <row r="103" spans="1:5" ht="15" customHeight="1">
      <c r="A103" s="19">
        <v>77</v>
      </c>
      <c r="B103" s="20" t="s">
        <v>1027</v>
      </c>
      <c r="C103" s="18">
        <v>65898051.335255004</v>
      </c>
      <c r="D103" s="18">
        <v>60270020.742283754</v>
      </c>
      <c r="E103" s="32"/>
    </row>
    <row r="104" spans="1:5" ht="24">
      <c r="A104" s="551">
        <v>78</v>
      </c>
      <c r="B104" s="20" t="s">
        <v>1028</v>
      </c>
      <c r="C104" s="18">
        <v>6444712.7563000917</v>
      </c>
      <c r="D104" s="18"/>
      <c r="E104" s="550"/>
    </row>
    <row r="105" spans="1:5" ht="15" customHeight="1">
      <c r="A105" s="19">
        <v>79</v>
      </c>
      <c r="B105" s="20" t="s">
        <v>1029</v>
      </c>
      <c r="C105" s="18">
        <v>321069431.56432682</v>
      </c>
      <c r="D105" s="18">
        <v>314675242.14781684</v>
      </c>
      <c r="E105" s="214"/>
    </row>
    <row r="106" spans="1:5" ht="15" hidden="1" customHeight="1">
      <c r="A106" s="19">
        <v>84</v>
      </c>
      <c r="B106" s="20" t="s">
        <v>1030</v>
      </c>
      <c r="C106" s="20"/>
      <c r="D106" s="332"/>
      <c r="E106" s="10"/>
    </row>
    <row r="107" spans="1:5" hidden="1">
      <c r="A107" s="19">
        <v>85</v>
      </c>
      <c r="B107" s="20" t="s">
        <v>1031</v>
      </c>
      <c r="C107" s="20"/>
      <c r="D107" s="332"/>
      <c r="E107" s="10"/>
    </row>
    <row r="108" spans="1:5">
      <c r="A108" s="272"/>
      <c r="B108" s="9"/>
      <c r="C108" s="220"/>
      <c r="D108" s="220"/>
      <c r="E108" s="9"/>
    </row>
    <row r="109" spans="1:5">
      <c r="A109" s="340"/>
    </row>
    <row r="110" spans="1:5">
      <c r="A110" s="341"/>
    </row>
    <row r="111" spans="1:5">
      <c r="A111" s="341"/>
    </row>
    <row r="112" spans="1:5">
      <c r="A112" s="341"/>
    </row>
    <row r="113" spans="1:1">
      <c r="A113" s="341"/>
    </row>
  </sheetData>
  <mergeCells count="13">
    <mergeCell ref="A101:E101"/>
    <mergeCell ref="A85:E85"/>
    <mergeCell ref="A96:E96"/>
    <mergeCell ref="A97:A98"/>
    <mergeCell ref="B97:B98"/>
    <mergeCell ref="D97:D98"/>
    <mergeCell ref="E97:E98"/>
    <mergeCell ref="A74:E74"/>
    <mergeCell ref="A6:E6"/>
    <mergeCell ref="A18:E18"/>
    <mergeCell ref="A45:E45"/>
    <mergeCell ref="A55:E55"/>
    <mergeCell ref="A65:E65"/>
  </mergeCells>
  <pageMargins left="0.23622047244094491" right="0.23622047244094491" top="0.74803149606299213" bottom="0.74803149606299213" header="0.31496062992125984" footer="0.31496062992125984"/>
  <pageSetup paperSize="9" scale="69" fitToHeight="0" orientation="portrait" r:id="rId1"/>
  <rowBreaks count="1" manualBreakCount="1">
    <brk id="64" max="4"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7346B-9F93-47E7-B292-B0CA06E6FBAE}">
  <sheetPr>
    <pageSetUpPr fitToPage="1"/>
  </sheetPr>
  <dimension ref="A1:S101"/>
  <sheetViews>
    <sheetView showGridLines="0" zoomScaleNormal="100" zoomScalePageLayoutView="90" workbookViewId="0">
      <selection activeCell="D9" sqref="D9"/>
    </sheetView>
  </sheetViews>
  <sheetFormatPr defaultColWidth="8.25" defaultRowHeight="15"/>
  <cols>
    <col min="1" max="1" width="4.875" style="7" customWidth="1"/>
    <col min="2" max="2" width="63.625" style="7" customWidth="1"/>
    <col min="3" max="4" width="12.625" style="7" customWidth="1"/>
    <col min="5" max="5" width="11.375" style="7" customWidth="1"/>
    <col min="6" max="6" width="8.25" style="7"/>
    <col min="7" max="7" width="10.75" style="7" bestFit="1" customWidth="1"/>
    <col min="8" max="16384" width="8.25" style="7"/>
  </cols>
  <sheetData>
    <row r="1" spans="1:19" ht="18.75">
      <c r="A1" s="3" t="s">
        <v>1234</v>
      </c>
      <c r="B1" s="342"/>
      <c r="C1" s="9"/>
      <c r="D1" s="9"/>
      <c r="E1" s="9"/>
    </row>
    <row r="2" spans="1:19">
      <c r="A2" s="9"/>
      <c r="B2" s="9"/>
      <c r="C2" s="9"/>
      <c r="D2" s="9"/>
      <c r="E2" s="9"/>
    </row>
    <row r="3" spans="1:19">
      <c r="A3" s="525"/>
      <c r="B3" s="525"/>
      <c r="C3" s="343"/>
      <c r="D3" s="343"/>
      <c r="E3" s="343"/>
      <c r="F3" s="344"/>
      <c r="G3" s="344"/>
      <c r="H3" s="344"/>
      <c r="I3" s="344"/>
      <c r="J3" s="344"/>
      <c r="K3" s="344"/>
      <c r="L3" s="344"/>
      <c r="M3" s="344"/>
      <c r="N3" s="344"/>
      <c r="O3" s="344"/>
      <c r="P3" s="344"/>
      <c r="Q3" s="344"/>
      <c r="R3" s="344"/>
      <c r="S3" s="344"/>
    </row>
    <row r="4" spans="1:19">
      <c r="A4" s="526"/>
      <c r="B4" s="526"/>
      <c r="C4" s="109" t="s">
        <v>133</v>
      </c>
      <c r="D4" s="109" t="s">
        <v>134</v>
      </c>
      <c r="E4" s="109" t="s">
        <v>135</v>
      </c>
    </row>
    <row r="5" spans="1:19" ht="73.5" customHeight="1">
      <c r="A5" s="526"/>
      <c r="B5" s="527"/>
      <c r="C5" s="36" t="s">
        <v>1032</v>
      </c>
      <c r="D5" s="36" t="s">
        <v>1033</v>
      </c>
      <c r="E5" s="608" t="s">
        <v>1034</v>
      </c>
    </row>
    <row r="6" spans="1:19" ht="50.45" customHeight="1">
      <c r="A6" s="154" t="s">
        <v>365</v>
      </c>
      <c r="B6" s="178"/>
      <c r="C6" s="203" t="s">
        <v>1035</v>
      </c>
      <c r="D6" s="203" t="s">
        <v>1035</v>
      </c>
      <c r="E6" s="610"/>
    </row>
    <row r="7" spans="1:19">
      <c r="A7" s="695" t="s">
        <v>1036</v>
      </c>
      <c r="B7" s="695"/>
      <c r="C7" s="695"/>
      <c r="D7" s="695"/>
      <c r="E7" s="695"/>
    </row>
    <row r="8" spans="1:19">
      <c r="A8" s="17">
        <v>1</v>
      </c>
      <c r="B8" s="10" t="s">
        <v>1037</v>
      </c>
      <c r="C8" s="18">
        <v>27033595985.049995</v>
      </c>
      <c r="D8" s="18">
        <v>27033595985.049995</v>
      </c>
      <c r="E8" s="12"/>
    </row>
    <row r="9" spans="1:19">
      <c r="A9" s="17">
        <v>2</v>
      </c>
      <c r="B9" s="10" t="s">
        <v>1038</v>
      </c>
      <c r="C9" s="18">
        <v>887507657.38999772</v>
      </c>
      <c r="D9" s="18">
        <v>856882937.6499939</v>
      </c>
      <c r="E9" s="12"/>
    </row>
    <row r="10" spans="1:19">
      <c r="A10" s="17">
        <v>3</v>
      </c>
      <c r="B10" s="10" t="s">
        <v>1039</v>
      </c>
      <c r="C10" s="18">
        <v>3736856903.7799997</v>
      </c>
      <c r="D10" s="18">
        <v>3711293010.2800016</v>
      </c>
      <c r="E10" s="12"/>
    </row>
    <row r="11" spans="1:19">
      <c r="A11" s="17">
        <v>4</v>
      </c>
      <c r="B11" s="10" t="s">
        <v>1040</v>
      </c>
      <c r="C11" s="18">
        <v>98198439605.970047</v>
      </c>
      <c r="D11" s="18">
        <v>98343425572.580048</v>
      </c>
      <c r="E11" s="12"/>
    </row>
    <row r="12" spans="1:19">
      <c r="A12" s="17">
        <v>5</v>
      </c>
      <c r="B12" s="10" t="s">
        <v>1041</v>
      </c>
      <c r="C12" s="18">
        <f>21596163918.32-C13</f>
        <v>21437838892.450001</v>
      </c>
      <c r="D12" s="18">
        <f>15758580347.56-D13</f>
        <v>15715509989.369999</v>
      </c>
      <c r="E12" s="12"/>
    </row>
    <row r="13" spans="1:19">
      <c r="A13" s="17">
        <v>6</v>
      </c>
      <c r="B13" s="10" t="s">
        <v>1042</v>
      </c>
      <c r="C13" s="18">
        <v>158325025.87</v>
      </c>
      <c r="D13" s="18">
        <v>43070358.189999998</v>
      </c>
      <c r="E13" s="12"/>
    </row>
    <row r="14" spans="1:19">
      <c r="A14" s="17">
        <v>7</v>
      </c>
      <c r="B14" s="13" t="s">
        <v>1043</v>
      </c>
      <c r="C14" s="18">
        <v>13168781.65</v>
      </c>
      <c r="D14" s="18">
        <v>13168781.65</v>
      </c>
      <c r="E14" s="12" t="s">
        <v>928</v>
      </c>
    </row>
    <row r="15" spans="1:19">
      <c r="A15" s="17">
        <v>8</v>
      </c>
      <c r="B15" s="10" t="s">
        <v>1044</v>
      </c>
      <c r="C15" s="18">
        <v>11522237121.269999</v>
      </c>
      <c r="D15" s="319"/>
      <c r="E15" s="12"/>
    </row>
    <row r="16" spans="1:19">
      <c r="A16" s="17">
        <v>9</v>
      </c>
      <c r="B16" s="10" t="s">
        <v>109</v>
      </c>
      <c r="C16" s="18">
        <v>1175409075.6599998</v>
      </c>
      <c r="D16" s="18">
        <v>420544701.00000012</v>
      </c>
      <c r="E16" s="12" t="s">
        <v>928</v>
      </c>
    </row>
    <row r="17" spans="1:5">
      <c r="A17" s="17">
        <v>10</v>
      </c>
      <c r="B17" s="10" t="s">
        <v>1045</v>
      </c>
      <c r="C17" s="18">
        <v>449896683.79999983</v>
      </c>
      <c r="D17" s="18">
        <v>438071858.29999989</v>
      </c>
      <c r="E17" s="12"/>
    </row>
    <row r="18" spans="1:5">
      <c r="A18" s="17">
        <v>11</v>
      </c>
      <c r="B18" s="10" t="s">
        <v>1046</v>
      </c>
      <c r="C18" s="18">
        <v>2860748365.100656</v>
      </c>
      <c r="D18" s="18">
        <v>1702518592.2906632</v>
      </c>
      <c r="E18" s="12"/>
    </row>
    <row r="19" spans="1:5">
      <c r="A19" s="17">
        <v>12</v>
      </c>
      <c r="B19" s="13" t="s">
        <v>1047</v>
      </c>
      <c r="C19" s="18">
        <v>203887000.59999999</v>
      </c>
      <c r="D19" s="18">
        <v>203621890.59999999</v>
      </c>
      <c r="E19" s="12" t="s">
        <v>936</v>
      </c>
    </row>
    <row r="20" spans="1:5">
      <c r="A20" s="17">
        <v>13</v>
      </c>
      <c r="B20" s="48" t="s">
        <v>1048</v>
      </c>
      <c r="C20" s="18">
        <v>244266897.42000008</v>
      </c>
      <c r="D20" s="18">
        <v>152102826.44000003</v>
      </c>
      <c r="E20" s="12"/>
    </row>
    <row r="21" spans="1:5">
      <c r="A21" s="17">
        <v>14</v>
      </c>
      <c r="B21" s="13" t="s">
        <v>1049</v>
      </c>
      <c r="C21" s="18">
        <v>214484033.02000001</v>
      </c>
      <c r="D21" s="18">
        <v>145865629.05000001</v>
      </c>
      <c r="E21" s="12" t="s">
        <v>1024</v>
      </c>
    </row>
    <row r="22" spans="1:5" hidden="1">
      <c r="A22" s="17">
        <v>15</v>
      </c>
      <c r="B22" s="48" t="s">
        <v>1050</v>
      </c>
      <c r="C22" s="18"/>
      <c r="D22" s="319"/>
      <c r="E22" s="12"/>
    </row>
    <row r="23" spans="1:5">
      <c r="A23" s="23">
        <v>16</v>
      </c>
      <c r="B23" s="22" t="s">
        <v>1051</v>
      </c>
      <c r="C23" s="335">
        <f>+C8+C9+C10+C11+C12+C15+C16+C17+C18+C20+C22+C13</f>
        <v>167705122213.76068</v>
      </c>
      <c r="D23" s="335">
        <f>+D8+D9+D10+D11+D12+D15+D16+D17+D18+D20+D22+D13</f>
        <v>148417015831.1507</v>
      </c>
      <c r="E23" s="57"/>
    </row>
    <row r="24" spans="1:5">
      <c r="A24" s="652" t="s">
        <v>1052</v>
      </c>
      <c r="B24" s="652"/>
      <c r="C24" s="652"/>
      <c r="D24" s="652"/>
      <c r="E24" s="652"/>
    </row>
    <row r="25" spans="1:5">
      <c r="A25" s="17">
        <v>1</v>
      </c>
      <c r="B25" s="10" t="s">
        <v>1053</v>
      </c>
      <c r="C25" s="18">
        <v>12950431820.699972</v>
      </c>
      <c r="D25" s="18">
        <v>12949841309.199965</v>
      </c>
      <c r="E25" s="12"/>
    </row>
    <row r="26" spans="1:5">
      <c r="A26" s="17">
        <v>2</v>
      </c>
      <c r="B26" s="10" t="s">
        <v>1039</v>
      </c>
      <c r="C26" s="18">
        <v>3665514127.2900033</v>
      </c>
      <c r="D26" s="18">
        <v>3650688483.7800031</v>
      </c>
      <c r="E26" s="12"/>
    </row>
    <row r="27" spans="1:5">
      <c r="A27" s="17">
        <v>3</v>
      </c>
      <c r="B27" s="13" t="s">
        <v>1054</v>
      </c>
      <c r="C27" s="18">
        <v>-51986110.149999999</v>
      </c>
      <c r="D27" s="18">
        <v>-51986110.149999999</v>
      </c>
      <c r="E27" s="12" t="s">
        <v>957</v>
      </c>
    </row>
    <row r="28" spans="1:5">
      <c r="A28" s="17">
        <v>4</v>
      </c>
      <c r="B28" s="10" t="s">
        <v>1055</v>
      </c>
      <c r="C28" s="18">
        <v>77602615539.73996</v>
      </c>
      <c r="D28" s="18">
        <v>79362022684.689987</v>
      </c>
      <c r="E28" s="12"/>
    </row>
    <row r="29" spans="1:5">
      <c r="A29" s="17">
        <v>5</v>
      </c>
      <c r="B29" s="10" t="s">
        <v>1056</v>
      </c>
      <c r="C29" s="18">
        <v>8257181691.090004</v>
      </c>
      <c r="D29" s="319"/>
      <c r="E29" s="12"/>
    </row>
    <row r="30" spans="1:5">
      <c r="A30" s="17">
        <v>6</v>
      </c>
      <c r="B30" s="10" t="s">
        <v>1057</v>
      </c>
      <c r="C30" s="18">
        <v>11588228000</v>
      </c>
      <c r="D30" s="319"/>
      <c r="E30" s="12"/>
    </row>
    <row r="31" spans="1:5">
      <c r="A31" s="17">
        <v>7</v>
      </c>
      <c r="B31" s="10" t="s">
        <v>1058</v>
      </c>
      <c r="C31" s="18">
        <v>33179945674.539993</v>
      </c>
      <c r="D31" s="18">
        <v>33219688944.169991</v>
      </c>
      <c r="E31" s="12"/>
    </row>
    <row r="32" spans="1:5">
      <c r="A32" s="17">
        <v>8</v>
      </c>
      <c r="B32" s="10" t="s">
        <v>1059</v>
      </c>
      <c r="C32" s="18">
        <v>4186811015.8599734</v>
      </c>
      <c r="D32" s="18">
        <v>3771910840.4499664</v>
      </c>
      <c r="E32" s="12"/>
    </row>
    <row r="33" spans="1:5">
      <c r="A33" s="17">
        <v>9</v>
      </c>
      <c r="B33" s="10" t="s">
        <v>1060</v>
      </c>
      <c r="C33" s="18">
        <v>1000482083.8881328</v>
      </c>
      <c r="D33" s="18">
        <v>799502013.92413282</v>
      </c>
      <c r="E33" s="12"/>
    </row>
    <row r="34" spans="1:5">
      <c r="A34" s="17">
        <v>10</v>
      </c>
      <c r="B34" s="48" t="s">
        <v>1061</v>
      </c>
      <c r="C34" s="18">
        <v>1430775614.8999999</v>
      </c>
      <c r="D34" s="18">
        <v>1430775614.8999999</v>
      </c>
      <c r="E34" s="12" t="s">
        <v>984</v>
      </c>
    </row>
    <row r="35" spans="1:5" hidden="1">
      <c r="A35" s="17">
        <v>11</v>
      </c>
      <c r="B35" s="48" t="s">
        <v>1062</v>
      </c>
      <c r="C35" s="18"/>
      <c r="D35" s="319"/>
      <c r="E35" s="12"/>
    </row>
    <row r="36" spans="1:5">
      <c r="A36" s="23">
        <v>12</v>
      </c>
      <c r="B36" s="22" t="s">
        <v>1063</v>
      </c>
      <c r="C36" s="335">
        <f>+C25+C26+C28+C29+C30+C31+C32+C33+C34+C35</f>
        <v>153861985568.00803</v>
      </c>
      <c r="D36" s="335">
        <f>+D25+D26+D28+D29+D30+D31+D32+D33+D34+D35</f>
        <v>135184429891.11403</v>
      </c>
      <c r="E36" s="57"/>
    </row>
    <row r="37" spans="1:5" ht="15" customHeight="1">
      <c r="A37" s="211" t="s">
        <v>1064</v>
      </c>
      <c r="B37" s="178"/>
      <c r="C37" s="345"/>
      <c r="D37" s="345"/>
      <c r="E37" s="161"/>
    </row>
    <row r="38" spans="1:5" ht="15" customHeight="1">
      <c r="A38" s="17">
        <v>1</v>
      </c>
      <c r="B38" s="10" t="s">
        <v>1065</v>
      </c>
      <c r="C38" s="345"/>
      <c r="D38" s="345"/>
      <c r="E38" s="161"/>
    </row>
    <row r="39" spans="1:5">
      <c r="A39" s="17">
        <v>2</v>
      </c>
      <c r="B39" s="10" t="s">
        <v>1066</v>
      </c>
      <c r="C39" s="43">
        <f>+C40+C41</f>
        <v>3460145145</v>
      </c>
      <c r="D39" s="43">
        <f>+D40+D41</f>
        <v>3460145145</v>
      </c>
      <c r="E39" s="12"/>
    </row>
    <row r="40" spans="1:5">
      <c r="A40" s="17">
        <v>3</v>
      </c>
      <c r="B40" s="13" t="s">
        <v>1067</v>
      </c>
      <c r="C40" s="18">
        <v>214417445</v>
      </c>
      <c r="D40" s="18">
        <v>214417445</v>
      </c>
      <c r="E40" s="12" t="s">
        <v>910</v>
      </c>
    </row>
    <row r="41" spans="1:5">
      <c r="A41" s="17">
        <v>4</v>
      </c>
      <c r="B41" s="13" t="s">
        <v>1068</v>
      </c>
      <c r="C41" s="18">
        <v>3245727700</v>
      </c>
      <c r="D41" s="18">
        <v>3245727700</v>
      </c>
      <c r="E41" s="12" t="s">
        <v>910</v>
      </c>
    </row>
    <row r="42" spans="1:5">
      <c r="A42" s="17">
        <v>5</v>
      </c>
      <c r="B42" s="48" t="s">
        <v>1069</v>
      </c>
      <c r="C42" s="18">
        <v>-407647455.27999991</v>
      </c>
      <c r="D42" s="18">
        <v>-179085163.73999998</v>
      </c>
      <c r="E42" s="12" t="s">
        <v>916</v>
      </c>
    </row>
    <row r="43" spans="1:5">
      <c r="A43" s="17">
        <v>6</v>
      </c>
      <c r="B43" s="13" t="s">
        <v>1070</v>
      </c>
      <c r="C43" s="18">
        <v>-178449790.70999998</v>
      </c>
      <c r="D43" s="18">
        <v>-178449790.70999998</v>
      </c>
      <c r="E43" s="12" t="s">
        <v>931</v>
      </c>
    </row>
    <row r="44" spans="1:5">
      <c r="A44" s="17">
        <v>7</v>
      </c>
      <c r="B44" s="48" t="s">
        <v>1071</v>
      </c>
      <c r="C44" s="18">
        <v>2172137183.0016017</v>
      </c>
      <c r="D44" s="18">
        <v>2123101036.6400008</v>
      </c>
      <c r="E44" s="12" t="s">
        <v>916</v>
      </c>
    </row>
    <row r="45" spans="1:5">
      <c r="A45" s="17">
        <v>8</v>
      </c>
      <c r="B45" s="48" t="s">
        <v>1072</v>
      </c>
      <c r="C45" s="18">
        <v>8483097894.6198082</v>
      </c>
      <c r="D45" s="18">
        <v>7828424922.1025391</v>
      </c>
      <c r="E45" s="12"/>
    </row>
    <row r="46" spans="1:5">
      <c r="A46" s="17">
        <v>9</v>
      </c>
      <c r="B46" s="13" t="s">
        <v>1073</v>
      </c>
      <c r="C46" s="18">
        <v>8407097891.6963482</v>
      </c>
      <c r="D46" s="18">
        <v>7773335797.2540064</v>
      </c>
      <c r="E46" s="12" t="s">
        <v>914</v>
      </c>
    </row>
    <row r="47" spans="1:5">
      <c r="A47" s="17">
        <v>10</v>
      </c>
      <c r="B47" s="13" t="s">
        <v>1074</v>
      </c>
      <c r="C47" s="18">
        <v>-293097753.5174672</v>
      </c>
      <c r="D47" s="18">
        <v>-273563556.977467</v>
      </c>
      <c r="E47" s="12" t="s">
        <v>916</v>
      </c>
    </row>
    <row r="48" spans="1:5">
      <c r="A48" s="17">
        <v>11</v>
      </c>
      <c r="B48" s="13" t="s">
        <v>1075</v>
      </c>
      <c r="C48" s="18">
        <v>369097756.44092709</v>
      </c>
      <c r="D48" s="18">
        <v>328652681.82600015</v>
      </c>
      <c r="E48" s="12" t="s">
        <v>923</v>
      </c>
    </row>
    <row r="49" spans="1:5">
      <c r="A49" s="17">
        <v>12</v>
      </c>
      <c r="B49" s="10" t="s">
        <v>1076</v>
      </c>
      <c r="C49" s="18">
        <v>135403878.42299718</v>
      </c>
      <c r="D49" s="319"/>
      <c r="E49" s="12"/>
    </row>
    <row r="50" spans="1:5">
      <c r="A50" s="23">
        <v>13</v>
      </c>
      <c r="B50" s="22" t="s">
        <v>1077</v>
      </c>
      <c r="C50" s="239">
        <f>+C39+C42+C44+C45+C49</f>
        <v>13843136645.764406</v>
      </c>
      <c r="D50" s="239">
        <f>+D39+D42+D44+D45+D49</f>
        <v>13232585940.002541</v>
      </c>
      <c r="E50" s="57"/>
    </row>
    <row r="51" spans="1:5">
      <c r="A51" s="154"/>
      <c r="B51" s="9"/>
      <c r="C51" s="9"/>
      <c r="D51" s="9"/>
      <c r="E51" s="9"/>
    </row>
    <row r="52" spans="1:5" ht="67.5" customHeight="1">
      <c r="A52" s="567" t="s">
        <v>1246</v>
      </c>
      <c r="B52" s="567"/>
      <c r="C52" s="567"/>
      <c r="D52" s="567"/>
      <c r="E52" s="567"/>
    </row>
    <row r="53" spans="1:5">
      <c r="A53" s="2"/>
      <c r="B53" s="2"/>
      <c r="C53" s="2"/>
      <c r="D53" s="2"/>
      <c r="E53" s="2"/>
    </row>
    <row r="54" spans="1:5">
      <c r="A54" s="6"/>
      <c r="B54" s="6"/>
      <c r="C54" s="109" t="s">
        <v>133</v>
      </c>
      <c r="D54" s="109" t="s">
        <v>134</v>
      </c>
      <c r="E54" s="109" t="s">
        <v>135</v>
      </c>
    </row>
    <row r="55" spans="1:5" ht="73.5" customHeight="1">
      <c r="A55" s="526"/>
      <c r="B55" s="527"/>
      <c r="C55" s="518" t="s">
        <v>1032</v>
      </c>
      <c r="D55" s="518" t="s">
        <v>1033</v>
      </c>
      <c r="E55" s="608" t="s">
        <v>1034</v>
      </c>
    </row>
    <row r="56" spans="1:5" ht="50.45" customHeight="1">
      <c r="A56" s="154" t="s">
        <v>390</v>
      </c>
      <c r="B56" s="520"/>
      <c r="C56" s="519" t="s">
        <v>1035</v>
      </c>
      <c r="D56" s="519" t="s">
        <v>1035</v>
      </c>
      <c r="E56" s="610"/>
    </row>
    <row r="57" spans="1:5">
      <c r="A57" s="695" t="s">
        <v>1036</v>
      </c>
      <c r="B57" s="695"/>
      <c r="C57" s="695"/>
      <c r="D57" s="695"/>
      <c r="E57" s="695"/>
    </row>
    <row r="58" spans="1:5">
      <c r="A58" s="17">
        <v>1</v>
      </c>
      <c r="B58" s="10" t="s">
        <v>1037</v>
      </c>
      <c r="C58" s="18">
        <v>32846382277.23</v>
      </c>
      <c r="D58" s="18">
        <v>32846382277.23</v>
      </c>
      <c r="E58" s="12"/>
    </row>
    <row r="59" spans="1:5">
      <c r="A59" s="17">
        <v>2</v>
      </c>
      <c r="B59" s="10" t="s">
        <v>1038</v>
      </c>
      <c r="C59" s="18">
        <v>540968453.23999286</v>
      </c>
      <c r="D59" s="18">
        <v>525813684.61001945</v>
      </c>
      <c r="E59" s="12"/>
    </row>
    <row r="60" spans="1:5">
      <c r="A60" s="17">
        <v>3</v>
      </c>
      <c r="B60" s="10" t="s">
        <v>1039</v>
      </c>
      <c r="C60" s="18">
        <v>3467235581.9900022</v>
      </c>
      <c r="D60" s="18">
        <v>3427341813.5300031</v>
      </c>
      <c r="E60" s="12"/>
    </row>
    <row r="61" spans="1:5">
      <c r="A61" s="17">
        <v>4</v>
      </c>
      <c r="B61" s="10" t="s">
        <v>1040</v>
      </c>
      <c r="C61" s="18">
        <v>96947029515.830017</v>
      </c>
      <c r="D61" s="18">
        <v>96966854116.960022</v>
      </c>
      <c r="E61" s="12"/>
    </row>
    <row r="62" spans="1:5">
      <c r="A62" s="17">
        <v>5</v>
      </c>
      <c r="B62" s="10" t="s">
        <v>1041</v>
      </c>
      <c r="C62" s="18">
        <f>22782145392.23</f>
        <v>22782145392.23</v>
      </c>
      <c r="D62" s="18">
        <v>16092537415.459999</v>
      </c>
      <c r="E62" s="12"/>
    </row>
    <row r="63" spans="1:5">
      <c r="A63" s="17">
        <v>6</v>
      </c>
      <c r="B63" s="10" t="s">
        <v>1042</v>
      </c>
      <c r="C63" s="18">
        <v>162640549.28</v>
      </c>
      <c r="D63" s="18">
        <v>36490717.119999997</v>
      </c>
      <c r="E63" s="12"/>
    </row>
    <row r="64" spans="1:5">
      <c r="A64" s="17">
        <v>7</v>
      </c>
      <c r="B64" s="13" t="s">
        <v>1043</v>
      </c>
      <c r="C64" s="18">
        <v>13168781.65</v>
      </c>
      <c r="D64" s="18">
        <v>13168781.65</v>
      </c>
      <c r="E64" s="12" t="s">
        <v>928</v>
      </c>
    </row>
    <row r="65" spans="1:5">
      <c r="A65" s="17">
        <v>8</v>
      </c>
      <c r="B65" s="10" t="s">
        <v>1044</v>
      </c>
      <c r="C65" s="18">
        <v>13136586236.91</v>
      </c>
      <c r="D65" s="319"/>
      <c r="E65" s="12"/>
    </row>
    <row r="66" spans="1:5">
      <c r="A66" s="17">
        <v>9</v>
      </c>
      <c r="B66" s="10" t="s">
        <v>109</v>
      </c>
      <c r="C66" s="18">
        <v>1212064708.1799998</v>
      </c>
      <c r="D66" s="18">
        <v>443685707.57000011</v>
      </c>
      <c r="E66" s="12" t="s">
        <v>928</v>
      </c>
    </row>
    <row r="67" spans="1:5">
      <c r="A67" s="17">
        <v>10</v>
      </c>
      <c r="B67" s="10" t="s">
        <v>1045</v>
      </c>
      <c r="C67" s="18">
        <v>445938511.14999986</v>
      </c>
      <c r="D67" s="18">
        <v>428529125.33999985</v>
      </c>
      <c r="E67" s="12"/>
    </row>
    <row r="68" spans="1:5">
      <c r="A68" s="17">
        <v>11</v>
      </c>
      <c r="B68" s="10" t="s">
        <v>1046</v>
      </c>
      <c r="C68" s="18">
        <v>2419237538.6800065</v>
      </c>
      <c r="D68" s="18">
        <v>1509698986.23</v>
      </c>
      <c r="E68" s="12"/>
    </row>
    <row r="69" spans="1:5">
      <c r="A69" s="17">
        <v>12</v>
      </c>
      <c r="B69" s="13" t="s">
        <v>1047</v>
      </c>
      <c r="C69" s="18">
        <v>85985035.970000014</v>
      </c>
      <c r="D69" s="18">
        <v>85852104.970000014</v>
      </c>
      <c r="E69" s="12" t="s">
        <v>936</v>
      </c>
    </row>
    <row r="70" spans="1:5">
      <c r="A70" s="17">
        <v>13</v>
      </c>
      <c r="B70" s="48" t="s">
        <v>1048</v>
      </c>
      <c r="C70" s="18">
        <v>141351178.42999992</v>
      </c>
      <c r="D70" s="18">
        <v>108609028.00000006</v>
      </c>
      <c r="E70" s="12"/>
    </row>
    <row r="71" spans="1:5">
      <c r="A71" s="17">
        <v>14</v>
      </c>
      <c r="B71" s="13" t="s">
        <v>1049</v>
      </c>
      <c r="C71" s="18">
        <v>134560398.84000003</v>
      </c>
      <c r="D71" s="18">
        <v>103190801.28000006</v>
      </c>
      <c r="E71" s="12" t="s">
        <v>1024</v>
      </c>
    </row>
    <row r="72" spans="1:5">
      <c r="A72" s="17">
        <v>15</v>
      </c>
      <c r="B72" s="48" t="s">
        <v>1050</v>
      </c>
      <c r="C72" s="18">
        <v>8493784.1199999992</v>
      </c>
      <c r="D72" s="319"/>
      <c r="E72" s="12"/>
    </row>
    <row r="73" spans="1:5">
      <c r="A73" s="23">
        <v>16</v>
      </c>
      <c r="B73" s="22" t="s">
        <v>1051</v>
      </c>
      <c r="C73" s="335">
        <f>+C58+C59+C60+C61+C62+C65+C66+C67+C68+C70+C72+C63</f>
        <v>174110073727.26999</v>
      </c>
      <c r="D73" s="335">
        <f>+D58+D59+D60+D61+D62+D65+D66+D67+D68+D70+D72+D63</f>
        <v>152385942872.05005</v>
      </c>
      <c r="E73" s="57"/>
    </row>
    <row r="74" spans="1:5">
      <c r="A74" s="652" t="s">
        <v>1052</v>
      </c>
      <c r="B74" s="652"/>
      <c r="C74" s="652"/>
      <c r="D74" s="652"/>
      <c r="E74" s="652"/>
    </row>
    <row r="75" spans="1:5">
      <c r="A75" s="17">
        <v>1</v>
      </c>
      <c r="B75" s="10" t="s">
        <v>1053</v>
      </c>
      <c r="C75" s="18">
        <v>16650351364.210001</v>
      </c>
      <c r="D75" s="18">
        <v>16581550672.389984</v>
      </c>
      <c r="E75" s="12"/>
    </row>
    <row r="76" spans="1:5">
      <c r="A76" s="17">
        <v>2</v>
      </c>
      <c r="B76" s="10" t="s">
        <v>1039</v>
      </c>
      <c r="C76" s="18">
        <v>2265921856.5900011</v>
      </c>
      <c r="D76" s="18">
        <v>2285422588.2200017</v>
      </c>
      <c r="E76" s="12"/>
    </row>
    <row r="77" spans="1:5">
      <c r="A77" s="17">
        <v>3</v>
      </c>
      <c r="B77" s="13" t="s">
        <v>1054</v>
      </c>
      <c r="C77" s="18">
        <v>-18724885.440000001</v>
      </c>
      <c r="D77" s="18">
        <v>-18724885.440000001</v>
      </c>
      <c r="E77" s="12" t="s">
        <v>957</v>
      </c>
    </row>
    <row r="78" spans="1:5">
      <c r="A78" s="17">
        <v>4</v>
      </c>
      <c r="B78" s="10" t="s">
        <v>1055</v>
      </c>
      <c r="C78" s="18">
        <v>77898347178.659988</v>
      </c>
      <c r="D78" s="18">
        <v>79830212114.750015</v>
      </c>
      <c r="E78" s="12"/>
    </row>
    <row r="79" spans="1:5">
      <c r="A79" s="17">
        <v>5</v>
      </c>
      <c r="B79" s="10" t="s">
        <v>1056</v>
      </c>
      <c r="C79" s="18">
        <v>8772974319.8399963</v>
      </c>
      <c r="D79" s="319"/>
      <c r="E79" s="12"/>
    </row>
    <row r="80" spans="1:5">
      <c r="A80" s="17">
        <v>6</v>
      </c>
      <c r="B80" s="10" t="s">
        <v>1057</v>
      </c>
      <c r="C80" s="18">
        <v>13210168000</v>
      </c>
      <c r="D80" s="319"/>
      <c r="E80" s="12"/>
    </row>
    <row r="81" spans="1:5">
      <c r="A81" s="17">
        <v>7</v>
      </c>
      <c r="B81" s="10" t="s">
        <v>1058</v>
      </c>
      <c r="C81" s="18">
        <v>34894797993.020004</v>
      </c>
      <c r="D81" s="18">
        <v>34952500776.800003</v>
      </c>
      <c r="E81" s="12"/>
    </row>
    <row r="82" spans="1:5">
      <c r="A82" s="17">
        <v>8</v>
      </c>
      <c r="B82" s="10" t="s">
        <v>1059</v>
      </c>
      <c r="C82" s="18">
        <v>3134128347.3299837</v>
      </c>
      <c r="D82" s="18">
        <v>2731138196.4599829</v>
      </c>
      <c r="E82" s="12"/>
    </row>
    <row r="83" spans="1:5">
      <c r="A83" s="17">
        <v>9</v>
      </c>
      <c r="B83" s="10" t="s">
        <v>1060</v>
      </c>
      <c r="C83" s="18">
        <v>1108945956.5080004</v>
      </c>
      <c r="D83" s="18">
        <v>825881063.25600016</v>
      </c>
      <c r="E83" s="12"/>
    </row>
    <row r="84" spans="1:5">
      <c r="A84" s="17">
        <v>10</v>
      </c>
      <c r="B84" s="48" t="s">
        <v>1061</v>
      </c>
      <c r="C84" s="18">
        <v>1982351771.6100001</v>
      </c>
      <c r="D84" s="18">
        <v>1982351771.6100001</v>
      </c>
      <c r="E84" s="12" t="s">
        <v>984</v>
      </c>
    </row>
    <row r="85" spans="1:5">
      <c r="A85" s="17">
        <v>11</v>
      </c>
      <c r="B85" s="48" t="s">
        <v>1062</v>
      </c>
      <c r="C85" s="18">
        <v>7694612.8499999996</v>
      </c>
      <c r="D85" s="319"/>
      <c r="E85" s="12"/>
    </row>
    <row r="86" spans="1:5">
      <c r="A86" s="23">
        <v>12</v>
      </c>
      <c r="B86" s="22" t="s">
        <v>1063</v>
      </c>
      <c r="C86" s="335">
        <f>+C75+C76+C78+C79+C80+C81+C82+C83+C84+C85</f>
        <v>159925681400.61798</v>
      </c>
      <c r="D86" s="335">
        <f>+D75+D76+D78+D79+D80+D81+D82+D83+D84+D85</f>
        <v>139189057183.48596</v>
      </c>
      <c r="E86" s="57"/>
    </row>
    <row r="87" spans="1:5">
      <c r="A87" s="211" t="s">
        <v>1064</v>
      </c>
      <c r="B87" s="178"/>
      <c r="C87" s="345"/>
      <c r="D87" s="345"/>
      <c r="E87" s="161"/>
    </row>
    <row r="88" spans="1:5">
      <c r="A88" s="17">
        <v>1</v>
      </c>
      <c r="B88" s="10" t="s">
        <v>1065</v>
      </c>
      <c r="C88" s="345"/>
      <c r="D88" s="345"/>
      <c r="E88" s="161"/>
    </row>
    <row r="89" spans="1:5">
      <c r="A89" s="17">
        <v>2</v>
      </c>
      <c r="B89" s="10" t="s">
        <v>1066</v>
      </c>
      <c r="C89" s="43">
        <f>+C90+C91</f>
        <v>3459036926.8299999</v>
      </c>
      <c r="D89" s="43">
        <f>+D90+D91</f>
        <v>3459036926.8299999</v>
      </c>
      <c r="E89" s="12"/>
    </row>
    <row r="90" spans="1:5">
      <c r="A90" s="17">
        <v>3</v>
      </c>
      <c r="B90" s="13" t="s">
        <v>1067</v>
      </c>
      <c r="C90" s="18">
        <v>215055026.82999992</v>
      </c>
      <c r="D90" s="18">
        <v>215055026.83000004</v>
      </c>
      <c r="E90" s="12" t="s">
        <v>910</v>
      </c>
    </row>
    <row r="91" spans="1:5">
      <c r="A91" s="17">
        <v>4</v>
      </c>
      <c r="B91" s="13" t="s">
        <v>1068</v>
      </c>
      <c r="C91" s="18">
        <v>3243981900</v>
      </c>
      <c r="D91" s="18">
        <v>3243981900</v>
      </c>
      <c r="E91" s="12" t="s">
        <v>910</v>
      </c>
    </row>
    <row r="92" spans="1:5">
      <c r="A92" s="17">
        <v>5</v>
      </c>
      <c r="B92" s="48" t="s">
        <v>1069</v>
      </c>
      <c r="C92" s="18">
        <v>323240213.29999995</v>
      </c>
      <c r="D92" s="18">
        <v>117872713.92999998</v>
      </c>
      <c r="E92" s="12" t="s">
        <v>916</v>
      </c>
    </row>
    <row r="93" spans="1:5">
      <c r="A93" s="17">
        <v>6</v>
      </c>
      <c r="B93" s="13" t="s">
        <v>1070</v>
      </c>
      <c r="C93" s="18">
        <v>95610917.129999995</v>
      </c>
      <c r="D93" s="18">
        <v>95610917.129999995</v>
      </c>
      <c r="E93" s="12" t="s">
        <v>931</v>
      </c>
    </row>
    <row r="94" spans="1:5">
      <c r="A94" s="17">
        <v>7</v>
      </c>
      <c r="B94" s="48" t="s">
        <v>1071</v>
      </c>
      <c r="C94" s="18">
        <v>2183808490.1116018</v>
      </c>
      <c r="D94" s="18">
        <v>2123101036.6400001</v>
      </c>
      <c r="E94" s="12" t="s">
        <v>916</v>
      </c>
    </row>
    <row r="95" spans="1:5">
      <c r="A95" s="17">
        <v>8</v>
      </c>
      <c r="B95" s="48" t="s">
        <v>1072</v>
      </c>
      <c r="C95" s="18">
        <v>8090495326.2148266</v>
      </c>
      <c r="D95" s="18">
        <f>+D96+D97+D98</f>
        <v>7496875011.1660109</v>
      </c>
      <c r="E95" s="12"/>
    </row>
    <row r="96" spans="1:5">
      <c r="A96" s="17">
        <v>9</v>
      </c>
      <c r="B96" s="13" t="s">
        <v>1073</v>
      </c>
      <c r="C96" s="18">
        <v>7592091333.6886654</v>
      </c>
      <c r="D96" s="18">
        <v>7361836426.4380112</v>
      </c>
      <c r="E96" s="12" t="s">
        <v>914</v>
      </c>
    </row>
    <row r="97" spans="1:5">
      <c r="A97" s="17">
        <v>10</v>
      </c>
      <c r="B97" s="13" t="s">
        <v>1074</v>
      </c>
      <c r="C97" s="18">
        <v>-401321824.722</v>
      </c>
      <c r="D97" s="18">
        <v>-372837536.83199996</v>
      </c>
      <c r="E97" s="12" t="s">
        <v>916</v>
      </c>
    </row>
    <row r="98" spans="1:5">
      <c r="A98" s="17">
        <v>11</v>
      </c>
      <c r="B98" s="13" t="s">
        <v>1075</v>
      </c>
      <c r="C98" s="18">
        <v>899725817.24814606</v>
      </c>
      <c r="D98" s="18">
        <v>507876121.55999988</v>
      </c>
      <c r="E98" s="12" t="s">
        <v>923</v>
      </c>
    </row>
    <row r="99" spans="1:5">
      <c r="A99" s="17">
        <v>12</v>
      </c>
      <c r="B99" s="10" t="s">
        <v>1076</v>
      </c>
      <c r="C99" s="18">
        <v>127811370.23884289</v>
      </c>
      <c r="D99" s="319"/>
      <c r="E99" s="12"/>
    </row>
    <row r="100" spans="1:5">
      <c r="A100" s="23">
        <v>13</v>
      </c>
      <c r="B100" s="22" t="s">
        <v>1077</v>
      </c>
      <c r="C100" s="239">
        <f>+C89+C92+C94+C95+C99</f>
        <v>14184392326.695271</v>
      </c>
      <c r="D100" s="239">
        <f>+D89+D92+D94+D95+D99</f>
        <v>13196885688.56601</v>
      </c>
      <c r="E100" s="57"/>
    </row>
    <row r="101" spans="1:5">
      <c r="A101" s="9"/>
      <c r="B101" s="9"/>
      <c r="C101" s="9"/>
      <c r="D101" s="9"/>
      <c r="E101" s="9"/>
    </row>
  </sheetData>
  <mergeCells count="7">
    <mergeCell ref="A57:E57"/>
    <mergeCell ref="A74:E74"/>
    <mergeCell ref="A7:E7"/>
    <mergeCell ref="A24:E24"/>
    <mergeCell ref="E5:E6"/>
    <mergeCell ref="A52:E52"/>
    <mergeCell ref="E55:E56"/>
  </mergeCells>
  <pageMargins left="0.7" right="0.7" top="0.75" bottom="0.75" header="0.3" footer="0.3"/>
  <pageSetup paperSize="9" scale="75" fitToHeight="0" orientation="portrait" r:id="rId1"/>
  <headerFooter>
    <oddHeader xml:space="preserve">&amp;C
</oddHeader>
  </headerFooter>
  <rowBreaks count="1" manualBreakCount="1">
    <brk id="53" max="4"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592C7-410E-4F1A-84FE-D2EE58285CD5}">
  <sheetPr>
    <pageSetUpPr fitToPage="1"/>
  </sheetPr>
  <dimension ref="A1:F23"/>
  <sheetViews>
    <sheetView showGridLines="0" zoomScaleNormal="100" workbookViewId="0">
      <selection activeCell="E1" sqref="E1"/>
    </sheetView>
  </sheetViews>
  <sheetFormatPr defaultColWidth="8.375" defaultRowHeight="15"/>
  <cols>
    <col min="1" max="1" width="4.625" style="7" customWidth="1"/>
    <col min="2" max="2" width="87.125" style="7" customWidth="1"/>
    <col min="3" max="4" width="10.125" style="7" customWidth="1"/>
    <col min="5" max="5" width="16.375" style="7" customWidth="1"/>
    <col min="6" max="16384" width="8.375" style="7"/>
  </cols>
  <sheetData>
    <row r="1" spans="1:6" ht="18.75" customHeight="1">
      <c r="A1" s="3" t="s">
        <v>1235</v>
      </c>
      <c r="B1" s="346"/>
      <c r="C1" s="346"/>
      <c r="D1" s="346"/>
    </row>
    <row r="2" spans="1:6" ht="15" customHeight="1">
      <c r="A2" s="346"/>
      <c r="B2" s="346"/>
      <c r="C2" s="346"/>
      <c r="D2" s="346"/>
    </row>
    <row r="3" spans="1:6">
      <c r="A3" s="9"/>
      <c r="B3" s="9"/>
      <c r="C3" s="9"/>
      <c r="D3" s="9"/>
    </row>
    <row r="4" spans="1:6">
      <c r="A4" s="6"/>
      <c r="B4" s="6"/>
      <c r="C4" s="156" t="s">
        <v>133</v>
      </c>
      <c r="D4" s="156" t="s">
        <v>134</v>
      </c>
      <c r="E4" s="79"/>
    </row>
    <row r="5" spans="1:6" ht="47.45" customHeight="1">
      <c r="A5" s="94" t="s">
        <v>102</v>
      </c>
      <c r="B5" s="147"/>
      <c r="C5" s="36" t="s">
        <v>1078</v>
      </c>
      <c r="D5" s="36" t="s">
        <v>1079</v>
      </c>
    </row>
    <row r="6" spans="1:6">
      <c r="A6" s="12">
        <v>1</v>
      </c>
      <c r="B6" s="10" t="s">
        <v>1080</v>
      </c>
      <c r="C6" s="14">
        <v>167705122213.76068</v>
      </c>
      <c r="D6" s="14">
        <v>174110073727.26999</v>
      </c>
      <c r="F6" s="79"/>
    </row>
    <row r="7" spans="1:6" ht="24">
      <c r="A7" s="12">
        <v>2</v>
      </c>
      <c r="B7" s="10" t="s">
        <v>1081</v>
      </c>
      <c r="C7" s="14">
        <v>-19288106382.609985</v>
      </c>
      <c r="D7" s="14">
        <v>-21724130855.221039</v>
      </c>
      <c r="F7" s="79"/>
    </row>
    <row r="8" spans="1:6" hidden="1">
      <c r="A8" s="12">
        <v>3</v>
      </c>
      <c r="B8" s="10" t="s">
        <v>1082</v>
      </c>
      <c r="C8" s="14"/>
      <c r="D8" s="14"/>
      <c r="F8" s="79"/>
    </row>
    <row r="9" spans="1:6" hidden="1">
      <c r="A9" s="12">
        <v>4</v>
      </c>
      <c r="B9" s="10" t="s">
        <v>1083</v>
      </c>
      <c r="C9" s="14"/>
      <c r="D9" s="14"/>
      <c r="F9" s="79"/>
    </row>
    <row r="10" spans="1:6" ht="26.45" hidden="1" customHeight="1">
      <c r="A10" s="12">
        <v>5</v>
      </c>
      <c r="B10" s="10" t="s">
        <v>1084</v>
      </c>
      <c r="C10" s="524"/>
      <c r="D10" s="524"/>
    </row>
    <row r="11" spans="1:6" hidden="1">
      <c r="A11" s="12">
        <v>6</v>
      </c>
      <c r="B11" s="10" t="s">
        <v>1085</v>
      </c>
      <c r="C11" s="524"/>
      <c r="D11" s="524"/>
    </row>
    <row r="12" spans="1:6" hidden="1">
      <c r="A12" s="12">
        <v>7</v>
      </c>
      <c r="B12" s="10" t="s">
        <v>1086</v>
      </c>
      <c r="C12" s="524"/>
      <c r="D12" s="524"/>
    </row>
    <row r="13" spans="1:6">
      <c r="A13" s="12">
        <v>8</v>
      </c>
      <c r="B13" s="10" t="s">
        <v>1087</v>
      </c>
      <c r="C13" s="524">
        <v>543951934.65910006</v>
      </c>
      <c r="D13" s="524">
        <v>1063869250.9329996</v>
      </c>
    </row>
    <row r="14" spans="1:6" hidden="1">
      <c r="A14" s="12">
        <v>9</v>
      </c>
      <c r="B14" s="10" t="s">
        <v>1088</v>
      </c>
      <c r="C14" s="524"/>
      <c r="D14" s="524"/>
    </row>
    <row r="15" spans="1:6">
      <c r="A15" s="12">
        <v>10</v>
      </c>
      <c r="B15" s="10" t="s">
        <v>1089</v>
      </c>
      <c r="C15" s="524">
        <v>9143621278.237999</v>
      </c>
      <c r="D15" s="524">
        <v>9431923157.2129993</v>
      </c>
    </row>
    <row r="16" spans="1:6" hidden="1">
      <c r="A16" s="12">
        <v>11</v>
      </c>
      <c r="B16" s="10" t="s">
        <v>1090</v>
      </c>
      <c r="C16" s="548"/>
      <c r="D16" s="524"/>
    </row>
    <row r="17" spans="1:4" ht="24" hidden="1">
      <c r="A17" s="12" t="s">
        <v>1091</v>
      </c>
      <c r="B17" s="10" t="s">
        <v>1092</v>
      </c>
      <c r="C17" s="524"/>
      <c r="D17" s="524"/>
    </row>
    <row r="18" spans="1:4" ht="24" hidden="1">
      <c r="A18" s="12" t="s">
        <v>1093</v>
      </c>
      <c r="B18" s="10" t="s">
        <v>1094</v>
      </c>
      <c r="C18" s="14"/>
      <c r="D18" s="14"/>
    </row>
    <row r="19" spans="1:4">
      <c r="A19" s="12">
        <v>12</v>
      </c>
      <c r="B19" s="10" t="s">
        <v>1095</v>
      </c>
      <c r="C19" s="14">
        <v>-1002218944.1708107</v>
      </c>
      <c r="D19" s="14">
        <v>-1466879789.6357145</v>
      </c>
    </row>
    <row r="20" spans="1:4">
      <c r="A20" s="57">
        <v>13</v>
      </c>
      <c r="B20" s="22" t="s">
        <v>226</v>
      </c>
      <c r="C20" s="24">
        <v>157102370099.87698</v>
      </c>
      <c r="D20" s="24">
        <v>161414855490.55923</v>
      </c>
    </row>
    <row r="21" spans="1:4">
      <c r="A21" s="9"/>
      <c r="B21" s="9"/>
      <c r="C21" s="16"/>
      <c r="D21" s="16"/>
    </row>
    <row r="22" spans="1:4">
      <c r="C22" s="347"/>
      <c r="D22" s="347"/>
    </row>
    <row r="23" spans="1:4">
      <c r="D23" s="348"/>
    </row>
  </sheetData>
  <pageMargins left="0.70866141732283472" right="0.70866141732283472" top="0.74803149606299213" bottom="0.74803149606299213" header="0.31496062992125984" footer="0.31496062992125984"/>
  <pageSetup paperSize="9" scale="70" fitToHeight="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0171A-BF3B-4303-B02E-48F5CC090362}">
  <sheetPr>
    <pageSetUpPr fitToPage="1"/>
  </sheetPr>
  <dimension ref="A1:H79"/>
  <sheetViews>
    <sheetView showGridLines="0" zoomScaleNormal="100" workbookViewId="0">
      <selection activeCell="D71" sqref="D71"/>
    </sheetView>
  </sheetViews>
  <sheetFormatPr defaultColWidth="8.375" defaultRowHeight="15"/>
  <cols>
    <col min="1" max="1" width="8.375" style="7"/>
    <col min="2" max="2" width="73.125" style="7" customWidth="1"/>
    <col min="3" max="3" width="14.375" style="79" customWidth="1"/>
    <col min="4" max="4" width="16.375" style="7" customWidth="1"/>
    <col min="5" max="5" width="18.125" style="7" bestFit="1" customWidth="1"/>
    <col min="6" max="6" width="9.625" style="7" bestFit="1" customWidth="1"/>
    <col min="7" max="7" width="8.375" style="7"/>
    <col min="8" max="8" width="16.75" style="7" bestFit="1" customWidth="1"/>
    <col min="9" max="16384" width="8.375" style="7"/>
  </cols>
  <sheetData>
    <row r="1" spans="1:6" ht="18.75" customHeight="1">
      <c r="A1" s="3" t="s">
        <v>1236</v>
      </c>
      <c r="B1" s="346"/>
      <c r="C1" s="473"/>
      <c r="D1" s="9"/>
    </row>
    <row r="2" spans="1:6">
      <c r="A2" s="261"/>
      <c r="B2" s="9"/>
      <c r="C2" s="78"/>
      <c r="D2" s="9"/>
    </row>
    <row r="3" spans="1:6">
      <c r="A3" s="9"/>
      <c r="B3" s="6"/>
      <c r="C3" s="595" t="s">
        <v>1096</v>
      </c>
      <c r="D3" s="595"/>
    </row>
    <row r="4" spans="1:6">
      <c r="A4" s="660" t="s">
        <v>102</v>
      </c>
      <c r="B4" s="660"/>
      <c r="C4" s="156" t="s">
        <v>133</v>
      </c>
      <c r="D4" s="156" t="s">
        <v>134</v>
      </c>
    </row>
    <row r="5" spans="1:6">
      <c r="A5" s="696"/>
      <c r="B5" s="696"/>
      <c r="C5" s="362" t="s">
        <v>136</v>
      </c>
      <c r="D5" s="362" t="s">
        <v>180</v>
      </c>
    </row>
    <row r="6" spans="1:6">
      <c r="A6" s="660" t="s">
        <v>1097</v>
      </c>
      <c r="B6" s="660"/>
      <c r="C6" s="660"/>
      <c r="D6" s="660"/>
      <c r="E6" s="348"/>
    </row>
    <row r="7" spans="1:6">
      <c r="A7" s="19">
        <v>1</v>
      </c>
      <c r="B7" s="10" t="s">
        <v>1098</v>
      </c>
      <c r="C7" s="14">
        <v>144584284735.94</v>
      </c>
      <c r="D7" s="14">
        <v>148225674671.42999</v>
      </c>
      <c r="E7" s="348"/>
      <c r="F7" s="79"/>
    </row>
    <row r="8" spans="1:6" ht="24" hidden="1">
      <c r="A8" s="12">
        <v>2</v>
      </c>
      <c r="B8" s="10" t="s">
        <v>1099</v>
      </c>
      <c r="C8" s="14"/>
      <c r="D8" s="14"/>
    </row>
    <row r="9" spans="1:6" hidden="1">
      <c r="A9" s="12">
        <v>3</v>
      </c>
      <c r="B9" s="10" t="s">
        <v>1100</v>
      </c>
      <c r="C9" s="14"/>
      <c r="D9" s="14"/>
    </row>
    <row r="10" spans="1:6" ht="24" hidden="1">
      <c r="A10" s="12">
        <v>4</v>
      </c>
      <c r="B10" s="10" t="s">
        <v>1101</v>
      </c>
      <c r="C10" s="14"/>
      <c r="D10" s="14"/>
    </row>
    <row r="11" spans="1:6" hidden="1">
      <c r="A11" s="12">
        <v>5</v>
      </c>
      <c r="B11" s="417" t="s">
        <v>1102</v>
      </c>
      <c r="C11" s="14"/>
      <c r="D11" s="14"/>
    </row>
    <row r="12" spans="1:6">
      <c r="A12" s="19">
        <v>6</v>
      </c>
      <c r="B12" s="10" t="s">
        <v>1103</v>
      </c>
      <c r="C12" s="14">
        <v>-906802570.11014009</v>
      </c>
      <c r="D12" s="14">
        <v>-775421968.12677991</v>
      </c>
    </row>
    <row r="13" spans="1:6">
      <c r="A13" s="276">
        <v>7</v>
      </c>
      <c r="B13" s="418" t="s">
        <v>1104</v>
      </c>
      <c r="C13" s="24">
        <f>SUM(C7:C12)</f>
        <v>143677482165.82986</v>
      </c>
      <c r="D13" s="24">
        <f>SUM(D7:D12)</f>
        <v>147450252703.30322</v>
      </c>
      <c r="E13" s="348"/>
      <c r="F13" s="99"/>
    </row>
    <row r="14" spans="1:6" s="320" customFormat="1">
      <c r="A14" s="660" t="s">
        <v>1105</v>
      </c>
      <c r="B14" s="660"/>
      <c r="C14" s="660"/>
      <c r="D14" s="660"/>
      <c r="E14" s="348"/>
    </row>
    <row r="15" spans="1:6" ht="24.6" customHeight="1">
      <c r="A15" s="12">
        <v>8</v>
      </c>
      <c r="B15" s="10" t="s">
        <v>1106</v>
      </c>
      <c r="C15" s="14">
        <v>2293936640.1420002</v>
      </c>
      <c r="D15" s="14">
        <v>2776383731.7859998</v>
      </c>
      <c r="E15" s="348"/>
    </row>
    <row r="16" spans="1:6" ht="17.45" hidden="1" customHeight="1">
      <c r="A16" s="12" t="s">
        <v>1107</v>
      </c>
      <c r="B16" s="419" t="s">
        <v>1108</v>
      </c>
      <c r="C16" s="14"/>
      <c r="D16" s="14"/>
      <c r="E16" s="348"/>
    </row>
    <row r="17" spans="1:5">
      <c r="A17" s="12">
        <v>9</v>
      </c>
      <c r="B17" s="10" t="s">
        <v>1109</v>
      </c>
      <c r="C17" s="14">
        <v>1987330015.6671</v>
      </c>
      <c r="D17" s="14">
        <v>1756295898.257</v>
      </c>
      <c r="E17" s="348"/>
    </row>
    <row r="18" spans="1:5" ht="24" hidden="1">
      <c r="A18" s="12" t="s">
        <v>1110</v>
      </c>
      <c r="B18" s="420" t="s">
        <v>1111</v>
      </c>
      <c r="C18" s="14"/>
      <c r="D18" s="15"/>
      <c r="E18" s="348"/>
    </row>
    <row r="19" spans="1:5" hidden="1">
      <c r="A19" s="12" t="s">
        <v>1112</v>
      </c>
      <c r="B19" s="420" t="s">
        <v>1113</v>
      </c>
      <c r="C19" s="14"/>
      <c r="D19" s="15"/>
      <c r="E19" s="348"/>
    </row>
    <row r="20" spans="1:5" hidden="1">
      <c r="A20" s="12">
        <v>10</v>
      </c>
      <c r="B20" s="13" t="s">
        <v>1114</v>
      </c>
      <c r="C20" s="14"/>
      <c r="D20" s="15"/>
      <c r="E20" s="348"/>
    </row>
    <row r="21" spans="1:5" hidden="1">
      <c r="A21" s="12" t="s">
        <v>1115</v>
      </c>
      <c r="B21" s="13" t="s">
        <v>1116</v>
      </c>
      <c r="C21" s="14"/>
      <c r="D21" s="15"/>
      <c r="E21" s="348"/>
    </row>
    <row r="22" spans="1:5" hidden="1">
      <c r="A22" s="12" t="s">
        <v>1117</v>
      </c>
      <c r="B22" s="13" t="s">
        <v>1118</v>
      </c>
      <c r="C22" s="14"/>
      <c r="D22" s="15"/>
      <c r="E22" s="348"/>
    </row>
    <row r="23" spans="1:5" hidden="1">
      <c r="A23" s="12">
        <v>11</v>
      </c>
      <c r="B23" s="10" t="s">
        <v>1119</v>
      </c>
      <c r="C23" s="15"/>
      <c r="D23" s="15"/>
      <c r="E23" s="348"/>
    </row>
    <row r="24" spans="1:5" ht="13.5" hidden="1" customHeight="1">
      <c r="A24" s="12">
        <v>12</v>
      </c>
      <c r="B24" s="10" t="s">
        <v>1120</v>
      </c>
      <c r="C24" s="15"/>
      <c r="D24" s="15"/>
      <c r="E24" s="348"/>
    </row>
    <row r="25" spans="1:5">
      <c r="A25" s="21">
        <v>13</v>
      </c>
      <c r="B25" s="422" t="s">
        <v>1121</v>
      </c>
      <c r="C25" s="24">
        <f>SUM(C15:C24)</f>
        <v>4281266655.8091002</v>
      </c>
      <c r="D25" s="24">
        <f>SUM(D15:D24)</f>
        <v>4532679630.0429993</v>
      </c>
      <c r="E25" s="348"/>
    </row>
    <row r="26" spans="1:5">
      <c r="A26" s="660" t="s">
        <v>1122</v>
      </c>
      <c r="B26" s="660"/>
      <c r="C26" s="660"/>
      <c r="D26" s="660"/>
      <c r="E26" s="348"/>
    </row>
    <row r="27" spans="1:5" hidden="1">
      <c r="A27" s="19">
        <v>14</v>
      </c>
      <c r="B27" s="10" t="s">
        <v>1123</v>
      </c>
      <c r="C27" s="474"/>
      <c r="D27" s="15"/>
      <c r="E27" s="348"/>
    </row>
    <row r="28" spans="1:5" hidden="1">
      <c r="A28" s="19">
        <v>15</v>
      </c>
      <c r="B28" s="10" t="s">
        <v>1124</v>
      </c>
      <c r="C28" s="113"/>
      <c r="D28" s="15"/>
      <c r="E28" s="348"/>
    </row>
    <row r="29" spans="1:5" hidden="1">
      <c r="A29" s="19">
        <v>16</v>
      </c>
      <c r="B29" s="10" t="s">
        <v>1125</v>
      </c>
      <c r="C29" s="421"/>
      <c r="D29" s="15"/>
      <c r="E29" s="348"/>
    </row>
    <row r="30" spans="1:5" hidden="1">
      <c r="A30" s="12" t="s">
        <v>1126</v>
      </c>
      <c r="B30" s="10" t="s">
        <v>1127</v>
      </c>
      <c r="C30" s="421"/>
      <c r="D30" s="15"/>
      <c r="E30" s="348"/>
    </row>
    <row r="31" spans="1:5" hidden="1">
      <c r="A31" s="12">
        <v>17</v>
      </c>
      <c r="B31" s="10" t="s">
        <v>1128</v>
      </c>
      <c r="C31" s="421"/>
      <c r="D31" s="15"/>
      <c r="E31" s="348"/>
    </row>
    <row r="32" spans="1:5" hidden="1">
      <c r="A32" s="12" t="s">
        <v>1129</v>
      </c>
      <c r="B32" s="10" t="s">
        <v>1130</v>
      </c>
      <c r="C32" s="421"/>
      <c r="D32" s="15"/>
      <c r="E32" s="348"/>
    </row>
    <row r="33" spans="1:5">
      <c r="A33" s="21">
        <v>18</v>
      </c>
      <c r="B33" s="422" t="s">
        <v>1131</v>
      </c>
      <c r="C33" s="475"/>
      <c r="D33" s="418"/>
      <c r="E33" s="348"/>
    </row>
    <row r="34" spans="1:5">
      <c r="A34" s="660" t="s">
        <v>1132</v>
      </c>
      <c r="B34" s="660"/>
      <c r="C34" s="660"/>
      <c r="D34" s="660"/>
    </row>
    <row r="35" spans="1:5">
      <c r="A35" s="19">
        <v>19</v>
      </c>
      <c r="B35" s="10" t="s">
        <v>1133</v>
      </c>
      <c r="C35" s="14">
        <v>28413234128.139999</v>
      </c>
      <c r="D35" s="14">
        <v>28586381050.43</v>
      </c>
    </row>
    <row r="36" spans="1:5">
      <c r="A36" s="19">
        <v>20</v>
      </c>
      <c r="B36" s="10" t="s">
        <v>1134</v>
      </c>
      <c r="C36" s="14">
        <v>-19269612849.902</v>
      </c>
      <c r="D36" s="14">
        <v>-19154457893.217003</v>
      </c>
    </row>
    <row r="37" spans="1:5" ht="24" hidden="1">
      <c r="A37" s="19">
        <v>21</v>
      </c>
      <c r="B37" s="10" t="s">
        <v>1135</v>
      </c>
      <c r="C37" s="15"/>
      <c r="D37" s="15"/>
    </row>
    <row r="38" spans="1:5">
      <c r="A38" s="21">
        <v>22</v>
      </c>
      <c r="B38" s="422" t="s">
        <v>1136</v>
      </c>
      <c r="C38" s="24">
        <f>SUM(C35:C37)</f>
        <v>9143621278.237999</v>
      </c>
      <c r="D38" s="24">
        <f>SUM(D35:D37)</f>
        <v>9431923157.2129974</v>
      </c>
      <c r="E38" s="348"/>
    </row>
    <row r="39" spans="1:5">
      <c r="A39" s="652" t="s">
        <v>1137</v>
      </c>
      <c r="B39" s="652"/>
      <c r="C39" s="652"/>
      <c r="D39" s="652"/>
    </row>
    <row r="40" spans="1:5" ht="24" hidden="1">
      <c r="A40" s="12" t="s">
        <v>1138</v>
      </c>
      <c r="B40" s="10" t="s">
        <v>1139</v>
      </c>
      <c r="C40" s="421"/>
      <c r="D40" s="15"/>
    </row>
    <row r="41" spans="1:5" hidden="1">
      <c r="A41" s="12" t="s">
        <v>1140</v>
      </c>
      <c r="B41" s="10" t="s">
        <v>1141</v>
      </c>
      <c r="C41" s="421"/>
      <c r="D41" s="15"/>
    </row>
    <row r="42" spans="1:5" hidden="1">
      <c r="A42" s="332" t="s">
        <v>1142</v>
      </c>
      <c r="B42" s="419" t="s">
        <v>1143</v>
      </c>
      <c r="C42" s="421"/>
      <c r="D42" s="15"/>
    </row>
    <row r="43" spans="1:5" hidden="1">
      <c r="A43" s="332" t="s">
        <v>1144</v>
      </c>
      <c r="B43" s="419" t="s">
        <v>1145</v>
      </c>
      <c r="C43" s="474"/>
      <c r="D43" s="15"/>
    </row>
    <row r="44" spans="1:5" hidden="1">
      <c r="A44" s="332" t="s">
        <v>1146</v>
      </c>
      <c r="B44" s="423" t="s">
        <v>1147</v>
      </c>
      <c r="C44" s="474"/>
      <c r="D44" s="15"/>
    </row>
    <row r="45" spans="1:5" hidden="1">
      <c r="A45" s="332" t="s">
        <v>1148</v>
      </c>
      <c r="B45" s="419" t="s">
        <v>1149</v>
      </c>
      <c r="C45" s="421"/>
      <c r="D45" s="15"/>
    </row>
    <row r="46" spans="1:5" hidden="1">
      <c r="A46" s="332" t="s">
        <v>1150</v>
      </c>
      <c r="B46" s="419" t="s">
        <v>1151</v>
      </c>
      <c r="C46" s="421"/>
      <c r="D46" s="15"/>
    </row>
    <row r="47" spans="1:5" hidden="1">
      <c r="A47" s="332" t="s">
        <v>1152</v>
      </c>
      <c r="B47" s="419" t="s">
        <v>1153</v>
      </c>
      <c r="C47" s="421"/>
      <c r="D47" s="15"/>
    </row>
    <row r="48" spans="1:5" ht="24" hidden="1">
      <c r="A48" s="332" t="s">
        <v>1154</v>
      </c>
      <c r="B48" s="419" t="s">
        <v>1155</v>
      </c>
      <c r="C48" s="421"/>
      <c r="D48" s="15"/>
    </row>
    <row r="49" spans="1:8" hidden="1">
      <c r="A49" s="332" t="s">
        <v>1156</v>
      </c>
      <c r="B49" s="419" t="s">
        <v>1157</v>
      </c>
      <c r="C49" s="421"/>
      <c r="D49" s="15"/>
    </row>
    <row r="50" spans="1:8">
      <c r="A50" s="549" t="s">
        <v>1158</v>
      </c>
      <c r="B50" s="424" t="s">
        <v>1159</v>
      </c>
      <c r="C50" s="476"/>
      <c r="D50" s="425"/>
      <c r="E50" s="348"/>
    </row>
    <row r="51" spans="1:8">
      <c r="A51" s="652" t="s">
        <v>1160</v>
      </c>
      <c r="B51" s="652"/>
      <c r="C51" s="652"/>
      <c r="D51" s="652"/>
    </row>
    <row r="52" spans="1:8">
      <c r="A52" s="21">
        <v>23</v>
      </c>
      <c r="B52" s="23" t="s">
        <v>1009</v>
      </c>
      <c r="C52" s="24">
        <v>12222509048.137716</v>
      </c>
      <c r="D52" s="24">
        <v>11964892500.743595</v>
      </c>
    </row>
    <row r="53" spans="1:8">
      <c r="A53" s="21">
        <v>24</v>
      </c>
      <c r="B53" s="334" t="s">
        <v>226</v>
      </c>
      <c r="C53" s="24">
        <f>+C38+C25+C13+C33</f>
        <v>157102370099.87695</v>
      </c>
      <c r="D53" s="24">
        <v>161414855490.55923</v>
      </c>
      <c r="H53" s="348"/>
    </row>
    <row r="54" spans="1:8">
      <c r="A54" s="652" t="s">
        <v>225</v>
      </c>
      <c r="B54" s="652"/>
      <c r="C54" s="652"/>
      <c r="D54" s="652"/>
      <c r="H54" s="395"/>
    </row>
    <row r="55" spans="1:8">
      <c r="A55" s="21">
        <v>25</v>
      </c>
      <c r="B55" s="96" t="s">
        <v>227</v>
      </c>
      <c r="C55" s="496">
        <v>7.7799999999999994E-2</v>
      </c>
      <c r="D55" s="433">
        <v>7.4099999999999999E-2</v>
      </c>
    </row>
    <row r="56" spans="1:8" ht="23.45" customHeight="1">
      <c r="A56" s="19" t="s">
        <v>1161</v>
      </c>
      <c r="B56" s="10" t="s">
        <v>1162</v>
      </c>
      <c r="C56" s="454">
        <v>7.7799999999999994E-2</v>
      </c>
      <c r="D56" s="454">
        <v>7.4099999999999999E-2</v>
      </c>
    </row>
    <row r="57" spans="1:8" ht="24">
      <c r="A57" s="19" t="s">
        <v>1163</v>
      </c>
      <c r="B57" s="10" t="s">
        <v>1164</v>
      </c>
      <c r="C57" s="454">
        <v>7.7799999999999994E-2</v>
      </c>
      <c r="D57" s="454">
        <v>7.4099999999999999E-2</v>
      </c>
    </row>
    <row r="58" spans="1:8">
      <c r="A58" s="19">
        <v>26</v>
      </c>
      <c r="B58" s="10" t="s">
        <v>1165</v>
      </c>
      <c r="C58" s="454">
        <v>0.03</v>
      </c>
      <c r="D58" s="454">
        <v>0.03</v>
      </c>
    </row>
    <row r="59" spans="1:8" hidden="1">
      <c r="A59" s="12" t="s">
        <v>1166</v>
      </c>
      <c r="B59" s="10" t="s">
        <v>230</v>
      </c>
      <c r="C59" s="15"/>
      <c r="D59" s="434"/>
    </row>
    <row r="60" spans="1:8" hidden="1">
      <c r="A60" s="12" t="s">
        <v>1167</v>
      </c>
      <c r="B60" s="10" t="s">
        <v>1168</v>
      </c>
      <c r="C60" s="15"/>
      <c r="D60" s="434"/>
    </row>
    <row r="61" spans="1:8" hidden="1">
      <c r="A61" s="12">
        <v>27</v>
      </c>
      <c r="B61" s="10" t="s">
        <v>236</v>
      </c>
      <c r="C61" s="15"/>
      <c r="D61" s="434"/>
    </row>
    <row r="62" spans="1:8">
      <c r="A62" s="12" t="s">
        <v>1169</v>
      </c>
      <c r="B62" s="10" t="s">
        <v>238</v>
      </c>
      <c r="C62" s="497">
        <v>0.03</v>
      </c>
      <c r="D62" s="434">
        <v>0.03</v>
      </c>
    </row>
    <row r="63" spans="1:8">
      <c r="A63" s="652" t="s">
        <v>1170</v>
      </c>
      <c r="B63" s="652"/>
      <c r="C63" s="652"/>
      <c r="D63" s="652"/>
    </row>
    <row r="64" spans="1:8">
      <c r="A64" s="12" t="s">
        <v>1171</v>
      </c>
      <c r="B64" s="10" t="s">
        <v>1172</v>
      </c>
      <c r="C64" s="432" t="s">
        <v>1173</v>
      </c>
      <c r="D64" s="432" t="s">
        <v>1173</v>
      </c>
    </row>
    <row r="65" spans="1:4">
      <c r="A65" s="652" t="s">
        <v>1174</v>
      </c>
      <c r="B65" s="652"/>
      <c r="C65" s="652"/>
      <c r="D65" s="652"/>
    </row>
    <row r="66" spans="1:4" ht="24" hidden="1">
      <c r="A66" s="12">
        <v>28</v>
      </c>
      <c r="B66" s="10" t="s">
        <v>1175</v>
      </c>
      <c r="C66" s="474"/>
      <c r="D66" s="15"/>
    </row>
    <row r="67" spans="1:4" ht="24" hidden="1">
      <c r="A67" s="12">
        <v>29</v>
      </c>
      <c r="B67" s="10" t="s">
        <v>1176</v>
      </c>
      <c r="C67" s="474"/>
      <c r="D67" s="15"/>
    </row>
    <row r="68" spans="1:4" ht="39.950000000000003" customHeight="1">
      <c r="A68" s="288">
        <v>30</v>
      </c>
      <c r="B68" s="53" t="s">
        <v>1177</v>
      </c>
      <c r="C68" s="435">
        <v>157102370099.87698</v>
      </c>
      <c r="D68" s="435">
        <v>161414855490.55923</v>
      </c>
    </row>
    <row r="69" spans="1:4" ht="39" customHeight="1">
      <c r="A69" s="288" t="s">
        <v>1178</v>
      </c>
      <c r="B69" s="53" t="s">
        <v>1179</v>
      </c>
      <c r="C69" s="435">
        <v>157102370099.87698</v>
      </c>
      <c r="D69" s="435">
        <v>161414855490.55923</v>
      </c>
    </row>
    <row r="70" spans="1:4" ht="44.45" customHeight="1">
      <c r="A70" s="288">
        <v>31</v>
      </c>
      <c r="B70" s="53" t="s">
        <v>1180</v>
      </c>
      <c r="C70" s="498">
        <v>7.7799999999999994E-2</v>
      </c>
      <c r="D70" s="436">
        <v>7.4099999999999999E-2</v>
      </c>
    </row>
    <row r="71" spans="1:4" ht="45" customHeight="1">
      <c r="A71" s="288" t="s">
        <v>1181</v>
      </c>
      <c r="B71" s="53" t="s">
        <v>1182</v>
      </c>
      <c r="C71" s="498">
        <v>7.7799999999999994E-2</v>
      </c>
      <c r="D71" s="436">
        <v>7.4099999999999999E-2</v>
      </c>
    </row>
    <row r="72" spans="1:4">
      <c r="A72" s="9"/>
      <c r="B72" s="9"/>
      <c r="C72" s="78"/>
      <c r="D72" s="9"/>
    </row>
    <row r="73" spans="1:4" ht="30" customHeight="1">
      <c r="A73" s="654" t="s">
        <v>1247</v>
      </c>
      <c r="B73" s="654"/>
      <c r="C73" s="654"/>
      <c r="D73" s="654"/>
    </row>
    <row r="74" spans="1:4" ht="14.45" customHeight="1">
      <c r="A74" s="567" t="s">
        <v>1183</v>
      </c>
      <c r="B74" s="567"/>
      <c r="C74" s="567"/>
      <c r="D74" s="567"/>
    </row>
    <row r="75" spans="1:4">
      <c r="A75" s="9"/>
      <c r="B75" s="9"/>
      <c r="C75" s="78"/>
      <c r="D75" s="9"/>
    </row>
    <row r="76" spans="1:4">
      <c r="A76" s="4" t="s">
        <v>1184</v>
      </c>
      <c r="B76" s="2"/>
      <c r="C76" s="463"/>
      <c r="D76" s="2"/>
    </row>
    <row r="77" spans="1:4" ht="54.6" customHeight="1">
      <c r="A77" s="654" t="s">
        <v>1185</v>
      </c>
      <c r="B77" s="654"/>
      <c r="C77" s="654"/>
      <c r="D77" s="654"/>
    </row>
    <row r="78" spans="1:4" ht="13.5" customHeight="1">
      <c r="A78" s="5"/>
      <c r="B78" s="5"/>
      <c r="C78" s="477"/>
      <c r="D78" s="5"/>
    </row>
    <row r="79" spans="1:4">
      <c r="A79" s="56"/>
      <c r="B79" s="56"/>
      <c r="C79" s="80"/>
      <c r="D79" s="56"/>
    </row>
  </sheetData>
  <mergeCells count="14">
    <mergeCell ref="A77:D77"/>
    <mergeCell ref="A74:D74"/>
    <mergeCell ref="A73:D73"/>
    <mergeCell ref="A34:D34"/>
    <mergeCell ref="C3:D3"/>
    <mergeCell ref="A4:B5"/>
    <mergeCell ref="A6:D6"/>
    <mergeCell ref="A14:D14"/>
    <mergeCell ref="A26:D26"/>
    <mergeCell ref="A39:D39"/>
    <mergeCell ref="A51:D51"/>
    <mergeCell ref="A54:D54"/>
    <mergeCell ref="A63:D63"/>
    <mergeCell ref="A65:D65"/>
  </mergeCells>
  <pageMargins left="0.70866141732283472" right="0.70866141732283472" top="0.74803149606299213" bottom="0.74803149606299213" header="0.31496062992125984" footer="0.31496062992125984"/>
  <pageSetup paperSize="9" scale="70" fitToHeight="0" orientation="portrait" r:id="rId1"/>
  <headerFooter>
    <oddFooter>&amp;C1</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010A9-BC8E-4F23-BDDF-D1F3A2915C6C}">
  <sheetPr>
    <pageSetUpPr fitToPage="1"/>
  </sheetPr>
  <dimension ref="A1:G18"/>
  <sheetViews>
    <sheetView showGridLines="0" zoomScaleNormal="100" workbookViewId="0">
      <selection activeCell="E1" sqref="E1"/>
    </sheetView>
  </sheetViews>
  <sheetFormatPr defaultColWidth="8.375" defaultRowHeight="15"/>
  <cols>
    <col min="1" max="1" width="8.375" style="7"/>
    <col min="2" max="2" width="78.25" style="7" customWidth="1"/>
    <col min="3" max="4" width="19.25" style="7" bestFit="1" customWidth="1"/>
    <col min="5" max="5" width="16.375" style="7" customWidth="1"/>
    <col min="6" max="6" width="10.125" style="7" bestFit="1" customWidth="1"/>
    <col min="7" max="7" width="9.625" style="7" bestFit="1" customWidth="1"/>
    <col min="8" max="16384" width="8.375" style="7"/>
  </cols>
  <sheetData>
    <row r="1" spans="1:7" ht="23.1" customHeight="1">
      <c r="A1" s="3" t="s">
        <v>1237</v>
      </c>
      <c r="B1" s="346"/>
      <c r="C1" s="346"/>
      <c r="D1" s="346"/>
    </row>
    <row r="2" spans="1:7" ht="23.1" customHeight="1">
      <c r="A2" s="3"/>
      <c r="B2" s="346"/>
      <c r="C2" s="346"/>
      <c r="D2" s="346"/>
    </row>
    <row r="3" spans="1:7" ht="18.75">
      <c r="A3" s="9"/>
      <c r="B3" s="346"/>
      <c r="C3" s="176" t="s">
        <v>136</v>
      </c>
      <c r="D3" s="176" t="s">
        <v>180</v>
      </c>
    </row>
    <row r="4" spans="1:7">
      <c r="A4" s="6"/>
      <c r="B4" s="6"/>
      <c r="C4" s="175" t="s">
        <v>133</v>
      </c>
      <c r="D4" s="175" t="s">
        <v>133</v>
      </c>
    </row>
    <row r="5" spans="1:7">
      <c r="A5" s="94" t="s">
        <v>390</v>
      </c>
      <c r="B5" s="147"/>
      <c r="C5" s="176" t="s">
        <v>1096</v>
      </c>
      <c r="D5" s="176" t="s">
        <v>1096</v>
      </c>
    </row>
    <row r="6" spans="1:7">
      <c r="A6" s="22" t="s">
        <v>609</v>
      </c>
      <c r="B6" s="22" t="s">
        <v>1186</v>
      </c>
      <c r="C6" s="24">
        <f>+C7+C8</f>
        <v>144584335388.93661</v>
      </c>
      <c r="D6" s="24">
        <f>+D7+D8</f>
        <v>148225674671.42892</v>
      </c>
      <c r="G6" s="348"/>
    </row>
    <row r="7" spans="1:7">
      <c r="A7" s="10" t="s">
        <v>612</v>
      </c>
      <c r="B7" s="13" t="s">
        <v>1187</v>
      </c>
      <c r="C7" s="14">
        <v>475132754.94</v>
      </c>
      <c r="D7" s="14">
        <v>400825382.56999999</v>
      </c>
      <c r="E7" s="347"/>
    </row>
    <row r="8" spans="1:7">
      <c r="A8" s="10" t="s">
        <v>1188</v>
      </c>
      <c r="B8" s="13" t="s">
        <v>1189</v>
      </c>
      <c r="C8" s="14">
        <f>SUM(C9:C17)</f>
        <v>144109202633.99661</v>
      </c>
      <c r="D8" s="14">
        <f>SUM(D9:D17)</f>
        <v>147824849288.85892</v>
      </c>
      <c r="E8" s="349"/>
      <c r="F8" s="350"/>
    </row>
    <row r="9" spans="1:7">
      <c r="A9" s="10" t="s">
        <v>632</v>
      </c>
      <c r="B9" s="289" t="s">
        <v>384</v>
      </c>
      <c r="C9" s="14">
        <v>5651076793.1199999</v>
      </c>
      <c r="D9" s="14">
        <v>5993672786.7399998</v>
      </c>
    </row>
    <row r="10" spans="1:7">
      <c r="A10" s="10" t="s">
        <v>444</v>
      </c>
      <c r="B10" s="289" t="s">
        <v>1190</v>
      </c>
      <c r="C10" s="14">
        <v>34124141905.010002</v>
      </c>
      <c r="D10" s="14">
        <v>40186823367.279999</v>
      </c>
      <c r="E10" s="347"/>
    </row>
    <row r="11" spans="1:7" ht="15.6" customHeight="1">
      <c r="A11" s="10" t="s">
        <v>1191</v>
      </c>
      <c r="B11" s="289" t="s">
        <v>1192</v>
      </c>
      <c r="C11" s="14">
        <v>273690667.87</v>
      </c>
      <c r="D11" s="14">
        <v>291179384.5</v>
      </c>
      <c r="E11" s="347"/>
    </row>
    <row r="12" spans="1:7">
      <c r="A12" s="10" t="s">
        <v>1193</v>
      </c>
      <c r="B12" s="289" t="s">
        <v>378</v>
      </c>
      <c r="C12" s="14">
        <v>690781363.27999997</v>
      </c>
      <c r="D12" s="14">
        <v>718640398.71000004</v>
      </c>
    </row>
    <row r="13" spans="1:7">
      <c r="A13" s="10" t="s">
        <v>1194</v>
      </c>
      <c r="B13" s="289" t="s">
        <v>1195</v>
      </c>
      <c r="C13" s="14">
        <v>51342136907.732803</v>
      </c>
      <c r="D13" s="14">
        <v>48257876262.697701</v>
      </c>
    </row>
    <row r="14" spans="1:7">
      <c r="A14" s="10" t="s">
        <v>1196</v>
      </c>
      <c r="B14" s="289" t="s">
        <v>380</v>
      </c>
      <c r="C14" s="14">
        <v>10692763629.050901</v>
      </c>
      <c r="D14" s="14">
        <v>10451433091.9797</v>
      </c>
    </row>
    <row r="15" spans="1:7">
      <c r="A15" s="10" t="s">
        <v>1197</v>
      </c>
      <c r="B15" s="289" t="s">
        <v>379</v>
      </c>
      <c r="C15" s="14">
        <v>35064421445.306297</v>
      </c>
      <c r="D15" s="14">
        <v>35871257340.832603</v>
      </c>
    </row>
    <row r="16" spans="1:7">
      <c r="A16" s="10" t="s">
        <v>1198</v>
      </c>
      <c r="B16" s="289" t="s">
        <v>382</v>
      </c>
      <c r="C16" s="14">
        <v>2056944633.6438999</v>
      </c>
      <c r="D16" s="14">
        <v>2006884623.7375</v>
      </c>
    </row>
    <row r="17" spans="1:4">
      <c r="A17" s="10" t="s">
        <v>1199</v>
      </c>
      <c r="B17" s="289" t="s">
        <v>1200</v>
      </c>
      <c r="C17" s="14">
        <v>4213245288.9827003</v>
      </c>
      <c r="D17" s="14">
        <v>4047082032.3814001</v>
      </c>
    </row>
    <row r="18" spans="1:4">
      <c r="A18" s="9"/>
      <c r="B18" s="9"/>
      <c r="C18" s="9"/>
      <c r="D18" s="9"/>
    </row>
  </sheetData>
  <pageMargins left="0.70866141732283472" right="0.70866141732283472" top="0.74803149606299213" bottom="0.74803149606299213" header="0.31496062992125984" footer="0.31496062992125984"/>
  <pageSetup paperSize="9" scale="94" fitToHeight="0"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D7AC-2B1B-4D25-9405-1A0302BF81EF}">
  <sheetPr>
    <pageSetUpPr fitToPage="1"/>
  </sheetPr>
  <dimension ref="A1:O47"/>
  <sheetViews>
    <sheetView showGridLines="0" zoomScaleNormal="100" workbookViewId="0">
      <selection activeCell="P2" sqref="P2"/>
    </sheetView>
  </sheetViews>
  <sheetFormatPr defaultColWidth="8.375" defaultRowHeight="12.75"/>
  <cols>
    <col min="1" max="1" width="4.125" style="56" customWidth="1"/>
    <col min="2" max="2" width="17.625" style="56" customWidth="1"/>
    <col min="3" max="14" width="10.125" style="56" customWidth="1"/>
    <col min="15" max="15" width="11.625" style="56" customWidth="1"/>
    <col min="16" max="16384" width="8.375" style="56"/>
  </cols>
  <sheetData>
    <row r="1" spans="1:15" ht="18.75">
      <c r="A1" s="3" t="s">
        <v>1230</v>
      </c>
      <c r="B1" s="68"/>
      <c r="C1" s="68"/>
      <c r="D1" s="68"/>
      <c r="E1" s="68"/>
      <c r="F1" s="68"/>
      <c r="G1" s="68"/>
      <c r="H1" s="68"/>
      <c r="I1" s="68"/>
      <c r="J1" s="68"/>
      <c r="K1" s="68"/>
      <c r="L1" s="68"/>
      <c r="M1" s="68"/>
      <c r="N1" s="68"/>
      <c r="O1" s="68"/>
    </row>
    <row r="2" spans="1:15">
      <c r="A2" s="68"/>
      <c r="B2" s="68"/>
      <c r="C2" s="68"/>
      <c r="D2" s="68"/>
      <c r="E2" s="68"/>
      <c r="F2" s="68"/>
      <c r="G2" s="68"/>
      <c r="H2" s="68"/>
      <c r="I2" s="68"/>
      <c r="J2" s="68"/>
      <c r="K2" s="68"/>
      <c r="L2" s="68"/>
      <c r="M2" s="68"/>
      <c r="N2" s="68"/>
      <c r="O2" s="68"/>
    </row>
    <row r="3" spans="1:15">
      <c r="A3" s="68"/>
      <c r="B3" s="68"/>
      <c r="C3" s="68"/>
      <c r="D3" s="68"/>
      <c r="E3" s="68"/>
      <c r="F3" s="68"/>
      <c r="G3" s="68"/>
      <c r="H3" s="68"/>
      <c r="I3" s="68"/>
      <c r="J3" s="68"/>
      <c r="K3" s="68"/>
      <c r="L3" s="68"/>
      <c r="M3" s="68"/>
      <c r="N3" s="68"/>
      <c r="O3" s="68"/>
    </row>
    <row r="4" spans="1:15">
      <c r="A4" s="6"/>
      <c r="B4" s="211"/>
      <c r="C4" s="6"/>
      <c r="D4" s="6"/>
      <c r="E4" s="6"/>
      <c r="F4" s="6"/>
      <c r="G4" s="6"/>
      <c r="H4" s="6"/>
      <c r="I4" s="6"/>
      <c r="J4" s="6"/>
      <c r="K4" s="6"/>
      <c r="L4" s="6"/>
      <c r="M4" s="6"/>
      <c r="N4" s="6"/>
      <c r="O4" s="6"/>
    </row>
    <row r="5" spans="1:15">
      <c r="A5" s="6"/>
      <c r="B5" s="6"/>
      <c r="C5" s="6"/>
      <c r="D5" s="6"/>
      <c r="E5" s="6"/>
      <c r="F5" s="6"/>
      <c r="G5" s="6"/>
      <c r="H5" s="6"/>
      <c r="I5" s="6"/>
      <c r="J5" s="6"/>
      <c r="K5" s="6"/>
      <c r="L5" s="6"/>
      <c r="M5" s="6"/>
      <c r="N5" s="6"/>
      <c r="O5" s="6"/>
    </row>
    <row r="6" spans="1:15">
      <c r="A6" s="6"/>
      <c r="B6" s="6"/>
      <c r="C6" s="109" t="s">
        <v>133</v>
      </c>
      <c r="D6" s="109" t="s">
        <v>134</v>
      </c>
      <c r="E6" s="109" t="s">
        <v>135</v>
      </c>
      <c r="F6" s="109" t="s">
        <v>190</v>
      </c>
      <c r="G6" s="109" t="s">
        <v>191</v>
      </c>
      <c r="H6" s="109" t="s">
        <v>286</v>
      </c>
      <c r="I6" s="109" t="s">
        <v>287</v>
      </c>
      <c r="J6" s="109" t="s">
        <v>288</v>
      </c>
      <c r="K6" s="109" t="s">
        <v>289</v>
      </c>
      <c r="L6" s="109" t="s">
        <v>290</v>
      </c>
      <c r="M6" s="109" t="s">
        <v>291</v>
      </c>
      <c r="N6" s="109" t="s">
        <v>292</v>
      </c>
      <c r="O6" s="109" t="s">
        <v>293</v>
      </c>
    </row>
    <row r="7" spans="1:15" ht="15.75" customHeight="1">
      <c r="A7" s="6"/>
      <c r="B7" s="6"/>
      <c r="C7" s="602" t="s">
        <v>1201</v>
      </c>
      <c r="D7" s="603"/>
      <c r="E7" s="602" t="s">
        <v>1202</v>
      </c>
      <c r="F7" s="603"/>
      <c r="G7" s="608" t="s">
        <v>1203</v>
      </c>
      <c r="H7" s="608" t="s">
        <v>641</v>
      </c>
      <c r="I7" s="602" t="s">
        <v>1204</v>
      </c>
      <c r="J7" s="621"/>
      <c r="K7" s="621"/>
      <c r="L7" s="603"/>
      <c r="M7" s="608" t="s">
        <v>1205</v>
      </c>
      <c r="N7" s="608" t="s">
        <v>1206</v>
      </c>
      <c r="O7" s="608" t="s">
        <v>1207</v>
      </c>
    </row>
    <row r="8" spans="1:15" ht="24.6" customHeight="1">
      <c r="A8" s="6"/>
      <c r="B8" s="6"/>
      <c r="C8" s="606"/>
      <c r="D8" s="607"/>
      <c r="E8" s="606"/>
      <c r="F8" s="607"/>
      <c r="G8" s="609"/>
      <c r="H8" s="609"/>
      <c r="I8" s="606"/>
      <c r="J8" s="700"/>
      <c r="K8" s="700"/>
      <c r="L8" s="605"/>
      <c r="M8" s="609"/>
      <c r="N8" s="609"/>
      <c r="O8" s="609"/>
    </row>
    <row r="9" spans="1:15" ht="91.5" customHeight="1">
      <c r="A9" s="94" t="s">
        <v>1208</v>
      </c>
      <c r="B9" s="147"/>
      <c r="C9" s="36" t="s">
        <v>1209</v>
      </c>
      <c r="D9" s="36" t="s">
        <v>1210</v>
      </c>
      <c r="E9" s="36" t="s">
        <v>1211</v>
      </c>
      <c r="F9" s="36" t="s">
        <v>1212</v>
      </c>
      <c r="G9" s="610"/>
      <c r="H9" s="610"/>
      <c r="I9" s="36" t="s">
        <v>1213</v>
      </c>
      <c r="J9" s="36" t="s">
        <v>1202</v>
      </c>
      <c r="K9" s="36" t="s">
        <v>1214</v>
      </c>
      <c r="L9" s="215" t="s">
        <v>1215</v>
      </c>
      <c r="M9" s="610"/>
      <c r="N9" s="610"/>
      <c r="O9" s="610"/>
    </row>
    <row r="10" spans="1:15">
      <c r="A10" s="351" t="s">
        <v>472</v>
      </c>
      <c r="B10" s="352" t="s">
        <v>1216</v>
      </c>
      <c r="C10" s="353"/>
      <c r="D10" s="353"/>
      <c r="E10" s="353"/>
      <c r="F10" s="353"/>
      <c r="G10" s="353"/>
      <c r="H10" s="353"/>
      <c r="I10" s="353"/>
      <c r="J10" s="353"/>
      <c r="K10" s="353"/>
      <c r="L10" s="353"/>
      <c r="M10" s="353"/>
      <c r="N10" s="6"/>
      <c r="O10" s="6"/>
    </row>
    <row r="11" spans="1:15">
      <c r="A11" s="6"/>
      <c r="B11" s="354" t="s">
        <v>531</v>
      </c>
      <c r="C11" s="524">
        <v>2487718287.2788</v>
      </c>
      <c r="D11" s="14">
        <v>106902988199.9399</v>
      </c>
      <c r="E11" s="14">
        <v>375187890.31</v>
      </c>
      <c r="F11" s="14"/>
      <c r="G11" s="14">
        <v>123225511.98</v>
      </c>
      <c r="H11" s="14">
        <f>SUM(C11:G11)</f>
        <v>109889119889.50868</v>
      </c>
      <c r="I11" s="14">
        <v>4085451087.2096</v>
      </c>
      <c r="J11" s="14">
        <v>19540726.697000001</v>
      </c>
      <c r="K11" s="14">
        <v>1971608.1917000001</v>
      </c>
      <c r="L11" s="14">
        <f>SUM(I11:K11)</f>
        <v>4106963422.0983</v>
      </c>
      <c r="M11" s="14">
        <f>L11*12.5</f>
        <v>51337042776.228752</v>
      </c>
      <c r="N11" s="427">
        <v>0.91080509202905424</v>
      </c>
      <c r="O11" s="355"/>
    </row>
    <row r="12" spans="1:15">
      <c r="A12" s="6"/>
      <c r="B12" s="354" t="s">
        <v>1217</v>
      </c>
      <c r="C12" s="524">
        <v>324356.51</v>
      </c>
      <c r="D12" s="14">
        <v>492358543.52139997</v>
      </c>
      <c r="E12" s="14">
        <v>344033.62</v>
      </c>
      <c r="F12" s="14"/>
      <c r="G12" s="14"/>
      <c r="H12" s="14">
        <f t="shared" ref="H12:H17" si="0">SUM(C12:G12)</f>
        <v>493026933.65139997</v>
      </c>
      <c r="I12" s="14">
        <v>18998704.485300001</v>
      </c>
      <c r="J12" s="14">
        <v>10634.2102</v>
      </c>
      <c r="K12" s="14"/>
      <c r="L12" s="14">
        <f t="shared" ref="L12:L16" si="1">SUM(I12:K12)</f>
        <v>19009338.695500001</v>
      </c>
      <c r="M12" s="14">
        <f>L12*12.5</f>
        <v>237616733.69375002</v>
      </c>
      <c r="N12" s="427">
        <v>4.1288326342838614E-3</v>
      </c>
      <c r="O12" s="427">
        <v>1.4999999999999999E-2</v>
      </c>
    </row>
    <row r="13" spans="1:15">
      <c r="A13" s="6"/>
      <c r="B13" s="354" t="s">
        <v>1218</v>
      </c>
      <c r="C13" s="524">
        <v>25794.63</v>
      </c>
      <c r="D13" s="14">
        <v>4426825.91</v>
      </c>
      <c r="E13" s="330"/>
      <c r="F13" s="330"/>
      <c r="G13" s="330"/>
      <c r="H13" s="14">
        <f t="shared" si="0"/>
        <v>4452620.54</v>
      </c>
      <c r="I13" s="14">
        <v>143460.45910000001</v>
      </c>
      <c r="J13" s="14"/>
      <c r="K13" s="14"/>
      <c r="L13" s="14">
        <f t="shared" si="1"/>
        <v>143460.45910000001</v>
      </c>
      <c r="M13" s="14">
        <f t="shared" ref="M13:M16" si="2">L13*12.5</f>
        <v>1793255.73875</v>
      </c>
      <c r="N13" s="427">
        <v>3.1159643938673337E-5</v>
      </c>
      <c r="O13" s="427">
        <v>5.0000000000000001E-3</v>
      </c>
    </row>
    <row r="14" spans="1:15">
      <c r="A14" s="6"/>
      <c r="B14" s="354" t="s">
        <v>1219</v>
      </c>
      <c r="C14" s="524">
        <v>2264.73</v>
      </c>
      <c r="D14" s="14">
        <v>921658.09530000004</v>
      </c>
      <c r="E14" s="330"/>
      <c r="F14" s="330"/>
      <c r="G14" s="330"/>
      <c r="H14" s="14">
        <f t="shared" si="0"/>
        <v>923922.82530000003</v>
      </c>
      <c r="I14" s="14">
        <v>59374.066899999998</v>
      </c>
      <c r="J14" s="14"/>
      <c r="K14" s="14"/>
      <c r="L14" s="14">
        <f t="shared" si="1"/>
        <v>59374.066899999998</v>
      </c>
      <c r="M14" s="14">
        <f t="shared" si="2"/>
        <v>742175.83624999993</v>
      </c>
      <c r="N14" s="427">
        <v>1.2896060666482073E-5</v>
      </c>
      <c r="O14" s="427">
        <v>0.01</v>
      </c>
    </row>
    <row r="15" spans="1:15">
      <c r="A15" s="6"/>
      <c r="B15" s="354" t="s">
        <v>1220</v>
      </c>
      <c r="C15" s="524">
        <v>8899.4500000000007</v>
      </c>
      <c r="D15" s="14">
        <v>237000.89</v>
      </c>
      <c r="E15" s="330"/>
      <c r="F15" s="330"/>
      <c r="G15" s="330"/>
      <c r="H15" s="14">
        <f t="shared" si="0"/>
        <v>245900.34000000003</v>
      </c>
      <c r="I15" s="14">
        <v>15511.0795</v>
      </c>
      <c r="J15" s="14"/>
      <c r="K15" s="14"/>
      <c r="L15" s="14">
        <f t="shared" si="1"/>
        <v>15511.0795</v>
      </c>
      <c r="M15" s="14">
        <f t="shared" si="2"/>
        <v>193888.49374999999</v>
      </c>
      <c r="N15" s="427">
        <v>3.3690099512894647E-6</v>
      </c>
      <c r="O15" s="427">
        <v>5.0000000000000001E-3</v>
      </c>
    </row>
    <row r="16" spans="1:15">
      <c r="A16" s="6"/>
      <c r="B16" s="354" t="s">
        <v>1221</v>
      </c>
      <c r="C16" s="524">
        <v>41527.5</v>
      </c>
      <c r="D16" s="14">
        <v>141779954.37540001</v>
      </c>
      <c r="E16" s="330"/>
      <c r="F16" s="330"/>
      <c r="G16" s="330"/>
      <c r="H16" s="14">
        <f t="shared" si="0"/>
        <v>141821481.87540001</v>
      </c>
      <c r="I16" s="14">
        <v>8681790.2621999998</v>
      </c>
      <c r="J16" s="330"/>
      <c r="K16" s="330"/>
      <c r="L16" s="14">
        <f t="shared" si="1"/>
        <v>8681790.2621999998</v>
      </c>
      <c r="M16" s="14">
        <f t="shared" si="2"/>
        <v>108522378.2775</v>
      </c>
      <c r="N16" s="427">
        <v>1.8856867949364692E-3</v>
      </c>
      <c r="O16" s="427">
        <v>5.0000000000000001E-3</v>
      </c>
    </row>
    <row r="17" spans="1:15">
      <c r="A17" s="6"/>
      <c r="B17" s="354" t="s">
        <v>535</v>
      </c>
      <c r="C17" s="524">
        <v>3016720204.0300007</v>
      </c>
      <c r="D17" s="14">
        <v>2628285559.3848996</v>
      </c>
      <c r="E17" s="14">
        <v>11876768.766999999</v>
      </c>
      <c r="F17" s="330"/>
      <c r="G17" s="14">
        <v>440077177.49000001</v>
      </c>
      <c r="H17" s="14">
        <f t="shared" si="0"/>
        <v>6096959709.6718998</v>
      </c>
      <c r="I17" s="14">
        <v>374932061.97239989</v>
      </c>
      <c r="J17" s="14">
        <v>768843.01969999995</v>
      </c>
      <c r="K17" s="14">
        <v>7041234.8399</v>
      </c>
      <c r="L17" s="14">
        <f>SUM(I17:K17)</f>
        <v>382742139.8319999</v>
      </c>
      <c r="M17" s="14">
        <f>L17*12.5</f>
        <v>4784276747.8999987</v>
      </c>
      <c r="N17" s="428">
        <v>8.3132963827169018E-2</v>
      </c>
      <c r="O17" s="356"/>
    </row>
    <row r="18" spans="1:15" s="360" customFormat="1" ht="12" customHeight="1">
      <c r="A18" s="357" t="s">
        <v>473</v>
      </c>
      <c r="B18" s="358" t="s">
        <v>175</v>
      </c>
      <c r="C18" s="24">
        <f>SUM(C11:C17)</f>
        <v>5504841334.1288013</v>
      </c>
      <c r="D18" s="24">
        <f>SUM(D11:D17)</f>
        <v>110170997742.1169</v>
      </c>
      <c r="E18" s="24">
        <f t="shared" ref="E18:K18" si="3">SUM(E11:E17)</f>
        <v>387408692.69700003</v>
      </c>
      <c r="F18" s="24"/>
      <c r="G18" s="24">
        <f t="shared" si="3"/>
        <v>563302689.47000003</v>
      </c>
      <c r="H18" s="24">
        <f t="shared" si="3"/>
        <v>116626550458.41267</v>
      </c>
      <c r="I18" s="24">
        <f t="shared" si="3"/>
        <v>4488281989.5349998</v>
      </c>
      <c r="J18" s="24">
        <f t="shared" si="3"/>
        <v>20320203.926899999</v>
      </c>
      <c r="K18" s="24">
        <f t="shared" si="3"/>
        <v>9012843.0316000003</v>
      </c>
      <c r="L18" s="24">
        <f>SUM(L11:L17)</f>
        <v>4517615036.4934998</v>
      </c>
      <c r="M18" s="24">
        <f>SUM(M11:M17)</f>
        <v>56470187956.168747</v>
      </c>
      <c r="N18" s="429">
        <f>SUM(N11:N17)</f>
        <v>1</v>
      </c>
      <c r="O18" s="359"/>
    </row>
    <row r="19" spans="1:15">
      <c r="A19" s="6"/>
      <c r="B19" s="6"/>
      <c r="C19" s="6"/>
      <c r="D19" s="6"/>
      <c r="E19" s="6"/>
      <c r="F19" s="6"/>
      <c r="G19" s="6"/>
      <c r="H19" s="6"/>
      <c r="I19" s="6"/>
      <c r="J19" s="6"/>
      <c r="K19" s="6"/>
      <c r="L19" s="6"/>
      <c r="M19" s="438"/>
      <c r="N19" s="6"/>
      <c r="O19" s="6"/>
    </row>
    <row r="20" spans="1:15">
      <c r="A20" s="6"/>
      <c r="B20" s="6"/>
      <c r="C20" s="109" t="s">
        <v>133</v>
      </c>
      <c r="D20" s="109" t="s">
        <v>134</v>
      </c>
      <c r="E20" s="109" t="s">
        <v>135</v>
      </c>
      <c r="F20" s="109" t="s">
        <v>190</v>
      </c>
      <c r="G20" s="109" t="s">
        <v>191</v>
      </c>
      <c r="H20" s="109" t="s">
        <v>286</v>
      </c>
      <c r="I20" s="109" t="s">
        <v>287</v>
      </c>
      <c r="J20" s="109" t="s">
        <v>288</v>
      </c>
      <c r="K20" s="109" t="s">
        <v>289</v>
      </c>
      <c r="L20" s="109" t="s">
        <v>290</v>
      </c>
      <c r="M20" s="109" t="s">
        <v>291</v>
      </c>
      <c r="N20" s="109" t="s">
        <v>292</v>
      </c>
      <c r="O20" s="109" t="s">
        <v>293</v>
      </c>
    </row>
    <row r="21" spans="1:15" ht="15.75" customHeight="1">
      <c r="A21" s="6"/>
      <c r="B21" s="6"/>
      <c r="C21" s="602" t="s">
        <v>1201</v>
      </c>
      <c r="D21" s="603"/>
      <c r="E21" s="602" t="s">
        <v>1202</v>
      </c>
      <c r="F21" s="603"/>
      <c r="G21" s="608" t="s">
        <v>1203</v>
      </c>
      <c r="H21" s="608" t="s">
        <v>641</v>
      </c>
      <c r="I21" s="602" t="s">
        <v>1204</v>
      </c>
      <c r="J21" s="621"/>
      <c r="K21" s="621"/>
      <c r="L21" s="603"/>
      <c r="M21" s="608" t="s">
        <v>1205</v>
      </c>
      <c r="N21" s="608" t="s">
        <v>1206</v>
      </c>
      <c r="O21" s="608" t="s">
        <v>1207</v>
      </c>
    </row>
    <row r="22" spans="1:15" ht="24.6" customHeight="1">
      <c r="A22" s="6"/>
      <c r="B22" s="6"/>
      <c r="C22" s="606"/>
      <c r="D22" s="607"/>
      <c r="E22" s="606"/>
      <c r="F22" s="607"/>
      <c r="G22" s="609"/>
      <c r="H22" s="609"/>
      <c r="I22" s="606"/>
      <c r="J22" s="700"/>
      <c r="K22" s="700"/>
      <c r="L22" s="605"/>
      <c r="M22" s="609"/>
      <c r="N22" s="609"/>
      <c r="O22" s="609"/>
    </row>
    <row r="23" spans="1:15" ht="91.5" customHeight="1">
      <c r="A23" s="94" t="s">
        <v>390</v>
      </c>
      <c r="B23" s="147"/>
      <c r="C23" s="36" t="s">
        <v>1209</v>
      </c>
      <c r="D23" s="36" t="s">
        <v>1210</v>
      </c>
      <c r="E23" s="36" t="s">
        <v>1211</v>
      </c>
      <c r="F23" s="36" t="s">
        <v>1212</v>
      </c>
      <c r="G23" s="610"/>
      <c r="H23" s="610"/>
      <c r="I23" s="36" t="s">
        <v>1213</v>
      </c>
      <c r="J23" s="36" t="s">
        <v>1202</v>
      </c>
      <c r="K23" s="36" t="s">
        <v>1214</v>
      </c>
      <c r="L23" s="215" t="s">
        <v>1215</v>
      </c>
      <c r="M23" s="610"/>
      <c r="N23" s="610"/>
      <c r="O23" s="610"/>
    </row>
    <row r="24" spans="1:15">
      <c r="A24" s="351" t="s">
        <v>472</v>
      </c>
      <c r="B24" s="352" t="s">
        <v>1216</v>
      </c>
      <c r="C24" s="353"/>
      <c r="D24" s="353"/>
      <c r="E24" s="353"/>
      <c r="F24" s="353"/>
      <c r="G24" s="353"/>
      <c r="H24" s="353"/>
      <c r="I24" s="353"/>
      <c r="J24" s="353"/>
      <c r="K24" s="353"/>
      <c r="L24" s="353"/>
      <c r="M24" s="353"/>
      <c r="N24" s="6"/>
      <c r="O24" s="6"/>
    </row>
    <row r="25" spans="1:15">
      <c r="A25" s="6"/>
      <c r="B25" s="354" t="s">
        <v>531</v>
      </c>
      <c r="C25" s="14">
        <v>2307978580.2550998</v>
      </c>
      <c r="D25" s="14">
        <v>106707410382.61479</v>
      </c>
      <c r="E25" s="14">
        <v>276749113.81</v>
      </c>
      <c r="F25" s="14"/>
      <c r="G25" s="14">
        <v>72325017.25</v>
      </c>
      <c r="H25" s="14">
        <f>SUM(C25:G25)</f>
        <v>109364463093.92989</v>
      </c>
      <c r="I25" s="14">
        <v>4086112872.0029001</v>
      </c>
      <c r="J25" s="14">
        <v>14531805.323000001</v>
      </c>
      <c r="K25" s="14">
        <v>1157200.2760000001</v>
      </c>
      <c r="L25" s="14">
        <f>SUM(I25:K25)</f>
        <v>4101801877.6019001</v>
      </c>
      <c r="M25" s="14">
        <f>L25*12.5</f>
        <v>51272523470.02375</v>
      </c>
      <c r="N25" s="427">
        <v>0.91388533461294841</v>
      </c>
      <c r="O25" s="355"/>
    </row>
    <row r="26" spans="1:15">
      <c r="A26" s="6"/>
      <c r="B26" s="354" t="s">
        <v>1217</v>
      </c>
      <c r="C26" s="14">
        <v>300220.48</v>
      </c>
      <c r="D26" s="14">
        <v>380764891.64850003</v>
      </c>
      <c r="E26" s="14">
        <v>3947997.86</v>
      </c>
      <c r="F26" s="14"/>
      <c r="G26" s="14"/>
      <c r="H26" s="14">
        <f t="shared" ref="H26:H31" si="4">SUM(C26:G26)</f>
        <v>385013109.98850006</v>
      </c>
      <c r="I26" s="14">
        <v>12348662.692600001</v>
      </c>
      <c r="J26" s="14">
        <v>312484.27679999999</v>
      </c>
      <c r="K26" s="14"/>
      <c r="L26" s="14">
        <f t="shared" ref="L26:L30" si="5">SUM(I26:K26)</f>
        <v>12661146.9694</v>
      </c>
      <c r="M26" s="14">
        <f>L26*12.5</f>
        <v>158264337.11750001</v>
      </c>
      <c r="N26" s="427">
        <v>2.8209155098145975E-3</v>
      </c>
      <c r="O26" s="427">
        <v>0.01</v>
      </c>
    </row>
    <row r="27" spans="1:15">
      <c r="A27" s="6"/>
      <c r="B27" s="354" t="s">
        <v>1218</v>
      </c>
      <c r="C27" s="14">
        <v>23143.31</v>
      </c>
      <c r="D27" s="14">
        <v>2084580.61</v>
      </c>
      <c r="E27" s="330"/>
      <c r="F27" s="330"/>
      <c r="G27" s="330"/>
      <c r="H27" s="14">
        <f t="shared" si="4"/>
        <v>2107723.92</v>
      </c>
      <c r="I27" s="14">
        <v>75590.785099999994</v>
      </c>
      <c r="J27" s="14"/>
      <c r="K27" s="14"/>
      <c r="L27" s="14">
        <f t="shared" si="5"/>
        <v>75590.785099999994</v>
      </c>
      <c r="M27" s="14">
        <f t="shared" ref="M27:M30" si="6">L27*12.5</f>
        <v>944884.81374999997</v>
      </c>
      <c r="N27" s="427">
        <v>1.6841698355054886E-5</v>
      </c>
      <c r="O27" s="427">
        <v>5.0000000000000001E-3</v>
      </c>
    </row>
    <row r="28" spans="1:15">
      <c r="A28" s="6"/>
      <c r="B28" s="354" t="s">
        <v>1219</v>
      </c>
      <c r="C28" s="14">
        <v>932.28</v>
      </c>
      <c r="D28" s="14">
        <v>1072197.3213</v>
      </c>
      <c r="E28" s="330"/>
      <c r="F28" s="330"/>
      <c r="G28" s="330"/>
      <c r="H28" s="14">
        <f t="shared" si="4"/>
        <v>1073129.6013</v>
      </c>
      <c r="I28" s="14">
        <v>60328.009700000002</v>
      </c>
      <c r="J28" s="14"/>
      <c r="K28" s="14"/>
      <c r="L28" s="14">
        <f t="shared" si="5"/>
        <v>60328.009700000002</v>
      </c>
      <c r="M28" s="14">
        <f t="shared" si="6"/>
        <v>754100.12125000008</v>
      </c>
      <c r="N28" s="427">
        <v>1.3441137572312705E-5</v>
      </c>
      <c r="O28" s="427">
        <v>0.01</v>
      </c>
    </row>
    <row r="29" spans="1:15">
      <c r="A29" s="6"/>
      <c r="B29" s="354" t="s">
        <v>1220</v>
      </c>
      <c r="C29" s="14">
        <v>22417.9</v>
      </c>
      <c r="D29" s="14">
        <v>236302.62</v>
      </c>
      <c r="E29" s="330"/>
      <c r="F29" s="330"/>
      <c r="G29" s="330"/>
      <c r="H29" s="14">
        <f t="shared" si="4"/>
        <v>258720.52</v>
      </c>
      <c r="I29" s="14">
        <v>12727.6113</v>
      </c>
      <c r="J29" s="14"/>
      <c r="K29" s="14"/>
      <c r="L29" s="14">
        <f t="shared" si="5"/>
        <v>12727.6113</v>
      </c>
      <c r="M29" s="14">
        <f t="shared" si="6"/>
        <v>159095.14125000002</v>
      </c>
      <c r="N29" s="427">
        <v>2.8357238254823736E-6</v>
      </c>
      <c r="O29" s="427">
        <v>5.0000000000000001E-3</v>
      </c>
    </row>
    <row r="30" spans="1:15">
      <c r="A30" s="6"/>
      <c r="B30" s="354" t="s">
        <v>1221</v>
      </c>
      <c r="C30" s="14">
        <v>31510.25</v>
      </c>
      <c r="D30" s="14">
        <v>146709180.97240001</v>
      </c>
      <c r="E30" s="330"/>
      <c r="F30" s="330"/>
      <c r="G30" s="330"/>
      <c r="H30" s="14">
        <f t="shared" si="4"/>
        <v>146740691.22240001</v>
      </c>
      <c r="I30" s="14">
        <v>9902093.4043000005</v>
      </c>
      <c r="J30" s="330"/>
      <c r="K30" s="330"/>
      <c r="L30" s="14">
        <f t="shared" si="5"/>
        <v>9902093.4043000005</v>
      </c>
      <c r="M30" s="14">
        <f t="shared" si="6"/>
        <v>123776167.55375001</v>
      </c>
      <c r="N30" s="427">
        <v>2.2061957681505703E-3</v>
      </c>
      <c r="O30" s="427">
        <v>5.0000000000000001E-3</v>
      </c>
    </row>
    <row r="31" spans="1:15">
      <c r="A31" s="6"/>
      <c r="B31" s="354" t="s">
        <v>535</v>
      </c>
      <c r="C31" s="14">
        <v>2653316662.6139979</v>
      </c>
      <c r="D31" s="14">
        <v>2597792260.3186998</v>
      </c>
      <c r="E31" s="14">
        <v>25724005.222999997</v>
      </c>
      <c r="F31" s="330"/>
      <c r="G31" s="14">
        <v>395507833.74000001</v>
      </c>
      <c r="H31" s="14">
        <f t="shared" si="4"/>
        <v>5672340761.8956966</v>
      </c>
      <c r="I31" s="14">
        <v>355609038.46959996</v>
      </c>
      <c r="J31" s="14">
        <v>1860375.4791999999</v>
      </c>
      <c r="K31" s="14">
        <v>6328125.339900001</v>
      </c>
      <c r="L31" s="14">
        <f>SUM(I31:K31)</f>
        <v>363797539.28869998</v>
      </c>
      <c r="M31" s="14">
        <f>L31*12.5</f>
        <v>4547469241.1087494</v>
      </c>
      <c r="N31" s="428">
        <v>8.10544355493341E-2</v>
      </c>
      <c r="O31" s="356"/>
    </row>
    <row r="32" spans="1:15" s="360" customFormat="1" ht="12" customHeight="1">
      <c r="A32" s="357" t="s">
        <v>473</v>
      </c>
      <c r="B32" s="358" t="s">
        <v>175</v>
      </c>
      <c r="C32" s="24">
        <f>SUM(C25:C31)</f>
        <v>4961673467.089098</v>
      </c>
      <c r="D32" s="24">
        <f>SUM(D25:D31)</f>
        <v>109836069796.10568</v>
      </c>
      <c r="E32" s="24">
        <f t="shared" ref="E32" si="7">SUM(E25:E31)</f>
        <v>306421116.89300001</v>
      </c>
      <c r="F32" s="24"/>
      <c r="G32" s="24">
        <f t="shared" ref="G32:K32" si="8">SUM(G25:G31)</f>
        <v>467832850.99000001</v>
      </c>
      <c r="H32" s="24">
        <f t="shared" si="8"/>
        <v>115571997231.07777</v>
      </c>
      <c r="I32" s="24">
        <f t="shared" si="8"/>
        <v>4464121312.9755001</v>
      </c>
      <c r="J32" s="24">
        <f t="shared" si="8"/>
        <v>16704665.079</v>
      </c>
      <c r="K32" s="24">
        <f t="shared" si="8"/>
        <v>7485325.6159000006</v>
      </c>
      <c r="L32" s="24">
        <f>SUM(L25:L31)</f>
        <v>4488311303.6703997</v>
      </c>
      <c r="M32" s="24">
        <f>SUM(M25:M31)</f>
        <v>56103891295.879997</v>
      </c>
      <c r="N32" s="429">
        <f>SUM(N25:N31)</f>
        <v>1.0000000000000004</v>
      </c>
      <c r="O32" s="359"/>
    </row>
    <row r="33" spans="1:15">
      <c r="A33" s="6"/>
      <c r="B33" s="6"/>
      <c r="C33" s="6"/>
      <c r="D33" s="6"/>
      <c r="E33" s="6"/>
      <c r="F33" s="6"/>
      <c r="G33" s="6"/>
      <c r="H33" s="6"/>
      <c r="I33" s="6"/>
      <c r="J33" s="6"/>
      <c r="K33" s="6"/>
      <c r="L33" s="6"/>
      <c r="M33" s="438"/>
      <c r="N33" s="6"/>
      <c r="O33" s="6"/>
    </row>
    <row r="34" spans="1:15">
      <c r="A34" s="6"/>
      <c r="B34" s="6"/>
      <c r="C34" s="14"/>
      <c r="D34" s="14"/>
      <c r="E34" s="14"/>
      <c r="F34" s="14"/>
      <c r="G34" s="14"/>
      <c r="H34" s="14"/>
      <c r="I34" s="14"/>
      <c r="J34" s="14"/>
      <c r="K34" s="14"/>
      <c r="L34" s="14"/>
      <c r="M34" s="14"/>
      <c r="N34" s="14"/>
      <c r="O34" s="6"/>
    </row>
    <row r="35" spans="1:15" ht="18.75">
      <c r="A35" s="3" t="s">
        <v>1229</v>
      </c>
      <c r="B35" s="6"/>
      <c r="C35" s="6"/>
      <c r="D35" s="6"/>
      <c r="E35" s="6"/>
      <c r="F35" s="6"/>
      <c r="G35" s="6"/>
      <c r="H35" s="6"/>
      <c r="I35" s="6"/>
      <c r="J35" s="6"/>
      <c r="K35" s="6"/>
      <c r="L35" s="6"/>
      <c r="M35" s="6"/>
      <c r="N35" s="504"/>
      <c r="O35" s="6"/>
    </row>
    <row r="36" spans="1:15">
      <c r="A36" s="6"/>
      <c r="B36" s="6"/>
      <c r="C36" s="6"/>
      <c r="D36" s="6"/>
      <c r="E36" s="6"/>
      <c r="F36" s="6"/>
      <c r="G36" s="6"/>
      <c r="H36" s="6"/>
      <c r="I36" s="6"/>
      <c r="J36" s="6"/>
      <c r="K36" s="6"/>
      <c r="L36" s="6"/>
      <c r="M36" s="6"/>
      <c r="N36" s="6"/>
      <c r="O36" s="6"/>
    </row>
    <row r="37" spans="1:15">
      <c r="A37" s="6"/>
      <c r="B37" s="6"/>
      <c r="C37" s="6"/>
      <c r="D37" s="6"/>
      <c r="E37" s="6"/>
      <c r="F37" s="6"/>
      <c r="G37" s="6"/>
      <c r="H37" s="6"/>
      <c r="I37" s="6"/>
      <c r="J37" s="6"/>
      <c r="K37" s="6"/>
      <c r="L37" s="6"/>
      <c r="M37" s="6"/>
      <c r="N37" s="6"/>
      <c r="O37" s="6"/>
    </row>
    <row r="38" spans="1:15">
      <c r="A38" s="94" t="s">
        <v>365</v>
      </c>
      <c r="B38" s="147"/>
      <c r="C38" s="456"/>
      <c r="D38" s="457"/>
      <c r="E38" s="109" t="s">
        <v>133</v>
      </c>
      <c r="F38" s="6"/>
      <c r="G38" s="6"/>
      <c r="H38" s="6"/>
      <c r="I38" s="6"/>
      <c r="J38" s="6"/>
      <c r="K38" s="6"/>
      <c r="L38" s="6"/>
      <c r="M38" s="6"/>
      <c r="N38" s="6"/>
      <c r="O38" s="6"/>
    </row>
    <row r="39" spans="1:15" ht="12.95" customHeight="1">
      <c r="A39" s="351">
        <v>1</v>
      </c>
      <c r="B39" s="698" t="s">
        <v>199</v>
      </c>
      <c r="C39" s="698"/>
      <c r="D39" s="698"/>
      <c r="E39" s="14">
        <v>69337511369.563721</v>
      </c>
      <c r="F39" s="6"/>
      <c r="G39" s="6"/>
      <c r="H39" s="6"/>
      <c r="I39" s="6"/>
      <c r="J39" s="6"/>
      <c r="K39" s="6"/>
      <c r="L39" s="6"/>
      <c r="M39" s="6"/>
      <c r="N39" s="6"/>
      <c r="O39" s="6"/>
    </row>
    <row r="40" spans="1:15" ht="12.95" customHeight="1">
      <c r="A40" s="351">
        <v>2</v>
      </c>
      <c r="B40" s="699" t="s">
        <v>1222</v>
      </c>
      <c r="C40" s="699"/>
      <c r="D40" s="699"/>
      <c r="E40" s="455">
        <v>7.1662527365054884E-5</v>
      </c>
      <c r="F40" s="6"/>
      <c r="G40" s="6"/>
      <c r="H40" s="6"/>
      <c r="I40" s="6"/>
      <c r="J40" s="6"/>
      <c r="K40" s="6"/>
      <c r="L40" s="6"/>
      <c r="M40" s="6"/>
      <c r="N40" s="6"/>
      <c r="O40" s="6"/>
    </row>
    <row r="41" spans="1:15" ht="12.95" customHeight="1">
      <c r="A41" s="357">
        <v>3</v>
      </c>
      <c r="B41" s="697" t="s">
        <v>1223</v>
      </c>
      <c r="C41" s="697"/>
      <c r="D41" s="697"/>
      <c r="E41" s="24">
        <v>4968901.3059461657</v>
      </c>
      <c r="F41" s="6"/>
      <c r="G41" s="177"/>
      <c r="H41" s="6"/>
      <c r="I41" s="6"/>
      <c r="J41" s="6"/>
      <c r="K41" s="6"/>
      <c r="L41" s="6"/>
      <c r="M41" s="6"/>
      <c r="N41" s="6"/>
      <c r="O41" s="6"/>
    </row>
    <row r="42" spans="1:15">
      <c r="A42" s="6"/>
      <c r="B42" s="6"/>
      <c r="C42" s="6"/>
      <c r="D42" s="6"/>
      <c r="E42" s="6"/>
      <c r="F42" s="6"/>
      <c r="G42" s="6"/>
      <c r="H42" s="6"/>
      <c r="I42" s="6"/>
      <c r="J42" s="6"/>
      <c r="K42" s="6"/>
      <c r="L42" s="6"/>
      <c r="M42" s="6"/>
      <c r="N42" s="6"/>
      <c r="O42" s="6"/>
    </row>
    <row r="43" spans="1:15">
      <c r="A43" s="94" t="s">
        <v>390</v>
      </c>
      <c r="B43" s="147"/>
      <c r="C43" s="456"/>
      <c r="D43" s="457"/>
      <c r="E43" s="109" t="s">
        <v>133</v>
      </c>
      <c r="F43" s="68"/>
      <c r="G43" s="68"/>
      <c r="H43" s="68"/>
      <c r="I43" s="68"/>
      <c r="J43" s="68"/>
      <c r="K43" s="68"/>
      <c r="L43" s="68"/>
      <c r="M43" s="68"/>
      <c r="N43" s="68"/>
      <c r="O43" s="68"/>
    </row>
    <row r="44" spans="1:15">
      <c r="A44" s="351">
        <v>1</v>
      </c>
      <c r="B44" s="698" t="s">
        <v>199</v>
      </c>
      <c r="C44" s="698"/>
      <c r="D44" s="698"/>
      <c r="E44" s="14">
        <v>65731012418.924843</v>
      </c>
      <c r="F44" s="68"/>
      <c r="G44" s="68"/>
      <c r="H44" s="68"/>
      <c r="I44" s="68"/>
      <c r="J44" s="68"/>
      <c r="K44" s="68"/>
      <c r="L44" s="68"/>
      <c r="M44" s="68"/>
      <c r="N44" s="68"/>
      <c r="O44" s="68"/>
    </row>
    <row r="45" spans="1:15">
      <c r="A45" s="351">
        <v>2</v>
      </c>
      <c r="B45" s="699" t="s">
        <v>1222</v>
      </c>
      <c r="C45" s="699"/>
      <c r="D45" s="699"/>
      <c r="E45" s="455">
        <v>3.947293242552464E-5</v>
      </c>
      <c r="F45" s="68"/>
      <c r="G45" s="68"/>
      <c r="H45" s="68"/>
      <c r="I45" s="68"/>
      <c r="J45" s="68"/>
      <c r="K45" s="68"/>
      <c r="L45" s="68"/>
      <c r="M45" s="68"/>
      <c r="N45" s="68"/>
      <c r="O45" s="68"/>
    </row>
    <row r="46" spans="1:15">
      <c r="A46" s="357">
        <v>3</v>
      </c>
      <c r="B46" s="697" t="s">
        <v>1223</v>
      </c>
      <c r="C46" s="697"/>
      <c r="D46" s="697"/>
      <c r="E46" s="24">
        <v>2594595.8114735414</v>
      </c>
      <c r="F46" s="68"/>
      <c r="G46" s="68"/>
      <c r="H46" s="68"/>
      <c r="I46" s="68"/>
      <c r="J46" s="68"/>
      <c r="K46" s="68"/>
      <c r="L46" s="68"/>
      <c r="M46" s="68"/>
      <c r="N46" s="68"/>
      <c r="O46" s="68"/>
    </row>
    <row r="47" spans="1:15">
      <c r="A47" s="68"/>
      <c r="B47" s="68"/>
      <c r="C47" s="68"/>
      <c r="D47" s="68"/>
      <c r="E47" s="68"/>
      <c r="F47" s="68"/>
      <c r="G47" s="68"/>
      <c r="H47" s="68"/>
      <c r="I47" s="68"/>
      <c r="J47" s="68"/>
      <c r="K47" s="68"/>
      <c r="L47" s="68"/>
      <c r="M47" s="68"/>
      <c r="N47" s="68"/>
      <c r="O47" s="68"/>
    </row>
  </sheetData>
  <mergeCells count="22">
    <mergeCell ref="N7:N9"/>
    <mergeCell ref="O7:O9"/>
    <mergeCell ref="C7:D8"/>
    <mergeCell ref="E7:F8"/>
    <mergeCell ref="G7:G9"/>
    <mergeCell ref="H7:H9"/>
    <mergeCell ref="I7:L8"/>
    <mergeCell ref="M7:M9"/>
    <mergeCell ref="B46:D46"/>
    <mergeCell ref="M21:M23"/>
    <mergeCell ref="N21:N23"/>
    <mergeCell ref="O21:O23"/>
    <mergeCell ref="B44:D44"/>
    <mergeCell ref="B45:D45"/>
    <mergeCell ref="B39:D39"/>
    <mergeCell ref="B40:D40"/>
    <mergeCell ref="B41:D41"/>
    <mergeCell ref="C21:D22"/>
    <mergeCell ref="E21:F22"/>
    <mergeCell ref="G21:G23"/>
    <mergeCell ref="H21:H23"/>
    <mergeCell ref="I21:L22"/>
  </mergeCells>
  <conditionalFormatting sqref="N11:N18 C10:M17 C18:L18">
    <cfRule type="cellIs" dxfId="14" priority="17" stopIfTrue="1" operator="lessThan">
      <formula>0</formula>
    </cfRule>
  </conditionalFormatting>
  <conditionalFormatting sqref="O18">
    <cfRule type="cellIs" dxfId="13" priority="16" stopIfTrue="1" operator="lessThan">
      <formula>0</formula>
    </cfRule>
  </conditionalFormatting>
  <conditionalFormatting sqref="O11:O17">
    <cfRule type="cellIs" dxfId="12" priority="14" stopIfTrue="1" operator="lessThan">
      <formula>0</formula>
    </cfRule>
  </conditionalFormatting>
  <conditionalFormatting sqref="E40">
    <cfRule type="cellIs" dxfId="11" priority="12" stopIfTrue="1" operator="lessThan">
      <formula>0</formula>
    </cfRule>
  </conditionalFormatting>
  <conditionalFormatting sqref="E39">
    <cfRule type="cellIs" dxfId="10" priority="11" stopIfTrue="1" operator="lessThan">
      <formula>0</formula>
    </cfRule>
  </conditionalFormatting>
  <conditionalFormatting sqref="E41">
    <cfRule type="cellIs" dxfId="9" priority="10" stopIfTrue="1" operator="lessThan">
      <formula>0</formula>
    </cfRule>
  </conditionalFormatting>
  <conditionalFormatting sqref="M18:M19">
    <cfRule type="cellIs" dxfId="8" priority="9" stopIfTrue="1" operator="lessThan">
      <formula>0</formula>
    </cfRule>
  </conditionalFormatting>
  <conditionalFormatting sqref="C34:N34">
    <cfRule type="cellIs" dxfId="7" priority="8" stopIfTrue="1" operator="lessThan">
      <formula>0</formula>
    </cfRule>
  </conditionalFormatting>
  <conditionalFormatting sqref="E46">
    <cfRule type="cellIs" dxfId="6" priority="1" stopIfTrue="1" operator="lessThan">
      <formula>0</formula>
    </cfRule>
  </conditionalFormatting>
  <conditionalFormatting sqref="N25:N32 C24:M31 C32:L32">
    <cfRule type="cellIs" dxfId="5" priority="7" stopIfTrue="1" operator="lessThan">
      <formula>0</formula>
    </cfRule>
  </conditionalFormatting>
  <conditionalFormatting sqref="O32">
    <cfRule type="cellIs" dxfId="4" priority="6" stopIfTrue="1" operator="lessThan">
      <formula>0</formula>
    </cfRule>
  </conditionalFormatting>
  <conditionalFormatting sqref="O25:O31">
    <cfRule type="cellIs" dxfId="3" priority="5" stopIfTrue="1" operator="lessThan">
      <formula>0</formula>
    </cfRule>
  </conditionalFormatting>
  <conditionalFormatting sqref="M32:M33">
    <cfRule type="cellIs" dxfId="2" priority="4" stopIfTrue="1" operator="lessThan">
      <formula>0</formula>
    </cfRule>
  </conditionalFormatting>
  <conditionalFormatting sqref="E45">
    <cfRule type="cellIs" dxfId="1" priority="3" stopIfTrue="1" operator="lessThan">
      <formula>0</formula>
    </cfRule>
  </conditionalFormatting>
  <conditionalFormatting sqref="E44">
    <cfRule type="cellIs" dxfId="0" priority="2" stopIfTrue="1" operator="lessThan">
      <formula>0</formula>
    </cfRule>
  </conditionalFormatting>
  <pageMargins left="0.70866141732283472" right="0.70866141732283472" top="0.74803149606299213" bottom="0.74803149606299213" header="0.31496062992125984" footer="0.31496062992125984"/>
  <pageSetup paperSize="9" scale="76" fitToHeight="0" orientation="landscape" r:id="rId1"/>
  <headerFooter>
    <oddHeader xml:space="preserve">&amp;C
</oddHeader>
  </headerFooter>
  <ignoredErrors>
    <ignoredError sqref="N18 N32" unlockedFormula="1"/>
    <ignoredError sqref="A10 A18 A24 A32"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42E52-EC20-4F69-A94D-26C9024FCBC9}">
  <sheetPr>
    <pageSetUpPr fitToPage="1"/>
  </sheetPr>
  <dimension ref="A1:K23"/>
  <sheetViews>
    <sheetView showGridLines="0" zoomScaleNormal="100" workbookViewId="0">
      <selection activeCell="H1" sqref="H1"/>
    </sheetView>
  </sheetViews>
  <sheetFormatPr defaultColWidth="8.375" defaultRowHeight="15"/>
  <cols>
    <col min="1" max="1" width="10.375" style="7" customWidth="1"/>
    <col min="2" max="2" width="40.125" style="7" customWidth="1"/>
    <col min="3" max="7" width="9.5" style="7" customWidth="1"/>
    <col min="8" max="8" width="8.375" style="7"/>
    <col min="9" max="9" width="12" style="26" customWidth="1"/>
    <col min="10" max="10" width="48.125" style="7" customWidth="1"/>
    <col min="11" max="16384" width="8.375" style="7"/>
  </cols>
  <sheetData>
    <row r="1" spans="1:11" s="293" customFormat="1" ht="18.75">
      <c r="A1" s="3" t="s">
        <v>1228</v>
      </c>
      <c r="B1" s="291"/>
      <c r="C1" s="292"/>
      <c r="D1" s="291"/>
      <c r="E1" s="291"/>
      <c r="F1" s="291"/>
      <c r="G1" s="291"/>
    </row>
    <row r="2" spans="1:11" s="293" customFormat="1">
      <c r="A2" s="291"/>
      <c r="B2" s="291"/>
      <c r="C2" s="291"/>
      <c r="D2" s="291"/>
      <c r="E2" s="291"/>
      <c r="F2" s="291"/>
      <c r="G2" s="291"/>
    </row>
    <row r="3" spans="1:11" s="293" customFormat="1">
      <c r="A3" s="9"/>
      <c r="B3" s="291"/>
      <c r="C3" s="291"/>
      <c r="D3" s="291"/>
      <c r="E3" s="291"/>
      <c r="F3" s="291"/>
      <c r="G3" s="291"/>
    </row>
    <row r="4" spans="1:11" s="293" customFormat="1">
      <c r="A4" s="154" t="s">
        <v>365</v>
      </c>
      <c r="B4" s="39"/>
      <c r="C4" s="39"/>
      <c r="D4" s="39"/>
      <c r="E4" s="39"/>
      <c r="F4" s="39"/>
      <c r="G4" s="39"/>
    </row>
    <row r="5" spans="1:11" ht="13.5" customHeight="1">
      <c r="A5" s="701" t="s">
        <v>706</v>
      </c>
      <c r="B5" s="701"/>
      <c r="C5" s="294" t="s">
        <v>133</v>
      </c>
      <c r="D5" s="294" t="s">
        <v>134</v>
      </c>
      <c r="E5" s="294" t="s">
        <v>135</v>
      </c>
      <c r="F5" s="294" t="s">
        <v>190</v>
      </c>
      <c r="G5" s="295" t="s">
        <v>191</v>
      </c>
      <c r="H5" s="26"/>
      <c r="J5" s="26"/>
      <c r="K5" s="26"/>
    </row>
    <row r="6" spans="1:11" ht="15" customHeight="1">
      <c r="A6" s="701"/>
      <c r="B6" s="701"/>
      <c r="C6" s="701" t="s">
        <v>707</v>
      </c>
      <c r="D6" s="701"/>
      <c r="E6" s="701"/>
      <c r="F6" s="579" t="s">
        <v>708</v>
      </c>
      <c r="G6" s="579" t="s">
        <v>362</v>
      </c>
    </row>
    <row r="7" spans="1:11" ht="21.95" customHeight="1">
      <c r="A7" s="701"/>
      <c r="B7" s="701"/>
      <c r="C7" s="296">
        <v>2019</v>
      </c>
      <c r="D7" s="296">
        <v>2020</v>
      </c>
      <c r="E7" s="296">
        <v>2021</v>
      </c>
      <c r="F7" s="579"/>
      <c r="G7" s="579"/>
    </row>
    <row r="8" spans="1:11" ht="24" hidden="1">
      <c r="A8" s="27">
        <v>1</v>
      </c>
      <c r="B8" s="297" t="s">
        <v>709</v>
      </c>
      <c r="C8" s="27"/>
      <c r="D8" s="27"/>
      <c r="E8" s="27"/>
      <c r="F8" s="27"/>
      <c r="G8" s="27"/>
    </row>
    <row r="9" spans="1:11" ht="24">
      <c r="A9" s="27">
        <v>2</v>
      </c>
      <c r="B9" s="298" t="s">
        <v>710</v>
      </c>
      <c r="C9" s="18">
        <v>2108524548.3800001</v>
      </c>
      <c r="D9" s="18">
        <v>2252787230.6799998</v>
      </c>
      <c r="E9" s="18">
        <v>2438930013.5999999</v>
      </c>
      <c r="F9" s="18">
        <v>308116107.55279499</v>
      </c>
      <c r="G9" s="18">
        <v>3851451344.4099374</v>
      </c>
    </row>
    <row r="10" spans="1:11">
      <c r="A10" s="27">
        <v>3</v>
      </c>
      <c r="B10" s="299" t="s">
        <v>711</v>
      </c>
      <c r="C10" s="18">
        <v>2108524548.3800001</v>
      </c>
      <c r="D10" s="18">
        <v>2252787230.6799998</v>
      </c>
      <c r="E10" s="18">
        <v>2438930013.5999999</v>
      </c>
      <c r="F10" s="18"/>
      <c r="G10" s="300"/>
    </row>
    <row r="11" spans="1:11" hidden="1">
      <c r="A11" s="27">
        <v>4</v>
      </c>
      <c r="B11" s="28" t="s">
        <v>712</v>
      </c>
      <c r="C11" s="18"/>
      <c r="D11" s="18"/>
      <c r="E11" s="18"/>
      <c r="F11" s="18"/>
      <c r="G11" s="29"/>
    </row>
    <row r="12" spans="1:11" ht="24" hidden="1">
      <c r="A12" s="301">
        <v>5</v>
      </c>
      <c r="B12" s="297" t="s">
        <v>713</v>
      </c>
      <c r="C12" s="18"/>
      <c r="D12" s="18"/>
      <c r="E12" s="18"/>
      <c r="F12" s="18"/>
      <c r="G12" s="18"/>
    </row>
    <row r="13" spans="1:11">
      <c r="A13" s="9"/>
      <c r="B13" s="9"/>
      <c r="C13" s="9"/>
      <c r="D13" s="9"/>
      <c r="E13" s="9"/>
      <c r="F13" s="9"/>
      <c r="G13" s="9"/>
    </row>
    <row r="14" spans="1:11">
      <c r="A14" s="154" t="s">
        <v>390</v>
      </c>
      <c r="B14" s="39"/>
      <c r="C14" s="39"/>
      <c r="D14" s="39"/>
      <c r="E14" s="39"/>
      <c r="F14" s="39"/>
      <c r="G14" s="39"/>
    </row>
    <row r="15" spans="1:11" ht="14.45" customHeight="1">
      <c r="A15" s="701" t="s">
        <v>706</v>
      </c>
      <c r="B15" s="701"/>
      <c r="C15" s="294" t="s">
        <v>133</v>
      </c>
      <c r="D15" s="294" t="s">
        <v>134</v>
      </c>
      <c r="E15" s="294" t="s">
        <v>135</v>
      </c>
      <c r="F15" s="294" t="s">
        <v>190</v>
      </c>
      <c r="G15" s="295" t="s">
        <v>191</v>
      </c>
    </row>
    <row r="16" spans="1:11" ht="14.45" customHeight="1">
      <c r="A16" s="701"/>
      <c r="B16" s="701"/>
      <c r="C16" s="701" t="s">
        <v>707</v>
      </c>
      <c r="D16" s="701"/>
      <c r="E16" s="701"/>
      <c r="F16" s="579" t="s">
        <v>708</v>
      </c>
      <c r="G16" s="579" t="s">
        <v>362</v>
      </c>
    </row>
    <row r="17" spans="1:7" ht="23.1" customHeight="1">
      <c r="A17" s="701"/>
      <c r="B17" s="701"/>
      <c r="C17" s="296">
        <v>2018</v>
      </c>
      <c r="D17" s="296">
        <v>2019</v>
      </c>
      <c r="E17" s="296">
        <v>2020</v>
      </c>
      <c r="F17" s="579"/>
      <c r="G17" s="579"/>
    </row>
    <row r="18" spans="1:7" ht="14.45" hidden="1" customHeight="1">
      <c r="A18" s="27">
        <v>1</v>
      </c>
      <c r="B18" s="297" t="s">
        <v>709</v>
      </c>
      <c r="C18" s="27"/>
      <c r="D18" s="27"/>
      <c r="E18" s="27"/>
      <c r="F18" s="27"/>
      <c r="G18" s="27"/>
    </row>
    <row r="19" spans="1:7" ht="24">
      <c r="A19" s="27">
        <v>2</v>
      </c>
      <c r="B19" s="298" t="s">
        <v>710</v>
      </c>
      <c r="C19" s="18">
        <v>2395895746.3741999</v>
      </c>
      <c r="D19" s="18">
        <v>2108524548.3653004</v>
      </c>
      <c r="E19" s="18">
        <v>2252787230.6805997</v>
      </c>
      <c r="F19" s="18">
        <v>302878126.85136801</v>
      </c>
      <c r="G19" s="18">
        <v>3785976585.6421003</v>
      </c>
    </row>
    <row r="20" spans="1:7">
      <c r="A20" s="27">
        <v>3</v>
      </c>
      <c r="B20" s="299" t="s">
        <v>711</v>
      </c>
      <c r="C20" s="18">
        <v>2395895746.3741999</v>
      </c>
      <c r="D20" s="18">
        <v>2108524548.3653004</v>
      </c>
      <c r="E20" s="18">
        <v>2252787230.6805997</v>
      </c>
      <c r="F20" s="18"/>
      <c r="G20" s="300"/>
    </row>
    <row r="21" spans="1:7" hidden="1">
      <c r="A21" s="27">
        <v>4</v>
      </c>
      <c r="B21" s="28" t="s">
        <v>712</v>
      </c>
      <c r="C21" s="18"/>
      <c r="D21" s="18"/>
      <c r="E21" s="18"/>
      <c r="F21" s="18"/>
      <c r="G21" s="29"/>
    </row>
    <row r="22" spans="1:7" ht="24" hidden="1">
      <c r="A22" s="301">
        <v>5</v>
      </c>
      <c r="B22" s="297" t="s">
        <v>713</v>
      </c>
      <c r="C22" s="18"/>
      <c r="D22" s="18"/>
      <c r="E22" s="18"/>
      <c r="F22" s="18"/>
      <c r="G22" s="18"/>
    </row>
    <row r="23" spans="1:7">
      <c r="A23" s="9"/>
      <c r="B23" s="9"/>
      <c r="C23" s="9"/>
      <c r="D23" s="9"/>
      <c r="E23" s="9"/>
      <c r="F23" s="9"/>
      <c r="G23" s="9"/>
    </row>
  </sheetData>
  <mergeCells count="8">
    <mergeCell ref="A15:B17"/>
    <mergeCell ref="C16:E16"/>
    <mergeCell ref="F16:F17"/>
    <mergeCell ref="G16:G17"/>
    <mergeCell ref="A5:B7"/>
    <mergeCell ref="C6:E6"/>
    <mergeCell ref="F6:F7"/>
    <mergeCell ref="G6:G7"/>
  </mergeCells>
  <pageMargins left="0.70866141732283472" right="0.70866141732283472" top="0.74803149606299213" bottom="0.74803149606299213" header="0.31496062992125984" footer="0.31496062992125984"/>
  <pageSetup paperSize="9" fitToHeight="0" orientation="landscape" verticalDpi="1200" r:id="rId1"/>
  <headerFooter>
    <oddHeader xml:space="preserve">&amp;C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D9F8-7F04-40BF-8D12-4A3A01E1F092}">
  <dimension ref="A1:L41"/>
  <sheetViews>
    <sheetView showGridLines="0" zoomScaleNormal="100" workbookViewId="0">
      <selection activeCell="I36" sqref="I36"/>
    </sheetView>
  </sheetViews>
  <sheetFormatPr defaultColWidth="8.625" defaultRowHeight="15"/>
  <cols>
    <col min="1" max="1" width="3.625" style="7" customWidth="1"/>
    <col min="2" max="2" width="62" style="7" customWidth="1"/>
    <col min="3" max="3" width="8.75" style="7" bestFit="1" customWidth="1"/>
    <col min="4" max="4" width="10.375" style="7" customWidth="1"/>
    <col min="5" max="5" width="9.375" style="7" customWidth="1"/>
    <col min="6" max="16384" width="8.625" style="7"/>
  </cols>
  <sheetData>
    <row r="1" spans="1:12" ht="18.75">
      <c r="A1" s="3" t="s">
        <v>178</v>
      </c>
      <c r="B1" s="100"/>
      <c r="C1" s="100"/>
      <c r="D1" s="100"/>
      <c r="E1" s="124"/>
      <c r="F1" s="124"/>
      <c r="G1" s="124"/>
      <c r="H1" s="125"/>
      <c r="I1" s="124"/>
      <c r="J1" s="124"/>
      <c r="K1" s="124"/>
      <c r="L1" s="124"/>
    </row>
    <row r="2" spans="1:12" ht="18.75">
      <c r="A2" s="3"/>
      <c r="B2" s="100"/>
      <c r="C2" s="100"/>
      <c r="D2" s="100"/>
      <c r="E2" s="124"/>
      <c r="F2" s="124"/>
      <c r="G2" s="124"/>
      <c r="H2" s="125"/>
      <c r="I2" s="124"/>
      <c r="J2" s="124"/>
      <c r="K2" s="124"/>
      <c r="L2" s="124"/>
    </row>
    <row r="3" spans="1:12">
      <c r="A3" s="126"/>
      <c r="B3" s="126"/>
      <c r="C3" s="126"/>
      <c r="D3" s="126"/>
      <c r="E3" s="106"/>
      <c r="F3" s="106"/>
      <c r="G3" s="106"/>
      <c r="H3" s="107"/>
      <c r="I3" s="106"/>
      <c r="J3" s="106"/>
      <c r="K3" s="571"/>
      <c r="L3" s="571"/>
    </row>
    <row r="4" spans="1:12" ht="24.75">
      <c r="A4" s="127" t="s">
        <v>179</v>
      </c>
      <c r="B4" s="128"/>
      <c r="C4" s="129" t="s">
        <v>136</v>
      </c>
      <c r="D4" s="129" t="s">
        <v>180</v>
      </c>
      <c r="E4" s="130"/>
    </row>
    <row r="5" spans="1:12">
      <c r="A5" s="87" t="s">
        <v>181</v>
      </c>
      <c r="B5" s="58"/>
      <c r="C5" s="366">
        <v>17.63</v>
      </c>
      <c r="D5" s="366">
        <v>18.2</v>
      </c>
      <c r="E5" s="131"/>
    </row>
    <row r="6" spans="1:12">
      <c r="A6" s="87" t="s">
        <v>182</v>
      </c>
      <c r="B6" s="58"/>
      <c r="C6" s="366">
        <v>17.63</v>
      </c>
      <c r="D6" s="366">
        <v>18.2</v>
      </c>
      <c r="E6" s="131"/>
    </row>
    <row r="7" spans="1:12">
      <c r="A7" s="87" t="s">
        <v>183</v>
      </c>
      <c r="B7" s="58"/>
      <c r="C7" s="366">
        <v>19.68</v>
      </c>
      <c r="D7" s="366">
        <v>20.41</v>
      </c>
      <c r="E7" s="131"/>
    </row>
    <row r="8" spans="1:12">
      <c r="A8" s="87"/>
      <c r="B8" s="58"/>
      <c r="C8" s="132"/>
      <c r="D8" s="132"/>
      <c r="E8" s="131"/>
    </row>
    <row r="9" spans="1:12" ht="24.75">
      <c r="A9" s="127" t="s">
        <v>184</v>
      </c>
      <c r="B9" s="133"/>
      <c r="C9" s="129" t="str">
        <f>+C4</f>
        <v>30 June 2022</v>
      </c>
      <c r="D9" s="129" t="str">
        <f>+D4</f>
        <v>31 Dec 2021</v>
      </c>
      <c r="E9" s="134"/>
    </row>
    <row r="10" spans="1:12">
      <c r="A10" s="87" t="s">
        <v>181</v>
      </c>
      <c r="B10" s="58"/>
      <c r="C10" s="366">
        <v>17.63</v>
      </c>
      <c r="D10" s="366">
        <v>18.2</v>
      </c>
      <c r="E10" s="449"/>
    </row>
    <row r="11" spans="1:12">
      <c r="A11" s="87" t="s">
        <v>182</v>
      </c>
      <c r="B11" s="58"/>
      <c r="C11" s="366">
        <v>17.63</v>
      </c>
      <c r="D11" s="366">
        <v>18.2</v>
      </c>
      <c r="E11" s="449"/>
    </row>
    <row r="12" spans="1:12">
      <c r="A12" s="87" t="s">
        <v>183</v>
      </c>
      <c r="B12" s="58"/>
      <c r="C12" s="366">
        <v>19.52</v>
      </c>
      <c r="D12" s="366">
        <v>20.190000000000001</v>
      </c>
      <c r="E12" s="449"/>
    </row>
    <row r="13" spans="1:12">
      <c r="A13" s="87"/>
      <c r="B13" s="58"/>
      <c r="C13" s="58"/>
      <c r="D13" s="58"/>
      <c r="E13" s="131"/>
      <c r="F13" s="131"/>
      <c r="G13" s="131"/>
    </row>
    <row r="14" spans="1:12" ht="44.25" customHeight="1">
      <c r="A14" s="580" t="s">
        <v>1264</v>
      </c>
      <c r="B14" s="580"/>
      <c r="C14" s="580"/>
      <c r="D14" s="580"/>
      <c r="E14" s="131"/>
      <c r="F14" s="131"/>
      <c r="G14" s="131"/>
    </row>
    <row r="15" spans="1:12">
      <c r="A15" s="135"/>
      <c r="B15" s="135"/>
      <c r="C15" s="135"/>
      <c r="D15" s="135"/>
      <c r="E15" s="131"/>
      <c r="F15" s="131"/>
      <c r="G15" s="131"/>
      <c r="H15" s="136"/>
      <c r="I15" s="136"/>
      <c r="J15" s="136"/>
      <c r="K15" s="136"/>
      <c r="L15" s="136"/>
    </row>
    <row r="16" spans="1:12" ht="24.75">
      <c r="A16" s="127" t="s">
        <v>185</v>
      </c>
      <c r="B16" s="137"/>
      <c r="C16" s="129" t="str">
        <f>+C4</f>
        <v>30 June 2022</v>
      </c>
      <c r="D16" s="129" t="str">
        <f>D9</f>
        <v>31 Dec 2021</v>
      </c>
      <c r="E16" s="131"/>
      <c r="F16" s="131"/>
      <c r="G16" s="131"/>
      <c r="H16" s="77"/>
      <c r="I16" s="77"/>
      <c r="J16" s="77"/>
      <c r="K16" s="77"/>
    </row>
    <row r="17" spans="1:10">
      <c r="A17" s="87" t="s">
        <v>186</v>
      </c>
      <c r="B17" s="58"/>
      <c r="C17" s="65">
        <v>13645324889.744812</v>
      </c>
      <c r="D17" s="65">
        <v>13413378406.802797</v>
      </c>
    </row>
    <row r="18" spans="1:10">
      <c r="A18" s="87" t="s">
        <v>187</v>
      </c>
      <c r="B18" s="58"/>
      <c r="C18" s="173">
        <v>9538876714.6209602</v>
      </c>
      <c r="D18" s="173">
        <v>9040608803.4121666</v>
      </c>
    </row>
    <row r="19" spans="1:10">
      <c r="A19" s="87" t="s">
        <v>188</v>
      </c>
      <c r="B19" s="59"/>
      <c r="C19" s="173">
        <v>4106448175.1238518</v>
      </c>
      <c r="D19" s="173">
        <v>4372769603.3906307</v>
      </c>
    </row>
    <row r="20" spans="1:10">
      <c r="A20" s="58"/>
      <c r="B20" s="59"/>
      <c r="C20" s="59"/>
      <c r="D20" s="60"/>
      <c r="E20" s="61"/>
    </row>
    <row r="21" spans="1:10" ht="106.5" customHeight="1">
      <c r="A21" s="580" t="s">
        <v>1263</v>
      </c>
      <c r="B21" s="580"/>
      <c r="C21" s="580"/>
      <c r="D21" s="580"/>
      <c r="E21" s="138"/>
      <c r="G21" s="581"/>
      <c r="H21" s="581"/>
      <c r="I21" s="581"/>
      <c r="J21" s="581"/>
    </row>
    <row r="22" spans="1:10" ht="59.45" customHeight="1">
      <c r="A22" s="445"/>
      <c r="B22" s="445"/>
      <c r="C22" s="445"/>
      <c r="D22" s="445"/>
      <c r="E22" s="138"/>
      <c r="G22" s="437"/>
      <c r="H22" s="437"/>
      <c r="I22" s="437"/>
      <c r="J22" s="437"/>
    </row>
    <row r="23" spans="1:10">
      <c r="A23" s="139"/>
      <c r="B23" s="139"/>
      <c r="C23" s="139"/>
      <c r="D23" s="139"/>
      <c r="E23" s="138"/>
    </row>
    <row r="24" spans="1:10">
      <c r="A24" s="139"/>
      <c r="B24" s="139"/>
      <c r="C24" s="139"/>
      <c r="D24" s="139"/>
      <c r="E24" s="138"/>
    </row>
    <row r="25" spans="1:10">
      <c r="A25" s="139"/>
      <c r="B25" s="139"/>
      <c r="C25" s="139"/>
      <c r="D25" s="139"/>
      <c r="E25" s="138"/>
    </row>
    <row r="26" spans="1:10">
      <c r="A26" s="139"/>
      <c r="B26" s="139"/>
      <c r="C26" s="139"/>
      <c r="D26" s="139"/>
      <c r="E26" s="138"/>
    </row>
    <row r="27" spans="1:10">
      <c r="A27" s="139"/>
      <c r="B27" s="139"/>
      <c r="C27" s="139"/>
      <c r="D27" s="139"/>
      <c r="E27" s="138"/>
    </row>
    <row r="28" spans="1:10">
      <c r="A28" s="139"/>
      <c r="B28" s="139"/>
      <c r="C28" s="139"/>
      <c r="D28" s="139"/>
      <c r="E28" s="138"/>
    </row>
    <row r="29" spans="1:10">
      <c r="A29" s="139"/>
      <c r="B29" s="139"/>
      <c r="C29" s="139"/>
      <c r="D29" s="139"/>
      <c r="E29" s="138"/>
    </row>
    <row r="30" spans="1:10">
      <c r="A30" s="139"/>
      <c r="B30" s="139"/>
      <c r="C30" s="139"/>
      <c r="D30" s="139"/>
      <c r="E30" s="138"/>
    </row>
    <row r="31" spans="1:10">
      <c r="A31" s="139"/>
      <c r="B31" s="139"/>
      <c r="C31" s="139"/>
      <c r="D31" s="139"/>
      <c r="E31" s="138"/>
    </row>
    <row r="32" spans="1:10">
      <c r="A32" s="139"/>
      <c r="B32" s="139"/>
      <c r="C32" s="139"/>
      <c r="D32" s="139"/>
      <c r="E32" s="138"/>
    </row>
    <row r="33" spans="1:5">
      <c r="A33" s="139"/>
      <c r="B33" s="139"/>
      <c r="C33" s="139"/>
      <c r="D33" s="139"/>
      <c r="E33" s="138"/>
    </row>
    <row r="34" spans="1:5">
      <c r="A34" s="139"/>
      <c r="B34" s="139"/>
      <c r="C34" s="139"/>
      <c r="D34" s="139"/>
      <c r="E34" s="138"/>
    </row>
    <row r="35" spans="1:5">
      <c r="A35" s="139"/>
      <c r="B35" s="139"/>
      <c r="C35" s="139"/>
      <c r="D35" s="139"/>
      <c r="E35" s="138"/>
    </row>
    <row r="36" spans="1:5">
      <c r="A36" s="139"/>
      <c r="B36" s="139"/>
      <c r="C36" s="139"/>
      <c r="D36" s="139"/>
      <c r="E36" s="138"/>
    </row>
    <row r="37" spans="1:5">
      <c r="A37" s="9"/>
      <c r="B37" s="9"/>
      <c r="C37" s="9"/>
      <c r="D37" s="9"/>
      <c r="E37" s="138"/>
    </row>
    <row r="38" spans="1:5">
      <c r="A38" s="9"/>
      <c r="B38" s="9"/>
      <c r="C38" s="9"/>
      <c r="D38" s="9"/>
      <c r="E38" s="138"/>
    </row>
    <row r="39" spans="1:5">
      <c r="A39" s="9"/>
      <c r="B39" s="9"/>
      <c r="C39" s="9"/>
      <c r="D39" s="9"/>
    </row>
    <row r="40" spans="1:5">
      <c r="A40" s="9"/>
      <c r="B40" s="9"/>
      <c r="C40" s="9"/>
      <c r="D40" s="9"/>
    </row>
    <row r="41" spans="1:5">
      <c r="A41" s="9"/>
      <c r="B41" s="9"/>
      <c r="C41" s="9"/>
      <c r="D41" s="9"/>
    </row>
  </sheetData>
  <mergeCells count="4">
    <mergeCell ref="A21:D21"/>
    <mergeCell ref="A14:D14"/>
    <mergeCell ref="K3:L3"/>
    <mergeCell ref="G21:J21"/>
  </mergeCells>
  <pageMargins left="0.70866141732283472" right="0.70866141732283472" top="0.74803149606299213" bottom="0.74803149606299213" header="0.31496062992125984" footer="0.31496062992125984"/>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839D-598A-4498-906B-D6F5EED34E67}">
  <dimension ref="A1:H54"/>
  <sheetViews>
    <sheetView showGridLines="0" zoomScaleNormal="100" workbookViewId="0"/>
  </sheetViews>
  <sheetFormatPr defaultColWidth="8.625" defaultRowHeight="15"/>
  <cols>
    <col min="1" max="1" width="8.625" style="7"/>
    <col min="2" max="2" width="52.625" style="7" customWidth="1"/>
    <col min="3" max="3" width="11" style="79" customWidth="1"/>
    <col min="4" max="7" width="11" style="7" customWidth="1"/>
    <col min="8" max="8" width="17.875" style="7" customWidth="1"/>
    <col min="9" max="16384" width="8.625" style="7"/>
  </cols>
  <sheetData>
    <row r="1" spans="1:7" ht="18.75">
      <c r="A1" s="3" t="s">
        <v>189</v>
      </c>
      <c r="B1" s="68"/>
      <c r="C1" s="463"/>
      <c r="D1" s="68"/>
      <c r="E1" s="68"/>
      <c r="F1" s="68"/>
      <c r="G1" s="68"/>
    </row>
    <row r="2" spans="1:7">
      <c r="A2" s="140"/>
      <c r="B2" s="68"/>
      <c r="C2" s="463"/>
      <c r="D2" s="68"/>
      <c r="E2" s="68"/>
      <c r="F2" s="68"/>
      <c r="G2" s="68"/>
    </row>
    <row r="3" spans="1:7">
      <c r="A3" s="8"/>
      <c r="B3" s="8"/>
      <c r="C3" s="113"/>
      <c r="D3" s="8"/>
      <c r="E3" s="8"/>
      <c r="F3" s="8"/>
      <c r="G3" s="8"/>
    </row>
    <row r="4" spans="1:7">
      <c r="A4" s="25"/>
      <c r="B4" s="141"/>
      <c r="C4" s="109" t="s">
        <v>133</v>
      </c>
      <c r="D4" s="109" t="s">
        <v>134</v>
      </c>
      <c r="E4" s="109" t="s">
        <v>135</v>
      </c>
      <c r="F4" s="109" t="s">
        <v>190</v>
      </c>
      <c r="G4" s="109" t="s">
        <v>191</v>
      </c>
    </row>
    <row r="5" spans="1:7">
      <c r="A5" s="181"/>
      <c r="B5" s="142"/>
      <c r="C5" s="36" t="s">
        <v>136</v>
      </c>
      <c r="D5" s="36" t="s">
        <v>137</v>
      </c>
      <c r="E5" s="36" t="s">
        <v>180</v>
      </c>
      <c r="F5" s="36" t="s">
        <v>192</v>
      </c>
      <c r="G5" s="36" t="s">
        <v>193</v>
      </c>
    </row>
    <row r="6" spans="1:7" ht="15.6" customHeight="1">
      <c r="A6" s="22"/>
      <c r="B6" s="582" t="s">
        <v>194</v>
      </c>
      <c r="C6" s="582"/>
      <c r="D6" s="582"/>
      <c r="E6" s="582"/>
      <c r="F6" s="582"/>
      <c r="G6" s="582"/>
    </row>
    <row r="7" spans="1:7">
      <c r="A7" s="12">
        <v>1</v>
      </c>
      <c r="B7" s="10" t="s">
        <v>195</v>
      </c>
      <c r="C7" s="373">
        <v>12222609048.037712</v>
      </c>
      <c r="D7" s="373">
        <v>12051367652.068579</v>
      </c>
      <c r="E7" s="373">
        <v>11964892500.743597</v>
      </c>
      <c r="F7" s="373">
        <v>11739006471.569252</v>
      </c>
      <c r="G7" s="373">
        <v>11523392870.251085</v>
      </c>
    </row>
    <row r="8" spans="1:7">
      <c r="A8" s="12">
        <v>2</v>
      </c>
      <c r="B8" s="10" t="s">
        <v>196</v>
      </c>
      <c r="C8" s="373">
        <v>12222609048.037712</v>
      </c>
      <c r="D8" s="373">
        <v>12051367652.068579</v>
      </c>
      <c r="E8" s="373">
        <v>11964892500.743597</v>
      </c>
      <c r="F8" s="373">
        <v>11739006471.569252</v>
      </c>
      <c r="G8" s="373">
        <v>11523392870.251085</v>
      </c>
    </row>
    <row r="9" spans="1:7">
      <c r="A9" s="12">
        <v>3</v>
      </c>
      <c r="B9" s="10" t="s">
        <v>197</v>
      </c>
      <c r="C9" s="373">
        <v>13645324889.744812</v>
      </c>
      <c r="D9" s="373">
        <v>13476232599.748878</v>
      </c>
      <c r="E9" s="373">
        <v>13413378406.802797</v>
      </c>
      <c r="F9" s="373">
        <v>13219760042.469252</v>
      </c>
      <c r="G9" s="373">
        <v>13041216194.906885</v>
      </c>
    </row>
    <row r="10" spans="1:7">
      <c r="A10" s="57"/>
      <c r="B10" s="582" t="s">
        <v>198</v>
      </c>
      <c r="C10" s="582"/>
      <c r="D10" s="582"/>
      <c r="E10" s="582"/>
      <c r="F10" s="582"/>
      <c r="G10" s="582"/>
    </row>
    <row r="11" spans="1:7">
      <c r="A11" s="12">
        <v>4</v>
      </c>
      <c r="B11" s="10" t="s">
        <v>199</v>
      </c>
      <c r="C11" s="373">
        <v>69337511369.563812</v>
      </c>
      <c r="D11" s="373">
        <v>65395422366.563095</v>
      </c>
      <c r="E11" s="373">
        <v>65731012419.500359</v>
      </c>
      <c r="F11" s="373">
        <v>61775810252.50547</v>
      </c>
      <c r="G11" s="373">
        <v>62834831562.252449</v>
      </c>
    </row>
    <row r="12" spans="1:7">
      <c r="A12" s="57"/>
      <c r="B12" s="582" t="s">
        <v>200</v>
      </c>
      <c r="C12" s="582"/>
      <c r="D12" s="582"/>
      <c r="E12" s="582"/>
      <c r="F12" s="582"/>
      <c r="G12" s="582"/>
    </row>
    <row r="13" spans="1:7">
      <c r="A13" s="12">
        <v>5</v>
      </c>
      <c r="B13" s="10" t="s">
        <v>201</v>
      </c>
      <c r="C13" s="339">
        <v>0.17630000000000001</v>
      </c>
      <c r="D13" s="339">
        <v>0.18429999999999999</v>
      </c>
      <c r="E13" s="369">
        <v>0.182</v>
      </c>
      <c r="F13" s="369">
        <v>0.19</v>
      </c>
      <c r="G13" s="369">
        <v>0.18340000000000001</v>
      </c>
    </row>
    <row r="14" spans="1:7">
      <c r="A14" s="12">
        <v>6</v>
      </c>
      <c r="B14" s="10" t="s">
        <v>202</v>
      </c>
      <c r="C14" s="339">
        <v>0.17630000000000001</v>
      </c>
      <c r="D14" s="339">
        <v>0.18429999999999999</v>
      </c>
      <c r="E14" s="369">
        <v>0.182</v>
      </c>
      <c r="F14" s="369">
        <v>0.19</v>
      </c>
      <c r="G14" s="369">
        <v>0.18340000000000001</v>
      </c>
    </row>
    <row r="15" spans="1:7">
      <c r="A15" s="12">
        <v>7</v>
      </c>
      <c r="B15" s="10" t="s">
        <v>203</v>
      </c>
      <c r="C15" s="339">
        <v>0.1968</v>
      </c>
      <c r="D15" s="339">
        <v>0.20610000000000001</v>
      </c>
      <c r="E15" s="369">
        <v>0.2041</v>
      </c>
      <c r="F15" s="369">
        <v>0.214</v>
      </c>
      <c r="G15" s="369">
        <v>0.20749999999999999</v>
      </c>
    </row>
    <row r="16" spans="1:7">
      <c r="A16" s="57"/>
      <c r="B16" s="582" t="s">
        <v>204</v>
      </c>
      <c r="C16" s="582"/>
      <c r="D16" s="582"/>
      <c r="E16" s="582"/>
      <c r="F16" s="582"/>
      <c r="G16" s="582"/>
    </row>
    <row r="17" spans="1:8" ht="24">
      <c r="A17" s="12" t="s">
        <v>205</v>
      </c>
      <c r="B17" s="10" t="s">
        <v>206</v>
      </c>
      <c r="C17" s="370">
        <v>2.2499999999999999E-2</v>
      </c>
      <c r="D17" s="369">
        <v>2.2499999999999999E-2</v>
      </c>
      <c r="E17" s="369">
        <v>2.2499999999999999E-2</v>
      </c>
      <c r="F17" s="369">
        <v>2.2499999999999999E-2</v>
      </c>
      <c r="G17" s="369">
        <v>2.2499999999999999E-2</v>
      </c>
    </row>
    <row r="18" spans="1:8">
      <c r="A18" s="12" t="s">
        <v>207</v>
      </c>
      <c r="B18" s="10" t="s">
        <v>1241</v>
      </c>
      <c r="C18" s="530">
        <v>2.1999999999999999E-2</v>
      </c>
      <c r="D18" s="530">
        <v>2.0711549125052544E-2</v>
      </c>
      <c r="E18" s="530">
        <v>2.050275823830295E-2</v>
      </c>
      <c r="F18" s="530">
        <v>1.992602661961294E-2</v>
      </c>
      <c r="G18" s="530">
        <v>1.8231726401380009E-2</v>
      </c>
    </row>
    <row r="19" spans="1:8">
      <c r="A19" s="12" t="s">
        <v>209</v>
      </c>
      <c r="B19" s="10" t="s">
        <v>210</v>
      </c>
      <c r="C19" s="530">
        <v>2.1999999999999999E-2</v>
      </c>
      <c r="D19" s="369">
        <v>2.0711549125052544E-2</v>
      </c>
      <c r="E19" s="369">
        <v>2.050275823830295E-2</v>
      </c>
      <c r="F19" s="369">
        <v>1.992602661961294E-2</v>
      </c>
      <c r="G19" s="369">
        <v>1.8231726401380009E-2</v>
      </c>
    </row>
    <row r="20" spans="1:8">
      <c r="A20" s="12" t="s">
        <v>211</v>
      </c>
      <c r="B20" s="10" t="s">
        <v>212</v>
      </c>
      <c r="C20" s="370">
        <v>0.10250000000000001</v>
      </c>
      <c r="D20" s="369">
        <v>0.10250000000000001</v>
      </c>
      <c r="E20" s="369">
        <v>0.10250000000000001</v>
      </c>
      <c r="F20" s="369">
        <v>0.10249999999999999</v>
      </c>
      <c r="G20" s="369">
        <v>0.10249999999999999</v>
      </c>
    </row>
    <row r="21" spans="1:8" ht="14.45" customHeight="1">
      <c r="A21" s="57"/>
      <c r="B21" s="582" t="s">
        <v>213</v>
      </c>
      <c r="C21" s="582"/>
      <c r="D21" s="582"/>
      <c r="E21" s="582"/>
      <c r="F21" s="582"/>
      <c r="G21" s="582"/>
    </row>
    <row r="22" spans="1:8">
      <c r="A22" s="12">
        <v>8</v>
      </c>
      <c r="B22" s="10" t="s">
        <v>214</v>
      </c>
      <c r="C22" s="370">
        <v>2.5000000000000001E-2</v>
      </c>
      <c r="D22" s="369">
        <v>2.5000000000000001E-2</v>
      </c>
      <c r="E22" s="369">
        <v>2.5000000000000001E-2</v>
      </c>
      <c r="F22" s="369">
        <v>2.5000000000000001E-2</v>
      </c>
      <c r="G22" s="369">
        <v>2.5000000000000001E-2</v>
      </c>
    </row>
    <row r="23" spans="1:8" ht="24" hidden="1" customHeight="1">
      <c r="A23" s="12" t="s">
        <v>149</v>
      </c>
      <c r="B23" s="10" t="s">
        <v>215</v>
      </c>
      <c r="C23" s="12"/>
      <c r="D23" s="369"/>
      <c r="E23" s="369"/>
      <c r="F23" s="369"/>
      <c r="G23" s="369"/>
    </row>
    <row r="24" spans="1:8">
      <c r="A24" s="12">
        <v>9</v>
      </c>
      <c r="B24" s="10" t="s">
        <v>216</v>
      </c>
      <c r="C24" s="370">
        <v>7.2000000000000002E-5</v>
      </c>
      <c r="D24" s="370">
        <v>5.8E-5</v>
      </c>
      <c r="E24" s="370">
        <v>4.0000000000000003E-5</v>
      </c>
      <c r="F24" s="370">
        <v>4.6600000000000001E-5</v>
      </c>
      <c r="G24" s="370">
        <v>4.4700000000000002E-5</v>
      </c>
    </row>
    <row r="25" spans="1:8" ht="14.45" hidden="1" customHeight="1">
      <c r="A25" s="12" t="s">
        <v>217</v>
      </c>
      <c r="B25" s="10" t="s">
        <v>218</v>
      </c>
      <c r="C25" s="12"/>
      <c r="D25" s="369"/>
      <c r="E25" s="369"/>
      <c r="F25" s="369"/>
      <c r="G25" s="369"/>
    </row>
    <row r="26" spans="1:8" ht="14.45" hidden="1" customHeight="1">
      <c r="A26" s="12">
        <v>10</v>
      </c>
      <c r="B26" s="10" t="s">
        <v>219</v>
      </c>
      <c r="C26" s="12"/>
      <c r="D26" s="339"/>
      <c r="E26" s="369"/>
      <c r="F26" s="369"/>
      <c r="G26" s="369"/>
    </row>
    <row r="27" spans="1:8">
      <c r="A27" s="12" t="s">
        <v>220</v>
      </c>
      <c r="B27" s="10" t="s">
        <v>221</v>
      </c>
      <c r="C27" s="370">
        <v>0.01</v>
      </c>
      <c r="D27" s="369">
        <v>0.01</v>
      </c>
      <c r="E27" s="369">
        <v>0.01</v>
      </c>
      <c r="F27" s="369">
        <v>0.01</v>
      </c>
      <c r="G27" s="369">
        <v>0.01</v>
      </c>
    </row>
    <row r="28" spans="1:8">
      <c r="A28" s="12">
        <v>11</v>
      </c>
      <c r="B28" s="10" t="s">
        <v>222</v>
      </c>
      <c r="C28" s="370">
        <v>3.5071999999999999E-2</v>
      </c>
      <c r="D28" s="370">
        <v>3.5057999999999999E-2</v>
      </c>
      <c r="E28" s="370">
        <v>3.5040000000000002E-2</v>
      </c>
      <c r="F28" s="370">
        <v>3.5046600000000004E-2</v>
      </c>
      <c r="G28" s="370">
        <v>3.5044700000000005E-2</v>
      </c>
      <c r="H28" s="505"/>
    </row>
    <row r="29" spans="1:8">
      <c r="A29" s="12" t="s">
        <v>223</v>
      </c>
      <c r="B29" s="10" t="s">
        <v>224</v>
      </c>
      <c r="C29" s="370">
        <v>0.137572</v>
      </c>
      <c r="D29" s="339">
        <v>0.13755800000000001</v>
      </c>
      <c r="E29" s="369">
        <v>0.13750000000000001</v>
      </c>
      <c r="F29" s="369">
        <v>0.13750000000000001</v>
      </c>
      <c r="G29" s="369">
        <v>0.13750000000000001</v>
      </c>
      <c r="H29" s="505"/>
    </row>
    <row r="30" spans="1:8" ht="24">
      <c r="A30" s="12">
        <v>12</v>
      </c>
      <c r="B30" s="10" t="s">
        <v>1261</v>
      </c>
      <c r="C30" s="370">
        <v>9.4299999999999995E-2</v>
      </c>
      <c r="D30" s="370">
        <v>0.1036</v>
      </c>
      <c r="E30" s="370">
        <v>0.1014</v>
      </c>
      <c r="F30" s="370">
        <v>0.105</v>
      </c>
      <c r="G30" s="370">
        <v>0.1055</v>
      </c>
      <c r="H30" s="505"/>
    </row>
    <row r="31" spans="1:8">
      <c r="A31" s="57"/>
      <c r="B31" s="582" t="s">
        <v>225</v>
      </c>
      <c r="C31" s="582"/>
      <c r="D31" s="582"/>
      <c r="E31" s="582"/>
      <c r="F31" s="582"/>
      <c r="G31" s="582"/>
      <c r="H31" s="505"/>
    </row>
    <row r="32" spans="1:8">
      <c r="A32" s="12">
        <v>13</v>
      </c>
      <c r="B32" s="20" t="s">
        <v>226</v>
      </c>
      <c r="C32" s="373">
        <v>157102372330.86765</v>
      </c>
      <c r="D32" s="373">
        <v>157642610874.94067</v>
      </c>
      <c r="E32" s="373">
        <v>161414855490.55923</v>
      </c>
      <c r="F32" s="373">
        <v>158854582407.15591</v>
      </c>
      <c r="G32" s="373">
        <v>157855199385.90088</v>
      </c>
      <c r="H32" s="505"/>
    </row>
    <row r="33" spans="1:8">
      <c r="A33" s="12">
        <v>14</v>
      </c>
      <c r="B33" s="20" t="s">
        <v>227</v>
      </c>
      <c r="C33" s="501">
        <v>7.7799999999999994E-2</v>
      </c>
      <c r="D33" s="369">
        <v>7.6399999999999996E-2</v>
      </c>
      <c r="E33" s="369">
        <v>7.4099999999999999E-2</v>
      </c>
      <c r="F33" s="369">
        <v>7.3899999999999993E-2</v>
      </c>
      <c r="G33" s="369">
        <v>7.2999999999999995E-2</v>
      </c>
      <c r="H33" s="505"/>
    </row>
    <row r="34" spans="1:8" hidden="1">
      <c r="A34" s="57"/>
      <c r="B34" s="582" t="s">
        <v>228</v>
      </c>
      <c r="C34" s="582"/>
      <c r="D34" s="582"/>
      <c r="E34" s="582"/>
      <c r="F34" s="582"/>
      <c r="G34" s="582"/>
    </row>
    <row r="35" spans="1:8" ht="24" hidden="1">
      <c r="A35" s="12" t="s">
        <v>229</v>
      </c>
      <c r="B35" s="10" t="s">
        <v>230</v>
      </c>
      <c r="C35" s="144"/>
      <c r="D35" s="12"/>
      <c r="E35" s="12"/>
      <c r="F35" s="12"/>
      <c r="G35" s="12"/>
    </row>
    <row r="36" spans="1:8" hidden="1">
      <c r="A36" s="12" t="s">
        <v>231</v>
      </c>
      <c r="B36" s="10" t="s">
        <v>208</v>
      </c>
      <c r="C36" s="144"/>
      <c r="D36" s="12"/>
      <c r="E36" s="12"/>
      <c r="F36" s="12"/>
      <c r="G36" s="12"/>
    </row>
    <row r="37" spans="1:8" hidden="1">
      <c r="A37" s="12" t="s">
        <v>232</v>
      </c>
      <c r="B37" s="10" t="s">
        <v>233</v>
      </c>
      <c r="C37" s="144"/>
      <c r="D37" s="12"/>
      <c r="E37" s="12"/>
      <c r="F37" s="12"/>
      <c r="G37" s="12"/>
    </row>
    <row r="38" spans="1:8" hidden="1">
      <c r="A38" s="57"/>
      <c r="B38" s="582" t="s">
        <v>234</v>
      </c>
      <c r="C38" s="582"/>
      <c r="D38" s="582"/>
      <c r="E38" s="582"/>
      <c r="F38" s="582"/>
      <c r="G38" s="582"/>
    </row>
    <row r="39" spans="1:8" hidden="1">
      <c r="A39" s="12" t="s">
        <v>235</v>
      </c>
      <c r="B39" s="10" t="s">
        <v>236</v>
      </c>
      <c r="C39" s="144"/>
      <c r="D39" s="12"/>
      <c r="E39" s="12"/>
      <c r="F39" s="12"/>
      <c r="G39" s="12"/>
    </row>
    <row r="40" spans="1:8" hidden="1">
      <c r="A40" s="12" t="s">
        <v>237</v>
      </c>
      <c r="B40" s="10" t="s">
        <v>238</v>
      </c>
      <c r="C40" s="144"/>
      <c r="D40" s="12"/>
      <c r="E40" s="12"/>
      <c r="F40" s="12"/>
      <c r="G40" s="12"/>
    </row>
    <row r="41" spans="1:8">
      <c r="A41" s="57"/>
      <c r="B41" s="582" t="s">
        <v>239</v>
      </c>
      <c r="C41" s="582"/>
      <c r="D41" s="582"/>
      <c r="E41" s="582"/>
      <c r="F41" s="582"/>
      <c r="G41" s="582"/>
    </row>
    <row r="42" spans="1:8">
      <c r="A42" s="12">
        <v>15</v>
      </c>
      <c r="B42" s="20" t="s">
        <v>240</v>
      </c>
      <c r="C42" s="373">
        <v>34022640234.919998</v>
      </c>
      <c r="D42" s="373">
        <v>33903136361.040001</v>
      </c>
      <c r="E42" s="373">
        <v>32873452676.650002</v>
      </c>
      <c r="F42" s="373">
        <v>31430241161.060001</v>
      </c>
      <c r="G42" s="373">
        <v>29966506680.419998</v>
      </c>
    </row>
    <row r="43" spans="1:8">
      <c r="A43" s="12" t="s">
        <v>241</v>
      </c>
      <c r="B43" s="20" t="s">
        <v>242</v>
      </c>
      <c r="C43" s="373">
        <v>16544189264.299999</v>
      </c>
      <c r="D43" s="373">
        <v>16418826260.709999</v>
      </c>
      <c r="E43" s="373">
        <v>16091890521.59</v>
      </c>
      <c r="F43" s="373">
        <v>16000643848.969999</v>
      </c>
      <c r="G43" s="373">
        <v>16076697768.299999</v>
      </c>
    </row>
    <row r="44" spans="1:8">
      <c r="A44" s="12" t="s">
        <v>243</v>
      </c>
      <c r="B44" s="20" t="s">
        <v>244</v>
      </c>
      <c r="C44" s="373">
        <v>1806893830.74</v>
      </c>
      <c r="D44" s="373">
        <v>1761517736.3399999</v>
      </c>
      <c r="E44" s="373">
        <v>1780208296.99</v>
      </c>
      <c r="F44" s="373">
        <v>1809407144.25</v>
      </c>
      <c r="G44" s="373">
        <v>1789183477.8900001</v>
      </c>
    </row>
    <row r="45" spans="1:8">
      <c r="A45" s="12">
        <v>16</v>
      </c>
      <c r="B45" s="20" t="s">
        <v>245</v>
      </c>
      <c r="C45" s="373">
        <v>14737295433.549999</v>
      </c>
      <c r="D45" s="373">
        <v>14657308524.370001</v>
      </c>
      <c r="E45" s="373">
        <v>14311682224.6</v>
      </c>
      <c r="F45" s="373">
        <v>14191236704.73</v>
      </c>
      <c r="G45" s="373">
        <v>14287514290.4</v>
      </c>
    </row>
    <row r="46" spans="1:8">
      <c r="A46" s="12">
        <v>17</v>
      </c>
      <c r="B46" s="20" t="s">
        <v>246</v>
      </c>
      <c r="C46" s="500">
        <v>2.3199999999999998</v>
      </c>
      <c r="D46" s="371">
        <v>2.3199999999999998</v>
      </c>
      <c r="E46" s="371">
        <v>2.2999999999999998</v>
      </c>
      <c r="F46" s="371">
        <v>2.2200000000000002</v>
      </c>
      <c r="G46" s="371">
        <v>2.1</v>
      </c>
    </row>
    <row r="47" spans="1:8">
      <c r="A47" s="57"/>
      <c r="B47" s="582" t="s">
        <v>247</v>
      </c>
      <c r="C47" s="582"/>
      <c r="D47" s="582"/>
      <c r="E47" s="582"/>
      <c r="F47" s="582"/>
      <c r="G47" s="582"/>
    </row>
    <row r="48" spans="1:8">
      <c r="A48" s="12">
        <v>18</v>
      </c>
      <c r="B48" s="20" t="s">
        <v>248</v>
      </c>
      <c r="C48" s="367">
        <v>113515.866288701</v>
      </c>
      <c r="D48" s="367">
        <v>100679.100812</v>
      </c>
      <c r="E48" s="367">
        <v>115593.654156</v>
      </c>
      <c r="F48" s="367">
        <v>116817.55970899999</v>
      </c>
      <c r="G48" s="367">
        <v>117056.22309334</v>
      </c>
    </row>
    <row r="49" spans="1:7">
      <c r="A49" s="12">
        <v>19</v>
      </c>
      <c r="B49" s="6" t="s">
        <v>249</v>
      </c>
      <c r="C49" s="367">
        <v>86669.685840190301</v>
      </c>
      <c r="D49" s="367">
        <v>80756.188498000003</v>
      </c>
      <c r="E49" s="367">
        <v>88803.953368999995</v>
      </c>
      <c r="F49" s="367">
        <v>89114.759737999993</v>
      </c>
      <c r="G49" s="367">
        <v>88967.239546569996</v>
      </c>
    </row>
    <row r="50" spans="1:7">
      <c r="A50" s="12">
        <v>20</v>
      </c>
      <c r="B50" s="20" t="s">
        <v>250</v>
      </c>
      <c r="C50" s="500">
        <v>1.3097528298188643</v>
      </c>
      <c r="D50" s="371">
        <v>1.2466999999999999</v>
      </c>
      <c r="E50" s="371">
        <v>1.3017000000000001</v>
      </c>
      <c r="F50" s="371">
        <v>1.3109</v>
      </c>
      <c r="G50" s="371">
        <v>1.3157000000000001</v>
      </c>
    </row>
    <row r="51" spans="1:7">
      <c r="A51" s="9"/>
      <c r="B51" s="9"/>
      <c r="C51" s="78"/>
      <c r="D51" s="9"/>
      <c r="E51" s="9"/>
      <c r="F51" s="9"/>
      <c r="G51" s="9"/>
    </row>
    <row r="52" spans="1:7" ht="30.75" customHeight="1">
      <c r="A52" s="583" t="s">
        <v>1243</v>
      </c>
      <c r="B52" s="583"/>
      <c r="C52" s="583"/>
      <c r="D52" s="583"/>
      <c r="E52" s="583"/>
      <c r="F52" s="583"/>
      <c r="G52" s="583"/>
    </row>
    <row r="53" spans="1:7" ht="17.45" customHeight="1">
      <c r="A53" s="556" t="s">
        <v>1262</v>
      </c>
      <c r="B53" s="553"/>
      <c r="C53" s="553"/>
      <c r="D53" s="553"/>
      <c r="E53" s="553"/>
      <c r="F53" s="553"/>
      <c r="G53" s="553"/>
    </row>
    <row r="54" spans="1:7">
      <c r="A54" s="517"/>
      <c r="B54" s="517"/>
      <c r="C54" s="521"/>
      <c r="D54" s="517"/>
      <c r="E54" s="517"/>
      <c r="F54" s="517"/>
      <c r="G54" s="517"/>
    </row>
  </sheetData>
  <mergeCells count="11">
    <mergeCell ref="A52:G52"/>
    <mergeCell ref="B34:G34"/>
    <mergeCell ref="B38:G38"/>
    <mergeCell ref="B41:G41"/>
    <mergeCell ref="B47:G47"/>
    <mergeCell ref="B31:G31"/>
    <mergeCell ref="B6:G6"/>
    <mergeCell ref="B10:G10"/>
    <mergeCell ref="B12:G12"/>
    <mergeCell ref="B16:G16"/>
    <mergeCell ref="B21:G21"/>
  </mergeCells>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9D17-E423-43A4-AC6B-0CAC87B5BC9D}">
  <dimension ref="A1:E26"/>
  <sheetViews>
    <sheetView showGridLines="0" zoomScaleNormal="100" workbookViewId="0">
      <selection activeCell="E1" sqref="E1"/>
    </sheetView>
  </sheetViews>
  <sheetFormatPr defaultColWidth="8.625" defaultRowHeight="15"/>
  <cols>
    <col min="1" max="1" width="6.125" style="7" customWidth="1"/>
    <col min="2" max="2" width="60.5" style="7" customWidth="1"/>
    <col min="3" max="4" width="9.375" style="7" customWidth="1"/>
    <col min="5" max="16384" width="8.625" style="7"/>
  </cols>
  <sheetData>
    <row r="1" spans="1:5" ht="21">
      <c r="A1" s="145" t="s">
        <v>251</v>
      </c>
      <c r="B1" s="6"/>
      <c r="C1" s="6"/>
      <c r="D1" s="6"/>
    </row>
    <row r="2" spans="1:5" ht="21">
      <c r="A2" s="145"/>
      <c r="B2" s="6"/>
      <c r="C2" s="6"/>
      <c r="D2" s="6"/>
    </row>
    <row r="3" spans="1:5">
      <c r="A3" s="6"/>
      <c r="B3" s="6"/>
      <c r="C3" s="175" t="s">
        <v>133</v>
      </c>
      <c r="D3" s="175" t="s">
        <v>134</v>
      </c>
    </row>
    <row r="4" spans="1:5">
      <c r="A4" s="146" t="s">
        <v>102</v>
      </c>
      <c r="B4" s="147"/>
      <c r="C4" s="554" t="s">
        <v>136</v>
      </c>
      <c r="D4" s="554" t="s">
        <v>180</v>
      </c>
      <c r="E4" s="56"/>
    </row>
    <row r="5" spans="1:5">
      <c r="A5" s="87"/>
      <c r="B5" s="87" t="s">
        <v>105</v>
      </c>
      <c r="C5" s="65">
        <v>13843136645.718506</v>
      </c>
      <c r="D5" s="173">
        <v>14184392326.653927</v>
      </c>
      <c r="E5" s="56"/>
    </row>
    <row r="6" spans="1:5">
      <c r="A6" s="6"/>
      <c r="B6" s="87" t="s">
        <v>252</v>
      </c>
      <c r="C6" s="65">
        <v>1416271128.9508002</v>
      </c>
      <c r="D6" s="173">
        <v>1448485906.0592</v>
      </c>
      <c r="E6" s="56"/>
    </row>
    <row r="7" spans="1:5">
      <c r="A7" s="6"/>
      <c r="B7" s="87" t="s">
        <v>253</v>
      </c>
      <c r="C7" s="65">
        <v>-267489786.38404208</v>
      </c>
      <c r="D7" s="173">
        <v>-392385418.44366795</v>
      </c>
      <c r="E7" s="56"/>
    </row>
    <row r="8" spans="1:5">
      <c r="A8" s="6"/>
      <c r="B8" s="87" t="s">
        <v>254</v>
      </c>
      <c r="C8" s="65">
        <v>-1067446829.7140003</v>
      </c>
      <c r="D8" s="173">
        <v>-1096817211.8640001</v>
      </c>
      <c r="E8" s="56"/>
    </row>
    <row r="9" spans="1:5">
      <c r="A9" s="6"/>
      <c r="B9" s="87" t="s">
        <v>255</v>
      </c>
      <c r="C9" s="65">
        <v>1030809848.8121475</v>
      </c>
      <c r="D9" s="173">
        <v>794359652.79557729</v>
      </c>
      <c r="E9" s="56"/>
    </row>
    <row r="10" spans="1:5">
      <c r="A10" s="6"/>
      <c r="B10" s="87" t="s">
        <v>256</v>
      </c>
      <c r="C10" s="65">
        <v>-143096189.94999999</v>
      </c>
      <c r="D10" s="173">
        <v>-96288952.569999993</v>
      </c>
      <c r="E10" s="56"/>
    </row>
    <row r="11" spans="1:5">
      <c r="A11" s="6"/>
      <c r="B11" s="87" t="s">
        <v>257</v>
      </c>
      <c r="C11" s="65">
        <v>2162794.7140011787</v>
      </c>
      <c r="D11" s="173">
        <v>-181403101.32598788</v>
      </c>
      <c r="E11" s="56"/>
    </row>
    <row r="12" spans="1:5">
      <c r="A12" s="6"/>
      <c r="B12" s="87" t="s">
        <v>113</v>
      </c>
      <c r="C12" s="65">
        <v>-351826074.53414017</v>
      </c>
      <c r="D12" s="173">
        <v>-329780705.14203</v>
      </c>
      <c r="E12" s="56"/>
    </row>
    <row r="13" spans="1:5">
      <c r="A13" s="96"/>
      <c r="B13" s="148" t="s">
        <v>258</v>
      </c>
      <c r="C13" s="98">
        <v>14462521537.61327</v>
      </c>
      <c r="D13" s="52">
        <v>14330562496.163017</v>
      </c>
      <c r="E13" s="56"/>
    </row>
    <row r="14" spans="1:5">
      <c r="A14" s="6"/>
      <c r="B14" s="87" t="s">
        <v>259</v>
      </c>
      <c r="C14" s="173">
        <v>9222499589.085392</v>
      </c>
      <c r="D14" s="173">
        <v>8110929696.3086948</v>
      </c>
      <c r="E14" s="56"/>
    </row>
    <row r="15" spans="1:5">
      <c r="A15" s="6"/>
      <c r="B15" s="87" t="s">
        <v>260</v>
      </c>
      <c r="C15" s="173">
        <v>1319480531.6190753</v>
      </c>
      <c r="D15" s="173">
        <v>1672245477.2700896</v>
      </c>
      <c r="E15" s="56"/>
    </row>
    <row r="16" spans="1:5">
      <c r="A16" s="148" t="s">
        <v>261</v>
      </c>
      <c r="B16" s="148" t="s">
        <v>262</v>
      </c>
      <c r="C16" s="52">
        <v>10541980120.704468</v>
      </c>
      <c r="D16" s="52">
        <v>9783175173.5787849</v>
      </c>
      <c r="E16" s="80"/>
    </row>
    <row r="17" spans="1:5">
      <c r="A17" s="148"/>
      <c r="B17" s="148" t="s">
        <v>263</v>
      </c>
      <c r="C17" s="98">
        <v>3920541416.908802</v>
      </c>
      <c r="D17" s="52">
        <v>4547387322.5842323</v>
      </c>
      <c r="E17" s="56"/>
    </row>
    <row r="18" spans="1:5">
      <c r="A18" s="148" t="s">
        <v>264</v>
      </c>
      <c r="B18" s="148" t="s">
        <v>265</v>
      </c>
      <c r="C18" s="372">
        <v>137.18980089147439</v>
      </c>
      <c r="D18" s="372">
        <v>146.48171214254924</v>
      </c>
      <c r="E18" s="80"/>
    </row>
    <row r="19" spans="1:5">
      <c r="A19" s="6"/>
      <c r="B19" s="6"/>
      <c r="C19" s="6"/>
      <c r="D19" s="6"/>
      <c r="E19" s="56"/>
    </row>
    <row r="20" spans="1:5">
      <c r="A20" s="6" t="s">
        <v>266</v>
      </c>
      <c r="B20" s="6"/>
      <c r="C20" s="6"/>
      <c r="D20" s="6"/>
      <c r="E20" s="56"/>
    </row>
    <row r="21" spans="1:5">
      <c r="A21" s="6" t="s">
        <v>267</v>
      </c>
      <c r="B21" s="6"/>
      <c r="C21" s="6"/>
      <c r="D21" s="6"/>
      <c r="E21" s="56"/>
    </row>
    <row r="22" spans="1:5">
      <c r="A22" s="6" t="s">
        <v>268</v>
      </c>
      <c r="B22" s="6"/>
      <c r="C22" s="6"/>
      <c r="D22" s="6"/>
      <c r="E22" s="56"/>
    </row>
    <row r="23" spans="1:5">
      <c r="A23" s="2"/>
      <c r="B23" s="2"/>
      <c r="C23" s="2"/>
      <c r="D23" s="2"/>
      <c r="E23" s="56"/>
    </row>
    <row r="24" spans="1:5" ht="99" customHeight="1">
      <c r="A24" s="567" t="s">
        <v>269</v>
      </c>
      <c r="B24" s="567"/>
      <c r="C24" s="567"/>
      <c r="D24" s="567"/>
      <c r="E24" s="56"/>
    </row>
    <row r="25" spans="1:5">
      <c r="A25" s="2"/>
      <c r="B25" s="2"/>
      <c r="C25" s="2"/>
      <c r="D25" s="2"/>
      <c r="E25" s="56"/>
    </row>
    <row r="26" spans="1:5">
      <c r="A26" s="138"/>
      <c r="B26" s="138"/>
      <c r="C26" s="138"/>
      <c r="D26" s="138"/>
      <c r="E26" s="56"/>
    </row>
  </sheetData>
  <mergeCells count="1">
    <mergeCell ref="A24:D24"/>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B35C2-F422-439D-A196-1ECAFE0238E8}">
  <dimension ref="A1:G23"/>
  <sheetViews>
    <sheetView showGridLines="0" zoomScaleNormal="100" workbookViewId="0">
      <selection activeCell="C1" sqref="C1"/>
    </sheetView>
  </sheetViews>
  <sheetFormatPr defaultColWidth="8.625" defaultRowHeight="15"/>
  <cols>
    <col min="1" max="1" width="8.625" style="7"/>
    <col min="2" max="2" width="125.625" style="7" customWidth="1"/>
    <col min="3" max="16384" width="8.625" style="7"/>
  </cols>
  <sheetData>
    <row r="1" spans="1:7">
      <c r="A1" s="9"/>
      <c r="B1" s="9"/>
    </row>
    <row r="2" spans="1:7" ht="21">
      <c r="A2" s="69">
        <v>2</v>
      </c>
      <c r="B2" s="69" t="s">
        <v>13</v>
      </c>
      <c r="C2" s="72"/>
      <c r="D2" s="72"/>
      <c r="E2" s="72"/>
      <c r="F2" s="72"/>
      <c r="G2" s="72"/>
    </row>
    <row r="3" spans="1:7" ht="9.9499999999999993" customHeight="1">
      <c r="A3" s="73"/>
      <c r="B3" s="69"/>
      <c r="C3" s="56"/>
    </row>
    <row r="4" spans="1:7" ht="17.100000000000001" customHeight="1">
      <c r="A4" s="441" t="s">
        <v>14</v>
      </c>
      <c r="B4" s="443" t="s">
        <v>15</v>
      </c>
      <c r="C4" s="56"/>
      <c r="D4" s="56"/>
      <c r="E4" s="56"/>
    </row>
    <row r="5" spans="1:7" ht="17.100000000000001" customHeight="1">
      <c r="A5" s="441" t="s">
        <v>16</v>
      </c>
      <c r="B5" s="443" t="s">
        <v>17</v>
      </c>
      <c r="C5" s="56"/>
      <c r="D5" s="56"/>
      <c r="E5" s="56"/>
    </row>
    <row r="6" spans="1:7" ht="17.100000000000001" customHeight="1">
      <c r="A6" s="441" t="s">
        <v>18</v>
      </c>
      <c r="B6" s="443" t="s">
        <v>19</v>
      </c>
      <c r="C6" s="56"/>
      <c r="D6" s="56"/>
      <c r="E6" s="56"/>
    </row>
    <row r="7" spans="1:7" ht="17.100000000000001" customHeight="1">
      <c r="A7" s="441" t="s">
        <v>20</v>
      </c>
      <c r="B7" s="443" t="s">
        <v>21</v>
      </c>
      <c r="C7" s="56"/>
      <c r="D7" s="56"/>
      <c r="E7" s="56"/>
    </row>
    <row r="8" spans="1:7" ht="17.100000000000001" customHeight="1">
      <c r="A8" s="441" t="s">
        <v>22</v>
      </c>
      <c r="B8" s="443" t="s">
        <v>23</v>
      </c>
      <c r="C8" s="56"/>
      <c r="D8" s="56"/>
      <c r="E8" s="56"/>
    </row>
    <row r="9" spans="1:7" ht="17.100000000000001" customHeight="1">
      <c r="A9" s="441" t="s">
        <v>24</v>
      </c>
      <c r="B9" s="443" t="s">
        <v>25</v>
      </c>
      <c r="C9" s="56"/>
      <c r="D9" s="56"/>
      <c r="E9" s="56"/>
    </row>
    <row r="10" spans="1:7" ht="17.100000000000001" customHeight="1">
      <c r="A10" s="441" t="s">
        <v>26</v>
      </c>
      <c r="B10" s="443" t="s">
        <v>27</v>
      </c>
      <c r="C10" s="56"/>
      <c r="D10" s="56"/>
      <c r="E10" s="56"/>
    </row>
    <row r="11" spans="1:7" ht="17.100000000000001" customHeight="1">
      <c r="A11" s="441" t="s">
        <v>28</v>
      </c>
      <c r="B11" s="443" t="s">
        <v>29</v>
      </c>
      <c r="C11" s="56"/>
      <c r="D11" s="56"/>
      <c r="E11" s="56"/>
    </row>
    <row r="12" spans="1:7" ht="17.100000000000001" customHeight="1">
      <c r="A12" s="441" t="s">
        <v>30</v>
      </c>
      <c r="B12" s="443" t="s">
        <v>31</v>
      </c>
      <c r="C12" s="56"/>
      <c r="D12" s="56"/>
      <c r="E12" s="56"/>
    </row>
    <row r="13" spans="1:7" ht="17.100000000000001" customHeight="1">
      <c r="A13" s="441" t="s">
        <v>32</v>
      </c>
      <c r="B13" s="443" t="s">
        <v>33</v>
      </c>
      <c r="C13" s="56"/>
      <c r="D13" s="56"/>
      <c r="E13" s="56"/>
    </row>
    <row r="14" spans="1:7" ht="17.100000000000001" customHeight="1">
      <c r="A14" s="441" t="s">
        <v>34</v>
      </c>
      <c r="B14" s="443" t="s">
        <v>35</v>
      </c>
      <c r="C14" s="56"/>
      <c r="D14" s="56"/>
      <c r="E14" s="56"/>
    </row>
    <row r="15" spans="1:7" ht="17.100000000000001" customHeight="1">
      <c r="A15" s="441" t="s">
        <v>36</v>
      </c>
      <c r="B15" s="443" t="s">
        <v>37</v>
      </c>
      <c r="C15" s="56"/>
      <c r="D15" s="56"/>
      <c r="E15" s="56"/>
    </row>
    <row r="16" spans="1:7" ht="17.100000000000001" customHeight="1">
      <c r="A16" s="441" t="s">
        <v>38</v>
      </c>
      <c r="B16" s="443" t="s">
        <v>39</v>
      </c>
      <c r="C16" s="56"/>
      <c r="D16" s="56"/>
      <c r="E16" s="56"/>
    </row>
    <row r="17" spans="1:5" ht="17.100000000000001" customHeight="1">
      <c r="A17" s="441" t="s">
        <v>40</v>
      </c>
      <c r="B17" s="443" t="s">
        <v>41</v>
      </c>
      <c r="C17" s="56"/>
      <c r="D17" s="56"/>
      <c r="E17" s="56"/>
    </row>
    <row r="18" spans="1:5" ht="17.100000000000001" customHeight="1">
      <c r="A18" s="441" t="s">
        <v>42</v>
      </c>
      <c r="B18" s="443" t="s">
        <v>43</v>
      </c>
      <c r="C18" s="56"/>
      <c r="D18" s="56"/>
      <c r="E18" s="56"/>
    </row>
    <row r="19" spans="1:5" ht="17.100000000000001" customHeight="1">
      <c r="A19" s="441" t="s">
        <v>44</v>
      </c>
      <c r="B19" s="443" t="s">
        <v>45</v>
      </c>
      <c r="C19" s="56"/>
      <c r="D19" s="56"/>
      <c r="E19" s="56"/>
    </row>
    <row r="20" spans="1:5" ht="17.100000000000001" customHeight="1">
      <c r="A20" s="441" t="s">
        <v>46</v>
      </c>
      <c r="B20" s="443" t="s">
        <v>47</v>
      </c>
      <c r="C20" s="56"/>
      <c r="D20" s="56"/>
      <c r="E20" s="56"/>
    </row>
    <row r="21" spans="1:5" ht="17.100000000000001" customHeight="1">
      <c r="A21" s="441" t="s">
        <v>48</v>
      </c>
      <c r="B21" s="443" t="s">
        <v>49</v>
      </c>
      <c r="C21" s="56"/>
      <c r="D21" s="56"/>
      <c r="E21" s="56"/>
    </row>
    <row r="22" spans="1:5" ht="17.100000000000001" customHeight="1">
      <c r="A22" s="441"/>
      <c r="B22" s="443"/>
      <c r="C22" s="56"/>
      <c r="D22" s="56"/>
      <c r="E22" s="56"/>
    </row>
    <row r="23" spans="1:5" s="11" customFormat="1"/>
  </sheetData>
  <phoneticPr fontId="13" type="noConversion"/>
  <hyperlinks>
    <hyperlink ref="B4" location="'Table 2.1'!A1" display="Credit risk exposures by exposure class and PD range (EU CR6) (AIRB)" xr:uid="{4561D4D7-5EE6-4F9B-BA98-66EA6F270249}"/>
    <hyperlink ref="B5" location="'Table 2.2'!A1" display="Credit risk exposures by exposure class and PD range (EU CR6) (FIRB)" xr:uid="{AF259822-C6A8-41CF-91E2-60C00A772721}"/>
    <hyperlink ref="B6" location="'Table 2.3'!A1" display="RWEA flow statements of credit risk exposures under the IRB approach (EU CR8)" xr:uid="{698EE3C5-D632-4F9B-8EC1-C00C9CABCCDB}"/>
    <hyperlink ref="B7" location="'Table 2.4 &amp; 2.5'!A1" display="Equity exposures under the simple risk weight approach (EU CR10)" xr:uid="{915D346E-81C6-4572-9EF5-2037CA9C56FE}"/>
    <hyperlink ref="B9" location="'Table 2.6'!A1" display="Standardised approach (EU CR5)" xr:uid="{D0998D1F-9EC0-4A97-9C01-340519B789D5}"/>
    <hyperlink ref="B10" location="'Table 2.7'!A1" display="Standardised approach – Credit risk exposure and CRM effects (EU CR4)" xr:uid="{1ED3E778-9E3D-4B9A-B105-CA01B240D01C}"/>
    <hyperlink ref="B11" location="'Table 2.8'!A1" display="IRB approach – Disclosure of the extent of the use of CRM techniques (EU CR7-A)" xr:uid="{E00B9855-B3D6-4D59-AEF0-6A72CA4C1B7F}"/>
    <hyperlink ref="B12" location="'Table 2.9'!A1" display="CRM techniques overview:  Disclosure of the use of credit risk mitigation techniques (EU CR3)" xr:uid="{358CAB2D-B1CA-4D52-AE57-A75F3795EBFF}"/>
    <hyperlink ref="B13" location="'Table 2.10'!A1" display="Maturity of exposures (EU CR1-A)" xr:uid="{52F09455-8A82-43DC-A5D5-81739B805B16}"/>
    <hyperlink ref="B14" location="'Table 2.11'!A1" display="Performing and non-performing exposures and related provisions (EU CR1)" xr:uid="{663EE089-B10A-4AF5-BE04-069202A7164E}"/>
    <hyperlink ref="B15" location="'Table 2.12'!A1" display="Changes in the stock of non-performing loans and advances (EU CR2)" xr:uid="{460DDB2D-BBD3-42C9-A738-B68B1AE4926A}"/>
    <hyperlink ref="B16" location="'Table 2.13'!A1" display="Credit quality of forborne exposures (EU CQ1)" xr:uid="{23263574-915F-410B-B023-BAAAD68BA00B}"/>
    <hyperlink ref="B17" location="'Table 2.14'!A1" display="Quality of non-performing exposures by geography (EU CQ4)" xr:uid="{C5DB68F2-3E60-4719-9DF6-C7BD5A370B0A}"/>
    <hyperlink ref="B18" location="'Table 2.15'!A1" display="Credit quality of loans and advances to non-financial corporations by industry (EU CQ5)" xr:uid="{CCCB1A11-E5B4-4DB6-9166-1E3B0B01F7D1}"/>
    <hyperlink ref="B19" location="'Table 2.16'!A1" display="Collateral obtained by taking possession and execution processes (EU CQ7)" xr:uid="{C8326733-0DAB-419F-ACFC-EDFB9224BB36}"/>
    <hyperlink ref="B20" location="'Table 2.17 &amp; 2.18'!A1" display="Information on newly originated loans and advances provided under newly applicable public guarantee schemes introduced in response to COVID-19 crisis (template 3)" xr:uid="{44452C89-3771-4B54-97BB-17FF0425F15E}"/>
    <hyperlink ref="B8" location="'Table 2.4 &amp; 2.5'!A1" display="Insurance participations (EU INS1)" xr:uid="{66F5330B-FA67-44E5-BCBF-63D52FED8D75}"/>
    <hyperlink ref="B21" location="'Table 2.17 &amp; 2.18'!A1" display="Breakdown of loans and advances subject to legislative and non-legislative moratoria by residual maturity of moratoria (template 2)" xr:uid="{D3092E06-9BE5-48AD-94EC-EA24B159C96B}"/>
  </hyperlinks>
  <pageMargins left="0.7" right="0.7" top="0.75" bottom="0.75" header="0.3" footer="0.3"/>
  <pageSetup paperSize="9" scale="85" orientation="landscape" r:id="rId1"/>
  <colBreaks count="1" manualBreakCount="1">
    <brk id="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A1188-F022-49F5-A06A-0EC8551DFD5A}">
  <sheetPr>
    <pageSetUpPr fitToPage="1"/>
  </sheetPr>
  <dimension ref="A1:XFA180"/>
  <sheetViews>
    <sheetView showGridLines="0" zoomScaleNormal="100" workbookViewId="0">
      <pane ySplit="8" topLeftCell="A9" activePane="bottomLeft" state="frozen"/>
      <selection pane="bottomLeft" activeCell="A10" sqref="A10:XFD10"/>
    </sheetView>
  </sheetViews>
  <sheetFormatPr defaultColWidth="8.375" defaultRowHeight="15"/>
  <cols>
    <col min="1" max="1" width="17.75" style="7" customWidth="1"/>
    <col min="2" max="2" width="18.5" style="7" customWidth="1"/>
    <col min="3" max="14" width="8.125" style="7" customWidth="1"/>
    <col min="15" max="15" width="20.875" style="7" customWidth="1"/>
    <col min="16" max="16384" width="8.375" style="7"/>
  </cols>
  <sheetData>
    <row r="1" spans="1:15" ht="18.75">
      <c r="A1" s="3" t="s">
        <v>270</v>
      </c>
      <c r="B1" s="9"/>
      <c r="C1" s="9"/>
      <c r="D1" s="9"/>
      <c r="E1" s="9"/>
      <c r="F1" s="9"/>
      <c r="G1" s="9"/>
      <c r="H1" s="9"/>
      <c r="I1" s="9"/>
      <c r="J1" s="9"/>
      <c r="K1" s="9"/>
      <c r="L1" s="9"/>
      <c r="M1" s="150"/>
      <c r="N1" s="9"/>
    </row>
    <row r="2" spans="1:15" ht="15.95" customHeight="1">
      <c r="A2" s="3"/>
      <c r="B2" s="9"/>
      <c r="C2" s="9"/>
      <c r="D2" s="9"/>
      <c r="E2" s="9"/>
      <c r="F2" s="9"/>
      <c r="G2" s="9"/>
      <c r="H2" s="9"/>
      <c r="I2" s="9"/>
      <c r="J2" s="9"/>
      <c r="K2" s="9"/>
      <c r="L2" s="9"/>
      <c r="M2" s="150"/>
      <c r="N2" s="9"/>
    </row>
    <row r="3" spans="1:15" ht="11.45" customHeight="1">
      <c r="A3" s="3"/>
      <c r="B3" s="9"/>
      <c r="C3" s="9"/>
      <c r="D3" s="9"/>
      <c r="E3" s="9"/>
      <c r="F3" s="9"/>
      <c r="G3" s="9"/>
      <c r="H3" s="9"/>
      <c r="I3" s="9"/>
      <c r="J3" s="9"/>
      <c r="K3" s="9"/>
      <c r="L3" s="9"/>
      <c r="M3" s="150"/>
      <c r="N3" s="9"/>
    </row>
    <row r="4" spans="1:15" ht="39.950000000000003" customHeight="1">
      <c r="A4" s="585" t="s">
        <v>271</v>
      </c>
      <c r="B4" s="585"/>
      <c r="C4" s="585"/>
      <c r="D4" s="585"/>
      <c r="E4" s="585"/>
      <c r="F4" s="585"/>
      <c r="G4" s="585"/>
      <c r="H4" s="585"/>
      <c r="I4" s="585"/>
      <c r="J4" s="585"/>
      <c r="K4" s="585"/>
      <c r="L4" s="585"/>
      <c r="M4" s="585"/>
      <c r="N4" s="585"/>
    </row>
    <row r="5" spans="1:15">
      <c r="A5" s="153"/>
      <c r="B5" s="153"/>
      <c r="C5" s="153"/>
      <c r="D5" s="153"/>
      <c r="E5" s="153"/>
      <c r="F5" s="153"/>
      <c r="G5" s="153"/>
      <c r="H5" s="153"/>
      <c r="I5" s="153"/>
      <c r="J5" s="153"/>
      <c r="K5" s="153"/>
      <c r="L5" s="153"/>
      <c r="M5" s="153"/>
      <c r="N5" s="153"/>
    </row>
    <row r="6" spans="1:15" s="77" customFormat="1" ht="12">
      <c r="A6" s="154" t="s">
        <v>136</v>
      </c>
      <c r="B6" s="8"/>
      <c r="C6" s="8"/>
      <c r="D6" s="8"/>
      <c r="E6" s="8"/>
      <c r="F6" s="8"/>
      <c r="G6" s="8"/>
      <c r="H6" s="8"/>
      <c r="I6" s="8"/>
      <c r="J6" s="8"/>
      <c r="K6" s="8"/>
      <c r="L6" s="8"/>
      <c r="M6" s="8"/>
      <c r="N6" s="8"/>
    </row>
    <row r="7" spans="1:15" s="77" customFormat="1" ht="92.45" customHeight="1">
      <c r="A7" s="362" t="s">
        <v>272</v>
      </c>
      <c r="B7" s="36" t="s">
        <v>273</v>
      </c>
      <c r="C7" s="36" t="s">
        <v>274</v>
      </c>
      <c r="D7" s="36" t="s">
        <v>275</v>
      </c>
      <c r="E7" s="36" t="s">
        <v>276</v>
      </c>
      <c r="F7" s="36" t="s">
        <v>277</v>
      </c>
      <c r="G7" s="36" t="s">
        <v>278</v>
      </c>
      <c r="H7" s="36" t="s">
        <v>279</v>
      </c>
      <c r="I7" s="36" t="s">
        <v>280</v>
      </c>
      <c r="J7" s="36" t="s">
        <v>281</v>
      </c>
      <c r="K7" s="36" t="s">
        <v>282</v>
      </c>
      <c r="L7" s="36" t="s">
        <v>283</v>
      </c>
      <c r="M7" s="36" t="s">
        <v>284</v>
      </c>
      <c r="N7" s="36" t="s">
        <v>285</v>
      </c>
      <c r="O7" s="7"/>
    </row>
    <row r="8" spans="1:15" s="77" customFormat="1" ht="19.5" customHeight="1">
      <c r="A8" s="155"/>
      <c r="B8" s="452" t="s">
        <v>133</v>
      </c>
      <c r="C8" s="452" t="s">
        <v>134</v>
      </c>
      <c r="D8" s="452" t="s">
        <v>135</v>
      </c>
      <c r="E8" s="452" t="s">
        <v>190</v>
      </c>
      <c r="F8" s="452" t="s">
        <v>191</v>
      </c>
      <c r="G8" s="452" t="s">
        <v>286</v>
      </c>
      <c r="H8" s="452" t="s">
        <v>287</v>
      </c>
      <c r="I8" s="452" t="s">
        <v>288</v>
      </c>
      <c r="J8" s="452" t="s">
        <v>289</v>
      </c>
      <c r="K8" s="452" t="s">
        <v>290</v>
      </c>
      <c r="L8" s="452" t="s">
        <v>291</v>
      </c>
      <c r="M8" s="452" t="s">
        <v>292</v>
      </c>
      <c r="N8" s="452" t="s">
        <v>293</v>
      </c>
      <c r="O8" s="7"/>
    </row>
    <row r="9" spans="1:15" s="77" customFormat="1" ht="27.6" customHeight="1">
      <c r="A9" s="575" t="s">
        <v>294</v>
      </c>
      <c r="B9" s="575"/>
      <c r="C9" s="55"/>
      <c r="D9" s="55"/>
      <c r="E9" s="55"/>
      <c r="F9" s="55"/>
      <c r="G9" s="55"/>
      <c r="H9" s="55"/>
      <c r="I9" s="55"/>
      <c r="J9" s="55"/>
      <c r="K9" s="55"/>
      <c r="L9" s="55"/>
      <c r="M9" s="55"/>
      <c r="N9" s="55"/>
      <c r="O9" s="7"/>
    </row>
    <row r="10" spans="1:15" s="77" customFormat="1" ht="15" customHeight="1">
      <c r="A10" s="53"/>
      <c r="B10" s="48" t="s">
        <v>295</v>
      </c>
      <c r="C10" s="184">
        <v>30338.539971751612</v>
      </c>
      <c r="D10" s="184">
        <v>622.95967390991348</v>
      </c>
      <c r="E10" s="190">
        <v>1</v>
      </c>
      <c r="F10" s="184">
        <v>30961.499645654028</v>
      </c>
      <c r="G10" s="190">
        <v>5.151728000670193E-4</v>
      </c>
      <c r="H10" s="184">
        <v>357423</v>
      </c>
      <c r="I10" s="190">
        <v>0.17092757538719419</v>
      </c>
      <c r="J10" s="53"/>
      <c r="K10" s="184">
        <v>1150.9779014331812</v>
      </c>
      <c r="L10" s="190">
        <v>3.7174488141903009E-2</v>
      </c>
      <c r="M10" s="184">
        <v>2.8760287534005351</v>
      </c>
      <c r="N10" s="184">
        <v>-0.70415632000003736</v>
      </c>
      <c r="O10" s="7"/>
    </row>
    <row r="11" spans="1:15" s="77" customFormat="1">
      <c r="A11" s="53"/>
      <c r="B11" s="54" t="s">
        <v>296</v>
      </c>
      <c r="C11" s="184">
        <v>30177.388934161303</v>
      </c>
      <c r="D11" s="184">
        <v>476.85216201999413</v>
      </c>
      <c r="E11" s="190">
        <v>1</v>
      </c>
      <c r="F11" s="184">
        <v>30654.241096175774</v>
      </c>
      <c r="G11" s="190">
        <v>5.0975189330997994E-4</v>
      </c>
      <c r="H11" s="184">
        <v>337374</v>
      </c>
      <c r="I11" s="190">
        <v>0.17168743386267427</v>
      </c>
      <c r="J11" s="53"/>
      <c r="K11" s="184">
        <v>1140.0817249034144</v>
      </c>
      <c r="L11" s="190">
        <v>3.7191647358885922E-2</v>
      </c>
      <c r="M11" s="184">
        <v>2.8451659556002955</v>
      </c>
      <c r="N11" s="184">
        <v>-0.70280383000004087</v>
      </c>
      <c r="O11" s="7"/>
    </row>
    <row r="12" spans="1:15" s="77" customFormat="1">
      <c r="A12" s="53"/>
      <c r="B12" s="54" t="s">
        <v>297</v>
      </c>
      <c r="C12" s="184">
        <v>161.15103758999746</v>
      </c>
      <c r="D12" s="184">
        <v>146.10751188999996</v>
      </c>
      <c r="E12" s="190">
        <v>1</v>
      </c>
      <c r="F12" s="184">
        <v>307.2585494799892</v>
      </c>
      <c r="G12" s="190">
        <v>1.0560000055978959E-3</v>
      </c>
      <c r="H12" s="184">
        <v>28721</v>
      </c>
      <c r="I12" s="190">
        <v>9.5118830778774907E-2</v>
      </c>
      <c r="J12" s="53"/>
      <c r="K12" s="184">
        <v>10.896176529800174</v>
      </c>
      <c r="L12" s="190">
        <v>3.546256580407859E-2</v>
      </c>
      <c r="M12" s="184">
        <v>3.0862797799999918E-2</v>
      </c>
      <c r="N12" s="184">
        <v>-1.3524899999999957E-3</v>
      </c>
      <c r="O12" s="7"/>
    </row>
    <row r="13" spans="1:15" s="77" customFormat="1">
      <c r="A13" s="53"/>
      <c r="B13" s="48" t="s">
        <v>298</v>
      </c>
      <c r="C13" s="184">
        <v>3093.6524244700317</v>
      </c>
      <c r="D13" s="184">
        <v>81.218630019999566</v>
      </c>
      <c r="E13" s="190">
        <v>1</v>
      </c>
      <c r="F13" s="184">
        <v>3174.87105449007</v>
      </c>
      <c r="G13" s="190">
        <v>1.7418999574163661E-3</v>
      </c>
      <c r="H13" s="184">
        <v>59544</v>
      </c>
      <c r="I13" s="190">
        <v>0.17640622372338186</v>
      </c>
      <c r="J13" s="53"/>
      <c r="K13" s="184">
        <v>303.42872860409989</v>
      </c>
      <c r="L13" s="190">
        <v>9.5571984939349E-2</v>
      </c>
      <c r="M13" s="184">
        <v>0.9684265059000049</v>
      </c>
      <c r="N13" s="184">
        <v>-0.27338789999999946</v>
      </c>
      <c r="O13" s="7"/>
    </row>
    <row r="14" spans="1:15" s="77" customFormat="1">
      <c r="A14" s="53"/>
      <c r="B14" s="48" t="s">
        <v>299</v>
      </c>
      <c r="C14" s="184">
        <v>4626.2685615099717</v>
      </c>
      <c r="D14" s="184">
        <v>91.512467690000264</v>
      </c>
      <c r="E14" s="190">
        <v>1</v>
      </c>
      <c r="F14" s="184">
        <v>4717.7810292000468</v>
      </c>
      <c r="G14" s="190">
        <v>3.3475718637227614E-3</v>
      </c>
      <c r="H14" s="184">
        <v>73118</v>
      </c>
      <c r="I14" s="190">
        <v>0.16423948542609809</v>
      </c>
      <c r="J14" s="53"/>
      <c r="K14" s="184">
        <v>678.55485880039976</v>
      </c>
      <c r="L14" s="190">
        <v>0.14382923976347917</v>
      </c>
      <c r="M14" s="184">
        <v>2.586919414499945</v>
      </c>
      <c r="N14" s="184">
        <v>-2.0211443900000301</v>
      </c>
      <c r="O14" s="7"/>
    </row>
    <row r="15" spans="1:15" s="77" customFormat="1">
      <c r="A15" s="53"/>
      <c r="B15" s="48" t="s">
        <v>300</v>
      </c>
      <c r="C15" s="184">
        <v>2313.5727888299853</v>
      </c>
      <c r="D15" s="184">
        <v>36.229413300000004</v>
      </c>
      <c r="E15" s="190">
        <v>1</v>
      </c>
      <c r="F15" s="184">
        <v>2349.8022021299839</v>
      </c>
      <c r="G15" s="190">
        <v>5.8669552075376434E-3</v>
      </c>
      <c r="H15" s="184">
        <v>28405</v>
      </c>
      <c r="I15" s="190">
        <v>0.17919275200882595</v>
      </c>
      <c r="J15" s="53"/>
      <c r="K15" s="184">
        <v>550.5614101878989</v>
      </c>
      <c r="L15" s="190">
        <v>0.23430117211093027</v>
      </c>
      <c r="M15" s="184">
        <v>2.4581180175000044</v>
      </c>
      <c r="N15" s="184">
        <v>-0.89138872999999952</v>
      </c>
      <c r="O15" s="7"/>
    </row>
    <row r="16" spans="1:15" s="77" customFormat="1">
      <c r="A16" s="53"/>
      <c r="B16" s="48" t="s">
        <v>301</v>
      </c>
      <c r="C16" s="184">
        <v>4577.6373143400533</v>
      </c>
      <c r="D16" s="184">
        <v>55.836126609999987</v>
      </c>
      <c r="E16" s="190">
        <v>1</v>
      </c>
      <c r="F16" s="184">
        <v>4633.473440949957</v>
      </c>
      <c r="G16" s="190">
        <v>1.4357888270845019E-2</v>
      </c>
      <c r="H16" s="184">
        <v>51489</v>
      </c>
      <c r="I16" s="190">
        <v>0.18792423301770564</v>
      </c>
      <c r="J16" s="53"/>
      <c r="K16" s="184">
        <v>2031.4426719783903</v>
      </c>
      <c r="L16" s="190">
        <v>0.43842760681969828</v>
      </c>
      <c r="M16" s="184">
        <v>12.453050731499921</v>
      </c>
      <c r="N16" s="184">
        <v>-3.7221252499999951</v>
      </c>
      <c r="O16" s="7"/>
    </row>
    <row r="17" spans="1:15" s="77" customFormat="1">
      <c r="A17" s="53"/>
      <c r="B17" s="54" t="s">
        <v>302</v>
      </c>
      <c r="C17" s="184">
        <v>3278.1551528599921</v>
      </c>
      <c r="D17" s="184">
        <v>41.114354020000079</v>
      </c>
      <c r="E17" s="190">
        <v>1</v>
      </c>
      <c r="F17" s="184">
        <v>3319.2695068800299</v>
      </c>
      <c r="G17" s="190">
        <v>1.1178415621771014E-2</v>
      </c>
      <c r="H17" s="184">
        <v>38605</v>
      </c>
      <c r="I17" s="190">
        <v>0.18812602698601136</v>
      </c>
      <c r="J17" s="53"/>
      <c r="K17" s="184">
        <v>1257.4660585394006</v>
      </c>
      <c r="L17" s="190">
        <v>0.3788381919374112</v>
      </c>
      <c r="M17" s="184">
        <v>6.9613620203999984</v>
      </c>
      <c r="N17" s="184">
        <v>-2.1317867000000081</v>
      </c>
      <c r="O17" s="7"/>
    </row>
    <row r="18" spans="1:15" s="77" customFormat="1">
      <c r="A18" s="53"/>
      <c r="B18" s="54" t="s">
        <v>303</v>
      </c>
      <c r="C18" s="184">
        <v>1299.4821614800003</v>
      </c>
      <c r="D18" s="184">
        <v>14.721772590000045</v>
      </c>
      <c r="E18" s="190">
        <v>1</v>
      </c>
      <c r="F18" s="184">
        <v>1314.2039340700123</v>
      </c>
      <c r="G18" s="190">
        <v>2.2388245157197843E-2</v>
      </c>
      <c r="H18" s="184">
        <v>16643</v>
      </c>
      <c r="I18" s="190">
        <v>0.18741456435190185</v>
      </c>
      <c r="J18" s="53"/>
      <c r="K18" s="184">
        <v>773.97661343900177</v>
      </c>
      <c r="L18" s="190">
        <v>0.58893189509945387</v>
      </c>
      <c r="M18" s="184">
        <v>5.4916887110999939</v>
      </c>
      <c r="N18" s="184">
        <v>-1.5903385500000036</v>
      </c>
      <c r="O18" s="7"/>
    </row>
    <row r="19" spans="1:15" s="77" customFormat="1">
      <c r="A19" s="53"/>
      <c r="B19" s="48" t="s">
        <v>304</v>
      </c>
      <c r="C19" s="184">
        <v>1138.9700262500089</v>
      </c>
      <c r="D19" s="184">
        <v>12.153895609999994</v>
      </c>
      <c r="E19" s="190">
        <v>1</v>
      </c>
      <c r="F19" s="184">
        <v>1151.1239218600006</v>
      </c>
      <c r="G19" s="190">
        <v>4.9893394657080668E-2</v>
      </c>
      <c r="H19" s="184">
        <v>14549</v>
      </c>
      <c r="I19" s="190">
        <v>0.18708152878598006</v>
      </c>
      <c r="J19" s="53"/>
      <c r="K19" s="184">
        <v>1064.5092716583947</v>
      </c>
      <c r="L19" s="190">
        <v>0.92475645014687147</v>
      </c>
      <c r="M19" s="184">
        <v>10.71025406860007</v>
      </c>
      <c r="N19" s="184">
        <v>-3.495763810000001</v>
      </c>
      <c r="O19" s="7"/>
    </row>
    <row r="20" spans="1:15" s="77" customFormat="1">
      <c r="A20" s="53"/>
      <c r="B20" s="54" t="s">
        <v>305</v>
      </c>
      <c r="C20" s="184">
        <v>830.23777934000111</v>
      </c>
      <c r="D20" s="184">
        <v>6.2284435299999998</v>
      </c>
      <c r="E20" s="190">
        <v>1</v>
      </c>
      <c r="F20" s="184">
        <v>836.46622287000139</v>
      </c>
      <c r="G20" s="190">
        <v>4.879999977296845E-2</v>
      </c>
      <c r="H20" s="184">
        <v>8655</v>
      </c>
      <c r="I20" s="190">
        <v>0.19738977648653749</v>
      </c>
      <c r="J20" s="53"/>
      <c r="K20" s="184">
        <v>808.33011143730278</v>
      </c>
      <c r="L20" s="190">
        <v>0.9663631230246682</v>
      </c>
      <c r="M20" s="184">
        <v>8.0573620693999857</v>
      </c>
      <c r="N20" s="184">
        <v>-2.1594973300000024</v>
      </c>
      <c r="O20" s="7"/>
    </row>
    <row r="21" spans="1:15" s="77" customFormat="1">
      <c r="A21" s="53"/>
      <c r="B21" s="54" t="s">
        <v>306</v>
      </c>
      <c r="C21" s="184">
        <v>308.73224690999945</v>
      </c>
      <c r="D21" s="184">
        <v>5.9254520800000003</v>
      </c>
      <c r="E21" s="190">
        <v>1</v>
      </c>
      <c r="F21" s="184">
        <v>314.65769899000065</v>
      </c>
      <c r="G21" s="190">
        <v>5.2800006800227672E-2</v>
      </c>
      <c r="H21" s="184">
        <v>6694</v>
      </c>
      <c r="I21" s="190">
        <v>0.15967873188582948</v>
      </c>
      <c r="J21" s="53"/>
      <c r="K21" s="184">
        <v>256.17916022109966</v>
      </c>
      <c r="L21" s="190">
        <v>0.81415188963560592</v>
      </c>
      <c r="M21" s="184">
        <v>2.6528919991999889</v>
      </c>
      <c r="N21" s="184">
        <v>-1.3362664800000015</v>
      </c>
      <c r="O21" s="7"/>
    </row>
    <row r="22" spans="1:15" s="77" customFormat="1">
      <c r="A22" s="53"/>
      <c r="B22" s="48" t="s">
        <v>307</v>
      </c>
      <c r="C22" s="184">
        <v>1236.6160087999981</v>
      </c>
      <c r="D22" s="184">
        <v>5.3835234599999904</v>
      </c>
      <c r="E22" s="190">
        <v>1</v>
      </c>
      <c r="F22" s="184">
        <v>1241.9995322600005</v>
      </c>
      <c r="G22" s="190">
        <v>0.23819521642504241</v>
      </c>
      <c r="H22" s="184">
        <v>15068</v>
      </c>
      <c r="I22" s="190">
        <v>0.17904694462933826</v>
      </c>
      <c r="J22" s="53"/>
      <c r="K22" s="184">
        <v>1764.222594439201</v>
      </c>
      <c r="L22" s="190">
        <v>1.4204696126003744</v>
      </c>
      <c r="M22" s="184">
        <v>52.489407626400165</v>
      </c>
      <c r="N22" s="184">
        <v>-10.615153670000021</v>
      </c>
      <c r="O22" s="7"/>
    </row>
    <row r="23" spans="1:15" s="77" customFormat="1">
      <c r="A23" s="53"/>
      <c r="B23" s="54" t="s">
        <v>308</v>
      </c>
      <c r="C23" s="184">
        <v>509.83603358000028</v>
      </c>
      <c r="D23" s="184">
        <v>2.72524583</v>
      </c>
      <c r="E23" s="190">
        <v>1</v>
      </c>
      <c r="F23" s="184">
        <v>512.56127940999909</v>
      </c>
      <c r="G23" s="190">
        <v>0.11225284019210585</v>
      </c>
      <c r="H23" s="184">
        <v>6992</v>
      </c>
      <c r="I23" s="190">
        <v>0.18112682896046037</v>
      </c>
      <c r="J23" s="53"/>
      <c r="K23" s="184">
        <v>662.578273286902</v>
      </c>
      <c r="L23" s="190">
        <v>1.2926810898583345</v>
      </c>
      <c r="M23" s="184">
        <v>10.375129858599971</v>
      </c>
      <c r="N23" s="184">
        <v>-2.6092817600000089</v>
      </c>
      <c r="O23" s="7"/>
    </row>
    <row r="24" spans="1:15" s="77" customFormat="1">
      <c r="A24" s="53"/>
      <c r="B24" s="54" t="s">
        <v>309</v>
      </c>
      <c r="C24" s="184">
        <v>304.1931218299996</v>
      </c>
      <c r="D24" s="184">
        <v>1.3443287400000001</v>
      </c>
      <c r="E24" s="190">
        <v>1</v>
      </c>
      <c r="F24" s="184">
        <v>305.53745056999958</v>
      </c>
      <c r="G24" s="190">
        <v>0.2249603426444938</v>
      </c>
      <c r="H24" s="184">
        <v>4348</v>
      </c>
      <c r="I24" s="190">
        <v>0.17909594835703008</v>
      </c>
      <c r="J24" s="53"/>
      <c r="K24" s="184">
        <v>472.20549838699975</v>
      </c>
      <c r="L24" s="190">
        <v>1.5454913874095335</v>
      </c>
      <c r="M24" s="184">
        <v>12.285660834799971</v>
      </c>
      <c r="N24" s="184">
        <v>-2.3853652800000003</v>
      </c>
      <c r="O24" s="7"/>
    </row>
    <row r="25" spans="1:15" s="77" customFormat="1">
      <c r="A25" s="53"/>
      <c r="B25" s="54" t="s">
        <v>310</v>
      </c>
      <c r="C25" s="184">
        <v>422.5868533900005</v>
      </c>
      <c r="D25" s="184">
        <v>1.3139488900000009</v>
      </c>
      <c r="E25" s="190">
        <v>1</v>
      </c>
      <c r="F25" s="184">
        <v>423.90080228000096</v>
      </c>
      <c r="G25" s="190">
        <v>0.40001830031272823</v>
      </c>
      <c r="H25" s="184">
        <v>5522</v>
      </c>
      <c r="I25" s="190">
        <v>0.17649672381824769</v>
      </c>
      <c r="J25" s="53"/>
      <c r="K25" s="184">
        <v>629.43882276530007</v>
      </c>
      <c r="L25" s="190">
        <v>1.4848729216358805</v>
      </c>
      <c r="M25" s="184">
        <v>29.828616933000074</v>
      </c>
      <c r="N25" s="184">
        <v>-5.6205066300000039</v>
      </c>
      <c r="O25" s="7"/>
    </row>
    <row r="26" spans="1:15" s="77" customFormat="1">
      <c r="A26" s="53"/>
      <c r="B26" s="48" t="s">
        <v>311</v>
      </c>
      <c r="C26" s="184">
        <v>1305.7718379700048</v>
      </c>
      <c r="D26" s="184">
        <v>4.3425785199999982</v>
      </c>
      <c r="E26" s="190">
        <v>1</v>
      </c>
      <c r="F26" s="184">
        <v>1310.1144164899927</v>
      </c>
      <c r="G26" s="190">
        <v>1</v>
      </c>
      <c r="H26" s="184">
        <v>15947</v>
      </c>
      <c r="I26" s="190">
        <v>0.15659274925728026</v>
      </c>
      <c r="J26" s="53"/>
      <c r="K26" s="184">
        <v>1352.7623025956536</v>
      </c>
      <c r="L26" s="190">
        <v>1.0325527950603157</v>
      </c>
      <c r="M26" s="184">
        <v>97.320460919200883</v>
      </c>
      <c r="N26" s="184">
        <v>-97.16539860999994</v>
      </c>
      <c r="O26" s="7"/>
    </row>
    <row r="27" spans="1:15" s="77" customFormat="1" ht="29.1" customHeight="1">
      <c r="A27" s="582" t="s">
        <v>312</v>
      </c>
      <c r="B27" s="582"/>
      <c r="C27" s="185">
        <v>48631.028933921669</v>
      </c>
      <c r="D27" s="185">
        <v>909.63630911991311</v>
      </c>
      <c r="E27" s="192">
        <v>1</v>
      </c>
      <c r="F27" s="185">
        <v>49540.665243034084</v>
      </c>
      <c r="G27" s="192">
        <v>9.7626678306830614E-3</v>
      </c>
      <c r="H27" s="185">
        <v>615543</v>
      </c>
      <c r="I27" s="192">
        <v>0.17282329766266602</v>
      </c>
      <c r="J27" s="159"/>
      <c r="K27" s="185">
        <v>8896.4597396972204</v>
      </c>
      <c r="L27" s="192">
        <v>0.15640910808235323</v>
      </c>
      <c r="M27" s="185">
        <v>181.86266603700153</v>
      </c>
      <c r="N27" s="185">
        <v>-118.88851868</v>
      </c>
      <c r="O27" s="546"/>
    </row>
    <row r="28" spans="1:15" s="77" customFormat="1" ht="27.6" customHeight="1">
      <c r="A28" s="575" t="s">
        <v>313</v>
      </c>
      <c r="B28" s="575"/>
      <c r="C28" s="55"/>
      <c r="D28" s="55"/>
      <c r="E28" s="55"/>
      <c r="F28" s="55"/>
      <c r="G28" s="55"/>
      <c r="H28" s="55"/>
      <c r="I28" s="55"/>
      <c r="J28" s="55"/>
      <c r="K28" s="55"/>
      <c r="L28" s="55"/>
      <c r="M28" s="55"/>
      <c r="N28" s="55"/>
      <c r="O28" s="546"/>
    </row>
    <row r="29" spans="1:15" s="77" customFormat="1" ht="15" hidden="1" customHeight="1">
      <c r="A29" s="53"/>
      <c r="B29" s="48" t="s">
        <v>295</v>
      </c>
      <c r="C29" s="53"/>
      <c r="D29" s="53"/>
      <c r="E29" s="53"/>
      <c r="F29" s="53"/>
      <c r="G29" s="53"/>
      <c r="H29" s="53"/>
      <c r="I29" s="53"/>
      <c r="J29" s="53"/>
      <c r="K29" s="53"/>
      <c r="L29" s="53"/>
      <c r="M29" s="53"/>
      <c r="N29" s="184"/>
      <c r="O29" s="546"/>
    </row>
    <row r="30" spans="1:15" s="77" customFormat="1" ht="15" hidden="1" customHeight="1">
      <c r="A30" s="53"/>
      <c r="B30" s="54" t="s">
        <v>296</v>
      </c>
      <c r="C30" s="53"/>
      <c r="D30" s="53"/>
      <c r="E30" s="53"/>
      <c r="F30" s="53"/>
      <c r="G30" s="53"/>
      <c r="H30" s="53"/>
      <c r="I30" s="53"/>
      <c r="J30" s="53"/>
      <c r="K30" s="53"/>
      <c r="L30" s="53"/>
      <c r="M30" s="53"/>
      <c r="N30" s="184"/>
      <c r="O30" s="547"/>
    </row>
    <row r="31" spans="1:15" s="77" customFormat="1" ht="15" hidden="1" customHeight="1">
      <c r="A31" s="53"/>
      <c r="B31" s="54" t="s">
        <v>297</v>
      </c>
      <c r="C31" s="53"/>
      <c r="D31" s="53"/>
      <c r="E31" s="53"/>
      <c r="F31" s="53"/>
      <c r="G31" s="53"/>
      <c r="H31" s="53"/>
      <c r="I31" s="53"/>
      <c r="J31" s="53"/>
      <c r="K31" s="53"/>
      <c r="L31" s="53"/>
      <c r="M31" s="53"/>
      <c r="N31" s="184"/>
      <c r="O31" s="158"/>
    </row>
    <row r="32" spans="1:15" s="77" customFormat="1" ht="15" customHeight="1">
      <c r="A32" s="53"/>
      <c r="B32" s="557" t="s">
        <v>298</v>
      </c>
      <c r="C32" s="184">
        <v>102.01470908999966</v>
      </c>
      <c r="D32" s="184">
        <v>10.739522009999989</v>
      </c>
      <c r="E32" s="190">
        <v>1</v>
      </c>
      <c r="F32" s="184">
        <v>112.75423109999977</v>
      </c>
      <c r="G32" s="190">
        <v>2.4380000000000157E-3</v>
      </c>
      <c r="H32" s="184">
        <v>3508</v>
      </c>
      <c r="I32" s="190">
        <v>4.3278703477765176E-2</v>
      </c>
      <c r="J32" s="53"/>
      <c r="K32" s="184">
        <v>3.5885218422000107</v>
      </c>
      <c r="L32" s="190">
        <v>3.1826050403531349E-2</v>
      </c>
      <c r="M32" s="184">
        <v>1.1897094600000008E-2</v>
      </c>
      <c r="N32" s="184">
        <v>-9.6689999999999984E-5</v>
      </c>
      <c r="O32" s="7"/>
    </row>
    <row r="33" spans="1:15" s="77" customFormat="1">
      <c r="A33" s="53"/>
      <c r="B33" s="54" t="s">
        <v>299</v>
      </c>
      <c r="C33" s="184">
        <v>132.77935774999909</v>
      </c>
      <c r="D33" s="184">
        <v>19.081326680000004</v>
      </c>
      <c r="E33" s="190">
        <v>1</v>
      </c>
      <c r="F33" s="184">
        <v>151.86068443000042</v>
      </c>
      <c r="G33" s="190">
        <v>3.6570000000000361E-3</v>
      </c>
      <c r="H33" s="184">
        <v>4513</v>
      </c>
      <c r="I33" s="190">
        <v>5.7055433024597209E-2</v>
      </c>
      <c r="J33" s="53"/>
      <c r="K33" s="184">
        <v>8.513916132500011</v>
      </c>
      <c r="L33" s="190">
        <v>5.6063991575281615E-2</v>
      </c>
      <c r="M33" s="184">
        <v>3.1685995599999968E-2</v>
      </c>
      <c r="N33" s="184">
        <v>-1.2578699999999999E-3</v>
      </c>
      <c r="O33" s="7"/>
    </row>
    <row r="34" spans="1:15" s="77" customFormat="1">
      <c r="A34" s="53"/>
      <c r="B34" s="54" t="s">
        <v>300</v>
      </c>
      <c r="C34" s="184">
        <v>132.30281978999915</v>
      </c>
      <c r="D34" s="184">
        <v>24.88095998</v>
      </c>
      <c r="E34" s="190">
        <v>1</v>
      </c>
      <c r="F34" s="184">
        <v>157.18377977000071</v>
      </c>
      <c r="G34" s="190">
        <v>5.577000000000094E-3</v>
      </c>
      <c r="H34" s="184">
        <v>4843</v>
      </c>
      <c r="I34" s="190">
        <v>7.3849551100060237E-2</v>
      </c>
      <c r="J34" s="53"/>
      <c r="K34" s="184">
        <v>15.4224359435</v>
      </c>
      <c r="L34" s="190">
        <v>9.811722282074499E-2</v>
      </c>
      <c r="M34" s="184">
        <v>6.4737545299999949E-2</v>
      </c>
      <c r="N34" s="184">
        <v>-1.7893400000000006E-3</v>
      </c>
      <c r="O34" s="7"/>
    </row>
    <row r="35" spans="1:15" s="77" customFormat="1">
      <c r="A35" s="53"/>
      <c r="B35" s="557" t="s">
        <v>301</v>
      </c>
      <c r="C35" s="184">
        <v>262.39200530999972</v>
      </c>
      <c r="D35" s="184">
        <v>49.919075829999954</v>
      </c>
      <c r="E35" s="190">
        <v>1</v>
      </c>
      <c r="F35" s="184">
        <v>312.31108113999829</v>
      </c>
      <c r="G35" s="190">
        <v>1.3692784955092149E-2</v>
      </c>
      <c r="H35" s="184">
        <v>9160</v>
      </c>
      <c r="I35" s="190">
        <v>0.12567974490196965</v>
      </c>
      <c r="J35" s="53"/>
      <c r="K35" s="184">
        <v>96.292395106399439</v>
      </c>
      <c r="L35" s="190">
        <v>0.30832205746562868</v>
      </c>
      <c r="M35" s="184">
        <v>0.55619785409999634</v>
      </c>
      <c r="N35" s="184">
        <v>-0.10018592000000018</v>
      </c>
      <c r="O35" s="7"/>
    </row>
    <row r="36" spans="1:15" s="77" customFormat="1">
      <c r="A36" s="53"/>
      <c r="B36" s="557" t="s">
        <v>302</v>
      </c>
      <c r="C36" s="184">
        <v>203.31566128999816</v>
      </c>
      <c r="D36" s="184">
        <v>39.851492010000015</v>
      </c>
      <c r="E36" s="190">
        <v>1</v>
      </c>
      <c r="F36" s="184">
        <v>243.16715329999838</v>
      </c>
      <c r="G36" s="190">
        <v>1.1681250880889938E-2</v>
      </c>
      <c r="H36" s="184">
        <v>7201</v>
      </c>
      <c r="I36" s="190">
        <v>0.12076963767971531</v>
      </c>
      <c r="J36" s="53"/>
      <c r="K36" s="184">
        <v>65.115226593599814</v>
      </c>
      <c r="L36" s="190">
        <v>0.26777969684608754</v>
      </c>
      <c r="M36" s="184">
        <v>0.35093749179999928</v>
      </c>
      <c r="N36" s="184">
        <v>-2.1663280000000028E-2</v>
      </c>
      <c r="O36" s="7"/>
    </row>
    <row r="37" spans="1:15" s="77" customFormat="1">
      <c r="A37" s="53"/>
      <c r="B37" s="557" t="s">
        <v>303</v>
      </c>
      <c r="C37" s="184">
        <v>59.076344019999908</v>
      </c>
      <c r="D37" s="184">
        <v>10.067583820000001</v>
      </c>
      <c r="E37" s="190">
        <v>1</v>
      </c>
      <c r="F37" s="184">
        <v>69.143927839999819</v>
      </c>
      <c r="G37" s="190">
        <v>2.076700000000007E-2</v>
      </c>
      <c r="H37" s="184">
        <v>1959</v>
      </c>
      <c r="I37" s="190">
        <v>0.14294773694309754</v>
      </c>
      <c r="J37" s="53"/>
      <c r="K37" s="184">
        <v>31.177168512799948</v>
      </c>
      <c r="L37" s="190">
        <v>0.45090247960666163</v>
      </c>
      <c r="M37" s="184">
        <v>0.20526036230000053</v>
      </c>
      <c r="N37" s="184">
        <v>-7.8522640000000046E-2</v>
      </c>
      <c r="O37" s="7"/>
    </row>
    <row r="38" spans="1:15" s="77" customFormat="1">
      <c r="A38" s="53"/>
      <c r="B38" s="557" t="s">
        <v>304</v>
      </c>
      <c r="C38" s="184">
        <v>91.281346889999867</v>
      </c>
      <c r="D38" s="184">
        <v>14.592897390000005</v>
      </c>
      <c r="E38" s="190">
        <v>1</v>
      </c>
      <c r="F38" s="184">
        <v>105.87424428000044</v>
      </c>
      <c r="G38" s="190">
        <v>5.5484093585334508E-2</v>
      </c>
      <c r="H38" s="184">
        <v>2759</v>
      </c>
      <c r="I38" s="190">
        <v>0.15653970233642675</v>
      </c>
      <c r="J38" s="53"/>
      <c r="K38" s="184">
        <v>87.920810757699925</v>
      </c>
      <c r="L38" s="190">
        <v>0.83042680829135562</v>
      </c>
      <c r="M38" s="184">
        <v>0.91366891749999868</v>
      </c>
      <c r="N38" s="184">
        <v>-0.14328250999999978</v>
      </c>
      <c r="O38" s="7"/>
    </row>
    <row r="39" spans="1:15" s="77" customFormat="1">
      <c r="A39" s="53"/>
      <c r="B39" s="54" t="s">
        <v>305</v>
      </c>
      <c r="C39" s="184">
        <v>35.751220100000005</v>
      </c>
      <c r="D39" s="184">
        <v>4.7621442800000011</v>
      </c>
      <c r="E39" s="190">
        <v>1</v>
      </c>
      <c r="F39" s="184">
        <v>40.51336438000002</v>
      </c>
      <c r="G39" s="190">
        <v>3.2703000000000065E-2</v>
      </c>
      <c r="H39" s="184">
        <v>1039</v>
      </c>
      <c r="I39" s="190">
        <v>0.15867197102005101</v>
      </c>
      <c r="J39" s="53"/>
      <c r="K39" s="184">
        <v>26.576725894499965</v>
      </c>
      <c r="L39" s="190">
        <v>0.6559989845627332</v>
      </c>
      <c r="M39" s="184">
        <v>0.21022585160000007</v>
      </c>
      <c r="N39" s="184">
        <v>-1.9686040000000012E-2</v>
      </c>
      <c r="O39" s="7"/>
    </row>
    <row r="40" spans="1:15" s="77" customFormat="1">
      <c r="A40" s="53"/>
      <c r="B40" s="54" t="s">
        <v>306</v>
      </c>
      <c r="C40" s="184">
        <v>55.530126789999947</v>
      </c>
      <c r="D40" s="184">
        <v>9.8307531100000052</v>
      </c>
      <c r="E40" s="190">
        <v>1</v>
      </c>
      <c r="F40" s="184">
        <v>65.3608799</v>
      </c>
      <c r="G40" s="190">
        <v>6.9604753325680668E-2</v>
      </c>
      <c r="H40" s="184">
        <v>1720</v>
      </c>
      <c r="I40" s="190">
        <v>0.15521803441720786</v>
      </c>
      <c r="J40" s="53"/>
      <c r="K40" s="184">
        <v>61.344084863200116</v>
      </c>
      <c r="L40" s="190">
        <v>0.93854435492689892</v>
      </c>
      <c r="M40" s="184">
        <v>0.70344306589999872</v>
      </c>
      <c r="N40" s="184">
        <v>-0.12359646999999999</v>
      </c>
      <c r="O40" s="7"/>
    </row>
    <row r="41" spans="1:15" s="77" customFormat="1">
      <c r="A41" s="53"/>
      <c r="B41" s="557" t="s">
        <v>307</v>
      </c>
      <c r="C41" s="184">
        <v>47.920135559999892</v>
      </c>
      <c r="D41" s="184">
        <v>7.1241420900000039</v>
      </c>
      <c r="E41" s="190">
        <v>1</v>
      </c>
      <c r="F41" s="184">
        <v>55.044277650000105</v>
      </c>
      <c r="G41" s="190">
        <v>0.3610028486418872</v>
      </c>
      <c r="H41" s="184">
        <v>1358</v>
      </c>
      <c r="I41" s="190">
        <v>0.16461043266966252</v>
      </c>
      <c r="J41" s="53"/>
      <c r="K41" s="184">
        <v>75.006498413100033</v>
      </c>
      <c r="L41" s="190">
        <v>1.3626575116496238</v>
      </c>
      <c r="M41" s="184">
        <v>3.2642122766000026</v>
      </c>
      <c r="N41" s="184">
        <v>-0.18185364000000004</v>
      </c>
      <c r="O41" s="7"/>
    </row>
    <row r="42" spans="1:15" s="77" customFormat="1">
      <c r="A42" s="53"/>
      <c r="B42" s="54" t="s">
        <v>308</v>
      </c>
      <c r="C42" s="184">
        <v>11.380299140000004</v>
      </c>
      <c r="D42" s="184">
        <v>2.0286733700000004</v>
      </c>
      <c r="E42" s="190">
        <v>1</v>
      </c>
      <c r="F42" s="184">
        <v>13.408972509999995</v>
      </c>
      <c r="G42" s="190">
        <v>0.14207899999999979</v>
      </c>
      <c r="H42" s="184">
        <v>383</v>
      </c>
      <c r="I42" s="190">
        <v>0.16739999286780927</v>
      </c>
      <c r="J42" s="53"/>
      <c r="K42" s="184">
        <v>18.283738787799983</v>
      </c>
      <c r="L42" s="190">
        <v>1.3635451019207139</v>
      </c>
      <c r="M42" s="184">
        <v>0.31891931800000023</v>
      </c>
      <c r="N42" s="184">
        <v>-3.0237320000000026E-2</v>
      </c>
      <c r="O42" s="7"/>
    </row>
    <row r="43" spans="1:15" s="77" customFormat="1">
      <c r="A43" s="53"/>
      <c r="B43" s="54" t="s">
        <v>309</v>
      </c>
      <c r="C43" s="184">
        <v>9.7548454899999957</v>
      </c>
      <c r="D43" s="184">
        <v>1.3490056400000001</v>
      </c>
      <c r="E43" s="190">
        <v>1</v>
      </c>
      <c r="F43" s="184">
        <v>11.103851129999995</v>
      </c>
      <c r="G43" s="190">
        <v>0.25927000000000022</v>
      </c>
      <c r="H43" s="184">
        <v>271</v>
      </c>
      <c r="I43" s="190">
        <v>0.16865849838677996</v>
      </c>
      <c r="J43" s="53"/>
      <c r="K43" s="184">
        <v>17.229037109900009</v>
      </c>
      <c r="L43" s="190">
        <v>1.5516271704464037</v>
      </c>
      <c r="M43" s="184">
        <v>0.48555018979999992</v>
      </c>
      <c r="N43" s="184">
        <v>-4.1407590000000001E-2</v>
      </c>
      <c r="O43" s="7"/>
    </row>
    <row r="44" spans="1:15" s="77" customFormat="1">
      <c r="A44" s="53"/>
      <c r="B44" s="557" t="s">
        <v>310</v>
      </c>
      <c r="C44" s="184">
        <v>26.784990929999989</v>
      </c>
      <c r="D44" s="184">
        <v>3.7464630799999989</v>
      </c>
      <c r="E44" s="190">
        <v>1</v>
      </c>
      <c r="F44" s="184">
        <v>30.531454010000026</v>
      </c>
      <c r="G44" s="190">
        <v>0.49414980827379196</v>
      </c>
      <c r="H44" s="184">
        <v>704</v>
      </c>
      <c r="I44" s="190">
        <v>0.16191307488669163</v>
      </c>
      <c r="J44" s="53"/>
      <c r="K44" s="184">
        <v>39.49372251540003</v>
      </c>
      <c r="L44" s="190">
        <v>1.2935421451747611</v>
      </c>
      <c r="M44" s="184">
        <v>2.4597427687999969</v>
      </c>
      <c r="N44" s="184">
        <v>-0.11020873000000005</v>
      </c>
      <c r="O44" s="7"/>
    </row>
    <row r="45" spans="1:15" s="77" customFormat="1">
      <c r="A45" s="53"/>
      <c r="B45" s="54" t="s">
        <v>311</v>
      </c>
      <c r="C45" s="184">
        <v>26.136940259999975</v>
      </c>
      <c r="D45" s="184">
        <v>1.5286413700000003</v>
      </c>
      <c r="E45" s="190">
        <v>1</v>
      </c>
      <c r="F45" s="184">
        <v>27.665581629999984</v>
      </c>
      <c r="G45" s="190">
        <v>1</v>
      </c>
      <c r="H45" s="184">
        <v>657</v>
      </c>
      <c r="I45" s="190">
        <v>0.18379389618396039</v>
      </c>
      <c r="J45" s="53"/>
      <c r="K45" s="184">
        <v>37.753384926400024</v>
      </c>
      <c r="L45" s="190">
        <v>1.3646336965300263</v>
      </c>
      <c r="M45" s="184">
        <v>2.0647339552000012</v>
      </c>
      <c r="N45" s="184">
        <v>-2.5670763699999997</v>
      </c>
      <c r="O45" s="7"/>
    </row>
    <row r="46" spans="1:15" s="160" customFormat="1" ht="26.45" customHeight="1">
      <c r="A46" s="582" t="s">
        <v>314</v>
      </c>
      <c r="B46" s="582"/>
      <c r="C46" s="185">
        <v>794.82731464999745</v>
      </c>
      <c r="D46" s="185">
        <v>127.86656534999996</v>
      </c>
      <c r="E46" s="192">
        <v>1</v>
      </c>
      <c r="F46" s="185">
        <v>922.69387999999981</v>
      </c>
      <c r="G46" s="192">
        <v>3.5449995625924394E-2</v>
      </c>
      <c r="H46" s="185">
        <v>26701</v>
      </c>
      <c r="I46" s="192">
        <v>0.1030922766170058</v>
      </c>
      <c r="J46" s="159"/>
      <c r="K46" s="185">
        <v>324.49796312179944</v>
      </c>
      <c r="L46" s="192">
        <v>0.32037487386444752</v>
      </c>
      <c r="M46" s="185">
        <v>6.9071336388999995</v>
      </c>
      <c r="N46" s="185">
        <v>-2.9955423399999996</v>
      </c>
    </row>
    <row r="47" spans="1:15" s="77" customFormat="1" ht="14.45" customHeight="1">
      <c r="A47" s="575" t="s">
        <v>315</v>
      </c>
      <c r="B47" s="575"/>
      <c r="C47" s="55"/>
      <c r="D47" s="55"/>
      <c r="E47" s="55"/>
      <c r="F47" s="55"/>
      <c r="G47" s="55"/>
      <c r="H47" s="55"/>
      <c r="I47" s="55"/>
      <c r="J47" s="55"/>
      <c r="K47" s="55"/>
      <c r="L47" s="55"/>
      <c r="M47" s="55"/>
      <c r="N47" s="55"/>
      <c r="O47" s="7"/>
    </row>
    <row r="48" spans="1:15" s="77" customFormat="1" ht="15" customHeight="1">
      <c r="A48" s="53"/>
      <c r="B48" s="557" t="s">
        <v>295</v>
      </c>
      <c r="C48" s="184">
        <v>607.69912917995453</v>
      </c>
      <c r="D48" s="184">
        <v>2355.5743910099723</v>
      </c>
      <c r="E48" s="190">
        <v>1</v>
      </c>
      <c r="F48" s="184">
        <v>2963.2735201897276</v>
      </c>
      <c r="G48" s="190">
        <v>5.7900066913221804E-4</v>
      </c>
      <c r="H48" s="184">
        <v>72587</v>
      </c>
      <c r="I48" s="190">
        <v>0.60724076438505181</v>
      </c>
      <c r="J48" s="53"/>
      <c r="K48" s="184">
        <v>321.37637003779167</v>
      </c>
      <c r="L48" s="190">
        <v>0.10845315757999861</v>
      </c>
      <c r="M48" s="184">
        <v>1.0184709655000284</v>
      </c>
      <c r="N48" s="184">
        <v>-0.12823557000000019</v>
      </c>
      <c r="O48" s="7"/>
    </row>
    <row r="49" spans="1:15" s="77" customFormat="1">
      <c r="A49" s="53"/>
      <c r="B49" s="54" t="s">
        <v>296</v>
      </c>
      <c r="C49" s="184">
        <v>397.88716783000706</v>
      </c>
      <c r="D49" s="184">
        <v>2315.1005754302173</v>
      </c>
      <c r="E49" s="190">
        <v>1</v>
      </c>
      <c r="F49" s="184">
        <v>2712.9877432606499</v>
      </c>
      <c r="G49" s="190">
        <v>5.3371288786621695E-4</v>
      </c>
      <c r="H49" s="184">
        <v>44708</v>
      </c>
      <c r="I49" s="190">
        <v>0.62576271824967244</v>
      </c>
      <c r="J49" s="53"/>
      <c r="K49" s="184">
        <v>291.32691882381351</v>
      </c>
      <c r="L49" s="190">
        <v>0.10738232030259552</v>
      </c>
      <c r="M49" s="184">
        <v>0.90973188980011266</v>
      </c>
      <c r="N49" s="184">
        <v>-9.5271939999999833E-2</v>
      </c>
      <c r="O49" s="7"/>
    </row>
    <row r="50" spans="1:15" s="77" customFormat="1">
      <c r="A50" s="53"/>
      <c r="B50" s="54" t="s">
        <v>297</v>
      </c>
      <c r="C50" s="184">
        <v>209.81196135000286</v>
      </c>
      <c r="D50" s="184">
        <v>40.473815580000171</v>
      </c>
      <c r="E50" s="190">
        <v>1</v>
      </c>
      <c r="F50" s="184">
        <v>250.28577693000383</v>
      </c>
      <c r="G50" s="190">
        <v>1.0699002999505186E-3</v>
      </c>
      <c r="H50" s="184">
        <v>28867</v>
      </c>
      <c r="I50" s="190">
        <v>0.40647093066684359</v>
      </c>
      <c r="J50" s="53"/>
      <c r="K50" s="184">
        <v>30.049451213997752</v>
      </c>
      <c r="L50" s="190">
        <v>0.12006056269991812</v>
      </c>
      <c r="M50" s="184">
        <v>0.10873907569998534</v>
      </c>
      <c r="N50" s="184">
        <v>-3.296362999999896E-2</v>
      </c>
      <c r="O50" s="7"/>
    </row>
    <row r="51" spans="1:15" s="77" customFormat="1">
      <c r="A51" s="53"/>
      <c r="B51" s="557" t="s">
        <v>298</v>
      </c>
      <c r="C51" s="184">
        <v>275.36221005000061</v>
      </c>
      <c r="D51" s="184">
        <v>531.1397800799981</v>
      </c>
      <c r="E51" s="190">
        <v>1</v>
      </c>
      <c r="F51" s="184">
        <v>806.50199012996848</v>
      </c>
      <c r="G51" s="190">
        <v>1.7663030070783699E-3</v>
      </c>
      <c r="H51" s="184">
        <v>28129</v>
      </c>
      <c r="I51" s="190">
        <v>0.57886740353308652</v>
      </c>
      <c r="J51" s="53"/>
      <c r="K51" s="184">
        <v>195.91068458968905</v>
      </c>
      <c r="L51" s="190">
        <v>0.24291407459281569</v>
      </c>
      <c r="M51" s="184">
        <v>0.81844556720002259</v>
      </c>
      <c r="N51" s="184">
        <v>-0.11350074000000011</v>
      </c>
      <c r="O51" s="7"/>
    </row>
    <row r="52" spans="1:15" s="77" customFormat="1">
      <c r="A52" s="53"/>
      <c r="B52" s="557" t="s">
        <v>299</v>
      </c>
      <c r="C52" s="184">
        <v>1061.6641724099609</v>
      </c>
      <c r="D52" s="184">
        <v>409.91883441000016</v>
      </c>
      <c r="E52" s="190">
        <v>1</v>
      </c>
      <c r="F52" s="184">
        <v>1471.5830068199775</v>
      </c>
      <c r="G52" s="190">
        <v>3.5505592729821261E-3</v>
      </c>
      <c r="H52" s="184">
        <v>96405</v>
      </c>
      <c r="I52" s="190">
        <v>0.42668679423500394</v>
      </c>
      <c r="J52" s="53"/>
      <c r="K52" s="184">
        <v>403.26658193560922</v>
      </c>
      <c r="L52" s="190">
        <v>0.27403590559735386</v>
      </c>
      <c r="M52" s="184">
        <v>2.1239940035002447</v>
      </c>
      <c r="N52" s="184">
        <v>-0.39491123999999461</v>
      </c>
      <c r="O52" s="7"/>
    </row>
    <row r="53" spans="1:15" s="77" customFormat="1">
      <c r="A53" s="53"/>
      <c r="B53" s="557" t="s">
        <v>300</v>
      </c>
      <c r="C53" s="184">
        <v>1160.6675699200534</v>
      </c>
      <c r="D53" s="184">
        <v>120.72556022000015</v>
      </c>
      <c r="E53" s="190">
        <v>1</v>
      </c>
      <c r="F53" s="184">
        <v>1281.3931301399523</v>
      </c>
      <c r="G53" s="190">
        <v>6.2069937273132193E-3</v>
      </c>
      <c r="H53" s="184">
        <v>94594</v>
      </c>
      <c r="I53" s="190">
        <v>0.26442957440469239</v>
      </c>
      <c r="J53" s="53"/>
      <c r="K53" s="184">
        <v>309.95905444061214</v>
      </c>
      <c r="L53" s="190">
        <v>0.24189223989886799</v>
      </c>
      <c r="M53" s="184">
        <v>2.0909462379002663</v>
      </c>
      <c r="N53" s="184">
        <v>-0.51224633000000153</v>
      </c>
      <c r="O53" s="7"/>
    </row>
    <row r="54" spans="1:15" s="77" customFormat="1">
      <c r="A54" s="53"/>
      <c r="B54" s="557" t="s">
        <v>301</v>
      </c>
      <c r="C54" s="184">
        <v>1768.9802389300091</v>
      </c>
      <c r="D54" s="184">
        <v>230.14105361999975</v>
      </c>
      <c r="E54" s="190">
        <v>1</v>
      </c>
      <c r="F54" s="184">
        <v>1999.1212925499549</v>
      </c>
      <c r="G54" s="190">
        <v>1.3719861242263475E-2</v>
      </c>
      <c r="H54" s="184">
        <v>164420</v>
      </c>
      <c r="I54" s="190">
        <v>0.24354803877553308</v>
      </c>
      <c r="J54" s="53"/>
      <c r="K54" s="184">
        <v>625.48424755458223</v>
      </c>
      <c r="L54" s="190">
        <v>0.31287958859003095</v>
      </c>
      <c r="M54" s="184">
        <v>7.0400211809991031</v>
      </c>
      <c r="N54" s="184">
        <v>-2.2148232900000453</v>
      </c>
      <c r="O54" s="7"/>
    </row>
    <row r="55" spans="1:15" s="77" customFormat="1">
      <c r="A55" s="53"/>
      <c r="B55" s="54" t="s">
        <v>302</v>
      </c>
      <c r="C55" s="184">
        <v>1447.5954921299472</v>
      </c>
      <c r="D55" s="184">
        <v>173.03769021000016</v>
      </c>
      <c r="E55" s="190">
        <v>1</v>
      </c>
      <c r="F55" s="184">
        <v>1620.6331823398853</v>
      </c>
      <c r="G55" s="190">
        <v>1.140143081432856E-2</v>
      </c>
      <c r="H55" s="184">
        <v>127545</v>
      </c>
      <c r="I55" s="190">
        <v>0.22621805997590835</v>
      </c>
      <c r="J55" s="53"/>
      <c r="K55" s="184">
        <v>443.30682850092245</v>
      </c>
      <c r="L55" s="190">
        <v>0.27353927670468875</v>
      </c>
      <c r="M55" s="184">
        <v>4.2213868680004669</v>
      </c>
      <c r="N55" s="184">
        <v>-1.2109801999999947</v>
      </c>
      <c r="O55" s="7"/>
    </row>
    <row r="56" spans="1:15" s="77" customFormat="1">
      <c r="A56" s="53"/>
      <c r="B56" s="54" t="s">
        <v>303</v>
      </c>
      <c r="C56" s="184">
        <v>321.38474679999814</v>
      </c>
      <c r="D56" s="184">
        <v>57.103363410000028</v>
      </c>
      <c r="E56" s="190">
        <v>1</v>
      </c>
      <c r="F56" s="184">
        <v>378.48811020999182</v>
      </c>
      <c r="G56" s="190">
        <v>2.3647056261341868E-2</v>
      </c>
      <c r="H56" s="184">
        <v>38753</v>
      </c>
      <c r="I56" s="190">
        <v>0.3177525855877486</v>
      </c>
      <c r="J56" s="53"/>
      <c r="K56" s="184">
        <v>182.17741905369977</v>
      </c>
      <c r="L56" s="190">
        <v>0.48132930504110993</v>
      </c>
      <c r="M56" s="184">
        <v>2.8186343129998557</v>
      </c>
      <c r="N56" s="184">
        <v>-1.0038430900000008</v>
      </c>
      <c r="O56" s="7"/>
    </row>
    <row r="57" spans="1:15" s="77" customFormat="1">
      <c r="A57" s="53"/>
      <c r="B57" s="557" t="s">
        <v>304</v>
      </c>
      <c r="C57" s="184">
        <v>355.71914947000153</v>
      </c>
      <c r="D57" s="184">
        <v>43.557965169999989</v>
      </c>
      <c r="E57" s="190">
        <v>1</v>
      </c>
      <c r="F57" s="184">
        <v>399.27711464000021</v>
      </c>
      <c r="G57" s="190">
        <v>5.2717564995294036E-2</v>
      </c>
      <c r="H57" s="184">
        <v>50293</v>
      </c>
      <c r="I57" s="190">
        <v>0.31273081878745307</v>
      </c>
      <c r="J57" s="53"/>
      <c r="K57" s="184">
        <v>209.99486191700777</v>
      </c>
      <c r="L57" s="190">
        <v>0.52593763633644852</v>
      </c>
      <c r="M57" s="184">
        <v>6.5442080043001001</v>
      </c>
      <c r="N57" s="184">
        <v>-1.9747084599999969</v>
      </c>
      <c r="O57" s="7"/>
    </row>
    <row r="58" spans="1:15" s="77" customFormat="1">
      <c r="A58" s="53"/>
      <c r="B58" s="54" t="s">
        <v>305</v>
      </c>
      <c r="C58" s="184">
        <v>8.6208633600000013</v>
      </c>
      <c r="D58" s="184">
        <v>32.007313670000002</v>
      </c>
      <c r="E58" s="190">
        <v>1</v>
      </c>
      <c r="F58" s="184">
        <v>40.628177029999989</v>
      </c>
      <c r="G58" s="190">
        <v>4.8798004931209692E-2</v>
      </c>
      <c r="H58" s="184">
        <v>788</v>
      </c>
      <c r="I58" s="190">
        <v>0.63889105380177402</v>
      </c>
      <c r="J58" s="53"/>
      <c r="K58" s="184">
        <v>43.349543670599992</v>
      </c>
      <c r="L58" s="190">
        <v>1.0669822482704698</v>
      </c>
      <c r="M58" s="184">
        <v>1.2666519341000002</v>
      </c>
      <c r="N58" s="184">
        <v>-0.12283640000000003</v>
      </c>
      <c r="O58" s="7"/>
    </row>
    <row r="59" spans="1:15" s="77" customFormat="1">
      <c r="A59" s="53"/>
      <c r="B59" s="54" t="s">
        <v>306</v>
      </c>
      <c r="C59" s="184">
        <v>347.09828611000194</v>
      </c>
      <c r="D59" s="184">
        <v>11.550651499999992</v>
      </c>
      <c r="E59" s="190">
        <v>1</v>
      </c>
      <c r="F59" s="184">
        <v>358.64893760999826</v>
      </c>
      <c r="G59" s="190">
        <v>5.3161577408170103E-2</v>
      </c>
      <c r="H59" s="184">
        <v>49598</v>
      </c>
      <c r="I59" s="190">
        <v>0.27578300052091992</v>
      </c>
      <c r="J59" s="53"/>
      <c r="K59" s="184">
        <v>166.64531824640764</v>
      </c>
      <c r="L59" s="190">
        <v>0.46464746098765763</v>
      </c>
      <c r="M59" s="184">
        <v>5.2775560702002426</v>
      </c>
      <c r="N59" s="184">
        <v>-1.8518720599999983</v>
      </c>
      <c r="O59" s="7"/>
    </row>
    <row r="60" spans="1:15" s="77" customFormat="1">
      <c r="A60" s="53"/>
      <c r="B60" s="557" t="s">
        <v>307</v>
      </c>
      <c r="C60" s="184">
        <v>603.86281028999758</v>
      </c>
      <c r="D60" s="184">
        <v>18.556366159999971</v>
      </c>
      <c r="E60" s="190">
        <v>1</v>
      </c>
      <c r="F60" s="184">
        <v>622.41917644999512</v>
      </c>
      <c r="G60" s="190">
        <v>0.25696822972727124</v>
      </c>
      <c r="H60" s="184">
        <v>62025</v>
      </c>
      <c r="I60" s="190">
        <v>0.2904173693446665</v>
      </c>
      <c r="J60" s="53"/>
      <c r="K60" s="184">
        <v>464.32975238370614</v>
      </c>
      <c r="L60" s="190">
        <v>0.74600810828488762</v>
      </c>
      <c r="M60" s="184">
        <v>47.013722192398888</v>
      </c>
      <c r="N60" s="184">
        <v>-10.356993759999925</v>
      </c>
      <c r="O60" s="7"/>
    </row>
    <row r="61" spans="1:15" s="77" customFormat="1">
      <c r="A61" s="53"/>
      <c r="B61" s="54" t="s">
        <v>308</v>
      </c>
      <c r="C61" s="184">
        <v>226.26887378999805</v>
      </c>
      <c r="D61" s="184">
        <v>10.390784539999997</v>
      </c>
      <c r="E61" s="190">
        <v>1</v>
      </c>
      <c r="F61" s="184">
        <v>236.65965833000084</v>
      </c>
      <c r="G61" s="190">
        <v>0.1192745547091931</v>
      </c>
      <c r="H61" s="184">
        <v>27903</v>
      </c>
      <c r="I61" s="190">
        <v>0.27259255391443238</v>
      </c>
      <c r="J61" s="53"/>
      <c r="K61" s="184">
        <v>130.88063606539828</v>
      </c>
      <c r="L61" s="190">
        <v>0.5530331489065986</v>
      </c>
      <c r="M61" s="184">
        <v>7.6958843642999808</v>
      </c>
      <c r="N61" s="184">
        <v>-2.1785933600000016</v>
      </c>
      <c r="O61" s="7"/>
    </row>
    <row r="62" spans="1:15" s="77" customFormat="1" ht="15" customHeight="1">
      <c r="A62" s="53"/>
      <c r="B62" s="557" t="s">
        <v>309</v>
      </c>
      <c r="C62" s="184">
        <v>169.11509652999959</v>
      </c>
      <c r="D62" s="184">
        <v>4.5791394599999986</v>
      </c>
      <c r="E62" s="190">
        <v>1</v>
      </c>
      <c r="F62" s="184">
        <v>173.69423598999964</v>
      </c>
      <c r="G62" s="190">
        <v>0.23950840878009966</v>
      </c>
      <c r="H62" s="184">
        <v>16846</v>
      </c>
      <c r="I62" s="190">
        <v>0.3156440054083095</v>
      </c>
      <c r="J62" s="53"/>
      <c r="K62" s="184">
        <v>148.58236560730103</v>
      </c>
      <c r="L62" s="190">
        <v>0.85542484907706329</v>
      </c>
      <c r="M62" s="184">
        <v>13.160087870400154</v>
      </c>
      <c r="N62" s="184">
        <v>-2.7857243000000023</v>
      </c>
      <c r="O62" s="7"/>
    </row>
    <row r="63" spans="1:15" s="77" customFormat="1">
      <c r="A63" s="53"/>
      <c r="B63" s="54" t="s">
        <v>310</v>
      </c>
      <c r="C63" s="184">
        <v>208.47883997000164</v>
      </c>
      <c r="D63" s="184">
        <v>3.5864421599999998</v>
      </c>
      <c r="E63" s="190">
        <v>1</v>
      </c>
      <c r="F63" s="184">
        <v>212.06528213000087</v>
      </c>
      <c r="G63" s="190">
        <v>0.42493164168306358</v>
      </c>
      <c r="H63" s="184">
        <v>21183</v>
      </c>
      <c r="I63" s="190">
        <v>0.28964729257151073</v>
      </c>
      <c r="J63" s="53"/>
      <c r="K63" s="184">
        <v>184.86675071099981</v>
      </c>
      <c r="L63" s="190">
        <v>0.87174453476864722</v>
      </c>
      <c r="M63" s="184">
        <v>26.157749957699767</v>
      </c>
      <c r="N63" s="184">
        <v>-5.392676100000009</v>
      </c>
      <c r="O63" s="7"/>
    </row>
    <row r="64" spans="1:15" s="77" customFormat="1">
      <c r="A64" s="53"/>
      <c r="B64" s="54" t="s">
        <v>311</v>
      </c>
      <c r="C64" s="184">
        <v>303.0270873999977</v>
      </c>
      <c r="D64" s="184">
        <v>7.8752419799999895</v>
      </c>
      <c r="E64" s="190">
        <v>1</v>
      </c>
      <c r="F64" s="184">
        <v>310.9023293800015</v>
      </c>
      <c r="G64" s="190">
        <v>1</v>
      </c>
      <c r="H64" s="184">
        <v>31205</v>
      </c>
      <c r="I64" s="190">
        <v>0.39251091917436476</v>
      </c>
      <c r="J64" s="53"/>
      <c r="K64" s="184">
        <v>190.00282899159345</v>
      </c>
      <c r="L64" s="190">
        <v>0.61113350089881802</v>
      </c>
      <c r="M64" s="184">
        <v>106.83620535409894</v>
      </c>
      <c r="N64" s="184">
        <v>-74.703243159999772</v>
      </c>
      <c r="O64" s="7"/>
    </row>
    <row r="65" spans="1:15" s="77" customFormat="1" ht="21" customHeight="1">
      <c r="A65" s="582" t="s">
        <v>316</v>
      </c>
      <c r="B65" s="582"/>
      <c r="C65" s="185">
        <v>6136.9823676499764</v>
      </c>
      <c r="D65" s="185">
        <v>3717.4891926499704</v>
      </c>
      <c r="E65" s="192">
        <v>1</v>
      </c>
      <c r="F65" s="185">
        <v>9854.4715602995784</v>
      </c>
      <c r="G65" s="192">
        <v>2.3548563280514967E-2</v>
      </c>
      <c r="H65" s="185">
        <v>599658</v>
      </c>
      <c r="I65" s="192">
        <v>0.42088139061994734</v>
      </c>
      <c r="J65" s="159"/>
      <c r="K65" s="185">
        <v>2720.3243818505916</v>
      </c>
      <c r="L65" s="192">
        <v>0.26513367186158043</v>
      </c>
      <c r="M65" s="185">
        <v>173.48601350589757</v>
      </c>
      <c r="N65" s="185">
        <v>-90.398662549999742</v>
      </c>
    </row>
    <row r="66" spans="1:15" s="77" customFormat="1" ht="20.100000000000001" customHeight="1">
      <c r="A66" s="575" t="s">
        <v>317</v>
      </c>
      <c r="B66" s="575"/>
      <c r="C66" s="55"/>
      <c r="D66" s="55"/>
      <c r="E66" s="55"/>
      <c r="F66" s="55"/>
      <c r="G66" s="55"/>
      <c r="H66" s="55"/>
      <c r="I66" s="55"/>
      <c r="J66" s="55"/>
      <c r="K66" s="49"/>
      <c r="L66" s="55"/>
      <c r="M66" s="55"/>
      <c r="N66" s="55"/>
      <c r="O66" s="7"/>
    </row>
    <row r="67" spans="1:15" s="77" customFormat="1" ht="15.75" hidden="1">
      <c r="A67" s="53"/>
      <c r="B67" s="48" t="s">
        <v>295</v>
      </c>
      <c r="C67" s="184"/>
      <c r="D67" s="184"/>
      <c r="E67" s="190"/>
      <c r="F67" s="184"/>
      <c r="G67" s="190"/>
      <c r="H67" s="184"/>
      <c r="I67" s="190"/>
      <c r="J67" s="53"/>
      <c r="K67" s="184"/>
      <c r="L67" s="190"/>
      <c r="M67" s="184"/>
      <c r="N67" s="49"/>
      <c r="O67" s="157"/>
    </row>
    <row r="68" spans="1:15" s="77" customFormat="1" ht="15.75" hidden="1">
      <c r="A68" s="53"/>
      <c r="B68" s="54" t="s">
        <v>296</v>
      </c>
      <c r="C68" s="184"/>
      <c r="D68" s="184"/>
      <c r="E68" s="190"/>
      <c r="F68" s="184"/>
      <c r="G68" s="190"/>
      <c r="H68" s="184"/>
      <c r="I68" s="190"/>
      <c r="J68" s="53"/>
      <c r="K68" s="184"/>
      <c r="L68" s="190"/>
      <c r="M68" s="184"/>
      <c r="N68" s="49"/>
      <c r="O68" s="157"/>
    </row>
    <row r="69" spans="1:15" s="77" customFormat="1" ht="15.75" hidden="1">
      <c r="A69" s="53"/>
      <c r="B69" s="54" t="s">
        <v>297</v>
      </c>
      <c r="C69" s="184"/>
      <c r="D69" s="184"/>
      <c r="E69" s="190"/>
      <c r="F69" s="184"/>
      <c r="G69" s="190"/>
      <c r="H69" s="184"/>
      <c r="I69" s="190"/>
      <c r="J69" s="53"/>
      <c r="K69" s="184"/>
      <c r="L69" s="190"/>
      <c r="M69" s="184"/>
      <c r="N69" s="49"/>
      <c r="O69" s="158"/>
    </row>
    <row r="70" spans="1:15" s="77" customFormat="1" ht="15" customHeight="1">
      <c r="A70" s="53"/>
      <c r="B70" s="557" t="s">
        <v>298</v>
      </c>
      <c r="C70" s="184">
        <v>1.1912926699999997</v>
      </c>
      <c r="D70" s="184">
        <v>1.7681458900000002</v>
      </c>
      <c r="E70" s="190">
        <v>1</v>
      </c>
      <c r="F70" s="184">
        <v>2.9594385600000002</v>
      </c>
      <c r="G70" s="190">
        <v>2.4380000000000001E-3</v>
      </c>
      <c r="H70" s="184">
        <v>130</v>
      </c>
      <c r="I70" s="190">
        <v>0.7761885071689405</v>
      </c>
      <c r="J70" s="53"/>
      <c r="K70" s="184">
        <v>1.5705309313999998</v>
      </c>
      <c r="L70" s="190">
        <v>0.53068543223955289</v>
      </c>
      <c r="M70" s="184">
        <v>5.6002870999999977E-3</v>
      </c>
      <c r="N70" s="184">
        <v>-1.2341199999999998E-3</v>
      </c>
      <c r="O70" s="7"/>
    </row>
    <row r="71" spans="1:15" s="77" customFormat="1">
      <c r="A71" s="53"/>
      <c r="B71" s="54" t="s">
        <v>299</v>
      </c>
      <c r="C71" s="184">
        <v>74.925285829999922</v>
      </c>
      <c r="D71" s="184">
        <v>11.517991930000008</v>
      </c>
      <c r="E71" s="190">
        <v>1</v>
      </c>
      <c r="F71" s="184">
        <v>86.443277759999887</v>
      </c>
      <c r="G71" s="190">
        <v>3.6570000000000083E-3</v>
      </c>
      <c r="H71" s="184">
        <v>1514</v>
      </c>
      <c r="I71" s="190">
        <v>0.3894142803164084</v>
      </c>
      <c r="J71" s="53"/>
      <c r="K71" s="184">
        <v>30.294804323800093</v>
      </c>
      <c r="L71" s="190">
        <v>0.35045876450809954</v>
      </c>
      <c r="M71" s="184">
        <v>0.12310283680000046</v>
      </c>
      <c r="N71" s="184">
        <v>-2.1646259999999973E-2</v>
      </c>
      <c r="O71" s="7"/>
    </row>
    <row r="72" spans="1:15" s="77" customFormat="1">
      <c r="A72" s="53"/>
      <c r="B72" s="54" t="s">
        <v>300</v>
      </c>
      <c r="C72" s="184">
        <v>150.57869791000019</v>
      </c>
      <c r="D72" s="184">
        <v>13.398583079999998</v>
      </c>
      <c r="E72" s="190">
        <v>1</v>
      </c>
      <c r="F72" s="184">
        <v>163.97728099000005</v>
      </c>
      <c r="G72" s="190">
        <v>5.5770000000000212E-3</v>
      </c>
      <c r="H72" s="184">
        <v>3096</v>
      </c>
      <c r="I72" s="190">
        <v>0.38514037568242437</v>
      </c>
      <c r="J72" s="53"/>
      <c r="K72" s="184">
        <v>72.552449329199703</v>
      </c>
      <c r="L72" s="190">
        <v>0.44245427714845481</v>
      </c>
      <c r="M72" s="184">
        <v>0.3522113821000098</v>
      </c>
      <c r="N72" s="184">
        <v>-4.5647370000000125E-2</v>
      </c>
      <c r="O72" s="7"/>
    </row>
    <row r="73" spans="1:15" s="77" customFormat="1">
      <c r="A73" s="53"/>
      <c r="B73" s="557" t="s">
        <v>301</v>
      </c>
      <c r="C73" s="184">
        <v>353.79060017000114</v>
      </c>
      <c r="D73" s="184">
        <v>34.54597473000004</v>
      </c>
      <c r="E73" s="190">
        <v>1</v>
      </c>
      <c r="F73" s="184">
        <v>388.33657490000178</v>
      </c>
      <c r="G73" s="190">
        <v>1.4551900425991762E-2</v>
      </c>
      <c r="H73" s="184">
        <v>11704</v>
      </c>
      <c r="I73" s="190">
        <v>0.4281065512567081</v>
      </c>
      <c r="J73" s="53"/>
      <c r="K73" s="184">
        <v>286.00615667229891</v>
      </c>
      <c r="L73" s="190">
        <v>0.73649039302041031</v>
      </c>
      <c r="M73" s="184">
        <v>2.4089249352999911</v>
      </c>
      <c r="N73" s="184">
        <v>-0.31980200999999908</v>
      </c>
      <c r="O73" s="7"/>
    </row>
    <row r="74" spans="1:15" s="77" customFormat="1">
      <c r="A74" s="53"/>
      <c r="B74" s="557" t="s">
        <v>302</v>
      </c>
      <c r="C74" s="184">
        <v>251.25499698999931</v>
      </c>
      <c r="D74" s="184">
        <v>28.363797460000015</v>
      </c>
      <c r="E74" s="190">
        <v>1</v>
      </c>
      <c r="F74" s="184">
        <v>279.61879444999869</v>
      </c>
      <c r="G74" s="190">
        <v>1.2135425409385673E-2</v>
      </c>
      <c r="H74" s="184">
        <v>8533</v>
      </c>
      <c r="I74" s="190">
        <v>0.42836446143626206</v>
      </c>
      <c r="J74" s="53"/>
      <c r="K74" s="184">
        <v>195.34052114799997</v>
      </c>
      <c r="L74" s="190">
        <v>0.69859582054285307</v>
      </c>
      <c r="M74" s="184">
        <v>1.4438683693000103</v>
      </c>
      <c r="N74" s="184">
        <v>-0.18990723999999989</v>
      </c>
      <c r="O74" s="7"/>
    </row>
    <row r="75" spans="1:15" s="77" customFormat="1">
      <c r="A75" s="53"/>
      <c r="B75" s="557" t="s">
        <v>303</v>
      </c>
      <c r="C75" s="184">
        <v>102.53560318000004</v>
      </c>
      <c r="D75" s="184">
        <v>6.1821772699999995</v>
      </c>
      <c r="E75" s="190">
        <v>1</v>
      </c>
      <c r="F75" s="184">
        <v>108.71778044999981</v>
      </c>
      <c r="G75" s="190">
        <v>2.0766999999999952E-2</v>
      </c>
      <c r="H75" s="184">
        <v>3171</v>
      </c>
      <c r="I75" s="190">
        <v>0.42744321419091919</v>
      </c>
      <c r="J75" s="53"/>
      <c r="K75" s="184">
        <v>90.665635524300058</v>
      </c>
      <c r="L75" s="190">
        <v>0.83395407033716551</v>
      </c>
      <c r="M75" s="184">
        <v>0.96505656600000034</v>
      </c>
      <c r="N75" s="184">
        <v>-0.12989476999999991</v>
      </c>
      <c r="O75" s="7"/>
    </row>
    <row r="76" spans="1:15" s="77" customFormat="1">
      <c r="A76" s="53"/>
      <c r="B76" s="557" t="s">
        <v>304</v>
      </c>
      <c r="C76" s="184">
        <v>142.63000434999987</v>
      </c>
      <c r="D76" s="184">
        <v>11.462095369999998</v>
      </c>
      <c r="E76" s="190">
        <v>1</v>
      </c>
      <c r="F76" s="184">
        <v>154.09209971999977</v>
      </c>
      <c r="G76" s="190">
        <v>5.3330016574499151E-2</v>
      </c>
      <c r="H76" s="184">
        <v>6411</v>
      </c>
      <c r="I76" s="190">
        <v>0.44396911012066748</v>
      </c>
      <c r="J76" s="53"/>
      <c r="K76" s="184">
        <v>152.37136197769857</v>
      </c>
      <c r="L76" s="190">
        <v>0.98883305668864752</v>
      </c>
      <c r="M76" s="184">
        <v>3.6777738972000082</v>
      </c>
      <c r="N76" s="184">
        <v>-0.53028506000000075</v>
      </c>
      <c r="O76" s="7"/>
    </row>
    <row r="77" spans="1:15" s="77" customFormat="1">
      <c r="A77" s="53"/>
      <c r="B77" s="54" t="s">
        <v>305</v>
      </c>
      <c r="C77" s="184">
        <v>65.239394839999846</v>
      </c>
      <c r="D77" s="184">
        <v>4.9971316399999983</v>
      </c>
      <c r="E77" s="190">
        <v>1</v>
      </c>
      <c r="F77" s="184">
        <v>70.236526480000094</v>
      </c>
      <c r="G77" s="190">
        <v>3.2702999999999934E-2</v>
      </c>
      <c r="H77" s="184">
        <v>2308</v>
      </c>
      <c r="I77" s="190">
        <v>0.43981636142259328</v>
      </c>
      <c r="J77" s="53"/>
      <c r="K77" s="184">
        <v>65.424316193999886</v>
      </c>
      <c r="L77" s="190">
        <v>0.93148564533056499</v>
      </c>
      <c r="M77" s="184">
        <v>1.0102340431999992</v>
      </c>
      <c r="N77" s="184">
        <v>-0.15435153999999984</v>
      </c>
      <c r="O77" s="7"/>
    </row>
    <row r="78" spans="1:15" s="77" customFormat="1">
      <c r="A78" s="53"/>
      <c r="B78" s="54" t="s">
        <v>306</v>
      </c>
      <c r="C78" s="184">
        <v>77.390609509999976</v>
      </c>
      <c r="D78" s="184">
        <v>6.4649637299999938</v>
      </c>
      <c r="E78" s="190">
        <v>1</v>
      </c>
      <c r="F78" s="184">
        <v>83.855573240000183</v>
      </c>
      <c r="G78" s="190">
        <v>7.0606983863146108E-2</v>
      </c>
      <c r="H78" s="184">
        <v>4103</v>
      </c>
      <c r="I78" s="190">
        <v>0.44744740777731179</v>
      </c>
      <c r="J78" s="53"/>
      <c r="K78" s="184">
        <v>86.947045783700091</v>
      </c>
      <c r="L78" s="190">
        <v>1.036866631808143</v>
      </c>
      <c r="M78" s="184">
        <v>2.6675398539999908</v>
      </c>
      <c r="N78" s="184">
        <v>-0.37593352000000102</v>
      </c>
      <c r="O78" s="7"/>
    </row>
    <row r="79" spans="1:15" s="77" customFormat="1">
      <c r="A79" s="53"/>
      <c r="B79" s="557" t="s">
        <v>307</v>
      </c>
      <c r="C79" s="184">
        <v>50.907308970000116</v>
      </c>
      <c r="D79" s="184">
        <v>21.113198309999994</v>
      </c>
      <c r="E79" s="190">
        <v>1</v>
      </c>
      <c r="F79" s="184">
        <v>72.020507280000828</v>
      </c>
      <c r="G79" s="190">
        <v>0.38418028833515872</v>
      </c>
      <c r="H79" s="184">
        <v>5061</v>
      </c>
      <c r="I79" s="190">
        <v>0.45169901807568336</v>
      </c>
      <c r="J79" s="53"/>
      <c r="K79" s="184">
        <v>115.73529329609961</v>
      </c>
      <c r="L79" s="190">
        <v>1.6069769245882375</v>
      </c>
      <c r="M79" s="184">
        <v>12.180415490200003</v>
      </c>
      <c r="N79" s="184">
        <v>-0.88329214999999917</v>
      </c>
      <c r="O79" s="7"/>
    </row>
    <row r="80" spans="1:15" s="77" customFormat="1">
      <c r="A80" s="53"/>
      <c r="B80" s="54" t="s">
        <v>308</v>
      </c>
      <c r="C80" s="184">
        <v>14.976435130000015</v>
      </c>
      <c r="D80" s="184">
        <v>1.7544281999999998</v>
      </c>
      <c r="E80" s="190">
        <v>1</v>
      </c>
      <c r="F80" s="184">
        <v>16.73086333000002</v>
      </c>
      <c r="G80" s="190">
        <v>0.14207899999999982</v>
      </c>
      <c r="H80" s="184">
        <v>1477</v>
      </c>
      <c r="I80" s="190">
        <v>0.48015908017526582</v>
      </c>
      <c r="J80" s="53"/>
      <c r="K80" s="184">
        <v>22.997519368299979</v>
      </c>
      <c r="L80" s="190">
        <v>1.3745566450873643</v>
      </c>
      <c r="M80" s="184">
        <v>1.1413882267999984</v>
      </c>
      <c r="N80" s="184">
        <v>-0.26111162999999993</v>
      </c>
      <c r="O80" s="7"/>
    </row>
    <row r="81" spans="1:16381" s="77" customFormat="1">
      <c r="A81" s="53"/>
      <c r="B81" s="54" t="s">
        <v>309</v>
      </c>
      <c r="C81" s="184">
        <v>10.092399410000015</v>
      </c>
      <c r="D81" s="184">
        <v>1.1149779300000002</v>
      </c>
      <c r="E81" s="190">
        <v>1</v>
      </c>
      <c r="F81" s="184">
        <v>11.207377340000003</v>
      </c>
      <c r="G81" s="190">
        <v>0.25926999999999917</v>
      </c>
      <c r="H81" s="184">
        <v>1586</v>
      </c>
      <c r="I81" s="190">
        <v>0.49948423364997674</v>
      </c>
      <c r="J81" s="53"/>
      <c r="K81" s="184">
        <v>20.446881411299977</v>
      </c>
      <c r="L81" s="190">
        <v>1.8244126873754341</v>
      </c>
      <c r="M81" s="184">
        <v>1.4513696798000053</v>
      </c>
      <c r="N81" s="184">
        <v>-0.21225172000000014</v>
      </c>
      <c r="O81" s="7"/>
    </row>
    <row r="82" spans="1:16381" s="77" customFormat="1">
      <c r="A82" s="53"/>
      <c r="B82" s="557" t="s">
        <v>310</v>
      </c>
      <c r="C82" s="184">
        <v>25.838474429999998</v>
      </c>
      <c r="D82" s="184">
        <v>18.243792179999989</v>
      </c>
      <c r="E82" s="190">
        <v>1</v>
      </c>
      <c r="F82" s="184">
        <v>44.082266610000111</v>
      </c>
      <c r="G82" s="190">
        <v>0.50782366516950894</v>
      </c>
      <c r="H82" s="184">
        <v>1998</v>
      </c>
      <c r="I82" s="190">
        <v>0.42874855682747209</v>
      </c>
      <c r="J82" s="53"/>
      <c r="K82" s="184">
        <v>72.290892516499952</v>
      </c>
      <c r="L82" s="190">
        <v>1.6399086997060321</v>
      </c>
      <c r="M82" s="184">
        <v>9.5876575835999844</v>
      </c>
      <c r="N82" s="184">
        <v>-0.40992879999999987</v>
      </c>
      <c r="O82" s="7"/>
    </row>
    <row r="83" spans="1:16381" s="77" customFormat="1">
      <c r="A83" s="53"/>
      <c r="B83" s="54" t="s">
        <v>311</v>
      </c>
      <c r="C83" s="184">
        <v>41.946814769999968</v>
      </c>
      <c r="D83" s="184">
        <v>2.0259210800000007</v>
      </c>
      <c r="E83" s="190">
        <v>1</v>
      </c>
      <c r="F83" s="184">
        <v>43.972735849999999</v>
      </c>
      <c r="G83" s="190">
        <v>1</v>
      </c>
      <c r="H83" s="184">
        <v>2832</v>
      </c>
      <c r="I83" s="190">
        <v>0.45474675255699487</v>
      </c>
      <c r="J83" s="53"/>
      <c r="K83" s="184">
        <v>96.999509316100074</v>
      </c>
      <c r="L83" s="190">
        <v>2.2059011667362567</v>
      </c>
      <c r="M83" s="184">
        <v>12.236557149400042</v>
      </c>
      <c r="N83" s="184">
        <v>-12.918154820000016</v>
      </c>
      <c r="O83" s="7"/>
    </row>
    <row r="84" spans="1:16381" s="160" customFormat="1" ht="18" customHeight="1">
      <c r="A84" s="582" t="s">
        <v>318</v>
      </c>
      <c r="B84" s="582"/>
      <c r="C84" s="185">
        <v>815.97000467000112</v>
      </c>
      <c r="D84" s="185">
        <v>95.831910390000047</v>
      </c>
      <c r="E84" s="192">
        <v>1</v>
      </c>
      <c r="F84" s="185">
        <v>911.80191506000233</v>
      </c>
      <c r="G84" s="192">
        <v>4.9290193454494452E-2</v>
      </c>
      <c r="H84" s="185">
        <v>30748</v>
      </c>
      <c r="I84" s="192">
        <v>0.42367010823684748</v>
      </c>
      <c r="J84" s="159"/>
      <c r="K84" s="185">
        <v>755.53010584659694</v>
      </c>
      <c r="L84" s="192">
        <v>0.75882513783411953</v>
      </c>
      <c r="M84" s="185">
        <v>30.984585978100053</v>
      </c>
      <c r="N84" s="185">
        <v>-14.720061790000015</v>
      </c>
      <c r="O84" s="77"/>
      <c r="P84" s="77"/>
      <c r="Q84" s="77"/>
      <c r="R84" s="77"/>
      <c r="S84" s="77"/>
    </row>
    <row r="85" spans="1:16381" s="77" customFormat="1" ht="18" customHeight="1">
      <c r="A85" s="587" t="s">
        <v>319</v>
      </c>
      <c r="B85" s="587"/>
      <c r="C85" s="374">
        <f>+C84+C65+C46+C27</f>
        <v>56378.808620891643</v>
      </c>
      <c r="D85" s="374">
        <f>+D84+D65+D46+D27</f>
        <v>4850.8239775098828</v>
      </c>
      <c r="E85" s="375">
        <v>1</v>
      </c>
      <c r="F85" s="374">
        <f>+F84+F65+F46+F27</f>
        <v>61229.632598393669</v>
      </c>
      <c r="G85" s="159"/>
      <c r="H85" s="374">
        <f>+H84+H65+H46+H27</f>
        <v>1272650</v>
      </c>
      <c r="I85" s="159"/>
      <c r="J85" s="159"/>
      <c r="K85" s="374">
        <f>+K84+K65+K46+K27</f>
        <v>12696.812190516208</v>
      </c>
      <c r="L85" s="375">
        <v>0.18508319738416912</v>
      </c>
      <c r="M85" s="374">
        <f>+M84+M65+M46+M27</f>
        <v>393.2403991598992</v>
      </c>
      <c r="N85" s="374">
        <f>+N84+N65+N46+N27</f>
        <v>-227.00278535999976</v>
      </c>
    </row>
    <row r="86" spans="1:16381" s="77" customFormat="1" ht="12">
      <c r="A86" s="161"/>
      <c r="B86" s="161"/>
      <c r="C86" s="53"/>
      <c r="D86" s="53"/>
      <c r="E86" s="53"/>
      <c r="F86" s="184"/>
      <c r="G86" s="53"/>
      <c r="H86" s="184"/>
      <c r="I86" s="6"/>
      <c r="J86" s="53"/>
      <c r="K86" s="53"/>
      <c r="L86" s="184"/>
      <c r="M86" s="53"/>
      <c r="N86" s="53"/>
    </row>
    <row r="87" spans="1:16381" s="160" customFormat="1" ht="12">
      <c r="A87" s="161"/>
      <c r="B87" s="161"/>
      <c r="C87" s="53"/>
      <c r="D87" s="53"/>
      <c r="E87" s="53"/>
      <c r="F87" s="53"/>
      <c r="G87" s="53"/>
      <c r="H87" s="184"/>
      <c r="I87" s="6"/>
      <c r="J87" s="53"/>
      <c r="K87" s="53"/>
      <c r="L87" s="53"/>
      <c r="M87" s="53"/>
      <c r="N87" s="53"/>
      <c r="O87" s="77"/>
      <c r="P87" s="77"/>
      <c r="Q87" s="77"/>
      <c r="R87" s="77"/>
      <c r="S87" s="77"/>
    </row>
    <row r="88" spans="1:16381" s="160" customFormat="1" ht="12">
      <c r="A88" s="586" t="s">
        <v>320</v>
      </c>
      <c r="B88" s="586"/>
      <c r="C88" s="586"/>
      <c r="D88" s="586"/>
      <c r="E88" s="586"/>
      <c r="F88" s="586"/>
      <c r="G88" s="586"/>
      <c r="H88" s="586"/>
      <c r="I88" s="586"/>
      <c r="J88" s="586"/>
      <c r="K88" s="586"/>
      <c r="L88" s="586"/>
      <c r="M88" s="586"/>
      <c r="N88" s="586"/>
      <c r="O88" s="77"/>
      <c r="P88" s="77"/>
      <c r="Q88" s="77"/>
      <c r="R88" s="77"/>
      <c r="S88" s="77"/>
    </row>
    <row r="89" spans="1:16381" s="160" customFormat="1" ht="12">
      <c r="A89" s="161"/>
      <c r="B89" s="161"/>
      <c r="C89" s="53"/>
      <c r="D89" s="53"/>
      <c r="E89" s="53"/>
      <c r="F89" s="53"/>
      <c r="G89" s="53"/>
      <c r="H89" s="184"/>
      <c r="I89" s="6"/>
      <c r="J89" s="53"/>
      <c r="K89" s="53"/>
      <c r="L89" s="53"/>
      <c r="M89" s="53"/>
      <c r="N89" s="53"/>
      <c r="O89" s="77"/>
      <c r="P89" s="77"/>
      <c r="Q89" s="77"/>
      <c r="R89" s="77"/>
      <c r="S89" s="77"/>
    </row>
    <row r="90" spans="1:16381" s="160" customFormat="1" ht="12">
      <c r="A90" s="154" t="s">
        <v>180</v>
      </c>
      <c r="B90" s="8"/>
      <c r="C90" s="8"/>
      <c r="D90" s="8"/>
      <c r="E90" s="8"/>
      <c r="F90" s="8"/>
      <c r="G90" s="8"/>
      <c r="H90" s="8"/>
      <c r="I90" s="8"/>
      <c r="J90" s="8"/>
      <c r="K90" s="8"/>
      <c r="L90" s="8"/>
      <c r="M90" s="8"/>
      <c r="N90" s="8"/>
      <c r="O90" s="77"/>
      <c r="P90" s="77"/>
      <c r="Q90" s="77"/>
      <c r="R90" s="77"/>
      <c r="S90" s="77"/>
      <c r="Z90" s="584"/>
      <c r="AA90" s="584"/>
      <c r="AB90" s="584"/>
      <c r="AC90" s="584"/>
      <c r="AD90" s="584"/>
      <c r="AE90" s="584"/>
      <c r="AF90" s="584"/>
      <c r="AG90" s="584"/>
      <c r="AH90" s="584"/>
      <c r="AI90" s="584"/>
      <c r="AJ90" s="584"/>
      <c r="AK90" s="584"/>
      <c r="AL90" s="584"/>
      <c r="AM90" s="584"/>
      <c r="AN90" s="584"/>
      <c r="AO90" s="584"/>
      <c r="AP90" s="584"/>
      <c r="AQ90" s="584"/>
      <c r="AR90" s="584"/>
      <c r="AS90" s="584"/>
      <c r="AT90" s="584"/>
      <c r="AU90" s="584"/>
      <c r="AV90" s="584"/>
      <c r="AW90" s="584"/>
      <c r="AX90" s="584"/>
      <c r="AY90" s="584"/>
      <c r="AZ90" s="584"/>
      <c r="BA90" s="584"/>
      <c r="BB90" s="584"/>
      <c r="BC90" s="584"/>
      <c r="BD90" s="584"/>
      <c r="BE90" s="584"/>
      <c r="BF90" s="584"/>
      <c r="BG90" s="584"/>
      <c r="BH90" s="584"/>
      <c r="BI90" s="584"/>
      <c r="BJ90" s="584"/>
      <c r="BK90" s="584"/>
      <c r="BL90" s="584"/>
      <c r="BM90" s="584"/>
      <c r="BN90" s="584"/>
      <c r="BO90" s="584"/>
      <c r="BP90" s="584"/>
      <c r="BQ90" s="584"/>
      <c r="BR90" s="584"/>
      <c r="BS90" s="584"/>
      <c r="BT90" s="584"/>
      <c r="BU90" s="584"/>
      <c r="BV90" s="584"/>
      <c r="BW90" s="584"/>
      <c r="BX90" s="584"/>
      <c r="BY90" s="584"/>
      <c r="BZ90" s="584"/>
      <c r="CA90" s="584"/>
      <c r="CB90" s="584"/>
      <c r="CC90" s="584"/>
      <c r="CD90" s="584"/>
      <c r="CE90" s="584"/>
      <c r="CF90" s="584"/>
      <c r="CG90" s="584"/>
      <c r="CH90" s="584"/>
      <c r="CI90" s="584"/>
      <c r="CJ90" s="584"/>
      <c r="CK90" s="584"/>
      <c r="CL90" s="584"/>
      <c r="CM90" s="584"/>
      <c r="CN90" s="584"/>
      <c r="CO90" s="584"/>
      <c r="CP90" s="584"/>
      <c r="CQ90" s="584"/>
      <c r="CR90" s="584"/>
      <c r="CS90" s="584"/>
      <c r="CT90" s="584"/>
      <c r="CU90" s="584"/>
      <c r="CV90" s="584"/>
      <c r="CW90" s="584"/>
      <c r="CX90" s="584"/>
      <c r="CY90" s="584"/>
      <c r="CZ90" s="584"/>
      <c r="DA90" s="584"/>
      <c r="DB90" s="584"/>
      <c r="DC90" s="584"/>
      <c r="DD90" s="584"/>
      <c r="DE90" s="584"/>
      <c r="DF90" s="584"/>
      <c r="DG90" s="584"/>
      <c r="DH90" s="584"/>
      <c r="DI90" s="584"/>
      <c r="DJ90" s="584"/>
      <c r="DK90" s="584"/>
      <c r="DL90" s="584"/>
      <c r="DM90" s="584"/>
      <c r="DN90" s="584"/>
      <c r="DO90" s="584"/>
      <c r="DP90" s="584"/>
      <c r="DQ90" s="584"/>
      <c r="DR90" s="584"/>
      <c r="DS90" s="584"/>
      <c r="DT90" s="584"/>
      <c r="DU90" s="584"/>
      <c r="DV90" s="584"/>
      <c r="DW90" s="584"/>
      <c r="DX90" s="584"/>
      <c r="DY90" s="584"/>
      <c r="DZ90" s="584"/>
      <c r="EA90" s="584"/>
      <c r="EB90" s="584"/>
      <c r="EC90" s="584"/>
      <c r="ED90" s="584"/>
      <c r="EE90" s="584"/>
      <c r="EF90" s="584"/>
      <c r="EG90" s="584"/>
      <c r="EH90" s="584"/>
      <c r="EI90" s="584"/>
      <c r="EJ90" s="584"/>
      <c r="EK90" s="584"/>
      <c r="EL90" s="584"/>
      <c r="EM90" s="584"/>
      <c r="EN90" s="584"/>
      <c r="EO90" s="584"/>
      <c r="EP90" s="584"/>
      <c r="EQ90" s="584"/>
      <c r="ER90" s="584"/>
      <c r="ES90" s="584"/>
      <c r="ET90" s="584"/>
      <c r="EU90" s="584"/>
      <c r="EV90" s="584"/>
      <c r="EW90" s="584"/>
      <c r="EX90" s="584"/>
      <c r="EY90" s="584"/>
      <c r="EZ90" s="584"/>
      <c r="FA90" s="584"/>
      <c r="FB90" s="584"/>
      <c r="FC90" s="584"/>
      <c r="FD90" s="584"/>
      <c r="FE90" s="584"/>
      <c r="FF90" s="584"/>
      <c r="FG90" s="584"/>
      <c r="FH90" s="584"/>
      <c r="FI90" s="584"/>
      <c r="FJ90" s="584"/>
      <c r="FK90" s="584"/>
      <c r="FL90" s="584"/>
      <c r="FM90" s="584"/>
      <c r="FN90" s="584"/>
      <c r="FO90" s="584"/>
      <c r="FP90" s="584"/>
      <c r="FQ90" s="584"/>
      <c r="FR90" s="584"/>
      <c r="FS90" s="584"/>
      <c r="FT90" s="584"/>
      <c r="FU90" s="584"/>
      <c r="FV90" s="584"/>
      <c r="FW90" s="584"/>
      <c r="FX90" s="584"/>
      <c r="FY90" s="584"/>
      <c r="FZ90" s="584"/>
      <c r="GA90" s="584"/>
      <c r="GB90" s="584"/>
      <c r="GC90" s="584"/>
      <c r="GD90" s="584"/>
      <c r="GE90" s="584"/>
      <c r="GF90" s="584"/>
      <c r="GG90" s="584"/>
      <c r="GH90" s="584"/>
      <c r="GI90" s="584"/>
      <c r="GJ90" s="584"/>
      <c r="GK90" s="584"/>
      <c r="GL90" s="584"/>
      <c r="GM90" s="584"/>
      <c r="GN90" s="584"/>
      <c r="GO90" s="584"/>
      <c r="GP90" s="584"/>
      <c r="GQ90" s="584"/>
      <c r="GR90" s="584"/>
      <c r="GS90" s="584"/>
      <c r="GT90" s="584"/>
      <c r="GU90" s="584"/>
      <c r="GV90" s="584"/>
      <c r="GW90" s="584"/>
      <c r="GX90" s="584"/>
      <c r="GY90" s="584"/>
      <c r="GZ90" s="584"/>
      <c r="HA90" s="584"/>
      <c r="HB90" s="584"/>
      <c r="HC90" s="584"/>
      <c r="HD90" s="584"/>
      <c r="HE90" s="584"/>
      <c r="HF90" s="584"/>
      <c r="HG90" s="584"/>
      <c r="HH90" s="584"/>
      <c r="HI90" s="584"/>
      <c r="HJ90" s="584"/>
      <c r="HK90" s="584"/>
      <c r="HL90" s="584"/>
      <c r="HM90" s="584"/>
      <c r="HN90" s="584"/>
      <c r="HO90" s="584"/>
      <c r="HP90" s="584"/>
      <c r="HQ90" s="584"/>
      <c r="HR90" s="584"/>
      <c r="HS90" s="584"/>
      <c r="HT90" s="584"/>
      <c r="HU90" s="584"/>
      <c r="HV90" s="584"/>
      <c r="HW90" s="584"/>
      <c r="HX90" s="584"/>
      <c r="HY90" s="584"/>
      <c r="HZ90" s="584"/>
      <c r="IA90" s="584"/>
      <c r="IB90" s="584"/>
      <c r="IC90" s="584"/>
      <c r="ID90" s="584"/>
      <c r="IE90" s="584"/>
      <c r="IF90" s="584"/>
      <c r="IG90" s="584"/>
      <c r="IH90" s="584"/>
      <c r="II90" s="584"/>
      <c r="IJ90" s="584"/>
      <c r="IK90" s="584"/>
      <c r="IL90" s="584"/>
      <c r="IM90" s="584"/>
      <c r="IN90" s="584"/>
      <c r="IO90" s="584"/>
      <c r="IP90" s="584"/>
      <c r="IQ90" s="584"/>
      <c r="IR90" s="584"/>
      <c r="IS90" s="584"/>
      <c r="IT90" s="584"/>
      <c r="IU90" s="584"/>
      <c r="IV90" s="584"/>
      <c r="IW90" s="584"/>
      <c r="IX90" s="584"/>
      <c r="IY90" s="584"/>
      <c r="IZ90" s="584"/>
      <c r="JA90" s="584"/>
      <c r="JB90" s="584"/>
      <c r="JC90" s="584"/>
      <c r="JD90" s="584"/>
      <c r="JE90" s="584"/>
      <c r="JF90" s="584"/>
      <c r="JG90" s="584"/>
      <c r="JH90" s="584"/>
      <c r="JI90" s="584"/>
      <c r="JJ90" s="584"/>
      <c r="JK90" s="584"/>
      <c r="JL90" s="584"/>
      <c r="JM90" s="584"/>
      <c r="JN90" s="584"/>
      <c r="JO90" s="584"/>
      <c r="JP90" s="584"/>
      <c r="JQ90" s="584"/>
      <c r="JR90" s="584"/>
      <c r="JS90" s="584"/>
      <c r="JT90" s="584"/>
      <c r="JU90" s="584"/>
      <c r="JV90" s="584"/>
      <c r="JW90" s="584"/>
      <c r="JX90" s="584"/>
      <c r="JY90" s="584"/>
      <c r="JZ90" s="584"/>
      <c r="KA90" s="584"/>
      <c r="KB90" s="584"/>
      <c r="KC90" s="584"/>
      <c r="KD90" s="584"/>
      <c r="KE90" s="584"/>
      <c r="KF90" s="584"/>
      <c r="KG90" s="584"/>
      <c r="KH90" s="584"/>
      <c r="KI90" s="584"/>
      <c r="KJ90" s="584"/>
      <c r="KK90" s="584"/>
      <c r="KL90" s="584"/>
      <c r="KM90" s="584"/>
      <c r="KN90" s="584"/>
      <c r="KO90" s="584"/>
      <c r="KP90" s="584"/>
      <c r="KQ90" s="584"/>
      <c r="KR90" s="584"/>
      <c r="KS90" s="584"/>
      <c r="KT90" s="584"/>
      <c r="KU90" s="584"/>
      <c r="KV90" s="584"/>
      <c r="KW90" s="584"/>
      <c r="KX90" s="584"/>
      <c r="KY90" s="584"/>
      <c r="KZ90" s="584"/>
      <c r="LA90" s="584"/>
      <c r="LB90" s="584"/>
      <c r="LC90" s="584"/>
      <c r="LD90" s="584"/>
      <c r="LE90" s="584"/>
      <c r="LF90" s="584"/>
      <c r="LG90" s="584"/>
      <c r="LH90" s="584"/>
      <c r="LI90" s="584"/>
      <c r="LJ90" s="584"/>
      <c r="LK90" s="584"/>
      <c r="LL90" s="584"/>
      <c r="LM90" s="584"/>
      <c r="LN90" s="584"/>
      <c r="LO90" s="584"/>
      <c r="LP90" s="584"/>
      <c r="LQ90" s="584"/>
      <c r="LR90" s="584"/>
      <c r="LS90" s="584"/>
      <c r="LT90" s="584"/>
      <c r="LU90" s="584"/>
      <c r="LV90" s="584"/>
      <c r="LW90" s="584"/>
      <c r="LX90" s="584"/>
      <c r="LY90" s="584"/>
      <c r="LZ90" s="584"/>
      <c r="MA90" s="584"/>
      <c r="MB90" s="584"/>
      <c r="MC90" s="584"/>
      <c r="MD90" s="584"/>
      <c r="ME90" s="584"/>
      <c r="MF90" s="584"/>
      <c r="MG90" s="584"/>
      <c r="MH90" s="584"/>
      <c r="MI90" s="584"/>
      <c r="MJ90" s="584"/>
      <c r="MK90" s="584"/>
      <c r="ML90" s="584"/>
      <c r="MM90" s="584"/>
      <c r="MN90" s="584"/>
      <c r="MO90" s="584"/>
      <c r="MP90" s="584"/>
      <c r="MQ90" s="584"/>
      <c r="MR90" s="584"/>
      <c r="MS90" s="584"/>
      <c r="MT90" s="584"/>
      <c r="MU90" s="584"/>
      <c r="MV90" s="584"/>
      <c r="MW90" s="584"/>
      <c r="MX90" s="584"/>
      <c r="MY90" s="584"/>
      <c r="MZ90" s="584"/>
      <c r="NA90" s="584"/>
      <c r="NB90" s="584"/>
      <c r="NC90" s="584"/>
      <c r="ND90" s="584"/>
      <c r="NE90" s="584"/>
      <c r="NF90" s="584"/>
      <c r="NG90" s="584"/>
      <c r="NH90" s="584"/>
      <c r="NI90" s="584"/>
      <c r="NJ90" s="584"/>
      <c r="NK90" s="584"/>
      <c r="NL90" s="584"/>
      <c r="NM90" s="584"/>
      <c r="NN90" s="584"/>
      <c r="NO90" s="584"/>
      <c r="NP90" s="584"/>
      <c r="NQ90" s="584"/>
      <c r="NR90" s="584"/>
      <c r="NS90" s="584"/>
      <c r="NT90" s="584"/>
      <c r="NU90" s="584"/>
      <c r="NV90" s="584"/>
      <c r="NW90" s="584"/>
      <c r="NX90" s="584"/>
      <c r="NY90" s="584"/>
      <c r="NZ90" s="584"/>
      <c r="OA90" s="584"/>
      <c r="OB90" s="584"/>
      <c r="OC90" s="584"/>
      <c r="OD90" s="584"/>
      <c r="OE90" s="584"/>
      <c r="OF90" s="584"/>
      <c r="OG90" s="584"/>
      <c r="OH90" s="584"/>
      <c r="OI90" s="584"/>
      <c r="OJ90" s="584"/>
      <c r="OK90" s="584"/>
      <c r="OL90" s="584"/>
      <c r="OM90" s="584"/>
      <c r="ON90" s="584"/>
      <c r="OO90" s="584"/>
      <c r="OP90" s="584"/>
      <c r="OQ90" s="584"/>
      <c r="OR90" s="584"/>
      <c r="OS90" s="584"/>
      <c r="OT90" s="584"/>
      <c r="OU90" s="584"/>
      <c r="OV90" s="584"/>
      <c r="OW90" s="584"/>
      <c r="OX90" s="584"/>
      <c r="OY90" s="584"/>
      <c r="OZ90" s="584"/>
      <c r="PA90" s="584"/>
      <c r="PB90" s="584"/>
      <c r="PC90" s="584"/>
      <c r="PD90" s="584"/>
      <c r="PE90" s="584"/>
      <c r="PF90" s="584"/>
      <c r="PG90" s="584"/>
      <c r="PH90" s="584"/>
      <c r="PI90" s="584"/>
      <c r="PJ90" s="584"/>
      <c r="PK90" s="584"/>
      <c r="PL90" s="584"/>
      <c r="PM90" s="584"/>
      <c r="PN90" s="584"/>
      <c r="PO90" s="584"/>
      <c r="PP90" s="584"/>
      <c r="PQ90" s="584"/>
      <c r="PR90" s="584"/>
      <c r="PS90" s="584"/>
      <c r="PT90" s="584"/>
      <c r="PU90" s="584"/>
      <c r="PV90" s="584"/>
      <c r="PW90" s="584"/>
      <c r="PX90" s="584"/>
      <c r="PY90" s="584"/>
      <c r="PZ90" s="584"/>
      <c r="QA90" s="584"/>
      <c r="QB90" s="584"/>
      <c r="QC90" s="584"/>
      <c r="QD90" s="584"/>
      <c r="QE90" s="584"/>
      <c r="QF90" s="584"/>
      <c r="QG90" s="584"/>
      <c r="QH90" s="584"/>
      <c r="QI90" s="584"/>
      <c r="QJ90" s="584"/>
      <c r="QK90" s="584"/>
      <c r="QL90" s="584"/>
      <c r="QM90" s="584"/>
      <c r="QN90" s="584"/>
      <c r="QO90" s="584"/>
      <c r="QP90" s="584"/>
      <c r="QQ90" s="584"/>
      <c r="QR90" s="584"/>
      <c r="QS90" s="584"/>
      <c r="QT90" s="584"/>
      <c r="QU90" s="584"/>
      <c r="QV90" s="584"/>
      <c r="QW90" s="584"/>
      <c r="QX90" s="584"/>
      <c r="QY90" s="584"/>
      <c r="QZ90" s="584"/>
      <c r="RA90" s="584"/>
      <c r="RB90" s="584"/>
      <c r="RC90" s="584"/>
      <c r="RD90" s="584"/>
      <c r="RE90" s="584"/>
      <c r="RF90" s="584"/>
      <c r="RG90" s="584"/>
      <c r="RH90" s="584"/>
      <c r="RI90" s="584"/>
      <c r="RJ90" s="584"/>
      <c r="RK90" s="584"/>
      <c r="RL90" s="584"/>
      <c r="RM90" s="584"/>
      <c r="RN90" s="584"/>
      <c r="RO90" s="584"/>
      <c r="RP90" s="584"/>
      <c r="RQ90" s="584"/>
      <c r="RR90" s="584"/>
      <c r="RS90" s="584"/>
      <c r="RT90" s="584"/>
      <c r="RU90" s="584"/>
      <c r="RV90" s="584"/>
      <c r="RW90" s="584"/>
      <c r="RX90" s="584"/>
      <c r="RY90" s="584"/>
      <c r="RZ90" s="584"/>
      <c r="SA90" s="584"/>
      <c r="SB90" s="584"/>
      <c r="SC90" s="584"/>
      <c r="SD90" s="584"/>
      <c r="SE90" s="584"/>
      <c r="SF90" s="584"/>
      <c r="SG90" s="584"/>
      <c r="SH90" s="584"/>
      <c r="SI90" s="584"/>
      <c r="SJ90" s="584"/>
      <c r="SK90" s="584"/>
      <c r="SL90" s="584"/>
      <c r="SM90" s="584"/>
      <c r="SN90" s="584"/>
      <c r="SO90" s="584"/>
      <c r="SP90" s="584"/>
      <c r="SQ90" s="584"/>
      <c r="SR90" s="584"/>
      <c r="SS90" s="584"/>
      <c r="ST90" s="584"/>
      <c r="SU90" s="584"/>
      <c r="SV90" s="584"/>
      <c r="SW90" s="584"/>
      <c r="SX90" s="584"/>
      <c r="SY90" s="584"/>
      <c r="SZ90" s="584"/>
      <c r="TA90" s="584"/>
      <c r="TB90" s="584"/>
      <c r="TC90" s="584"/>
      <c r="TD90" s="584"/>
      <c r="TE90" s="584"/>
      <c r="TF90" s="584"/>
      <c r="TG90" s="584"/>
      <c r="TH90" s="584"/>
      <c r="TI90" s="584"/>
      <c r="TJ90" s="584"/>
      <c r="TK90" s="584"/>
      <c r="TL90" s="584"/>
      <c r="TM90" s="584"/>
      <c r="TN90" s="584"/>
      <c r="TO90" s="584"/>
      <c r="TP90" s="584"/>
      <c r="TQ90" s="584"/>
      <c r="TR90" s="584"/>
      <c r="TS90" s="584"/>
      <c r="TT90" s="584"/>
      <c r="TU90" s="584"/>
      <c r="TV90" s="584"/>
      <c r="TW90" s="584"/>
      <c r="TX90" s="584"/>
      <c r="TY90" s="584"/>
      <c r="TZ90" s="584"/>
      <c r="UA90" s="584"/>
      <c r="UB90" s="584"/>
      <c r="UC90" s="584"/>
      <c r="UD90" s="584"/>
      <c r="UE90" s="584"/>
      <c r="UF90" s="584"/>
      <c r="UG90" s="584"/>
      <c r="UH90" s="584"/>
      <c r="UI90" s="584"/>
      <c r="UJ90" s="584"/>
      <c r="UK90" s="584"/>
      <c r="UL90" s="584"/>
      <c r="UM90" s="584"/>
      <c r="UN90" s="584"/>
      <c r="UO90" s="584"/>
      <c r="UP90" s="584"/>
      <c r="UQ90" s="584"/>
      <c r="UR90" s="584"/>
      <c r="US90" s="584"/>
      <c r="UT90" s="584"/>
      <c r="UU90" s="584"/>
      <c r="UV90" s="584"/>
      <c r="UW90" s="584"/>
      <c r="UX90" s="584"/>
      <c r="UY90" s="584"/>
      <c r="UZ90" s="584"/>
      <c r="VA90" s="584"/>
      <c r="VB90" s="584"/>
      <c r="VC90" s="584"/>
      <c r="VD90" s="584"/>
      <c r="VE90" s="584"/>
      <c r="VF90" s="584"/>
      <c r="VG90" s="584"/>
      <c r="VH90" s="584"/>
      <c r="VI90" s="584"/>
      <c r="VJ90" s="584"/>
      <c r="VK90" s="584"/>
      <c r="VL90" s="584"/>
      <c r="VM90" s="584"/>
      <c r="VN90" s="584"/>
      <c r="VO90" s="584"/>
      <c r="VP90" s="584"/>
      <c r="VQ90" s="584"/>
      <c r="VR90" s="584"/>
      <c r="VS90" s="584"/>
      <c r="VT90" s="584"/>
      <c r="VU90" s="584"/>
      <c r="VV90" s="584"/>
      <c r="VW90" s="584"/>
      <c r="VX90" s="584"/>
      <c r="VY90" s="584"/>
      <c r="VZ90" s="584"/>
      <c r="WA90" s="584"/>
      <c r="WB90" s="584"/>
      <c r="WC90" s="584"/>
      <c r="WD90" s="584"/>
      <c r="WE90" s="584"/>
      <c r="WF90" s="584"/>
      <c r="WG90" s="584"/>
      <c r="WH90" s="584"/>
      <c r="WI90" s="584"/>
      <c r="WJ90" s="584"/>
      <c r="WK90" s="584"/>
      <c r="WL90" s="584"/>
      <c r="WM90" s="584"/>
      <c r="WN90" s="584"/>
      <c r="WO90" s="584"/>
      <c r="WP90" s="584"/>
      <c r="WQ90" s="584"/>
      <c r="WR90" s="584"/>
      <c r="WS90" s="584"/>
      <c r="WT90" s="584"/>
      <c r="WU90" s="584"/>
      <c r="WV90" s="584"/>
      <c r="WW90" s="584"/>
      <c r="WX90" s="584"/>
      <c r="WY90" s="584"/>
      <c r="WZ90" s="584"/>
      <c r="XA90" s="584"/>
      <c r="XB90" s="584"/>
      <c r="XC90" s="584"/>
      <c r="XD90" s="584"/>
      <c r="XE90" s="584"/>
      <c r="XF90" s="584"/>
      <c r="XG90" s="584"/>
      <c r="XH90" s="584"/>
      <c r="XI90" s="584"/>
      <c r="XJ90" s="584"/>
      <c r="XK90" s="584"/>
      <c r="XL90" s="584"/>
      <c r="XM90" s="584"/>
      <c r="XN90" s="584"/>
      <c r="XO90" s="584"/>
      <c r="XP90" s="584"/>
      <c r="XQ90" s="584"/>
      <c r="XR90" s="584"/>
      <c r="XS90" s="584"/>
      <c r="XT90" s="584"/>
      <c r="XU90" s="584"/>
      <c r="XV90" s="584"/>
      <c r="XW90" s="584"/>
      <c r="XX90" s="584"/>
      <c r="XY90" s="584"/>
      <c r="XZ90" s="584"/>
      <c r="YA90" s="584"/>
      <c r="YB90" s="584"/>
      <c r="YC90" s="584"/>
      <c r="YD90" s="584"/>
      <c r="YE90" s="584"/>
      <c r="YF90" s="584"/>
      <c r="YG90" s="584"/>
      <c r="YH90" s="584"/>
      <c r="YI90" s="584"/>
      <c r="YJ90" s="584"/>
      <c r="YK90" s="584"/>
      <c r="YL90" s="584"/>
      <c r="YM90" s="584"/>
      <c r="YN90" s="584"/>
      <c r="YO90" s="584"/>
      <c r="YP90" s="584"/>
      <c r="YQ90" s="584"/>
      <c r="YR90" s="584"/>
      <c r="YS90" s="584"/>
      <c r="YT90" s="584"/>
      <c r="YU90" s="584"/>
      <c r="YV90" s="584"/>
      <c r="YW90" s="584"/>
      <c r="YX90" s="584"/>
      <c r="YY90" s="584"/>
      <c r="YZ90" s="584"/>
      <c r="ZA90" s="584"/>
      <c r="ZB90" s="584"/>
      <c r="ZC90" s="584"/>
      <c r="ZD90" s="584"/>
      <c r="ZE90" s="584"/>
      <c r="ZF90" s="584"/>
      <c r="ZG90" s="584"/>
      <c r="ZH90" s="584"/>
      <c r="ZI90" s="584"/>
      <c r="ZJ90" s="584"/>
      <c r="ZK90" s="584"/>
      <c r="ZL90" s="584"/>
      <c r="ZM90" s="584"/>
      <c r="ZN90" s="584"/>
      <c r="ZO90" s="584"/>
      <c r="ZP90" s="584"/>
      <c r="ZQ90" s="584"/>
      <c r="ZR90" s="584"/>
      <c r="ZS90" s="584"/>
      <c r="ZT90" s="584"/>
      <c r="ZU90" s="584"/>
      <c r="ZV90" s="584"/>
      <c r="ZW90" s="584"/>
      <c r="ZX90" s="584"/>
      <c r="ZY90" s="584"/>
      <c r="ZZ90" s="584"/>
      <c r="AAA90" s="584"/>
      <c r="AAB90" s="584"/>
      <c r="AAC90" s="584"/>
      <c r="AAD90" s="584"/>
      <c r="AAE90" s="584"/>
      <c r="AAF90" s="584"/>
      <c r="AAG90" s="584"/>
      <c r="AAH90" s="584"/>
      <c r="AAI90" s="584"/>
      <c r="AAJ90" s="584"/>
      <c r="AAK90" s="584"/>
      <c r="AAL90" s="584"/>
      <c r="AAM90" s="584"/>
      <c r="AAN90" s="584"/>
      <c r="AAO90" s="584"/>
      <c r="AAP90" s="584"/>
      <c r="AAQ90" s="584"/>
      <c r="AAR90" s="584"/>
      <c r="AAS90" s="584"/>
      <c r="AAT90" s="584"/>
      <c r="AAU90" s="584"/>
      <c r="AAV90" s="584"/>
      <c r="AAW90" s="584"/>
      <c r="AAX90" s="584"/>
      <c r="AAY90" s="584"/>
      <c r="AAZ90" s="584"/>
      <c r="ABA90" s="584"/>
      <c r="ABB90" s="584"/>
      <c r="ABC90" s="584"/>
      <c r="ABD90" s="584"/>
      <c r="ABE90" s="584"/>
      <c r="ABF90" s="584"/>
      <c r="ABG90" s="584"/>
      <c r="ABH90" s="584"/>
      <c r="ABI90" s="584"/>
      <c r="ABJ90" s="584"/>
      <c r="ABK90" s="584"/>
      <c r="ABL90" s="584"/>
      <c r="ABM90" s="584"/>
      <c r="ABN90" s="584"/>
      <c r="ABO90" s="584"/>
      <c r="ABP90" s="584"/>
      <c r="ABQ90" s="584"/>
      <c r="ABR90" s="584"/>
      <c r="ABS90" s="584"/>
      <c r="ABT90" s="584"/>
      <c r="ABU90" s="584"/>
      <c r="ABV90" s="584"/>
      <c r="ABW90" s="584"/>
      <c r="ABX90" s="584"/>
      <c r="ABY90" s="584"/>
      <c r="ABZ90" s="584"/>
      <c r="ACA90" s="584"/>
      <c r="ACB90" s="584"/>
      <c r="ACC90" s="584"/>
      <c r="ACD90" s="584"/>
      <c r="ACE90" s="584"/>
      <c r="ACF90" s="584"/>
      <c r="ACG90" s="584"/>
      <c r="ACH90" s="584"/>
      <c r="ACI90" s="584"/>
      <c r="ACJ90" s="584"/>
      <c r="ACK90" s="584"/>
      <c r="ACL90" s="584"/>
      <c r="ACM90" s="584"/>
      <c r="ACN90" s="584"/>
      <c r="ACO90" s="584"/>
      <c r="ACP90" s="584"/>
      <c r="ACQ90" s="584"/>
      <c r="ACR90" s="584"/>
      <c r="ACS90" s="584"/>
      <c r="ACT90" s="584"/>
      <c r="ACU90" s="584"/>
      <c r="ACV90" s="584"/>
      <c r="ACW90" s="584"/>
      <c r="ACX90" s="584"/>
      <c r="ACY90" s="584"/>
      <c r="ACZ90" s="584"/>
      <c r="ADA90" s="584"/>
      <c r="ADB90" s="584"/>
      <c r="ADC90" s="584"/>
      <c r="ADD90" s="584"/>
      <c r="ADE90" s="584"/>
      <c r="ADF90" s="584"/>
      <c r="ADG90" s="584"/>
      <c r="ADH90" s="584"/>
      <c r="ADI90" s="584"/>
      <c r="ADJ90" s="584"/>
      <c r="ADK90" s="584"/>
      <c r="ADL90" s="584"/>
      <c r="ADM90" s="584"/>
      <c r="ADN90" s="584"/>
      <c r="ADO90" s="584"/>
      <c r="ADP90" s="584"/>
      <c r="ADQ90" s="584"/>
      <c r="ADR90" s="584"/>
      <c r="ADS90" s="584"/>
      <c r="ADT90" s="584"/>
      <c r="ADU90" s="584"/>
      <c r="ADV90" s="584"/>
      <c r="ADW90" s="584"/>
      <c r="ADX90" s="584"/>
      <c r="ADY90" s="584"/>
      <c r="ADZ90" s="584"/>
      <c r="AEA90" s="584"/>
      <c r="AEB90" s="584"/>
      <c r="AEC90" s="584"/>
      <c r="AED90" s="584"/>
      <c r="AEE90" s="584"/>
      <c r="AEF90" s="584"/>
      <c r="AEG90" s="584"/>
      <c r="AEH90" s="584"/>
      <c r="AEI90" s="584"/>
      <c r="AEJ90" s="584"/>
      <c r="AEK90" s="584"/>
      <c r="AEL90" s="584"/>
      <c r="AEM90" s="584"/>
      <c r="AEN90" s="584"/>
      <c r="AEO90" s="584"/>
      <c r="AEP90" s="584"/>
      <c r="AEQ90" s="584"/>
      <c r="AER90" s="584"/>
      <c r="AES90" s="584"/>
      <c r="AET90" s="584"/>
      <c r="AEU90" s="584"/>
      <c r="AEV90" s="584"/>
      <c r="AEW90" s="584"/>
      <c r="AEX90" s="584"/>
      <c r="AEY90" s="584"/>
      <c r="AEZ90" s="584"/>
      <c r="AFA90" s="584"/>
      <c r="AFB90" s="584"/>
      <c r="AFC90" s="584"/>
      <c r="AFD90" s="584"/>
      <c r="AFE90" s="584"/>
      <c r="AFF90" s="584"/>
      <c r="AFG90" s="584"/>
      <c r="AFH90" s="584"/>
      <c r="AFI90" s="584"/>
      <c r="AFJ90" s="584"/>
      <c r="AFK90" s="584"/>
      <c r="AFL90" s="584"/>
      <c r="AFM90" s="584"/>
      <c r="AFN90" s="584"/>
      <c r="AFO90" s="584"/>
      <c r="AFP90" s="584"/>
      <c r="AFQ90" s="584"/>
      <c r="AFR90" s="584"/>
      <c r="AFS90" s="584"/>
      <c r="AFT90" s="584"/>
      <c r="AFU90" s="584"/>
      <c r="AFV90" s="584"/>
      <c r="AFW90" s="584"/>
      <c r="AFX90" s="584"/>
      <c r="AFY90" s="584"/>
      <c r="AFZ90" s="584"/>
      <c r="AGA90" s="584"/>
      <c r="AGB90" s="584"/>
      <c r="AGC90" s="584"/>
      <c r="AGD90" s="584"/>
      <c r="AGE90" s="584"/>
      <c r="AGF90" s="584"/>
      <c r="AGG90" s="584"/>
      <c r="AGH90" s="584"/>
      <c r="AGI90" s="584"/>
      <c r="AGJ90" s="584"/>
      <c r="AGK90" s="584"/>
      <c r="AGL90" s="584"/>
      <c r="AGM90" s="584"/>
      <c r="AGN90" s="584"/>
      <c r="AGO90" s="584"/>
      <c r="AGP90" s="584"/>
      <c r="AGQ90" s="584"/>
      <c r="AGR90" s="584"/>
      <c r="AGS90" s="584"/>
      <c r="AGT90" s="584"/>
      <c r="AGU90" s="584"/>
      <c r="AGV90" s="584"/>
      <c r="AGW90" s="584"/>
      <c r="AGX90" s="584"/>
      <c r="AGY90" s="584"/>
      <c r="AGZ90" s="584"/>
      <c r="AHA90" s="584"/>
      <c r="AHB90" s="584"/>
      <c r="AHC90" s="584"/>
      <c r="AHD90" s="584"/>
      <c r="AHE90" s="584"/>
      <c r="AHF90" s="584"/>
      <c r="AHG90" s="584"/>
      <c r="AHH90" s="584"/>
      <c r="AHI90" s="584"/>
      <c r="AHJ90" s="584"/>
      <c r="AHK90" s="584"/>
      <c r="AHL90" s="584"/>
      <c r="AHM90" s="584"/>
      <c r="AHN90" s="584"/>
      <c r="AHO90" s="584"/>
      <c r="AHP90" s="584"/>
      <c r="AHQ90" s="584"/>
      <c r="AHR90" s="584"/>
      <c r="AHS90" s="584"/>
      <c r="AHT90" s="584"/>
      <c r="AHU90" s="584"/>
      <c r="AHV90" s="584"/>
      <c r="AHW90" s="584"/>
      <c r="AHX90" s="584"/>
      <c r="AHY90" s="584"/>
      <c r="AHZ90" s="584"/>
      <c r="AIA90" s="584"/>
      <c r="AIB90" s="584"/>
      <c r="AIC90" s="584"/>
      <c r="AID90" s="584"/>
      <c r="AIE90" s="584"/>
      <c r="AIF90" s="584"/>
      <c r="AIG90" s="584"/>
      <c r="AIH90" s="584"/>
      <c r="AII90" s="584"/>
      <c r="AIJ90" s="584"/>
      <c r="AIK90" s="584"/>
      <c r="AIL90" s="584"/>
      <c r="AIM90" s="584"/>
      <c r="AIN90" s="584"/>
      <c r="AIO90" s="584"/>
      <c r="AIP90" s="584"/>
      <c r="AIQ90" s="584"/>
      <c r="AIR90" s="584"/>
      <c r="AIS90" s="584"/>
      <c r="AIT90" s="584"/>
      <c r="AIU90" s="584"/>
      <c r="AIV90" s="584"/>
      <c r="AIW90" s="584"/>
      <c r="AIX90" s="584"/>
      <c r="AIY90" s="584"/>
      <c r="AIZ90" s="584"/>
      <c r="AJA90" s="584"/>
      <c r="AJB90" s="584"/>
      <c r="AJC90" s="584"/>
      <c r="AJD90" s="584"/>
      <c r="AJE90" s="584"/>
      <c r="AJF90" s="584"/>
      <c r="AJG90" s="584"/>
      <c r="AJH90" s="584"/>
      <c r="AJI90" s="584"/>
      <c r="AJJ90" s="584"/>
      <c r="AJK90" s="584"/>
      <c r="AJL90" s="584"/>
      <c r="AJM90" s="584"/>
      <c r="AJN90" s="584"/>
      <c r="AJO90" s="584"/>
      <c r="AJP90" s="584"/>
      <c r="AJQ90" s="584"/>
      <c r="AJR90" s="584"/>
      <c r="AJS90" s="584"/>
      <c r="AJT90" s="584"/>
      <c r="AJU90" s="584"/>
      <c r="AJV90" s="584"/>
      <c r="AJW90" s="584"/>
      <c r="AJX90" s="584"/>
      <c r="AJY90" s="584"/>
      <c r="AJZ90" s="584"/>
      <c r="AKA90" s="584"/>
      <c r="AKB90" s="584"/>
      <c r="AKC90" s="584"/>
      <c r="AKD90" s="584"/>
      <c r="AKE90" s="584"/>
      <c r="AKF90" s="584"/>
      <c r="AKG90" s="584"/>
      <c r="AKH90" s="584"/>
      <c r="AKI90" s="584"/>
      <c r="AKJ90" s="584"/>
      <c r="AKK90" s="584"/>
      <c r="AKL90" s="584"/>
      <c r="AKM90" s="584"/>
      <c r="AKN90" s="584"/>
      <c r="AKO90" s="584"/>
      <c r="AKP90" s="584"/>
      <c r="AKQ90" s="584"/>
      <c r="AKR90" s="584"/>
      <c r="AKS90" s="584"/>
      <c r="AKT90" s="584"/>
      <c r="AKU90" s="584"/>
      <c r="AKV90" s="584"/>
      <c r="AKW90" s="584"/>
      <c r="AKX90" s="584"/>
      <c r="AKY90" s="584"/>
      <c r="AKZ90" s="584"/>
      <c r="ALA90" s="584"/>
      <c r="ALB90" s="584"/>
      <c r="ALC90" s="584"/>
      <c r="ALD90" s="584"/>
      <c r="ALE90" s="584"/>
      <c r="ALF90" s="584"/>
      <c r="ALG90" s="584"/>
      <c r="ALH90" s="584"/>
      <c r="ALI90" s="584"/>
      <c r="ALJ90" s="584"/>
      <c r="ALK90" s="584"/>
      <c r="ALL90" s="584"/>
      <c r="ALM90" s="584"/>
      <c r="ALN90" s="584"/>
      <c r="ALO90" s="584"/>
      <c r="ALP90" s="584"/>
      <c r="ALQ90" s="584"/>
      <c r="ALR90" s="584"/>
      <c r="ALS90" s="584"/>
      <c r="ALT90" s="584"/>
      <c r="ALU90" s="584"/>
      <c r="ALV90" s="584"/>
      <c r="ALW90" s="584"/>
      <c r="ALX90" s="584"/>
      <c r="ALY90" s="584"/>
      <c r="ALZ90" s="584"/>
      <c r="AMA90" s="584"/>
      <c r="AMB90" s="584"/>
      <c r="AMC90" s="584"/>
      <c r="AMD90" s="584"/>
      <c r="AME90" s="584"/>
      <c r="AMF90" s="584"/>
      <c r="AMG90" s="584"/>
      <c r="AMH90" s="584"/>
      <c r="AMI90" s="584"/>
      <c r="AMJ90" s="584"/>
      <c r="AMK90" s="584"/>
      <c r="AML90" s="584"/>
      <c r="AMM90" s="584"/>
      <c r="AMN90" s="584"/>
      <c r="AMO90" s="584"/>
      <c r="AMP90" s="584"/>
      <c r="AMQ90" s="584"/>
      <c r="AMR90" s="584"/>
      <c r="AMS90" s="584"/>
      <c r="AMT90" s="584"/>
      <c r="AMU90" s="584"/>
      <c r="AMV90" s="584"/>
      <c r="AMW90" s="584"/>
      <c r="AMX90" s="584"/>
      <c r="AMY90" s="584"/>
      <c r="AMZ90" s="584"/>
      <c r="ANA90" s="584"/>
      <c r="ANB90" s="584"/>
      <c r="ANC90" s="584"/>
      <c r="AND90" s="584"/>
      <c r="ANE90" s="584"/>
      <c r="ANF90" s="584"/>
      <c r="ANG90" s="584"/>
      <c r="ANH90" s="584"/>
      <c r="ANI90" s="584"/>
      <c r="ANJ90" s="584"/>
      <c r="ANK90" s="584"/>
      <c r="ANL90" s="584"/>
      <c r="ANM90" s="584"/>
      <c r="ANN90" s="584"/>
      <c r="ANO90" s="584"/>
      <c r="ANP90" s="584"/>
      <c r="ANQ90" s="584"/>
      <c r="ANR90" s="584"/>
      <c r="ANS90" s="584"/>
      <c r="ANT90" s="584"/>
      <c r="ANU90" s="584"/>
      <c r="ANV90" s="584"/>
      <c r="ANW90" s="584"/>
      <c r="ANX90" s="584"/>
      <c r="ANY90" s="584"/>
      <c r="ANZ90" s="584"/>
      <c r="AOA90" s="584"/>
      <c r="AOB90" s="584"/>
      <c r="AOC90" s="584"/>
      <c r="AOD90" s="584"/>
      <c r="AOE90" s="584"/>
      <c r="AOF90" s="584"/>
      <c r="AOG90" s="584"/>
      <c r="AOH90" s="584"/>
      <c r="AOI90" s="584"/>
      <c r="AOJ90" s="584"/>
      <c r="AOK90" s="584"/>
      <c r="AOL90" s="584"/>
      <c r="AOM90" s="584"/>
      <c r="AON90" s="584"/>
      <c r="AOO90" s="584"/>
      <c r="AOP90" s="584"/>
      <c r="AOQ90" s="584"/>
      <c r="AOR90" s="584"/>
      <c r="AOS90" s="584"/>
      <c r="AOT90" s="584"/>
      <c r="AOU90" s="584"/>
      <c r="AOV90" s="584"/>
      <c r="AOW90" s="584"/>
      <c r="AOX90" s="584"/>
      <c r="AOY90" s="584"/>
      <c r="AOZ90" s="584"/>
      <c r="APA90" s="584"/>
      <c r="APB90" s="584"/>
      <c r="APC90" s="584"/>
      <c r="APD90" s="584"/>
      <c r="APE90" s="584"/>
      <c r="APF90" s="584"/>
      <c r="APG90" s="584"/>
      <c r="APH90" s="584"/>
      <c r="API90" s="584"/>
      <c r="APJ90" s="584"/>
      <c r="APK90" s="584"/>
      <c r="APL90" s="584"/>
      <c r="APM90" s="584"/>
      <c r="APN90" s="584"/>
      <c r="APO90" s="584"/>
      <c r="APP90" s="584"/>
      <c r="APQ90" s="584"/>
      <c r="APR90" s="584"/>
      <c r="APS90" s="584"/>
      <c r="APT90" s="584"/>
      <c r="APU90" s="584"/>
      <c r="APV90" s="584"/>
      <c r="APW90" s="584"/>
      <c r="APX90" s="584"/>
      <c r="APY90" s="584"/>
      <c r="APZ90" s="584"/>
      <c r="AQA90" s="584"/>
      <c r="AQB90" s="584"/>
      <c r="AQC90" s="584"/>
      <c r="AQD90" s="584"/>
      <c r="AQE90" s="584"/>
      <c r="AQF90" s="584"/>
      <c r="AQG90" s="584"/>
      <c r="AQH90" s="584"/>
      <c r="AQI90" s="584"/>
      <c r="AQJ90" s="584"/>
      <c r="AQK90" s="584"/>
      <c r="AQL90" s="584"/>
      <c r="AQM90" s="584"/>
      <c r="AQN90" s="584"/>
      <c r="AQO90" s="584"/>
      <c r="AQP90" s="584"/>
      <c r="AQQ90" s="584"/>
      <c r="AQR90" s="584"/>
      <c r="AQS90" s="584"/>
      <c r="AQT90" s="584"/>
      <c r="AQU90" s="584"/>
      <c r="AQV90" s="584"/>
      <c r="AQW90" s="584"/>
      <c r="AQX90" s="584"/>
      <c r="AQY90" s="584"/>
      <c r="AQZ90" s="584"/>
      <c r="ARA90" s="584"/>
      <c r="ARB90" s="584"/>
      <c r="ARC90" s="584"/>
      <c r="ARD90" s="584"/>
      <c r="ARE90" s="584"/>
      <c r="ARF90" s="584"/>
      <c r="ARG90" s="584"/>
      <c r="ARH90" s="584"/>
      <c r="ARI90" s="584"/>
      <c r="ARJ90" s="584"/>
      <c r="ARK90" s="584"/>
      <c r="ARL90" s="584"/>
      <c r="ARM90" s="584"/>
      <c r="ARN90" s="584"/>
      <c r="ARO90" s="584"/>
      <c r="ARP90" s="584"/>
      <c r="ARQ90" s="584"/>
      <c r="ARR90" s="584"/>
      <c r="ARS90" s="584"/>
      <c r="ART90" s="584"/>
      <c r="ARU90" s="584"/>
      <c r="ARV90" s="584"/>
      <c r="ARW90" s="584"/>
      <c r="ARX90" s="584"/>
      <c r="ARY90" s="584"/>
      <c r="ARZ90" s="584"/>
      <c r="ASA90" s="584"/>
      <c r="ASB90" s="584"/>
      <c r="ASC90" s="584"/>
      <c r="ASD90" s="584"/>
      <c r="ASE90" s="584"/>
      <c r="ASF90" s="584"/>
      <c r="ASG90" s="584"/>
      <c r="ASH90" s="584"/>
      <c r="ASI90" s="584"/>
      <c r="ASJ90" s="584"/>
      <c r="ASK90" s="584"/>
      <c r="ASL90" s="584"/>
      <c r="ASM90" s="584"/>
      <c r="ASN90" s="584"/>
      <c r="ASO90" s="584"/>
      <c r="ASP90" s="584"/>
      <c r="ASQ90" s="584"/>
      <c r="ASR90" s="584"/>
      <c r="ASS90" s="584"/>
      <c r="AST90" s="584"/>
      <c r="ASU90" s="584"/>
      <c r="ASV90" s="584"/>
      <c r="ASW90" s="584"/>
      <c r="ASX90" s="584"/>
      <c r="ASY90" s="584"/>
      <c r="ASZ90" s="584"/>
      <c r="ATA90" s="584"/>
      <c r="ATB90" s="584"/>
      <c r="ATC90" s="584"/>
      <c r="ATD90" s="584"/>
      <c r="ATE90" s="584"/>
      <c r="ATF90" s="584"/>
      <c r="ATG90" s="584"/>
      <c r="ATH90" s="584"/>
      <c r="ATI90" s="584"/>
      <c r="ATJ90" s="584"/>
      <c r="ATK90" s="584"/>
      <c r="ATL90" s="584"/>
      <c r="ATM90" s="584"/>
      <c r="ATN90" s="584"/>
      <c r="ATO90" s="584"/>
      <c r="ATP90" s="584"/>
      <c r="ATQ90" s="584"/>
      <c r="ATR90" s="584"/>
      <c r="ATS90" s="584"/>
      <c r="ATT90" s="584"/>
      <c r="ATU90" s="584"/>
      <c r="ATV90" s="584"/>
      <c r="ATW90" s="584"/>
      <c r="ATX90" s="584"/>
      <c r="ATY90" s="584"/>
      <c r="ATZ90" s="584"/>
      <c r="AUA90" s="584"/>
      <c r="AUB90" s="584"/>
      <c r="AUC90" s="584"/>
      <c r="AUD90" s="584"/>
      <c r="AUE90" s="584"/>
      <c r="AUF90" s="584"/>
      <c r="AUG90" s="584"/>
      <c r="AUH90" s="584"/>
      <c r="AUI90" s="584"/>
      <c r="AUJ90" s="584"/>
      <c r="AUK90" s="584"/>
      <c r="AUL90" s="584"/>
      <c r="AUM90" s="584"/>
      <c r="AUN90" s="584"/>
      <c r="AUO90" s="584"/>
      <c r="AUP90" s="584"/>
      <c r="AUQ90" s="584"/>
      <c r="AUR90" s="584"/>
      <c r="AUS90" s="584"/>
      <c r="AUT90" s="584"/>
      <c r="AUU90" s="584"/>
      <c r="AUV90" s="584"/>
      <c r="AUW90" s="584"/>
      <c r="AUX90" s="584"/>
      <c r="AUY90" s="584"/>
      <c r="AUZ90" s="584"/>
      <c r="AVA90" s="584"/>
      <c r="AVB90" s="584"/>
      <c r="AVC90" s="584"/>
      <c r="AVD90" s="584"/>
      <c r="AVE90" s="584"/>
      <c r="AVF90" s="584"/>
      <c r="AVG90" s="584"/>
      <c r="AVH90" s="584"/>
      <c r="AVI90" s="584"/>
      <c r="AVJ90" s="584"/>
      <c r="AVK90" s="584"/>
      <c r="AVL90" s="584"/>
      <c r="AVM90" s="584"/>
      <c r="AVN90" s="584"/>
      <c r="AVO90" s="584"/>
      <c r="AVP90" s="584"/>
      <c r="AVQ90" s="584"/>
      <c r="AVR90" s="584"/>
      <c r="AVS90" s="584"/>
      <c r="AVT90" s="584"/>
      <c r="AVU90" s="584"/>
      <c r="AVV90" s="584"/>
      <c r="AVW90" s="584"/>
      <c r="AVX90" s="584"/>
      <c r="AVY90" s="584"/>
      <c r="AVZ90" s="584"/>
      <c r="AWA90" s="584"/>
      <c r="AWB90" s="584"/>
      <c r="AWC90" s="584"/>
      <c r="AWD90" s="584"/>
      <c r="AWE90" s="584"/>
      <c r="AWF90" s="584"/>
      <c r="AWG90" s="584"/>
      <c r="AWH90" s="584"/>
      <c r="AWI90" s="584"/>
      <c r="AWJ90" s="584"/>
      <c r="AWK90" s="584"/>
      <c r="AWL90" s="584"/>
      <c r="AWM90" s="584"/>
      <c r="AWN90" s="584"/>
      <c r="AWO90" s="584"/>
      <c r="AWP90" s="584"/>
      <c r="AWQ90" s="584"/>
      <c r="AWR90" s="584"/>
      <c r="AWS90" s="584"/>
      <c r="AWT90" s="584"/>
      <c r="AWU90" s="584"/>
      <c r="AWV90" s="584"/>
      <c r="AWW90" s="584"/>
      <c r="AWX90" s="584"/>
      <c r="AWY90" s="584"/>
      <c r="AWZ90" s="584"/>
      <c r="AXA90" s="584"/>
      <c r="AXB90" s="584"/>
      <c r="AXC90" s="584"/>
      <c r="AXD90" s="584"/>
      <c r="AXE90" s="584"/>
      <c r="AXF90" s="584"/>
      <c r="AXG90" s="584"/>
      <c r="AXH90" s="584"/>
      <c r="AXI90" s="584"/>
      <c r="AXJ90" s="584"/>
      <c r="AXK90" s="584"/>
      <c r="AXL90" s="584"/>
      <c r="AXM90" s="584"/>
      <c r="AXN90" s="584"/>
      <c r="AXO90" s="584"/>
      <c r="AXP90" s="584"/>
      <c r="AXQ90" s="584"/>
      <c r="AXR90" s="584"/>
      <c r="AXS90" s="584"/>
      <c r="AXT90" s="584"/>
      <c r="AXU90" s="584"/>
      <c r="AXV90" s="584"/>
      <c r="AXW90" s="584"/>
      <c r="AXX90" s="584"/>
      <c r="AXY90" s="584"/>
      <c r="AXZ90" s="584"/>
      <c r="AYA90" s="584"/>
      <c r="AYB90" s="584"/>
      <c r="AYC90" s="584"/>
      <c r="AYD90" s="584"/>
      <c r="AYE90" s="584"/>
      <c r="AYF90" s="584"/>
      <c r="AYG90" s="584"/>
      <c r="AYH90" s="584"/>
      <c r="AYI90" s="584"/>
      <c r="AYJ90" s="584"/>
      <c r="AYK90" s="584"/>
      <c r="AYL90" s="584"/>
      <c r="AYM90" s="584"/>
      <c r="AYN90" s="584"/>
      <c r="AYO90" s="584"/>
      <c r="AYP90" s="584"/>
      <c r="AYQ90" s="584"/>
      <c r="AYR90" s="584"/>
      <c r="AYS90" s="584"/>
      <c r="AYT90" s="584"/>
      <c r="AYU90" s="584"/>
      <c r="AYV90" s="584"/>
      <c r="AYW90" s="584"/>
      <c r="AYX90" s="584"/>
      <c r="AYY90" s="584"/>
      <c r="AYZ90" s="584"/>
      <c r="AZA90" s="584"/>
      <c r="AZB90" s="584"/>
      <c r="AZC90" s="584"/>
      <c r="AZD90" s="584"/>
      <c r="AZE90" s="584"/>
      <c r="AZF90" s="584"/>
      <c r="AZG90" s="584"/>
      <c r="AZH90" s="584"/>
      <c r="AZI90" s="584"/>
      <c r="AZJ90" s="584"/>
      <c r="AZK90" s="584"/>
      <c r="AZL90" s="584"/>
      <c r="AZM90" s="584"/>
      <c r="AZN90" s="584"/>
      <c r="AZO90" s="584"/>
      <c r="AZP90" s="584"/>
      <c r="AZQ90" s="584"/>
      <c r="AZR90" s="584"/>
      <c r="AZS90" s="584"/>
      <c r="AZT90" s="584"/>
      <c r="AZU90" s="584"/>
      <c r="AZV90" s="584"/>
      <c r="AZW90" s="584"/>
      <c r="AZX90" s="584"/>
      <c r="AZY90" s="584"/>
      <c r="AZZ90" s="584"/>
      <c r="BAA90" s="584"/>
      <c r="BAB90" s="584"/>
      <c r="BAC90" s="584"/>
      <c r="BAD90" s="584"/>
      <c r="BAE90" s="584"/>
      <c r="BAF90" s="584"/>
      <c r="BAG90" s="584"/>
      <c r="BAH90" s="584"/>
      <c r="BAI90" s="584"/>
      <c r="BAJ90" s="584"/>
      <c r="BAK90" s="584"/>
      <c r="BAL90" s="584"/>
      <c r="BAM90" s="584"/>
      <c r="BAN90" s="584"/>
      <c r="BAO90" s="584"/>
      <c r="BAP90" s="584"/>
      <c r="BAQ90" s="584"/>
      <c r="BAR90" s="584"/>
      <c r="BAS90" s="584"/>
      <c r="BAT90" s="584"/>
      <c r="BAU90" s="584"/>
      <c r="BAV90" s="584"/>
      <c r="BAW90" s="584"/>
      <c r="BAX90" s="584"/>
      <c r="BAY90" s="584"/>
      <c r="BAZ90" s="584"/>
      <c r="BBA90" s="584"/>
      <c r="BBB90" s="584"/>
      <c r="BBC90" s="584"/>
      <c r="BBD90" s="584"/>
      <c r="BBE90" s="584"/>
      <c r="BBF90" s="584"/>
      <c r="BBG90" s="584"/>
      <c r="BBH90" s="584"/>
      <c r="BBI90" s="584"/>
      <c r="BBJ90" s="584"/>
      <c r="BBK90" s="584"/>
      <c r="BBL90" s="584"/>
      <c r="BBM90" s="584"/>
      <c r="BBN90" s="584"/>
      <c r="BBO90" s="584"/>
      <c r="BBP90" s="584"/>
      <c r="BBQ90" s="584"/>
      <c r="BBR90" s="584"/>
      <c r="BBS90" s="584"/>
      <c r="BBT90" s="584"/>
      <c r="BBU90" s="584"/>
      <c r="BBV90" s="584"/>
      <c r="BBW90" s="584"/>
      <c r="BBX90" s="584"/>
      <c r="BBY90" s="584"/>
      <c r="BBZ90" s="584"/>
      <c r="BCA90" s="584"/>
      <c r="BCB90" s="584"/>
      <c r="BCC90" s="584"/>
      <c r="BCD90" s="584"/>
      <c r="BCE90" s="584"/>
      <c r="BCF90" s="584"/>
      <c r="BCG90" s="584"/>
      <c r="BCH90" s="584"/>
      <c r="BCI90" s="584"/>
      <c r="BCJ90" s="584"/>
      <c r="BCK90" s="584"/>
      <c r="BCL90" s="584"/>
      <c r="BCM90" s="584"/>
      <c r="BCN90" s="584"/>
      <c r="BCO90" s="584"/>
      <c r="BCP90" s="584"/>
      <c r="BCQ90" s="584"/>
      <c r="BCR90" s="584"/>
      <c r="BCS90" s="584"/>
      <c r="BCT90" s="584"/>
      <c r="BCU90" s="584"/>
      <c r="BCV90" s="584"/>
      <c r="BCW90" s="584"/>
      <c r="BCX90" s="584"/>
      <c r="BCY90" s="584"/>
      <c r="BCZ90" s="584"/>
      <c r="BDA90" s="584"/>
      <c r="BDB90" s="584"/>
      <c r="BDC90" s="584"/>
      <c r="BDD90" s="584"/>
      <c r="BDE90" s="584"/>
      <c r="BDF90" s="584"/>
      <c r="BDG90" s="584"/>
      <c r="BDH90" s="584"/>
      <c r="BDI90" s="584"/>
      <c r="BDJ90" s="584"/>
      <c r="BDK90" s="584"/>
      <c r="BDL90" s="584"/>
      <c r="BDM90" s="584"/>
      <c r="BDN90" s="584"/>
      <c r="BDO90" s="584"/>
      <c r="BDP90" s="584"/>
      <c r="BDQ90" s="584"/>
      <c r="BDR90" s="584"/>
      <c r="BDS90" s="584"/>
      <c r="BDT90" s="584"/>
      <c r="BDU90" s="584"/>
      <c r="BDV90" s="584"/>
      <c r="BDW90" s="584"/>
      <c r="BDX90" s="584"/>
      <c r="BDY90" s="584"/>
      <c r="BDZ90" s="584"/>
      <c r="BEA90" s="584"/>
      <c r="BEB90" s="584"/>
      <c r="BEC90" s="584"/>
      <c r="BED90" s="584"/>
      <c r="BEE90" s="584"/>
      <c r="BEF90" s="584"/>
      <c r="BEG90" s="584"/>
      <c r="BEH90" s="584"/>
      <c r="BEI90" s="584"/>
      <c r="BEJ90" s="584"/>
      <c r="BEK90" s="584"/>
      <c r="BEL90" s="584"/>
      <c r="BEM90" s="584"/>
      <c r="BEN90" s="584"/>
      <c r="BEO90" s="584"/>
      <c r="BEP90" s="584"/>
      <c r="BEQ90" s="584"/>
      <c r="BER90" s="584"/>
      <c r="BES90" s="584"/>
      <c r="BET90" s="584"/>
      <c r="BEU90" s="584"/>
      <c r="BEV90" s="584"/>
      <c r="BEW90" s="584"/>
      <c r="BEX90" s="584"/>
      <c r="BEY90" s="584"/>
      <c r="BEZ90" s="584"/>
      <c r="BFA90" s="584"/>
      <c r="BFB90" s="584"/>
      <c r="BFC90" s="584"/>
      <c r="BFD90" s="584"/>
      <c r="BFE90" s="584"/>
      <c r="BFF90" s="584"/>
      <c r="BFG90" s="584"/>
      <c r="BFH90" s="584"/>
      <c r="BFI90" s="584"/>
      <c r="BFJ90" s="584"/>
      <c r="BFK90" s="584"/>
      <c r="BFL90" s="584"/>
      <c r="BFM90" s="584"/>
      <c r="BFN90" s="584"/>
      <c r="BFO90" s="584"/>
      <c r="BFP90" s="584"/>
      <c r="BFQ90" s="584"/>
      <c r="BFR90" s="584"/>
      <c r="BFS90" s="584"/>
      <c r="BFT90" s="584"/>
      <c r="BFU90" s="584"/>
      <c r="BFV90" s="584"/>
      <c r="BFW90" s="584"/>
      <c r="BFX90" s="584"/>
      <c r="BFY90" s="584"/>
      <c r="BFZ90" s="584"/>
      <c r="BGA90" s="584"/>
      <c r="BGB90" s="584"/>
      <c r="BGC90" s="584"/>
      <c r="BGD90" s="584"/>
      <c r="BGE90" s="584"/>
      <c r="BGF90" s="584"/>
      <c r="BGG90" s="584"/>
      <c r="BGH90" s="584"/>
      <c r="BGI90" s="584"/>
      <c r="BGJ90" s="584"/>
      <c r="BGK90" s="584"/>
      <c r="BGL90" s="584"/>
      <c r="BGM90" s="584"/>
      <c r="BGN90" s="584"/>
      <c r="BGO90" s="584"/>
      <c r="BGP90" s="584"/>
      <c r="BGQ90" s="584"/>
      <c r="BGR90" s="584"/>
      <c r="BGS90" s="584"/>
      <c r="BGT90" s="584"/>
      <c r="BGU90" s="584"/>
      <c r="BGV90" s="584"/>
      <c r="BGW90" s="584"/>
      <c r="BGX90" s="584"/>
      <c r="BGY90" s="584"/>
      <c r="BGZ90" s="584"/>
      <c r="BHA90" s="584"/>
      <c r="BHB90" s="584"/>
      <c r="BHC90" s="584"/>
      <c r="BHD90" s="584"/>
      <c r="BHE90" s="584"/>
      <c r="BHF90" s="584"/>
      <c r="BHG90" s="584"/>
      <c r="BHH90" s="584"/>
      <c r="BHI90" s="584"/>
      <c r="BHJ90" s="584"/>
      <c r="BHK90" s="584"/>
      <c r="BHL90" s="584"/>
      <c r="BHM90" s="584"/>
      <c r="BHN90" s="584"/>
      <c r="BHO90" s="584"/>
      <c r="BHP90" s="584"/>
      <c r="BHQ90" s="584"/>
      <c r="BHR90" s="584"/>
      <c r="BHS90" s="584"/>
      <c r="BHT90" s="584"/>
      <c r="BHU90" s="584"/>
      <c r="BHV90" s="584"/>
      <c r="BHW90" s="584"/>
      <c r="BHX90" s="584"/>
      <c r="BHY90" s="584"/>
      <c r="BHZ90" s="584"/>
      <c r="BIA90" s="584"/>
      <c r="BIB90" s="584"/>
      <c r="BIC90" s="584"/>
      <c r="BID90" s="584"/>
      <c r="BIE90" s="584"/>
      <c r="BIF90" s="584"/>
      <c r="BIG90" s="584"/>
      <c r="BIH90" s="584"/>
      <c r="BII90" s="584"/>
      <c r="BIJ90" s="584"/>
      <c r="BIK90" s="584"/>
      <c r="BIL90" s="584"/>
      <c r="BIM90" s="584"/>
      <c r="BIN90" s="584"/>
      <c r="BIO90" s="584"/>
      <c r="BIP90" s="584"/>
      <c r="BIQ90" s="584"/>
      <c r="BIR90" s="584"/>
      <c r="BIS90" s="584"/>
      <c r="BIT90" s="584"/>
      <c r="BIU90" s="584"/>
      <c r="BIV90" s="584"/>
      <c r="BIW90" s="584"/>
      <c r="BIX90" s="584"/>
      <c r="BIY90" s="584"/>
      <c r="BIZ90" s="584"/>
      <c r="BJA90" s="584"/>
      <c r="BJB90" s="584"/>
      <c r="BJC90" s="584"/>
      <c r="BJD90" s="584"/>
      <c r="BJE90" s="584"/>
      <c r="BJF90" s="584"/>
      <c r="BJG90" s="584"/>
      <c r="BJH90" s="584"/>
      <c r="BJI90" s="584"/>
      <c r="BJJ90" s="584"/>
      <c r="BJK90" s="584"/>
      <c r="BJL90" s="584"/>
      <c r="BJM90" s="584"/>
      <c r="BJN90" s="584"/>
      <c r="BJO90" s="584"/>
      <c r="BJP90" s="584"/>
      <c r="BJQ90" s="584"/>
      <c r="BJR90" s="584"/>
      <c r="BJS90" s="584"/>
      <c r="BJT90" s="584"/>
      <c r="BJU90" s="584"/>
      <c r="BJV90" s="584"/>
      <c r="BJW90" s="584"/>
      <c r="BJX90" s="584"/>
      <c r="BJY90" s="584"/>
      <c r="BJZ90" s="584"/>
      <c r="BKA90" s="584"/>
      <c r="BKB90" s="584"/>
      <c r="BKC90" s="584"/>
      <c r="BKD90" s="584"/>
      <c r="BKE90" s="584"/>
      <c r="BKF90" s="584"/>
      <c r="BKG90" s="584"/>
      <c r="BKH90" s="584"/>
      <c r="BKI90" s="584"/>
      <c r="BKJ90" s="584"/>
      <c r="BKK90" s="584"/>
      <c r="BKL90" s="584"/>
      <c r="BKM90" s="584"/>
      <c r="BKN90" s="584"/>
      <c r="BKO90" s="584"/>
      <c r="BKP90" s="584"/>
      <c r="BKQ90" s="584"/>
      <c r="BKR90" s="584"/>
      <c r="BKS90" s="584"/>
      <c r="BKT90" s="584"/>
      <c r="BKU90" s="584"/>
      <c r="BKV90" s="584"/>
      <c r="BKW90" s="584"/>
      <c r="BKX90" s="584"/>
      <c r="BKY90" s="584"/>
      <c r="BKZ90" s="584"/>
      <c r="BLA90" s="584"/>
      <c r="BLB90" s="584"/>
      <c r="BLC90" s="584"/>
      <c r="BLD90" s="584"/>
      <c r="BLE90" s="584"/>
      <c r="BLF90" s="584"/>
      <c r="BLG90" s="584"/>
      <c r="BLH90" s="584"/>
      <c r="BLI90" s="584"/>
      <c r="BLJ90" s="584"/>
      <c r="BLK90" s="584"/>
      <c r="BLL90" s="584"/>
      <c r="BLM90" s="584"/>
      <c r="BLN90" s="584"/>
      <c r="BLO90" s="584"/>
      <c r="BLP90" s="584"/>
      <c r="BLQ90" s="584"/>
      <c r="BLR90" s="584"/>
      <c r="BLS90" s="584"/>
      <c r="BLT90" s="584"/>
      <c r="BLU90" s="584"/>
      <c r="BLV90" s="584"/>
      <c r="BLW90" s="584"/>
      <c r="BLX90" s="584"/>
      <c r="BLY90" s="584"/>
      <c r="BLZ90" s="584"/>
      <c r="BMA90" s="584"/>
      <c r="BMB90" s="584"/>
      <c r="BMC90" s="584"/>
      <c r="BMD90" s="584"/>
      <c r="BME90" s="584"/>
      <c r="BMF90" s="584"/>
      <c r="BMG90" s="584"/>
      <c r="BMH90" s="584"/>
      <c r="BMI90" s="584"/>
      <c r="BMJ90" s="584"/>
      <c r="BMK90" s="584"/>
      <c r="BML90" s="584"/>
      <c r="BMM90" s="584"/>
      <c r="BMN90" s="584"/>
      <c r="BMO90" s="584"/>
      <c r="BMP90" s="584"/>
      <c r="BMQ90" s="584"/>
      <c r="BMR90" s="584"/>
      <c r="BMS90" s="584"/>
      <c r="BMT90" s="584"/>
      <c r="BMU90" s="584"/>
      <c r="BMV90" s="584"/>
      <c r="BMW90" s="584"/>
      <c r="BMX90" s="584"/>
      <c r="BMY90" s="584"/>
      <c r="BMZ90" s="584"/>
      <c r="BNA90" s="584"/>
      <c r="BNB90" s="584"/>
      <c r="BNC90" s="584"/>
      <c r="BND90" s="584"/>
      <c r="BNE90" s="584"/>
      <c r="BNF90" s="584"/>
      <c r="BNG90" s="584"/>
      <c r="BNH90" s="584"/>
      <c r="BNI90" s="584"/>
      <c r="BNJ90" s="584"/>
      <c r="BNK90" s="584"/>
      <c r="BNL90" s="584"/>
      <c r="BNM90" s="584"/>
      <c r="BNN90" s="584"/>
      <c r="BNO90" s="584"/>
      <c r="BNP90" s="584"/>
      <c r="BNQ90" s="584"/>
      <c r="BNR90" s="584"/>
      <c r="BNS90" s="584"/>
      <c r="BNT90" s="584"/>
      <c r="BNU90" s="584"/>
      <c r="BNV90" s="584"/>
      <c r="BNW90" s="584"/>
      <c r="BNX90" s="584"/>
      <c r="BNY90" s="584"/>
      <c r="BNZ90" s="584"/>
      <c r="BOA90" s="584"/>
      <c r="BOB90" s="584"/>
      <c r="BOC90" s="584"/>
      <c r="BOD90" s="584"/>
      <c r="BOE90" s="584"/>
      <c r="BOF90" s="584"/>
      <c r="BOG90" s="584"/>
      <c r="BOH90" s="584"/>
      <c r="BOI90" s="584"/>
      <c r="BOJ90" s="584"/>
      <c r="BOK90" s="584"/>
      <c r="BOL90" s="584"/>
      <c r="BOM90" s="584"/>
      <c r="BON90" s="584"/>
      <c r="BOO90" s="584"/>
      <c r="BOP90" s="584"/>
      <c r="BOQ90" s="584"/>
      <c r="BOR90" s="584"/>
      <c r="BOS90" s="584"/>
      <c r="BOT90" s="584"/>
      <c r="BOU90" s="584"/>
      <c r="BOV90" s="584"/>
      <c r="BOW90" s="584"/>
      <c r="BOX90" s="584"/>
      <c r="BOY90" s="584"/>
      <c r="BOZ90" s="584"/>
      <c r="BPA90" s="584"/>
      <c r="BPB90" s="584"/>
      <c r="BPC90" s="584"/>
      <c r="BPD90" s="584"/>
      <c r="BPE90" s="584"/>
      <c r="BPF90" s="584"/>
      <c r="BPG90" s="584"/>
      <c r="BPH90" s="584"/>
      <c r="BPI90" s="584"/>
      <c r="BPJ90" s="584"/>
      <c r="BPK90" s="584"/>
      <c r="BPL90" s="584"/>
      <c r="BPM90" s="584"/>
      <c r="BPN90" s="584"/>
      <c r="BPO90" s="584"/>
      <c r="BPP90" s="584"/>
      <c r="BPQ90" s="584"/>
      <c r="BPR90" s="584"/>
      <c r="BPS90" s="584"/>
      <c r="BPT90" s="584"/>
      <c r="BPU90" s="584"/>
      <c r="BPV90" s="584"/>
      <c r="BPW90" s="584"/>
      <c r="BPX90" s="584"/>
      <c r="BPY90" s="584"/>
      <c r="BPZ90" s="584"/>
      <c r="BQA90" s="584"/>
      <c r="BQB90" s="584"/>
      <c r="BQC90" s="584"/>
      <c r="BQD90" s="584"/>
      <c r="BQE90" s="584"/>
      <c r="BQF90" s="584"/>
      <c r="BQG90" s="584"/>
      <c r="BQH90" s="584"/>
      <c r="BQI90" s="584"/>
      <c r="BQJ90" s="584"/>
      <c r="BQK90" s="584"/>
      <c r="BQL90" s="584"/>
      <c r="BQM90" s="584"/>
      <c r="BQN90" s="584"/>
      <c r="BQO90" s="584"/>
      <c r="BQP90" s="584"/>
      <c r="BQQ90" s="584"/>
      <c r="BQR90" s="584"/>
      <c r="BQS90" s="584"/>
      <c r="BQT90" s="584"/>
      <c r="BQU90" s="584"/>
      <c r="BQV90" s="584"/>
      <c r="BQW90" s="584"/>
      <c r="BQX90" s="584"/>
      <c r="BQY90" s="584"/>
      <c r="BQZ90" s="584"/>
      <c r="BRA90" s="584"/>
      <c r="BRB90" s="584"/>
      <c r="BRC90" s="584"/>
      <c r="BRD90" s="584"/>
      <c r="BRE90" s="584"/>
      <c r="BRF90" s="584"/>
      <c r="BRG90" s="584"/>
      <c r="BRH90" s="584"/>
      <c r="BRI90" s="584"/>
      <c r="BRJ90" s="584"/>
      <c r="BRK90" s="584"/>
      <c r="BRL90" s="584"/>
      <c r="BRM90" s="584"/>
      <c r="BRN90" s="584"/>
      <c r="BRO90" s="584"/>
      <c r="BRP90" s="584"/>
      <c r="BRQ90" s="584"/>
      <c r="BRR90" s="584"/>
      <c r="BRS90" s="584"/>
      <c r="BRT90" s="584"/>
      <c r="BRU90" s="584"/>
      <c r="BRV90" s="584"/>
      <c r="BRW90" s="584"/>
      <c r="BRX90" s="584"/>
      <c r="BRY90" s="584"/>
      <c r="BRZ90" s="584"/>
      <c r="BSA90" s="584"/>
      <c r="BSB90" s="584"/>
      <c r="BSC90" s="584"/>
      <c r="BSD90" s="584"/>
      <c r="BSE90" s="584"/>
      <c r="BSF90" s="584"/>
      <c r="BSG90" s="584"/>
      <c r="BSH90" s="584"/>
      <c r="BSI90" s="584"/>
      <c r="BSJ90" s="584"/>
      <c r="BSK90" s="584"/>
      <c r="BSL90" s="584"/>
      <c r="BSM90" s="584"/>
      <c r="BSN90" s="584"/>
      <c r="BSO90" s="584"/>
      <c r="BSP90" s="584"/>
      <c r="BSQ90" s="584"/>
      <c r="BSR90" s="584"/>
      <c r="BSS90" s="584"/>
      <c r="BST90" s="584"/>
      <c r="BSU90" s="584"/>
      <c r="BSV90" s="584"/>
      <c r="BSW90" s="584"/>
      <c r="BSX90" s="584"/>
      <c r="BSY90" s="584"/>
      <c r="BSZ90" s="584"/>
      <c r="BTA90" s="584"/>
      <c r="BTB90" s="584"/>
      <c r="BTC90" s="584"/>
      <c r="BTD90" s="584"/>
      <c r="BTE90" s="584"/>
      <c r="BTF90" s="584"/>
      <c r="BTG90" s="584"/>
      <c r="BTH90" s="584"/>
      <c r="BTI90" s="584"/>
      <c r="BTJ90" s="584"/>
      <c r="BTK90" s="584"/>
      <c r="BTL90" s="584"/>
      <c r="BTM90" s="584"/>
      <c r="BTN90" s="584"/>
      <c r="BTO90" s="584"/>
      <c r="BTP90" s="584"/>
      <c r="BTQ90" s="584"/>
      <c r="BTR90" s="584"/>
      <c r="BTS90" s="584"/>
      <c r="BTT90" s="584"/>
      <c r="BTU90" s="584"/>
      <c r="BTV90" s="584"/>
      <c r="BTW90" s="584"/>
      <c r="BTX90" s="584"/>
      <c r="BTY90" s="584"/>
      <c r="BTZ90" s="584"/>
      <c r="BUA90" s="584"/>
      <c r="BUB90" s="584"/>
      <c r="BUC90" s="584"/>
      <c r="BUD90" s="584"/>
      <c r="BUE90" s="584"/>
      <c r="BUF90" s="584"/>
      <c r="BUG90" s="584"/>
      <c r="BUH90" s="584"/>
      <c r="BUI90" s="584"/>
      <c r="BUJ90" s="584"/>
      <c r="BUK90" s="584"/>
      <c r="BUL90" s="584"/>
      <c r="BUM90" s="584"/>
      <c r="BUN90" s="584"/>
      <c r="BUO90" s="584"/>
      <c r="BUP90" s="584"/>
      <c r="BUQ90" s="584"/>
      <c r="BUR90" s="584"/>
      <c r="BUS90" s="584"/>
      <c r="BUT90" s="584"/>
      <c r="BUU90" s="584"/>
      <c r="BUV90" s="584"/>
      <c r="BUW90" s="584"/>
      <c r="BUX90" s="584"/>
      <c r="BUY90" s="584"/>
      <c r="BUZ90" s="584"/>
      <c r="BVA90" s="584"/>
      <c r="BVB90" s="584"/>
      <c r="BVC90" s="584"/>
      <c r="BVD90" s="584"/>
      <c r="BVE90" s="584"/>
      <c r="BVF90" s="584"/>
      <c r="BVG90" s="584"/>
      <c r="BVH90" s="584"/>
      <c r="BVI90" s="584"/>
      <c r="BVJ90" s="584"/>
      <c r="BVK90" s="584"/>
      <c r="BVL90" s="584"/>
      <c r="BVM90" s="584"/>
      <c r="BVN90" s="584"/>
      <c r="BVO90" s="584"/>
      <c r="BVP90" s="584"/>
      <c r="BVQ90" s="584"/>
      <c r="BVR90" s="584"/>
      <c r="BVS90" s="584"/>
      <c r="BVT90" s="584"/>
      <c r="BVU90" s="584"/>
      <c r="BVV90" s="584"/>
      <c r="BVW90" s="584"/>
      <c r="BVX90" s="584"/>
      <c r="BVY90" s="584"/>
      <c r="BVZ90" s="584"/>
      <c r="BWA90" s="584"/>
      <c r="BWB90" s="584"/>
      <c r="BWC90" s="584"/>
      <c r="BWD90" s="584"/>
      <c r="BWE90" s="584"/>
      <c r="BWF90" s="584"/>
      <c r="BWG90" s="584"/>
      <c r="BWH90" s="584"/>
      <c r="BWI90" s="584"/>
      <c r="BWJ90" s="584"/>
      <c r="BWK90" s="584"/>
      <c r="BWL90" s="584"/>
      <c r="BWM90" s="584"/>
      <c r="BWN90" s="584"/>
      <c r="BWO90" s="584"/>
      <c r="BWP90" s="584"/>
      <c r="BWQ90" s="584"/>
      <c r="BWR90" s="584"/>
      <c r="BWS90" s="584"/>
      <c r="BWT90" s="584"/>
      <c r="BWU90" s="584"/>
      <c r="BWV90" s="584"/>
      <c r="BWW90" s="584"/>
      <c r="BWX90" s="584"/>
      <c r="BWY90" s="584"/>
      <c r="BWZ90" s="584"/>
      <c r="BXA90" s="584"/>
      <c r="BXB90" s="584"/>
      <c r="BXC90" s="584"/>
      <c r="BXD90" s="584"/>
      <c r="BXE90" s="584"/>
      <c r="BXF90" s="584"/>
      <c r="BXG90" s="584"/>
      <c r="BXH90" s="584"/>
      <c r="BXI90" s="584"/>
      <c r="BXJ90" s="584"/>
      <c r="BXK90" s="584"/>
      <c r="BXL90" s="584"/>
      <c r="BXM90" s="584"/>
      <c r="BXN90" s="584"/>
      <c r="BXO90" s="584"/>
      <c r="BXP90" s="584"/>
      <c r="BXQ90" s="584"/>
      <c r="BXR90" s="584"/>
      <c r="BXS90" s="584"/>
      <c r="BXT90" s="584"/>
      <c r="BXU90" s="584"/>
      <c r="BXV90" s="584"/>
      <c r="BXW90" s="584"/>
      <c r="BXX90" s="584"/>
      <c r="BXY90" s="584"/>
      <c r="BXZ90" s="584"/>
      <c r="BYA90" s="584"/>
      <c r="BYB90" s="584"/>
      <c r="BYC90" s="584"/>
      <c r="BYD90" s="584"/>
      <c r="BYE90" s="584"/>
      <c r="BYF90" s="584"/>
      <c r="BYG90" s="584"/>
      <c r="BYH90" s="584"/>
      <c r="BYI90" s="584"/>
      <c r="BYJ90" s="584"/>
      <c r="BYK90" s="584"/>
      <c r="BYL90" s="584"/>
      <c r="BYM90" s="584"/>
      <c r="BYN90" s="584"/>
      <c r="BYO90" s="584"/>
      <c r="BYP90" s="584"/>
      <c r="BYQ90" s="584"/>
      <c r="BYR90" s="584"/>
      <c r="BYS90" s="584"/>
      <c r="BYT90" s="584"/>
      <c r="BYU90" s="584"/>
      <c r="BYV90" s="584"/>
      <c r="BYW90" s="584"/>
      <c r="BYX90" s="584"/>
      <c r="BYY90" s="584"/>
      <c r="BYZ90" s="584"/>
      <c r="BZA90" s="584"/>
      <c r="BZB90" s="584"/>
      <c r="BZC90" s="584"/>
      <c r="BZD90" s="584"/>
      <c r="BZE90" s="584"/>
      <c r="BZF90" s="584"/>
      <c r="BZG90" s="584"/>
      <c r="BZH90" s="584"/>
      <c r="BZI90" s="584"/>
      <c r="BZJ90" s="584"/>
      <c r="BZK90" s="584"/>
      <c r="BZL90" s="584"/>
      <c r="BZM90" s="584"/>
      <c r="BZN90" s="584"/>
      <c r="BZO90" s="584"/>
      <c r="BZP90" s="584"/>
      <c r="BZQ90" s="584"/>
      <c r="BZR90" s="584"/>
      <c r="BZS90" s="584"/>
      <c r="BZT90" s="584"/>
      <c r="BZU90" s="584"/>
      <c r="BZV90" s="584"/>
      <c r="BZW90" s="584"/>
      <c r="BZX90" s="584"/>
      <c r="BZY90" s="584"/>
      <c r="BZZ90" s="584"/>
      <c r="CAA90" s="584"/>
      <c r="CAB90" s="584"/>
      <c r="CAC90" s="584"/>
      <c r="CAD90" s="584"/>
      <c r="CAE90" s="584"/>
      <c r="CAF90" s="584"/>
      <c r="CAG90" s="584"/>
      <c r="CAH90" s="584"/>
      <c r="CAI90" s="584"/>
      <c r="CAJ90" s="584"/>
      <c r="CAK90" s="584"/>
      <c r="CAL90" s="584"/>
      <c r="CAM90" s="584"/>
      <c r="CAN90" s="584"/>
      <c r="CAO90" s="584"/>
      <c r="CAP90" s="584"/>
      <c r="CAQ90" s="584"/>
      <c r="CAR90" s="584"/>
      <c r="CAS90" s="584"/>
      <c r="CAT90" s="584"/>
      <c r="CAU90" s="584"/>
      <c r="CAV90" s="584"/>
      <c r="CAW90" s="584"/>
      <c r="CAX90" s="584"/>
      <c r="CAY90" s="584"/>
      <c r="CAZ90" s="584"/>
      <c r="CBA90" s="584"/>
      <c r="CBB90" s="584"/>
      <c r="CBC90" s="584"/>
      <c r="CBD90" s="584"/>
      <c r="CBE90" s="584"/>
      <c r="CBF90" s="584"/>
      <c r="CBG90" s="584"/>
      <c r="CBH90" s="584"/>
      <c r="CBI90" s="584"/>
      <c r="CBJ90" s="584"/>
      <c r="CBK90" s="584"/>
      <c r="CBL90" s="584"/>
      <c r="CBM90" s="584"/>
      <c r="CBN90" s="584"/>
      <c r="CBO90" s="584"/>
      <c r="CBP90" s="584"/>
      <c r="CBQ90" s="584"/>
      <c r="CBR90" s="584"/>
      <c r="CBS90" s="584"/>
      <c r="CBT90" s="584"/>
      <c r="CBU90" s="584"/>
      <c r="CBV90" s="584"/>
      <c r="CBW90" s="584"/>
      <c r="CBX90" s="584"/>
      <c r="CBY90" s="584"/>
      <c r="CBZ90" s="584"/>
      <c r="CCA90" s="584"/>
      <c r="CCB90" s="584"/>
      <c r="CCC90" s="584"/>
      <c r="CCD90" s="584"/>
      <c r="CCE90" s="584"/>
      <c r="CCF90" s="584"/>
      <c r="CCG90" s="584"/>
      <c r="CCH90" s="584"/>
      <c r="CCI90" s="584"/>
      <c r="CCJ90" s="584"/>
      <c r="CCK90" s="584"/>
      <c r="CCL90" s="584"/>
      <c r="CCM90" s="584"/>
      <c r="CCN90" s="584"/>
      <c r="CCO90" s="584"/>
      <c r="CCP90" s="584"/>
      <c r="CCQ90" s="584"/>
      <c r="CCR90" s="584"/>
      <c r="CCS90" s="584"/>
      <c r="CCT90" s="584"/>
      <c r="CCU90" s="584"/>
      <c r="CCV90" s="584"/>
      <c r="CCW90" s="584"/>
      <c r="CCX90" s="584"/>
      <c r="CCY90" s="584"/>
      <c r="CCZ90" s="584"/>
      <c r="CDA90" s="584"/>
      <c r="CDB90" s="584"/>
      <c r="CDC90" s="584"/>
      <c r="CDD90" s="584"/>
      <c r="CDE90" s="584"/>
      <c r="CDF90" s="584"/>
      <c r="CDG90" s="584"/>
      <c r="CDH90" s="584"/>
      <c r="CDI90" s="584"/>
      <c r="CDJ90" s="584"/>
      <c r="CDK90" s="584"/>
      <c r="CDL90" s="584"/>
      <c r="CDM90" s="584"/>
      <c r="CDN90" s="584"/>
      <c r="CDO90" s="584"/>
      <c r="CDP90" s="584"/>
      <c r="CDQ90" s="584"/>
      <c r="CDR90" s="584"/>
      <c r="CDS90" s="584"/>
      <c r="CDT90" s="584"/>
      <c r="CDU90" s="584"/>
      <c r="CDV90" s="584"/>
      <c r="CDW90" s="584"/>
      <c r="CDX90" s="584"/>
      <c r="CDY90" s="584"/>
      <c r="CDZ90" s="584"/>
      <c r="CEA90" s="584"/>
      <c r="CEB90" s="584"/>
      <c r="CEC90" s="584"/>
      <c r="CED90" s="584"/>
      <c r="CEE90" s="584"/>
      <c r="CEF90" s="584"/>
      <c r="CEG90" s="584"/>
      <c r="CEH90" s="584"/>
      <c r="CEI90" s="584"/>
      <c r="CEJ90" s="584"/>
      <c r="CEK90" s="584"/>
      <c r="CEL90" s="584"/>
      <c r="CEM90" s="584"/>
      <c r="CEN90" s="584"/>
      <c r="CEO90" s="584"/>
      <c r="CEP90" s="584"/>
      <c r="CEQ90" s="584"/>
      <c r="CER90" s="584"/>
      <c r="CES90" s="584"/>
      <c r="CET90" s="584"/>
      <c r="CEU90" s="584"/>
      <c r="CEV90" s="584"/>
      <c r="CEW90" s="584"/>
      <c r="CEX90" s="584"/>
      <c r="CEY90" s="584"/>
      <c r="CEZ90" s="584"/>
      <c r="CFA90" s="584"/>
      <c r="CFB90" s="584"/>
      <c r="CFC90" s="584"/>
      <c r="CFD90" s="584"/>
      <c r="CFE90" s="584"/>
      <c r="CFF90" s="584"/>
      <c r="CFG90" s="584"/>
      <c r="CFH90" s="584"/>
      <c r="CFI90" s="584"/>
      <c r="CFJ90" s="584"/>
      <c r="CFK90" s="584"/>
      <c r="CFL90" s="584"/>
      <c r="CFM90" s="584"/>
      <c r="CFN90" s="584"/>
      <c r="CFO90" s="584"/>
      <c r="CFP90" s="584"/>
      <c r="CFQ90" s="584"/>
      <c r="CFR90" s="584"/>
      <c r="CFS90" s="584"/>
      <c r="CFT90" s="584"/>
      <c r="CFU90" s="584"/>
      <c r="CFV90" s="584"/>
      <c r="CFW90" s="584"/>
      <c r="CFX90" s="584"/>
      <c r="CFY90" s="584"/>
      <c r="CFZ90" s="584"/>
      <c r="CGA90" s="584"/>
      <c r="CGB90" s="584"/>
      <c r="CGC90" s="584"/>
      <c r="CGD90" s="584"/>
      <c r="CGE90" s="584"/>
      <c r="CGF90" s="584"/>
      <c r="CGG90" s="584"/>
      <c r="CGH90" s="584"/>
      <c r="CGI90" s="584"/>
      <c r="CGJ90" s="584"/>
      <c r="CGK90" s="584"/>
      <c r="CGL90" s="584"/>
      <c r="CGM90" s="584"/>
      <c r="CGN90" s="584"/>
      <c r="CGO90" s="584"/>
      <c r="CGP90" s="584"/>
      <c r="CGQ90" s="584"/>
      <c r="CGR90" s="584"/>
      <c r="CGS90" s="584"/>
      <c r="CGT90" s="584"/>
      <c r="CGU90" s="584"/>
      <c r="CGV90" s="584"/>
      <c r="CGW90" s="584"/>
      <c r="CGX90" s="584"/>
      <c r="CGY90" s="584"/>
      <c r="CGZ90" s="584"/>
      <c r="CHA90" s="584"/>
      <c r="CHB90" s="584"/>
      <c r="CHC90" s="584"/>
      <c r="CHD90" s="584"/>
      <c r="CHE90" s="584"/>
      <c r="CHF90" s="584"/>
      <c r="CHG90" s="584"/>
      <c r="CHH90" s="584"/>
      <c r="CHI90" s="584"/>
      <c r="CHJ90" s="584"/>
      <c r="CHK90" s="584"/>
      <c r="CHL90" s="584"/>
      <c r="CHM90" s="584"/>
      <c r="CHN90" s="584"/>
      <c r="CHO90" s="584"/>
      <c r="CHP90" s="584"/>
      <c r="CHQ90" s="584"/>
      <c r="CHR90" s="584"/>
      <c r="CHS90" s="584"/>
      <c r="CHT90" s="584"/>
      <c r="CHU90" s="584"/>
      <c r="CHV90" s="584"/>
      <c r="CHW90" s="584"/>
      <c r="CHX90" s="584"/>
      <c r="CHY90" s="584"/>
      <c r="CHZ90" s="584"/>
      <c r="CIA90" s="584"/>
      <c r="CIB90" s="584"/>
      <c r="CIC90" s="584"/>
      <c r="CID90" s="584"/>
      <c r="CIE90" s="584"/>
      <c r="CIF90" s="584"/>
      <c r="CIG90" s="584"/>
      <c r="CIH90" s="584"/>
      <c r="CII90" s="584"/>
      <c r="CIJ90" s="584"/>
      <c r="CIK90" s="584"/>
      <c r="CIL90" s="584"/>
      <c r="CIM90" s="584"/>
      <c r="CIN90" s="584"/>
      <c r="CIO90" s="584"/>
      <c r="CIP90" s="584"/>
      <c r="CIQ90" s="584"/>
      <c r="CIR90" s="584"/>
      <c r="CIS90" s="584"/>
      <c r="CIT90" s="584"/>
      <c r="CIU90" s="584"/>
      <c r="CIV90" s="584"/>
      <c r="CIW90" s="584"/>
      <c r="CIX90" s="584"/>
      <c r="CIY90" s="584"/>
      <c r="CIZ90" s="584"/>
      <c r="CJA90" s="584"/>
      <c r="CJB90" s="584"/>
      <c r="CJC90" s="584"/>
      <c r="CJD90" s="584"/>
      <c r="CJE90" s="584"/>
      <c r="CJF90" s="584"/>
      <c r="CJG90" s="584"/>
      <c r="CJH90" s="584"/>
      <c r="CJI90" s="584"/>
      <c r="CJJ90" s="584"/>
      <c r="CJK90" s="584"/>
      <c r="CJL90" s="584"/>
      <c r="CJM90" s="584"/>
      <c r="CJN90" s="584"/>
      <c r="CJO90" s="584"/>
      <c r="CJP90" s="584"/>
      <c r="CJQ90" s="584"/>
      <c r="CJR90" s="584"/>
      <c r="CJS90" s="584"/>
      <c r="CJT90" s="584"/>
      <c r="CJU90" s="584"/>
      <c r="CJV90" s="584"/>
      <c r="CJW90" s="584"/>
      <c r="CJX90" s="584"/>
      <c r="CJY90" s="584"/>
      <c r="CJZ90" s="584"/>
      <c r="CKA90" s="584"/>
      <c r="CKB90" s="584"/>
      <c r="CKC90" s="584"/>
      <c r="CKD90" s="584"/>
      <c r="CKE90" s="584"/>
      <c r="CKF90" s="584"/>
      <c r="CKG90" s="584"/>
      <c r="CKH90" s="584"/>
      <c r="CKI90" s="584"/>
      <c r="CKJ90" s="584"/>
      <c r="CKK90" s="584"/>
      <c r="CKL90" s="584"/>
      <c r="CKM90" s="584"/>
      <c r="CKN90" s="584"/>
      <c r="CKO90" s="584"/>
      <c r="CKP90" s="584"/>
      <c r="CKQ90" s="584"/>
      <c r="CKR90" s="584"/>
      <c r="CKS90" s="584"/>
      <c r="CKT90" s="584"/>
      <c r="CKU90" s="584"/>
      <c r="CKV90" s="584"/>
      <c r="CKW90" s="584"/>
      <c r="CKX90" s="584"/>
      <c r="CKY90" s="584"/>
      <c r="CKZ90" s="584"/>
      <c r="CLA90" s="584"/>
      <c r="CLB90" s="584"/>
      <c r="CLC90" s="584"/>
      <c r="CLD90" s="584"/>
      <c r="CLE90" s="584"/>
      <c r="CLF90" s="584"/>
      <c r="CLG90" s="584"/>
      <c r="CLH90" s="584"/>
      <c r="CLI90" s="584"/>
      <c r="CLJ90" s="584"/>
      <c r="CLK90" s="584"/>
      <c r="CLL90" s="584"/>
      <c r="CLM90" s="584"/>
      <c r="CLN90" s="584"/>
      <c r="CLO90" s="584"/>
      <c r="CLP90" s="584"/>
      <c r="CLQ90" s="584"/>
      <c r="CLR90" s="584"/>
      <c r="CLS90" s="584"/>
      <c r="CLT90" s="584"/>
      <c r="CLU90" s="584"/>
      <c r="CLV90" s="584"/>
      <c r="CLW90" s="584"/>
      <c r="CLX90" s="584"/>
      <c r="CLY90" s="584"/>
      <c r="CLZ90" s="584"/>
      <c r="CMA90" s="584"/>
      <c r="CMB90" s="584"/>
      <c r="CMC90" s="584"/>
      <c r="CMD90" s="584"/>
      <c r="CME90" s="584"/>
      <c r="CMF90" s="584"/>
      <c r="CMG90" s="584"/>
      <c r="CMH90" s="584"/>
      <c r="CMI90" s="584"/>
      <c r="CMJ90" s="584"/>
      <c r="CMK90" s="584"/>
      <c r="CML90" s="584"/>
      <c r="CMM90" s="584"/>
      <c r="CMN90" s="584"/>
      <c r="CMO90" s="584"/>
      <c r="CMP90" s="584"/>
      <c r="CMQ90" s="584"/>
      <c r="CMR90" s="584"/>
      <c r="CMS90" s="584"/>
      <c r="CMT90" s="584"/>
      <c r="CMU90" s="584"/>
      <c r="CMV90" s="584"/>
      <c r="CMW90" s="584"/>
      <c r="CMX90" s="584"/>
      <c r="CMY90" s="584"/>
      <c r="CMZ90" s="584"/>
      <c r="CNA90" s="584"/>
      <c r="CNB90" s="584"/>
      <c r="CNC90" s="584"/>
      <c r="CND90" s="584"/>
      <c r="CNE90" s="584"/>
      <c r="CNF90" s="584"/>
      <c r="CNG90" s="584"/>
      <c r="CNH90" s="584"/>
      <c r="CNI90" s="584"/>
      <c r="CNJ90" s="584"/>
      <c r="CNK90" s="584"/>
      <c r="CNL90" s="584"/>
      <c r="CNM90" s="584"/>
      <c r="CNN90" s="584"/>
      <c r="CNO90" s="584"/>
      <c r="CNP90" s="584"/>
      <c r="CNQ90" s="584"/>
      <c r="CNR90" s="584"/>
      <c r="CNS90" s="584"/>
      <c r="CNT90" s="584"/>
      <c r="CNU90" s="584"/>
      <c r="CNV90" s="584"/>
      <c r="CNW90" s="584"/>
      <c r="CNX90" s="584"/>
      <c r="CNY90" s="584"/>
      <c r="CNZ90" s="584"/>
      <c r="COA90" s="584"/>
      <c r="COB90" s="584"/>
      <c r="COC90" s="584"/>
      <c r="COD90" s="584"/>
      <c r="COE90" s="584"/>
      <c r="COF90" s="584"/>
      <c r="COG90" s="584"/>
      <c r="COH90" s="584"/>
      <c r="COI90" s="584"/>
      <c r="COJ90" s="584"/>
      <c r="COK90" s="584"/>
      <c r="COL90" s="584"/>
      <c r="COM90" s="584"/>
      <c r="CON90" s="584"/>
      <c r="COO90" s="584"/>
      <c r="COP90" s="584"/>
      <c r="COQ90" s="584"/>
      <c r="COR90" s="584"/>
      <c r="COS90" s="584"/>
      <c r="COT90" s="584"/>
      <c r="COU90" s="584"/>
      <c r="COV90" s="584"/>
      <c r="COW90" s="584"/>
      <c r="COX90" s="584"/>
      <c r="COY90" s="584"/>
      <c r="COZ90" s="584"/>
      <c r="CPA90" s="584"/>
      <c r="CPB90" s="584"/>
      <c r="CPC90" s="584"/>
      <c r="CPD90" s="584"/>
      <c r="CPE90" s="584"/>
      <c r="CPF90" s="584"/>
      <c r="CPG90" s="584"/>
      <c r="CPH90" s="584"/>
      <c r="CPI90" s="584"/>
      <c r="CPJ90" s="584"/>
      <c r="CPK90" s="584"/>
      <c r="CPL90" s="584"/>
      <c r="CPM90" s="584"/>
      <c r="CPN90" s="584"/>
      <c r="CPO90" s="584"/>
      <c r="CPP90" s="584"/>
      <c r="CPQ90" s="584"/>
      <c r="CPR90" s="584"/>
      <c r="CPS90" s="584"/>
      <c r="CPT90" s="584"/>
      <c r="CPU90" s="584"/>
      <c r="CPV90" s="584"/>
      <c r="CPW90" s="584"/>
      <c r="CPX90" s="584"/>
      <c r="CPY90" s="584"/>
      <c r="CPZ90" s="584"/>
      <c r="CQA90" s="584"/>
      <c r="CQB90" s="584"/>
      <c r="CQC90" s="584"/>
      <c r="CQD90" s="584"/>
      <c r="CQE90" s="584"/>
      <c r="CQF90" s="584"/>
      <c r="CQG90" s="584"/>
      <c r="CQH90" s="584"/>
      <c r="CQI90" s="584"/>
      <c r="CQJ90" s="584"/>
      <c r="CQK90" s="584"/>
      <c r="CQL90" s="584"/>
      <c r="CQM90" s="584"/>
      <c r="CQN90" s="584"/>
      <c r="CQO90" s="584"/>
      <c r="CQP90" s="584"/>
      <c r="CQQ90" s="584"/>
      <c r="CQR90" s="584"/>
      <c r="CQS90" s="584"/>
      <c r="CQT90" s="584"/>
      <c r="CQU90" s="584"/>
      <c r="CQV90" s="584"/>
      <c r="CQW90" s="584"/>
      <c r="CQX90" s="584"/>
      <c r="CQY90" s="584"/>
      <c r="CQZ90" s="584"/>
      <c r="CRA90" s="584"/>
      <c r="CRB90" s="584"/>
      <c r="CRC90" s="584"/>
      <c r="CRD90" s="584"/>
      <c r="CRE90" s="584"/>
      <c r="CRF90" s="584"/>
      <c r="CRG90" s="584"/>
      <c r="CRH90" s="584"/>
      <c r="CRI90" s="584"/>
      <c r="CRJ90" s="584"/>
      <c r="CRK90" s="584"/>
      <c r="CRL90" s="584"/>
      <c r="CRM90" s="584"/>
      <c r="CRN90" s="584"/>
      <c r="CRO90" s="584"/>
      <c r="CRP90" s="584"/>
      <c r="CRQ90" s="584"/>
      <c r="CRR90" s="584"/>
      <c r="CRS90" s="584"/>
      <c r="CRT90" s="584"/>
      <c r="CRU90" s="584"/>
      <c r="CRV90" s="584"/>
      <c r="CRW90" s="584"/>
      <c r="CRX90" s="584"/>
      <c r="CRY90" s="584"/>
      <c r="CRZ90" s="584"/>
      <c r="CSA90" s="584"/>
      <c r="CSB90" s="584"/>
      <c r="CSC90" s="584"/>
      <c r="CSD90" s="584"/>
      <c r="CSE90" s="584"/>
      <c r="CSF90" s="584"/>
      <c r="CSG90" s="584"/>
      <c r="CSH90" s="584"/>
      <c r="CSI90" s="584"/>
      <c r="CSJ90" s="584"/>
      <c r="CSK90" s="584"/>
      <c r="CSL90" s="584"/>
      <c r="CSM90" s="584"/>
      <c r="CSN90" s="584"/>
      <c r="CSO90" s="584"/>
      <c r="CSP90" s="584"/>
      <c r="CSQ90" s="584"/>
      <c r="CSR90" s="584"/>
      <c r="CSS90" s="584"/>
      <c r="CST90" s="584"/>
      <c r="CSU90" s="584"/>
      <c r="CSV90" s="584"/>
      <c r="CSW90" s="584"/>
      <c r="CSX90" s="584"/>
      <c r="CSY90" s="584"/>
      <c r="CSZ90" s="584"/>
      <c r="CTA90" s="584"/>
      <c r="CTB90" s="584"/>
      <c r="CTC90" s="584"/>
      <c r="CTD90" s="584"/>
      <c r="CTE90" s="584"/>
      <c r="CTF90" s="584"/>
      <c r="CTG90" s="584"/>
      <c r="CTH90" s="584"/>
      <c r="CTI90" s="584"/>
      <c r="CTJ90" s="584"/>
      <c r="CTK90" s="584"/>
      <c r="CTL90" s="584"/>
      <c r="CTM90" s="584"/>
      <c r="CTN90" s="584"/>
      <c r="CTO90" s="584"/>
      <c r="CTP90" s="584"/>
      <c r="CTQ90" s="584"/>
      <c r="CTR90" s="584"/>
      <c r="CTS90" s="584"/>
      <c r="CTT90" s="584"/>
      <c r="CTU90" s="584"/>
      <c r="CTV90" s="584"/>
      <c r="CTW90" s="584"/>
      <c r="CTX90" s="584"/>
      <c r="CTY90" s="584"/>
      <c r="CTZ90" s="584"/>
      <c r="CUA90" s="584"/>
      <c r="CUB90" s="584"/>
      <c r="CUC90" s="584"/>
      <c r="CUD90" s="584"/>
      <c r="CUE90" s="584"/>
      <c r="CUF90" s="584"/>
      <c r="CUG90" s="584"/>
      <c r="CUH90" s="584"/>
      <c r="CUI90" s="584"/>
      <c r="CUJ90" s="584"/>
      <c r="CUK90" s="584"/>
      <c r="CUL90" s="584"/>
      <c r="CUM90" s="584"/>
      <c r="CUN90" s="584"/>
      <c r="CUO90" s="584"/>
      <c r="CUP90" s="584"/>
      <c r="CUQ90" s="584"/>
      <c r="CUR90" s="584"/>
      <c r="CUS90" s="584"/>
      <c r="CUT90" s="584"/>
      <c r="CUU90" s="584"/>
      <c r="CUV90" s="584"/>
      <c r="CUW90" s="584"/>
      <c r="CUX90" s="584"/>
      <c r="CUY90" s="584"/>
      <c r="CUZ90" s="584"/>
      <c r="CVA90" s="584"/>
      <c r="CVB90" s="584"/>
      <c r="CVC90" s="584"/>
      <c r="CVD90" s="584"/>
      <c r="CVE90" s="584"/>
      <c r="CVF90" s="584"/>
      <c r="CVG90" s="584"/>
      <c r="CVH90" s="584"/>
      <c r="CVI90" s="584"/>
      <c r="CVJ90" s="584"/>
      <c r="CVK90" s="584"/>
      <c r="CVL90" s="584"/>
      <c r="CVM90" s="584"/>
      <c r="CVN90" s="584"/>
      <c r="CVO90" s="584"/>
      <c r="CVP90" s="584"/>
      <c r="CVQ90" s="584"/>
      <c r="CVR90" s="584"/>
      <c r="CVS90" s="584"/>
      <c r="CVT90" s="584"/>
      <c r="CVU90" s="584"/>
      <c r="CVV90" s="584"/>
      <c r="CVW90" s="584"/>
      <c r="CVX90" s="584"/>
      <c r="CVY90" s="584"/>
      <c r="CVZ90" s="584"/>
      <c r="CWA90" s="584"/>
      <c r="CWB90" s="584"/>
      <c r="CWC90" s="584"/>
      <c r="CWD90" s="584"/>
      <c r="CWE90" s="584"/>
      <c r="CWF90" s="584"/>
      <c r="CWG90" s="584"/>
      <c r="CWH90" s="584"/>
      <c r="CWI90" s="584"/>
      <c r="CWJ90" s="584"/>
      <c r="CWK90" s="584"/>
      <c r="CWL90" s="584"/>
      <c r="CWM90" s="584"/>
      <c r="CWN90" s="584"/>
      <c r="CWO90" s="584"/>
      <c r="CWP90" s="584"/>
      <c r="CWQ90" s="584"/>
      <c r="CWR90" s="584"/>
      <c r="CWS90" s="584"/>
      <c r="CWT90" s="584"/>
      <c r="CWU90" s="584"/>
      <c r="CWV90" s="584"/>
      <c r="CWW90" s="584"/>
      <c r="CWX90" s="584"/>
      <c r="CWY90" s="584"/>
      <c r="CWZ90" s="584"/>
      <c r="CXA90" s="584"/>
      <c r="CXB90" s="584"/>
      <c r="CXC90" s="584"/>
      <c r="CXD90" s="584"/>
      <c r="CXE90" s="584"/>
      <c r="CXF90" s="584"/>
      <c r="CXG90" s="584"/>
      <c r="CXH90" s="584"/>
      <c r="CXI90" s="584"/>
      <c r="CXJ90" s="584"/>
      <c r="CXK90" s="584"/>
      <c r="CXL90" s="584"/>
      <c r="CXM90" s="584"/>
      <c r="CXN90" s="584"/>
      <c r="CXO90" s="584"/>
      <c r="CXP90" s="584"/>
      <c r="CXQ90" s="584"/>
      <c r="CXR90" s="584"/>
      <c r="CXS90" s="584"/>
      <c r="CXT90" s="584"/>
      <c r="CXU90" s="584"/>
      <c r="CXV90" s="584"/>
      <c r="CXW90" s="584"/>
      <c r="CXX90" s="584"/>
      <c r="CXY90" s="584"/>
      <c r="CXZ90" s="584"/>
      <c r="CYA90" s="584"/>
      <c r="CYB90" s="584"/>
      <c r="CYC90" s="584"/>
      <c r="CYD90" s="584"/>
      <c r="CYE90" s="584"/>
      <c r="CYF90" s="584"/>
      <c r="CYG90" s="584"/>
      <c r="CYH90" s="584"/>
      <c r="CYI90" s="584"/>
      <c r="CYJ90" s="584"/>
      <c r="CYK90" s="584"/>
      <c r="CYL90" s="584"/>
      <c r="CYM90" s="584"/>
      <c r="CYN90" s="584"/>
      <c r="CYO90" s="584"/>
      <c r="CYP90" s="584"/>
      <c r="CYQ90" s="584"/>
      <c r="CYR90" s="584"/>
      <c r="CYS90" s="584"/>
      <c r="CYT90" s="584"/>
      <c r="CYU90" s="584"/>
      <c r="CYV90" s="584"/>
      <c r="CYW90" s="584"/>
      <c r="CYX90" s="584"/>
      <c r="CYY90" s="584"/>
      <c r="CYZ90" s="584"/>
      <c r="CZA90" s="584"/>
      <c r="CZB90" s="584"/>
      <c r="CZC90" s="584"/>
      <c r="CZD90" s="584"/>
      <c r="CZE90" s="584"/>
      <c r="CZF90" s="584"/>
      <c r="CZG90" s="584"/>
      <c r="CZH90" s="584"/>
      <c r="CZI90" s="584"/>
      <c r="CZJ90" s="584"/>
      <c r="CZK90" s="584"/>
      <c r="CZL90" s="584"/>
      <c r="CZM90" s="584"/>
      <c r="CZN90" s="584"/>
      <c r="CZO90" s="584"/>
      <c r="CZP90" s="584"/>
      <c r="CZQ90" s="584"/>
      <c r="CZR90" s="584"/>
      <c r="CZS90" s="584"/>
      <c r="CZT90" s="584"/>
      <c r="CZU90" s="584"/>
      <c r="CZV90" s="584"/>
      <c r="CZW90" s="584"/>
      <c r="CZX90" s="584"/>
      <c r="CZY90" s="584"/>
      <c r="CZZ90" s="584"/>
      <c r="DAA90" s="584"/>
      <c r="DAB90" s="584"/>
      <c r="DAC90" s="584"/>
      <c r="DAD90" s="584"/>
      <c r="DAE90" s="584"/>
      <c r="DAF90" s="584"/>
      <c r="DAG90" s="584"/>
      <c r="DAH90" s="584"/>
      <c r="DAI90" s="584"/>
      <c r="DAJ90" s="584"/>
      <c r="DAK90" s="584"/>
      <c r="DAL90" s="584"/>
      <c r="DAM90" s="584"/>
      <c r="DAN90" s="584"/>
      <c r="DAO90" s="584"/>
      <c r="DAP90" s="584"/>
      <c r="DAQ90" s="584"/>
      <c r="DAR90" s="584"/>
      <c r="DAS90" s="584"/>
      <c r="DAT90" s="584"/>
      <c r="DAU90" s="584"/>
      <c r="DAV90" s="584"/>
      <c r="DAW90" s="584"/>
      <c r="DAX90" s="584"/>
      <c r="DAY90" s="584"/>
      <c r="DAZ90" s="584"/>
      <c r="DBA90" s="584"/>
      <c r="DBB90" s="584"/>
      <c r="DBC90" s="584"/>
      <c r="DBD90" s="584"/>
      <c r="DBE90" s="584"/>
      <c r="DBF90" s="584"/>
      <c r="DBG90" s="584"/>
      <c r="DBH90" s="584"/>
      <c r="DBI90" s="584"/>
      <c r="DBJ90" s="584"/>
      <c r="DBK90" s="584"/>
      <c r="DBL90" s="584"/>
      <c r="DBM90" s="584"/>
      <c r="DBN90" s="584"/>
      <c r="DBO90" s="584"/>
      <c r="DBP90" s="584"/>
      <c r="DBQ90" s="584"/>
      <c r="DBR90" s="584"/>
      <c r="DBS90" s="584"/>
      <c r="DBT90" s="584"/>
      <c r="DBU90" s="584"/>
      <c r="DBV90" s="584"/>
      <c r="DBW90" s="584"/>
      <c r="DBX90" s="584"/>
      <c r="DBY90" s="584"/>
      <c r="DBZ90" s="584"/>
      <c r="DCA90" s="584"/>
      <c r="DCB90" s="584"/>
      <c r="DCC90" s="584"/>
      <c r="DCD90" s="584"/>
      <c r="DCE90" s="584"/>
      <c r="DCF90" s="584"/>
      <c r="DCG90" s="584"/>
      <c r="DCH90" s="584"/>
      <c r="DCI90" s="584"/>
      <c r="DCJ90" s="584"/>
      <c r="DCK90" s="584"/>
      <c r="DCL90" s="584"/>
      <c r="DCM90" s="584"/>
      <c r="DCN90" s="584"/>
      <c r="DCO90" s="584"/>
      <c r="DCP90" s="584"/>
      <c r="DCQ90" s="584"/>
      <c r="DCR90" s="584"/>
      <c r="DCS90" s="584"/>
      <c r="DCT90" s="584"/>
      <c r="DCU90" s="584"/>
      <c r="DCV90" s="584"/>
      <c r="DCW90" s="584"/>
      <c r="DCX90" s="584"/>
      <c r="DCY90" s="584"/>
      <c r="DCZ90" s="584"/>
      <c r="DDA90" s="584"/>
      <c r="DDB90" s="584"/>
      <c r="DDC90" s="584"/>
      <c r="DDD90" s="584"/>
      <c r="DDE90" s="584"/>
      <c r="DDF90" s="584"/>
      <c r="DDG90" s="584"/>
      <c r="DDH90" s="584"/>
      <c r="DDI90" s="584"/>
      <c r="DDJ90" s="584"/>
      <c r="DDK90" s="584"/>
      <c r="DDL90" s="584"/>
      <c r="DDM90" s="584"/>
      <c r="DDN90" s="584"/>
      <c r="DDO90" s="584"/>
      <c r="DDP90" s="584"/>
      <c r="DDQ90" s="584"/>
      <c r="DDR90" s="584"/>
      <c r="DDS90" s="584"/>
      <c r="DDT90" s="584"/>
      <c r="DDU90" s="584"/>
      <c r="DDV90" s="584"/>
      <c r="DDW90" s="584"/>
      <c r="DDX90" s="584"/>
      <c r="DDY90" s="584"/>
      <c r="DDZ90" s="584"/>
      <c r="DEA90" s="584"/>
      <c r="DEB90" s="584"/>
      <c r="DEC90" s="584"/>
      <c r="DED90" s="584"/>
      <c r="DEE90" s="584"/>
      <c r="DEF90" s="584"/>
      <c r="DEG90" s="584"/>
      <c r="DEH90" s="584"/>
      <c r="DEI90" s="584"/>
      <c r="DEJ90" s="584"/>
      <c r="DEK90" s="584"/>
      <c r="DEL90" s="584"/>
      <c r="DEM90" s="584"/>
      <c r="DEN90" s="584"/>
      <c r="DEO90" s="584"/>
      <c r="DEP90" s="584"/>
      <c r="DEQ90" s="584"/>
      <c r="DER90" s="584"/>
      <c r="DES90" s="584"/>
      <c r="DET90" s="584"/>
      <c r="DEU90" s="584"/>
      <c r="DEV90" s="584"/>
      <c r="DEW90" s="584"/>
      <c r="DEX90" s="584"/>
      <c r="DEY90" s="584"/>
      <c r="DEZ90" s="584"/>
      <c r="DFA90" s="584"/>
      <c r="DFB90" s="584"/>
      <c r="DFC90" s="584"/>
      <c r="DFD90" s="584"/>
      <c r="DFE90" s="584"/>
      <c r="DFF90" s="584"/>
      <c r="DFG90" s="584"/>
      <c r="DFH90" s="584"/>
      <c r="DFI90" s="584"/>
      <c r="DFJ90" s="584"/>
      <c r="DFK90" s="584"/>
      <c r="DFL90" s="584"/>
      <c r="DFM90" s="584"/>
      <c r="DFN90" s="584"/>
      <c r="DFO90" s="584"/>
      <c r="DFP90" s="584"/>
      <c r="DFQ90" s="584"/>
      <c r="DFR90" s="584"/>
      <c r="DFS90" s="584"/>
      <c r="DFT90" s="584"/>
      <c r="DFU90" s="584"/>
      <c r="DFV90" s="584"/>
      <c r="DFW90" s="584"/>
      <c r="DFX90" s="584"/>
      <c r="DFY90" s="584"/>
      <c r="DFZ90" s="584"/>
      <c r="DGA90" s="584"/>
      <c r="DGB90" s="584"/>
      <c r="DGC90" s="584"/>
      <c r="DGD90" s="584"/>
      <c r="DGE90" s="584"/>
      <c r="DGF90" s="584"/>
      <c r="DGG90" s="584"/>
      <c r="DGH90" s="584"/>
      <c r="DGI90" s="584"/>
      <c r="DGJ90" s="584"/>
      <c r="DGK90" s="584"/>
      <c r="DGL90" s="584"/>
      <c r="DGM90" s="584"/>
      <c r="DGN90" s="584"/>
      <c r="DGO90" s="584"/>
      <c r="DGP90" s="584"/>
      <c r="DGQ90" s="584"/>
      <c r="DGR90" s="584"/>
      <c r="DGS90" s="584"/>
      <c r="DGT90" s="584"/>
      <c r="DGU90" s="584"/>
      <c r="DGV90" s="584"/>
      <c r="DGW90" s="584"/>
      <c r="DGX90" s="584"/>
      <c r="DGY90" s="584"/>
      <c r="DGZ90" s="584"/>
      <c r="DHA90" s="584"/>
      <c r="DHB90" s="584"/>
      <c r="DHC90" s="584"/>
      <c r="DHD90" s="584"/>
      <c r="DHE90" s="584"/>
      <c r="DHF90" s="584"/>
      <c r="DHG90" s="584"/>
      <c r="DHH90" s="584"/>
      <c r="DHI90" s="584"/>
      <c r="DHJ90" s="584"/>
      <c r="DHK90" s="584"/>
      <c r="DHL90" s="584"/>
      <c r="DHM90" s="584"/>
      <c r="DHN90" s="584"/>
      <c r="DHO90" s="584"/>
      <c r="DHP90" s="584"/>
      <c r="DHQ90" s="584"/>
      <c r="DHR90" s="584"/>
      <c r="DHS90" s="584"/>
      <c r="DHT90" s="584"/>
      <c r="DHU90" s="584"/>
      <c r="DHV90" s="584"/>
      <c r="DHW90" s="584"/>
      <c r="DHX90" s="584"/>
      <c r="DHY90" s="584"/>
      <c r="DHZ90" s="584"/>
      <c r="DIA90" s="584"/>
      <c r="DIB90" s="584"/>
      <c r="DIC90" s="584"/>
      <c r="DID90" s="584"/>
      <c r="DIE90" s="584"/>
      <c r="DIF90" s="584"/>
      <c r="DIG90" s="584"/>
      <c r="DIH90" s="584"/>
      <c r="DII90" s="584"/>
      <c r="DIJ90" s="584"/>
      <c r="DIK90" s="584"/>
      <c r="DIL90" s="584"/>
      <c r="DIM90" s="584"/>
      <c r="DIN90" s="584"/>
      <c r="DIO90" s="584"/>
      <c r="DIP90" s="584"/>
      <c r="DIQ90" s="584"/>
      <c r="DIR90" s="584"/>
      <c r="DIS90" s="584"/>
      <c r="DIT90" s="584"/>
      <c r="DIU90" s="584"/>
      <c r="DIV90" s="584"/>
      <c r="DIW90" s="584"/>
      <c r="DIX90" s="584"/>
      <c r="DIY90" s="584"/>
      <c r="DIZ90" s="584"/>
      <c r="DJA90" s="584"/>
      <c r="DJB90" s="584"/>
      <c r="DJC90" s="584"/>
      <c r="DJD90" s="584"/>
      <c r="DJE90" s="584"/>
      <c r="DJF90" s="584"/>
      <c r="DJG90" s="584"/>
      <c r="DJH90" s="584"/>
      <c r="DJI90" s="584"/>
      <c r="DJJ90" s="584"/>
      <c r="DJK90" s="584"/>
      <c r="DJL90" s="584"/>
      <c r="DJM90" s="584"/>
      <c r="DJN90" s="584"/>
      <c r="DJO90" s="584"/>
      <c r="DJP90" s="584"/>
      <c r="DJQ90" s="584"/>
      <c r="DJR90" s="584"/>
      <c r="DJS90" s="584"/>
      <c r="DJT90" s="584"/>
      <c r="DJU90" s="584"/>
      <c r="DJV90" s="584"/>
      <c r="DJW90" s="584"/>
      <c r="DJX90" s="584"/>
      <c r="DJY90" s="584"/>
      <c r="DJZ90" s="584"/>
      <c r="DKA90" s="584"/>
      <c r="DKB90" s="584"/>
      <c r="DKC90" s="584"/>
      <c r="DKD90" s="584"/>
      <c r="DKE90" s="584"/>
      <c r="DKF90" s="584"/>
      <c r="DKG90" s="584"/>
      <c r="DKH90" s="584"/>
      <c r="DKI90" s="584"/>
      <c r="DKJ90" s="584"/>
      <c r="DKK90" s="584"/>
      <c r="DKL90" s="584"/>
      <c r="DKM90" s="584"/>
      <c r="DKN90" s="584"/>
      <c r="DKO90" s="584"/>
      <c r="DKP90" s="584"/>
      <c r="DKQ90" s="584"/>
      <c r="DKR90" s="584"/>
      <c r="DKS90" s="584"/>
      <c r="DKT90" s="584"/>
      <c r="DKU90" s="584"/>
      <c r="DKV90" s="584"/>
      <c r="DKW90" s="584"/>
      <c r="DKX90" s="584"/>
      <c r="DKY90" s="584"/>
      <c r="DKZ90" s="584"/>
      <c r="DLA90" s="584"/>
      <c r="DLB90" s="584"/>
      <c r="DLC90" s="584"/>
      <c r="DLD90" s="584"/>
      <c r="DLE90" s="584"/>
      <c r="DLF90" s="584"/>
      <c r="DLG90" s="584"/>
      <c r="DLH90" s="584"/>
      <c r="DLI90" s="584"/>
      <c r="DLJ90" s="584"/>
      <c r="DLK90" s="584"/>
      <c r="DLL90" s="584"/>
      <c r="DLM90" s="584"/>
      <c r="DLN90" s="584"/>
      <c r="DLO90" s="584"/>
      <c r="DLP90" s="584"/>
      <c r="DLQ90" s="584"/>
      <c r="DLR90" s="584"/>
      <c r="DLS90" s="584"/>
      <c r="DLT90" s="584"/>
      <c r="DLU90" s="584"/>
      <c r="DLV90" s="584"/>
      <c r="DLW90" s="584"/>
      <c r="DLX90" s="584"/>
      <c r="DLY90" s="584"/>
      <c r="DLZ90" s="584"/>
      <c r="DMA90" s="584"/>
      <c r="DMB90" s="584"/>
      <c r="DMC90" s="584"/>
      <c r="DMD90" s="584"/>
      <c r="DME90" s="584"/>
      <c r="DMF90" s="584"/>
      <c r="DMG90" s="584"/>
      <c r="DMH90" s="584"/>
      <c r="DMI90" s="584"/>
      <c r="DMJ90" s="584"/>
      <c r="DMK90" s="584"/>
      <c r="DML90" s="584"/>
      <c r="DMM90" s="584"/>
      <c r="DMN90" s="584"/>
      <c r="DMO90" s="584"/>
      <c r="DMP90" s="584"/>
      <c r="DMQ90" s="584"/>
      <c r="DMR90" s="584"/>
      <c r="DMS90" s="584"/>
      <c r="DMT90" s="584"/>
      <c r="DMU90" s="584"/>
      <c r="DMV90" s="584"/>
      <c r="DMW90" s="584"/>
      <c r="DMX90" s="584"/>
      <c r="DMY90" s="584"/>
      <c r="DMZ90" s="584"/>
      <c r="DNA90" s="584"/>
      <c r="DNB90" s="584"/>
      <c r="DNC90" s="584"/>
      <c r="DND90" s="584"/>
      <c r="DNE90" s="584"/>
      <c r="DNF90" s="584"/>
      <c r="DNG90" s="584"/>
      <c r="DNH90" s="584"/>
      <c r="DNI90" s="584"/>
      <c r="DNJ90" s="584"/>
      <c r="DNK90" s="584"/>
      <c r="DNL90" s="584"/>
      <c r="DNM90" s="584"/>
      <c r="DNN90" s="584"/>
      <c r="DNO90" s="584"/>
      <c r="DNP90" s="584"/>
      <c r="DNQ90" s="584"/>
      <c r="DNR90" s="584"/>
      <c r="DNS90" s="584"/>
      <c r="DNT90" s="584"/>
      <c r="DNU90" s="584"/>
      <c r="DNV90" s="584"/>
      <c r="DNW90" s="584"/>
      <c r="DNX90" s="584"/>
      <c r="DNY90" s="584"/>
      <c r="DNZ90" s="584"/>
      <c r="DOA90" s="584"/>
      <c r="DOB90" s="584"/>
      <c r="DOC90" s="584"/>
      <c r="DOD90" s="584"/>
      <c r="DOE90" s="584"/>
      <c r="DOF90" s="584"/>
      <c r="DOG90" s="584"/>
      <c r="DOH90" s="584"/>
      <c r="DOI90" s="584"/>
      <c r="DOJ90" s="584"/>
      <c r="DOK90" s="584"/>
      <c r="DOL90" s="584"/>
      <c r="DOM90" s="584"/>
      <c r="DON90" s="584"/>
      <c r="DOO90" s="584"/>
      <c r="DOP90" s="584"/>
      <c r="DOQ90" s="584"/>
      <c r="DOR90" s="584"/>
      <c r="DOS90" s="584"/>
      <c r="DOT90" s="584"/>
      <c r="DOU90" s="584"/>
      <c r="DOV90" s="584"/>
      <c r="DOW90" s="584"/>
      <c r="DOX90" s="584"/>
      <c r="DOY90" s="584"/>
      <c r="DOZ90" s="584"/>
      <c r="DPA90" s="584"/>
      <c r="DPB90" s="584"/>
      <c r="DPC90" s="584"/>
      <c r="DPD90" s="584"/>
      <c r="DPE90" s="584"/>
      <c r="DPF90" s="584"/>
      <c r="DPG90" s="584"/>
      <c r="DPH90" s="584"/>
      <c r="DPI90" s="584"/>
      <c r="DPJ90" s="584"/>
      <c r="DPK90" s="584"/>
      <c r="DPL90" s="584"/>
      <c r="DPM90" s="584"/>
      <c r="DPN90" s="584"/>
      <c r="DPO90" s="584"/>
      <c r="DPP90" s="584"/>
      <c r="DPQ90" s="584"/>
      <c r="DPR90" s="584"/>
      <c r="DPS90" s="584"/>
      <c r="DPT90" s="584"/>
      <c r="DPU90" s="584"/>
      <c r="DPV90" s="584"/>
      <c r="DPW90" s="584"/>
      <c r="DPX90" s="584"/>
      <c r="DPY90" s="584"/>
      <c r="DPZ90" s="584"/>
      <c r="DQA90" s="584"/>
      <c r="DQB90" s="584"/>
      <c r="DQC90" s="584"/>
      <c r="DQD90" s="584"/>
      <c r="DQE90" s="584"/>
      <c r="DQF90" s="584"/>
      <c r="DQG90" s="584"/>
      <c r="DQH90" s="584"/>
      <c r="DQI90" s="584"/>
      <c r="DQJ90" s="584"/>
      <c r="DQK90" s="584"/>
      <c r="DQL90" s="584"/>
      <c r="DQM90" s="584"/>
      <c r="DQN90" s="584"/>
      <c r="DQO90" s="584"/>
      <c r="DQP90" s="584"/>
      <c r="DQQ90" s="584"/>
      <c r="DQR90" s="584"/>
      <c r="DQS90" s="584"/>
      <c r="DQT90" s="584"/>
      <c r="DQU90" s="584"/>
      <c r="DQV90" s="584"/>
      <c r="DQW90" s="584"/>
      <c r="DQX90" s="584"/>
      <c r="DQY90" s="584"/>
      <c r="DQZ90" s="584"/>
      <c r="DRA90" s="584"/>
      <c r="DRB90" s="584"/>
      <c r="DRC90" s="584"/>
      <c r="DRD90" s="584"/>
      <c r="DRE90" s="584"/>
      <c r="DRF90" s="584"/>
      <c r="DRG90" s="584"/>
      <c r="DRH90" s="584"/>
      <c r="DRI90" s="584"/>
      <c r="DRJ90" s="584"/>
      <c r="DRK90" s="584"/>
      <c r="DRL90" s="584"/>
      <c r="DRM90" s="584"/>
      <c r="DRN90" s="584"/>
      <c r="DRO90" s="584"/>
      <c r="DRP90" s="584"/>
      <c r="DRQ90" s="584"/>
      <c r="DRR90" s="584"/>
      <c r="DRS90" s="584"/>
      <c r="DRT90" s="584"/>
      <c r="DRU90" s="584"/>
      <c r="DRV90" s="584"/>
      <c r="DRW90" s="584"/>
      <c r="DRX90" s="584"/>
      <c r="DRY90" s="584"/>
      <c r="DRZ90" s="584"/>
      <c r="DSA90" s="584"/>
      <c r="DSB90" s="584"/>
      <c r="DSC90" s="584"/>
      <c r="DSD90" s="584"/>
      <c r="DSE90" s="584"/>
      <c r="DSF90" s="584"/>
      <c r="DSG90" s="584"/>
      <c r="DSH90" s="584"/>
      <c r="DSI90" s="584"/>
      <c r="DSJ90" s="584"/>
      <c r="DSK90" s="584"/>
      <c r="DSL90" s="584"/>
      <c r="DSM90" s="584"/>
      <c r="DSN90" s="584"/>
      <c r="DSO90" s="584"/>
      <c r="DSP90" s="584"/>
      <c r="DSQ90" s="584"/>
      <c r="DSR90" s="584"/>
      <c r="DSS90" s="584"/>
      <c r="DST90" s="584"/>
      <c r="DSU90" s="584"/>
      <c r="DSV90" s="584"/>
      <c r="DSW90" s="584"/>
      <c r="DSX90" s="584"/>
      <c r="DSY90" s="584"/>
      <c r="DSZ90" s="584"/>
      <c r="DTA90" s="584"/>
      <c r="DTB90" s="584"/>
      <c r="DTC90" s="584"/>
      <c r="DTD90" s="584"/>
      <c r="DTE90" s="584"/>
      <c r="DTF90" s="584"/>
      <c r="DTG90" s="584"/>
      <c r="DTH90" s="584"/>
      <c r="DTI90" s="584"/>
      <c r="DTJ90" s="584"/>
      <c r="DTK90" s="584"/>
      <c r="DTL90" s="584"/>
      <c r="DTM90" s="584"/>
      <c r="DTN90" s="584"/>
      <c r="DTO90" s="584"/>
      <c r="DTP90" s="584"/>
      <c r="DTQ90" s="584"/>
      <c r="DTR90" s="584"/>
      <c r="DTS90" s="584"/>
      <c r="DTT90" s="584"/>
      <c r="DTU90" s="584"/>
      <c r="DTV90" s="584"/>
      <c r="DTW90" s="584"/>
      <c r="DTX90" s="584"/>
      <c r="DTY90" s="584"/>
      <c r="DTZ90" s="584"/>
      <c r="DUA90" s="584"/>
      <c r="DUB90" s="584"/>
      <c r="DUC90" s="584"/>
      <c r="DUD90" s="584"/>
      <c r="DUE90" s="584"/>
      <c r="DUF90" s="584"/>
      <c r="DUG90" s="584"/>
      <c r="DUH90" s="584"/>
      <c r="DUI90" s="584"/>
      <c r="DUJ90" s="584"/>
      <c r="DUK90" s="584"/>
      <c r="DUL90" s="584"/>
      <c r="DUM90" s="584"/>
      <c r="DUN90" s="584"/>
      <c r="DUO90" s="584"/>
      <c r="DUP90" s="584"/>
      <c r="DUQ90" s="584"/>
      <c r="DUR90" s="584"/>
      <c r="DUS90" s="584"/>
      <c r="DUT90" s="584"/>
      <c r="DUU90" s="584"/>
      <c r="DUV90" s="584"/>
      <c r="DUW90" s="584"/>
      <c r="DUX90" s="584"/>
      <c r="DUY90" s="584"/>
      <c r="DUZ90" s="584"/>
      <c r="DVA90" s="584"/>
      <c r="DVB90" s="584"/>
      <c r="DVC90" s="584"/>
      <c r="DVD90" s="584"/>
      <c r="DVE90" s="584"/>
      <c r="DVF90" s="584"/>
      <c r="DVG90" s="584"/>
      <c r="DVH90" s="584"/>
      <c r="DVI90" s="584"/>
      <c r="DVJ90" s="584"/>
      <c r="DVK90" s="584"/>
      <c r="DVL90" s="584"/>
      <c r="DVM90" s="584"/>
      <c r="DVN90" s="584"/>
      <c r="DVO90" s="584"/>
      <c r="DVP90" s="584"/>
      <c r="DVQ90" s="584"/>
      <c r="DVR90" s="584"/>
      <c r="DVS90" s="584"/>
      <c r="DVT90" s="584"/>
      <c r="DVU90" s="584"/>
      <c r="DVV90" s="584"/>
      <c r="DVW90" s="584"/>
      <c r="DVX90" s="584"/>
      <c r="DVY90" s="584"/>
      <c r="DVZ90" s="584"/>
      <c r="DWA90" s="584"/>
      <c r="DWB90" s="584"/>
      <c r="DWC90" s="584"/>
      <c r="DWD90" s="584"/>
      <c r="DWE90" s="584"/>
      <c r="DWF90" s="584"/>
      <c r="DWG90" s="584"/>
      <c r="DWH90" s="584"/>
      <c r="DWI90" s="584"/>
      <c r="DWJ90" s="584"/>
      <c r="DWK90" s="584"/>
      <c r="DWL90" s="584"/>
      <c r="DWM90" s="584"/>
      <c r="DWN90" s="584"/>
      <c r="DWO90" s="584"/>
      <c r="DWP90" s="584"/>
      <c r="DWQ90" s="584"/>
      <c r="DWR90" s="584"/>
      <c r="DWS90" s="584"/>
      <c r="DWT90" s="584"/>
      <c r="DWU90" s="584"/>
      <c r="DWV90" s="584"/>
      <c r="DWW90" s="584"/>
      <c r="DWX90" s="584"/>
      <c r="DWY90" s="584"/>
      <c r="DWZ90" s="584"/>
      <c r="DXA90" s="584"/>
      <c r="DXB90" s="584"/>
      <c r="DXC90" s="584"/>
      <c r="DXD90" s="584"/>
      <c r="DXE90" s="584"/>
      <c r="DXF90" s="584"/>
      <c r="DXG90" s="584"/>
      <c r="DXH90" s="584"/>
      <c r="DXI90" s="584"/>
      <c r="DXJ90" s="584"/>
      <c r="DXK90" s="584"/>
      <c r="DXL90" s="584"/>
      <c r="DXM90" s="584"/>
      <c r="DXN90" s="584"/>
      <c r="DXO90" s="584"/>
      <c r="DXP90" s="584"/>
      <c r="DXQ90" s="584"/>
      <c r="DXR90" s="584"/>
      <c r="DXS90" s="584"/>
      <c r="DXT90" s="584"/>
      <c r="DXU90" s="584"/>
      <c r="DXV90" s="584"/>
      <c r="DXW90" s="584"/>
      <c r="DXX90" s="584"/>
      <c r="DXY90" s="584"/>
      <c r="DXZ90" s="584"/>
      <c r="DYA90" s="584"/>
      <c r="DYB90" s="584"/>
      <c r="DYC90" s="584"/>
      <c r="DYD90" s="584"/>
      <c r="DYE90" s="584"/>
      <c r="DYF90" s="584"/>
      <c r="DYG90" s="584"/>
      <c r="DYH90" s="584"/>
      <c r="DYI90" s="584"/>
      <c r="DYJ90" s="584"/>
      <c r="DYK90" s="584"/>
      <c r="DYL90" s="584"/>
      <c r="DYM90" s="584"/>
      <c r="DYN90" s="584"/>
      <c r="DYO90" s="584"/>
      <c r="DYP90" s="584"/>
      <c r="DYQ90" s="584"/>
      <c r="DYR90" s="584"/>
      <c r="DYS90" s="584"/>
      <c r="DYT90" s="584"/>
      <c r="DYU90" s="584"/>
      <c r="DYV90" s="584"/>
      <c r="DYW90" s="584"/>
      <c r="DYX90" s="584"/>
      <c r="DYY90" s="584"/>
      <c r="DYZ90" s="584"/>
      <c r="DZA90" s="584"/>
      <c r="DZB90" s="584"/>
      <c r="DZC90" s="584"/>
      <c r="DZD90" s="584"/>
      <c r="DZE90" s="584"/>
      <c r="DZF90" s="584"/>
      <c r="DZG90" s="584"/>
      <c r="DZH90" s="584"/>
      <c r="DZI90" s="584"/>
      <c r="DZJ90" s="584"/>
      <c r="DZK90" s="584"/>
      <c r="DZL90" s="584"/>
      <c r="DZM90" s="584"/>
      <c r="DZN90" s="584"/>
      <c r="DZO90" s="584"/>
      <c r="DZP90" s="584"/>
      <c r="DZQ90" s="584"/>
      <c r="DZR90" s="584"/>
      <c r="DZS90" s="584"/>
      <c r="DZT90" s="584"/>
      <c r="DZU90" s="584"/>
      <c r="DZV90" s="584"/>
      <c r="DZW90" s="584"/>
      <c r="DZX90" s="584"/>
      <c r="DZY90" s="584"/>
      <c r="DZZ90" s="584"/>
      <c r="EAA90" s="584"/>
      <c r="EAB90" s="584"/>
      <c r="EAC90" s="584"/>
      <c r="EAD90" s="584"/>
      <c r="EAE90" s="584"/>
      <c r="EAF90" s="584"/>
      <c r="EAG90" s="584"/>
      <c r="EAH90" s="584"/>
      <c r="EAI90" s="584"/>
      <c r="EAJ90" s="584"/>
      <c r="EAK90" s="584"/>
      <c r="EAL90" s="584"/>
      <c r="EAM90" s="584"/>
      <c r="EAN90" s="584"/>
      <c r="EAO90" s="584"/>
      <c r="EAP90" s="584"/>
      <c r="EAQ90" s="584"/>
      <c r="EAR90" s="584"/>
      <c r="EAS90" s="584"/>
      <c r="EAT90" s="584"/>
      <c r="EAU90" s="584"/>
      <c r="EAV90" s="584"/>
      <c r="EAW90" s="584"/>
      <c r="EAX90" s="584"/>
      <c r="EAY90" s="584"/>
      <c r="EAZ90" s="584"/>
      <c r="EBA90" s="584"/>
      <c r="EBB90" s="584"/>
      <c r="EBC90" s="584"/>
      <c r="EBD90" s="584"/>
      <c r="EBE90" s="584"/>
      <c r="EBF90" s="584"/>
      <c r="EBG90" s="584"/>
      <c r="EBH90" s="584"/>
      <c r="EBI90" s="584"/>
      <c r="EBJ90" s="584"/>
      <c r="EBK90" s="584"/>
      <c r="EBL90" s="584"/>
      <c r="EBM90" s="584"/>
      <c r="EBN90" s="584"/>
      <c r="EBO90" s="584"/>
      <c r="EBP90" s="584"/>
      <c r="EBQ90" s="584"/>
      <c r="EBR90" s="584"/>
      <c r="EBS90" s="584"/>
      <c r="EBT90" s="584"/>
      <c r="EBU90" s="584"/>
      <c r="EBV90" s="584"/>
      <c r="EBW90" s="584"/>
      <c r="EBX90" s="584"/>
      <c r="EBY90" s="584"/>
      <c r="EBZ90" s="584"/>
      <c r="ECA90" s="584"/>
      <c r="ECB90" s="584"/>
      <c r="ECC90" s="584"/>
      <c r="ECD90" s="584"/>
      <c r="ECE90" s="584"/>
      <c r="ECF90" s="584"/>
      <c r="ECG90" s="584"/>
      <c r="ECH90" s="584"/>
      <c r="ECI90" s="584"/>
      <c r="ECJ90" s="584"/>
      <c r="ECK90" s="584"/>
      <c r="ECL90" s="584"/>
      <c r="ECM90" s="584"/>
      <c r="ECN90" s="584"/>
      <c r="ECO90" s="584"/>
      <c r="ECP90" s="584"/>
      <c r="ECQ90" s="584"/>
      <c r="ECR90" s="584"/>
      <c r="ECS90" s="584"/>
      <c r="ECT90" s="584"/>
      <c r="ECU90" s="584"/>
      <c r="ECV90" s="584"/>
      <c r="ECW90" s="584"/>
      <c r="ECX90" s="584"/>
      <c r="ECY90" s="584"/>
      <c r="ECZ90" s="584"/>
      <c r="EDA90" s="584"/>
      <c r="EDB90" s="584"/>
      <c r="EDC90" s="584"/>
      <c r="EDD90" s="584"/>
      <c r="EDE90" s="584"/>
      <c r="EDF90" s="584"/>
      <c r="EDG90" s="584"/>
      <c r="EDH90" s="584"/>
      <c r="EDI90" s="584"/>
      <c r="EDJ90" s="584"/>
      <c r="EDK90" s="584"/>
      <c r="EDL90" s="584"/>
      <c r="EDM90" s="584"/>
      <c r="EDN90" s="584"/>
      <c r="EDO90" s="584"/>
      <c r="EDP90" s="584"/>
      <c r="EDQ90" s="584"/>
      <c r="EDR90" s="584"/>
      <c r="EDS90" s="584"/>
      <c r="EDT90" s="584"/>
      <c r="EDU90" s="584"/>
      <c r="EDV90" s="584"/>
      <c r="EDW90" s="584"/>
      <c r="EDX90" s="584"/>
      <c r="EDY90" s="584"/>
      <c r="EDZ90" s="584"/>
      <c r="EEA90" s="584"/>
      <c r="EEB90" s="584"/>
      <c r="EEC90" s="584"/>
      <c r="EED90" s="584"/>
      <c r="EEE90" s="584"/>
      <c r="EEF90" s="584"/>
      <c r="EEG90" s="584"/>
      <c r="EEH90" s="584"/>
      <c r="EEI90" s="584"/>
      <c r="EEJ90" s="584"/>
      <c r="EEK90" s="584"/>
      <c r="EEL90" s="584"/>
      <c r="EEM90" s="584"/>
      <c r="EEN90" s="584"/>
      <c r="EEO90" s="584"/>
      <c r="EEP90" s="584"/>
      <c r="EEQ90" s="584"/>
      <c r="EER90" s="584"/>
      <c r="EES90" s="584"/>
      <c r="EET90" s="584"/>
      <c r="EEU90" s="584"/>
      <c r="EEV90" s="584"/>
      <c r="EEW90" s="584"/>
      <c r="EEX90" s="584"/>
      <c r="EEY90" s="584"/>
      <c r="EEZ90" s="584"/>
      <c r="EFA90" s="584"/>
      <c r="EFB90" s="584"/>
      <c r="EFC90" s="584"/>
      <c r="EFD90" s="584"/>
      <c r="EFE90" s="584"/>
      <c r="EFF90" s="584"/>
      <c r="EFG90" s="584"/>
      <c r="EFH90" s="584"/>
      <c r="EFI90" s="584"/>
      <c r="EFJ90" s="584"/>
      <c r="EFK90" s="584"/>
      <c r="EFL90" s="584"/>
      <c r="EFM90" s="584"/>
      <c r="EFN90" s="584"/>
      <c r="EFO90" s="584"/>
      <c r="EFP90" s="584"/>
      <c r="EFQ90" s="584"/>
      <c r="EFR90" s="584"/>
      <c r="EFS90" s="584"/>
      <c r="EFT90" s="584"/>
      <c r="EFU90" s="584"/>
      <c r="EFV90" s="584"/>
      <c r="EFW90" s="584"/>
      <c r="EFX90" s="584"/>
      <c r="EFY90" s="584"/>
      <c r="EFZ90" s="584"/>
      <c r="EGA90" s="584"/>
      <c r="EGB90" s="584"/>
      <c r="EGC90" s="584"/>
      <c r="EGD90" s="584"/>
      <c r="EGE90" s="584"/>
      <c r="EGF90" s="584"/>
      <c r="EGG90" s="584"/>
      <c r="EGH90" s="584"/>
      <c r="EGI90" s="584"/>
      <c r="EGJ90" s="584"/>
      <c r="EGK90" s="584"/>
      <c r="EGL90" s="584"/>
      <c r="EGM90" s="584"/>
      <c r="EGN90" s="584"/>
      <c r="EGO90" s="584"/>
      <c r="EGP90" s="584"/>
      <c r="EGQ90" s="584"/>
      <c r="EGR90" s="584"/>
      <c r="EGS90" s="584"/>
      <c r="EGT90" s="584"/>
      <c r="EGU90" s="584"/>
      <c r="EGV90" s="584"/>
      <c r="EGW90" s="584"/>
      <c r="EGX90" s="584"/>
      <c r="EGY90" s="584"/>
      <c r="EGZ90" s="584"/>
      <c r="EHA90" s="584"/>
      <c r="EHB90" s="584"/>
      <c r="EHC90" s="584"/>
      <c r="EHD90" s="584"/>
      <c r="EHE90" s="584"/>
      <c r="EHF90" s="584"/>
      <c r="EHG90" s="584"/>
      <c r="EHH90" s="584"/>
      <c r="EHI90" s="584"/>
      <c r="EHJ90" s="584"/>
      <c r="EHK90" s="584"/>
      <c r="EHL90" s="584"/>
      <c r="EHM90" s="584"/>
      <c r="EHN90" s="584"/>
      <c r="EHO90" s="584"/>
      <c r="EHP90" s="584"/>
      <c r="EHQ90" s="584"/>
      <c r="EHR90" s="584"/>
      <c r="EHS90" s="584"/>
      <c r="EHT90" s="584"/>
      <c r="EHU90" s="584"/>
      <c r="EHV90" s="584"/>
      <c r="EHW90" s="584"/>
      <c r="EHX90" s="584"/>
      <c r="EHY90" s="584"/>
      <c r="EHZ90" s="584"/>
      <c r="EIA90" s="584"/>
      <c r="EIB90" s="584"/>
      <c r="EIC90" s="584"/>
      <c r="EID90" s="584"/>
      <c r="EIE90" s="584"/>
      <c r="EIF90" s="584"/>
      <c r="EIG90" s="584"/>
      <c r="EIH90" s="584"/>
      <c r="EII90" s="584"/>
      <c r="EIJ90" s="584"/>
      <c r="EIK90" s="584"/>
      <c r="EIL90" s="584"/>
      <c r="EIM90" s="584"/>
      <c r="EIN90" s="584"/>
      <c r="EIO90" s="584"/>
      <c r="EIP90" s="584"/>
      <c r="EIQ90" s="584"/>
      <c r="EIR90" s="584"/>
      <c r="EIS90" s="584"/>
      <c r="EIT90" s="584"/>
      <c r="EIU90" s="584"/>
      <c r="EIV90" s="584"/>
      <c r="EIW90" s="584"/>
      <c r="EIX90" s="584"/>
      <c r="EIY90" s="584"/>
      <c r="EIZ90" s="584"/>
      <c r="EJA90" s="584"/>
      <c r="EJB90" s="584"/>
      <c r="EJC90" s="584"/>
      <c r="EJD90" s="584"/>
      <c r="EJE90" s="584"/>
      <c r="EJF90" s="584"/>
      <c r="EJG90" s="584"/>
      <c r="EJH90" s="584"/>
      <c r="EJI90" s="584"/>
      <c r="EJJ90" s="584"/>
      <c r="EJK90" s="584"/>
      <c r="EJL90" s="584"/>
      <c r="EJM90" s="584"/>
      <c r="EJN90" s="584"/>
      <c r="EJO90" s="584"/>
      <c r="EJP90" s="584"/>
      <c r="EJQ90" s="584"/>
      <c r="EJR90" s="584"/>
      <c r="EJS90" s="584"/>
      <c r="EJT90" s="584"/>
      <c r="EJU90" s="584"/>
      <c r="EJV90" s="584"/>
      <c r="EJW90" s="584"/>
      <c r="EJX90" s="584"/>
      <c r="EJY90" s="584"/>
      <c r="EJZ90" s="584"/>
      <c r="EKA90" s="584"/>
      <c r="EKB90" s="584"/>
      <c r="EKC90" s="584"/>
      <c r="EKD90" s="584"/>
      <c r="EKE90" s="584"/>
      <c r="EKF90" s="584"/>
      <c r="EKG90" s="584"/>
      <c r="EKH90" s="584"/>
      <c r="EKI90" s="584"/>
      <c r="EKJ90" s="584"/>
      <c r="EKK90" s="584"/>
      <c r="EKL90" s="584"/>
      <c r="EKM90" s="584"/>
      <c r="EKN90" s="584"/>
      <c r="EKO90" s="584"/>
      <c r="EKP90" s="584"/>
      <c r="EKQ90" s="584"/>
      <c r="EKR90" s="584"/>
      <c r="EKS90" s="584"/>
      <c r="EKT90" s="584"/>
      <c r="EKU90" s="584"/>
      <c r="EKV90" s="584"/>
      <c r="EKW90" s="584"/>
      <c r="EKX90" s="584"/>
      <c r="EKY90" s="584"/>
      <c r="EKZ90" s="584"/>
      <c r="ELA90" s="584"/>
      <c r="ELB90" s="584"/>
      <c r="ELC90" s="584"/>
      <c r="ELD90" s="584"/>
      <c r="ELE90" s="584"/>
      <c r="ELF90" s="584"/>
      <c r="ELG90" s="584"/>
      <c r="ELH90" s="584"/>
      <c r="ELI90" s="584"/>
      <c r="ELJ90" s="584"/>
      <c r="ELK90" s="584"/>
      <c r="ELL90" s="584"/>
      <c r="ELM90" s="584"/>
      <c r="ELN90" s="584"/>
      <c r="ELO90" s="584"/>
      <c r="ELP90" s="584"/>
      <c r="ELQ90" s="584"/>
      <c r="ELR90" s="584"/>
      <c r="ELS90" s="584"/>
      <c r="ELT90" s="584"/>
      <c r="ELU90" s="584"/>
      <c r="ELV90" s="584"/>
      <c r="ELW90" s="584"/>
      <c r="ELX90" s="584"/>
      <c r="ELY90" s="584"/>
      <c r="ELZ90" s="584"/>
      <c r="EMA90" s="584"/>
      <c r="EMB90" s="584"/>
      <c r="EMC90" s="584"/>
      <c r="EMD90" s="584"/>
      <c r="EME90" s="584"/>
      <c r="EMF90" s="584"/>
      <c r="EMG90" s="584"/>
      <c r="EMH90" s="584"/>
      <c r="EMI90" s="584"/>
      <c r="EMJ90" s="584"/>
      <c r="EMK90" s="584"/>
      <c r="EML90" s="584"/>
      <c r="EMM90" s="584"/>
      <c r="EMN90" s="584"/>
      <c r="EMO90" s="584"/>
      <c r="EMP90" s="584"/>
      <c r="EMQ90" s="584"/>
      <c r="EMR90" s="584"/>
      <c r="EMS90" s="584"/>
      <c r="EMT90" s="584"/>
      <c r="EMU90" s="584"/>
      <c r="EMV90" s="584"/>
      <c r="EMW90" s="584"/>
      <c r="EMX90" s="584"/>
      <c r="EMY90" s="584"/>
      <c r="EMZ90" s="584"/>
      <c r="ENA90" s="584"/>
      <c r="ENB90" s="584"/>
      <c r="ENC90" s="584"/>
      <c r="END90" s="584"/>
      <c r="ENE90" s="584"/>
      <c r="ENF90" s="584"/>
      <c r="ENG90" s="584"/>
      <c r="ENH90" s="584"/>
      <c r="ENI90" s="584"/>
      <c r="ENJ90" s="584"/>
      <c r="ENK90" s="584"/>
      <c r="ENL90" s="584"/>
      <c r="ENM90" s="584"/>
      <c r="ENN90" s="584"/>
      <c r="ENO90" s="584"/>
      <c r="ENP90" s="584"/>
      <c r="ENQ90" s="584"/>
      <c r="ENR90" s="584"/>
      <c r="ENS90" s="584"/>
      <c r="ENT90" s="584"/>
      <c r="ENU90" s="584"/>
      <c r="ENV90" s="584"/>
      <c r="ENW90" s="584"/>
      <c r="ENX90" s="584"/>
      <c r="ENY90" s="584"/>
      <c r="ENZ90" s="584"/>
      <c r="EOA90" s="584"/>
      <c r="EOB90" s="584"/>
      <c r="EOC90" s="584"/>
      <c r="EOD90" s="584"/>
      <c r="EOE90" s="584"/>
      <c r="EOF90" s="584"/>
      <c r="EOG90" s="584"/>
      <c r="EOH90" s="584"/>
      <c r="EOI90" s="584"/>
      <c r="EOJ90" s="584"/>
      <c r="EOK90" s="584"/>
      <c r="EOL90" s="584"/>
      <c r="EOM90" s="584"/>
      <c r="EON90" s="584"/>
      <c r="EOO90" s="584"/>
      <c r="EOP90" s="584"/>
      <c r="EOQ90" s="584"/>
      <c r="EOR90" s="584"/>
      <c r="EOS90" s="584"/>
      <c r="EOT90" s="584"/>
      <c r="EOU90" s="584"/>
      <c r="EOV90" s="584"/>
      <c r="EOW90" s="584"/>
      <c r="EOX90" s="584"/>
      <c r="EOY90" s="584"/>
      <c r="EOZ90" s="584"/>
      <c r="EPA90" s="584"/>
      <c r="EPB90" s="584"/>
      <c r="EPC90" s="584"/>
      <c r="EPD90" s="584"/>
      <c r="EPE90" s="584"/>
      <c r="EPF90" s="584"/>
      <c r="EPG90" s="584"/>
      <c r="EPH90" s="584"/>
      <c r="EPI90" s="584"/>
      <c r="EPJ90" s="584"/>
      <c r="EPK90" s="584"/>
      <c r="EPL90" s="584"/>
      <c r="EPM90" s="584"/>
      <c r="EPN90" s="584"/>
      <c r="EPO90" s="584"/>
      <c r="EPP90" s="584"/>
      <c r="EPQ90" s="584"/>
      <c r="EPR90" s="584"/>
      <c r="EPS90" s="584"/>
      <c r="EPT90" s="584"/>
      <c r="EPU90" s="584"/>
      <c r="EPV90" s="584"/>
      <c r="EPW90" s="584"/>
      <c r="EPX90" s="584"/>
      <c r="EPY90" s="584"/>
      <c r="EPZ90" s="584"/>
      <c r="EQA90" s="584"/>
      <c r="EQB90" s="584"/>
      <c r="EQC90" s="584"/>
      <c r="EQD90" s="584"/>
      <c r="EQE90" s="584"/>
      <c r="EQF90" s="584"/>
      <c r="EQG90" s="584"/>
      <c r="EQH90" s="584"/>
      <c r="EQI90" s="584"/>
      <c r="EQJ90" s="584"/>
      <c r="EQK90" s="584"/>
      <c r="EQL90" s="584"/>
      <c r="EQM90" s="584"/>
      <c r="EQN90" s="584"/>
      <c r="EQO90" s="584"/>
      <c r="EQP90" s="584"/>
      <c r="EQQ90" s="584"/>
      <c r="EQR90" s="584"/>
      <c r="EQS90" s="584"/>
      <c r="EQT90" s="584"/>
      <c r="EQU90" s="584"/>
      <c r="EQV90" s="584"/>
      <c r="EQW90" s="584"/>
      <c r="EQX90" s="584"/>
      <c r="EQY90" s="584"/>
      <c r="EQZ90" s="584"/>
      <c r="ERA90" s="584"/>
      <c r="ERB90" s="584"/>
      <c r="ERC90" s="584"/>
      <c r="ERD90" s="584"/>
      <c r="ERE90" s="584"/>
      <c r="ERF90" s="584"/>
      <c r="ERG90" s="584"/>
      <c r="ERH90" s="584"/>
      <c r="ERI90" s="584"/>
      <c r="ERJ90" s="584"/>
      <c r="ERK90" s="584"/>
      <c r="ERL90" s="584"/>
      <c r="ERM90" s="584"/>
      <c r="ERN90" s="584"/>
      <c r="ERO90" s="584"/>
      <c r="ERP90" s="584"/>
      <c r="ERQ90" s="584"/>
      <c r="ERR90" s="584"/>
      <c r="ERS90" s="584"/>
      <c r="ERT90" s="584"/>
      <c r="ERU90" s="584"/>
      <c r="ERV90" s="584"/>
      <c r="ERW90" s="584"/>
      <c r="ERX90" s="584"/>
      <c r="ERY90" s="584"/>
      <c r="ERZ90" s="584"/>
      <c r="ESA90" s="584"/>
      <c r="ESB90" s="584"/>
      <c r="ESC90" s="584"/>
      <c r="ESD90" s="584"/>
      <c r="ESE90" s="584"/>
      <c r="ESF90" s="584"/>
      <c r="ESG90" s="584"/>
      <c r="ESH90" s="584"/>
      <c r="ESI90" s="584"/>
      <c r="ESJ90" s="584"/>
      <c r="ESK90" s="584"/>
      <c r="ESL90" s="584"/>
      <c r="ESM90" s="584"/>
      <c r="ESN90" s="584"/>
      <c r="ESO90" s="584"/>
      <c r="ESP90" s="584"/>
      <c r="ESQ90" s="584"/>
      <c r="ESR90" s="584"/>
      <c r="ESS90" s="584"/>
      <c r="EST90" s="584"/>
      <c r="ESU90" s="584"/>
      <c r="ESV90" s="584"/>
      <c r="ESW90" s="584"/>
      <c r="ESX90" s="584"/>
      <c r="ESY90" s="584"/>
      <c r="ESZ90" s="584"/>
      <c r="ETA90" s="584"/>
      <c r="ETB90" s="584"/>
      <c r="ETC90" s="584"/>
      <c r="ETD90" s="584"/>
      <c r="ETE90" s="584"/>
      <c r="ETF90" s="584"/>
      <c r="ETG90" s="584"/>
      <c r="ETH90" s="584"/>
      <c r="ETI90" s="584"/>
      <c r="ETJ90" s="584"/>
      <c r="ETK90" s="584"/>
      <c r="ETL90" s="584"/>
      <c r="ETM90" s="584"/>
      <c r="ETN90" s="584"/>
      <c r="ETO90" s="584"/>
      <c r="ETP90" s="584"/>
      <c r="ETQ90" s="584"/>
      <c r="ETR90" s="584"/>
      <c r="ETS90" s="584"/>
      <c r="ETT90" s="584"/>
      <c r="ETU90" s="584"/>
      <c r="ETV90" s="584"/>
      <c r="ETW90" s="584"/>
      <c r="ETX90" s="584"/>
      <c r="ETY90" s="584"/>
      <c r="ETZ90" s="584"/>
      <c r="EUA90" s="584"/>
      <c r="EUB90" s="584"/>
      <c r="EUC90" s="584"/>
      <c r="EUD90" s="584"/>
      <c r="EUE90" s="584"/>
      <c r="EUF90" s="584"/>
      <c r="EUG90" s="584"/>
      <c r="EUH90" s="584"/>
      <c r="EUI90" s="584"/>
      <c r="EUJ90" s="584"/>
      <c r="EUK90" s="584"/>
      <c r="EUL90" s="584"/>
      <c r="EUM90" s="584"/>
      <c r="EUN90" s="584"/>
      <c r="EUO90" s="584"/>
      <c r="EUP90" s="584"/>
      <c r="EUQ90" s="584"/>
      <c r="EUR90" s="584"/>
      <c r="EUS90" s="584"/>
      <c r="EUT90" s="584"/>
      <c r="EUU90" s="584"/>
      <c r="EUV90" s="584"/>
      <c r="EUW90" s="584"/>
      <c r="EUX90" s="584"/>
      <c r="EUY90" s="584"/>
      <c r="EUZ90" s="584"/>
      <c r="EVA90" s="584"/>
      <c r="EVB90" s="584"/>
      <c r="EVC90" s="584"/>
      <c r="EVD90" s="584"/>
      <c r="EVE90" s="584"/>
      <c r="EVF90" s="584"/>
      <c r="EVG90" s="584"/>
      <c r="EVH90" s="584"/>
      <c r="EVI90" s="584"/>
      <c r="EVJ90" s="584"/>
      <c r="EVK90" s="584"/>
      <c r="EVL90" s="584"/>
      <c r="EVM90" s="584"/>
      <c r="EVN90" s="584"/>
      <c r="EVO90" s="584"/>
      <c r="EVP90" s="584"/>
      <c r="EVQ90" s="584"/>
      <c r="EVR90" s="584"/>
      <c r="EVS90" s="584"/>
      <c r="EVT90" s="584"/>
      <c r="EVU90" s="584"/>
      <c r="EVV90" s="584"/>
      <c r="EVW90" s="584"/>
      <c r="EVX90" s="584"/>
      <c r="EVY90" s="584"/>
      <c r="EVZ90" s="584"/>
      <c r="EWA90" s="584"/>
      <c r="EWB90" s="584"/>
      <c r="EWC90" s="584"/>
      <c r="EWD90" s="584"/>
      <c r="EWE90" s="584"/>
      <c r="EWF90" s="584"/>
      <c r="EWG90" s="584"/>
      <c r="EWH90" s="584"/>
      <c r="EWI90" s="584"/>
      <c r="EWJ90" s="584"/>
      <c r="EWK90" s="584"/>
      <c r="EWL90" s="584"/>
      <c r="EWM90" s="584"/>
      <c r="EWN90" s="584"/>
      <c r="EWO90" s="584"/>
      <c r="EWP90" s="584"/>
      <c r="EWQ90" s="584"/>
      <c r="EWR90" s="584"/>
      <c r="EWS90" s="584"/>
      <c r="EWT90" s="584"/>
      <c r="EWU90" s="584"/>
      <c r="EWV90" s="584"/>
      <c r="EWW90" s="584"/>
      <c r="EWX90" s="584"/>
      <c r="EWY90" s="584"/>
      <c r="EWZ90" s="584"/>
      <c r="EXA90" s="584"/>
      <c r="EXB90" s="584"/>
      <c r="EXC90" s="584"/>
      <c r="EXD90" s="584"/>
      <c r="EXE90" s="584"/>
      <c r="EXF90" s="584"/>
      <c r="EXG90" s="584"/>
      <c r="EXH90" s="584"/>
      <c r="EXI90" s="584"/>
      <c r="EXJ90" s="584"/>
      <c r="EXK90" s="584"/>
      <c r="EXL90" s="584"/>
      <c r="EXM90" s="584"/>
      <c r="EXN90" s="584"/>
      <c r="EXO90" s="584"/>
      <c r="EXP90" s="584"/>
      <c r="EXQ90" s="584"/>
      <c r="EXR90" s="584"/>
      <c r="EXS90" s="584"/>
      <c r="EXT90" s="584"/>
      <c r="EXU90" s="584"/>
      <c r="EXV90" s="584"/>
      <c r="EXW90" s="584"/>
      <c r="EXX90" s="584"/>
      <c r="EXY90" s="584"/>
      <c r="EXZ90" s="584"/>
      <c r="EYA90" s="584"/>
      <c r="EYB90" s="584"/>
      <c r="EYC90" s="584"/>
      <c r="EYD90" s="584"/>
      <c r="EYE90" s="584"/>
      <c r="EYF90" s="584"/>
      <c r="EYG90" s="584"/>
      <c r="EYH90" s="584"/>
      <c r="EYI90" s="584"/>
      <c r="EYJ90" s="584"/>
      <c r="EYK90" s="584"/>
      <c r="EYL90" s="584"/>
      <c r="EYM90" s="584"/>
      <c r="EYN90" s="584"/>
      <c r="EYO90" s="584"/>
      <c r="EYP90" s="584"/>
      <c r="EYQ90" s="584"/>
      <c r="EYR90" s="584"/>
      <c r="EYS90" s="584"/>
      <c r="EYT90" s="584"/>
      <c r="EYU90" s="584"/>
      <c r="EYV90" s="584"/>
      <c r="EYW90" s="584"/>
      <c r="EYX90" s="584"/>
      <c r="EYY90" s="584"/>
      <c r="EYZ90" s="584"/>
      <c r="EZA90" s="584"/>
      <c r="EZB90" s="584"/>
      <c r="EZC90" s="584"/>
      <c r="EZD90" s="584"/>
      <c r="EZE90" s="584"/>
      <c r="EZF90" s="584"/>
      <c r="EZG90" s="584"/>
      <c r="EZH90" s="584"/>
      <c r="EZI90" s="584"/>
      <c r="EZJ90" s="584"/>
      <c r="EZK90" s="584"/>
      <c r="EZL90" s="584"/>
      <c r="EZM90" s="584"/>
      <c r="EZN90" s="584"/>
      <c r="EZO90" s="584"/>
      <c r="EZP90" s="584"/>
      <c r="EZQ90" s="584"/>
      <c r="EZR90" s="584"/>
      <c r="EZS90" s="584"/>
      <c r="EZT90" s="584"/>
      <c r="EZU90" s="584"/>
      <c r="EZV90" s="584"/>
      <c r="EZW90" s="584"/>
      <c r="EZX90" s="584"/>
      <c r="EZY90" s="584"/>
      <c r="EZZ90" s="584"/>
      <c r="FAA90" s="584"/>
      <c r="FAB90" s="584"/>
      <c r="FAC90" s="584"/>
      <c r="FAD90" s="584"/>
      <c r="FAE90" s="584"/>
      <c r="FAF90" s="584"/>
      <c r="FAG90" s="584"/>
      <c r="FAH90" s="584"/>
      <c r="FAI90" s="584"/>
      <c r="FAJ90" s="584"/>
      <c r="FAK90" s="584"/>
      <c r="FAL90" s="584"/>
      <c r="FAM90" s="584"/>
      <c r="FAN90" s="584"/>
      <c r="FAO90" s="584"/>
      <c r="FAP90" s="584"/>
      <c r="FAQ90" s="584"/>
      <c r="FAR90" s="584"/>
      <c r="FAS90" s="584"/>
      <c r="FAT90" s="584"/>
      <c r="FAU90" s="584"/>
      <c r="FAV90" s="584"/>
      <c r="FAW90" s="584"/>
      <c r="FAX90" s="584"/>
      <c r="FAY90" s="584"/>
      <c r="FAZ90" s="584"/>
      <c r="FBA90" s="584"/>
      <c r="FBB90" s="584"/>
      <c r="FBC90" s="584"/>
      <c r="FBD90" s="584"/>
      <c r="FBE90" s="584"/>
      <c r="FBF90" s="584"/>
      <c r="FBG90" s="584"/>
      <c r="FBH90" s="584"/>
      <c r="FBI90" s="584"/>
      <c r="FBJ90" s="584"/>
      <c r="FBK90" s="584"/>
      <c r="FBL90" s="584"/>
      <c r="FBM90" s="584"/>
      <c r="FBN90" s="584"/>
      <c r="FBO90" s="584"/>
      <c r="FBP90" s="584"/>
      <c r="FBQ90" s="584"/>
      <c r="FBR90" s="584"/>
      <c r="FBS90" s="584"/>
      <c r="FBT90" s="584"/>
      <c r="FBU90" s="584"/>
      <c r="FBV90" s="584"/>
      <c r="FBW90" s="584"/>
      <c r="FBX90" s="584"/>
      <c r="FBY90" s="584"/>
      <c r="FBZ90" s="584"/>
      <c r="FCA90" s="584"/>
      <c r="FCB90" s="584"/>
      <c r="FCC90" s="584"/>
      <c r="FCD90" s="584"/>
      <c r="FCE90" s="584"/>
      <c r="FCF90" s="584"/>
      <c r="FCG90" s="584"/>
      <c r="FCH90" s="584"/>
      <c r="FCI90" s="584"/>
      <c r="FCJ90" s="584"/>
      <c r="FCK90" s="584"/>
      <c r="FCL90" s="584"/>
      <c r="FCM90" s="584"/>
      <c r="FCN90" s="584"/>
      <c r="FCO90" s="584"/>
      <c r="FCP90" s="584"/>
      <c r="FCQ90" s="584"/>
      <c r="FCR90" s="584"/>
      <c r="FCS90" s="584"/>
      <c r="FCT90" s="584"/>
      <c r="FCU90" s="584"/>
      <c r="FCV90" s="584"/>
      <c r="FCW90" s="584"/>
      <c r="FCX90" s="584"/>
      <c r="FCY90" s="584"/>
      <c r="FCZ90" s="584"/>
      <c r="FDA90" s="584"/>
      <c r="FDB90" s="584"/>
      <c r="FDC90" s="584"/>
      <c r="FDD90" s="584"/>
      <c r="FDE90" s="584"/>
      <c r="FDF90" s="584"/>
      <c r="FDG90" s="584"/>
      <c r="FDH90" s="584"/>
      <c r="FDI90" s="584"/>
      <c r="FDJ90" s="584"/>
      <c r="FDK90" s="584"/>
      <c r="FDL90" s="584"/>
      <c r="FDM90" s="584"/>
      <c r="FDN90" s="584"/>
      <c r="FDO90" s="584"/>
      <c r="FDP90" s="584"/>
      <c r="FDQ90" s="584"/>
      <c r="FDR90" s="584"/>
      <c r="FDS90" s="584"/>
      <c r="FDT90" s="584"/>
      <c r="FDU90" s="584"/>
      <c r="FDV90" s="584"/>
      <c r="FDW90" s="584"/>
      <c r="FDX90" s="584"/>
      <c r="FDY90" s="584"/>
      <c r="FDZ90" s="584"/>
      <c r="FEA90" s="584"/>
      <c r="FEB90" s="584"/>
      <c r="FEC90" s="584"/>
      <c r="FED90" s="584"/>
      <c r="FEE90" s="584"/>
      <c r="FEF90" s="584"/>
      <c r="FEG90" s="584"/>
      <c r="FEH90" s="584"/>
      <c r="FEI90" s="584"/>
      <c r="FEJ90" s="584"/>
      <c r="FEK90" s="584"/>
      <c r="FEL90" s="584"/>
      <c r="FEM90" s="584"/>
      <c r="FEN90" s="584"/>
      <c r="FEO90" s="584"/>
      <c r="FEP90" s="584"/>
      <c r="FEQ90" s="584"/>
      <c r="FER90" s="584"/>
      <c r="FES90" s="584"/>
      <c r="FET90" s="584"/>
      <c r="FEU90" s="584"/>
      <c r="FEV90" s="584"/>
      <c r="FEW90" s="584"/>
      <c r="FEX90" s="584"/>
      <c r="FEY90" s="584"/>
      <c r="FEZ90" s="584"/>
      <c r="FFA90" s="584"/>
      <c r="FFB90" s="584"/>
      <c r="FFC90" s="584"/>
      <c r="FFD90" s="584"/>
      <c r="FFE90" s="584"/>
      <c r="FFF90" s="584"/>
      <c r="FFG90" s="584"/>
      <c r="FFH90" s="584"/>
      <c r="FFI90" s="584"/>
      <c r="FFJ90" s="584"/>
      <c r="FFK90" s="584"/>
      <c r="FFL90" s="584"/>
      <c r="FFM90" s="584"/>
      <c r="FFN90" s="584"/>
      <c r="FFO90" s="584"/>
      <c r="FFP90" s="584"/>
      <c r="FFQ90" s="584"/>
      <c r="FFR90" s="584"/>
      <c r="FFS90" s="584"/>
      <c r="FFT90" s="584"/>
      <c r="FFU90" s="584"/>
      <c r="FFV90" s="584"/>
      <c r="FFW90" s="584"/>
      <c r="FFX90" s="584"/>
      <c r="FFY90" s="584"/>
      <c r="FFZ90" s="584"/>
      <c r="FGA90" s="584"/>
      <c r="FGB90" s="584"/>
      <c r="FGC90" s="584"/>
      <c r="FGD90" s="584"/>
      <c r="FGE90" s="584"/>
      <c r="FGF90" s="584"/>
      <c r="FGG90" s="584"/>
      <c r="FGH90" s="584"/>
      <c r="FGI90" s="584"/>
      <c r="FGJ90" s="584"/>
      <c r="FGK90" s="584"/>
      <c r="FGL90" s="584"/>
      <c r="FGM90" s="584"/>
      <c r="FGN90" s="584"/>
      <c r="FGO90" s="584"/>
      <c r="FGP90" s="584"/>
      <c r="FGQ90" s="584"/>
      <c r="FGR90" s="584"/>
      <c r="FGS90" s="584"/>
      <c r="FGT90" s="584"/>
      <c r="FGU90" s="584"/>
      <c r="FGV90" s="584"/>
      <c r="FGW90" s="584"/>
      <c r="FGX90" s="584"/>
      <c r="FGY90" s="584"/>
      <c r="FGZ90" s="584"/>
      <c r="FHA90" s="584"/>
      <c r="FHB90" s="584"/>
      <c r="FHC90" s="584"/>
      <c r="FHD90" s="584"/>
      <c r="FHE90" s="584"/>
      <c r="FHF90" s="584"/>
      <c r="FHG90" s="584"/>
      <c r="FHH90" s="584"/>
      <c r="FHI90" s="584"/>
      <c r="FHJ90" s="584"/>
      <c r="FHK90" s="584"/>
      <c r="FHL90" s="584"/>
      <c r="FHM90" s="584"/>
      <c r="FHN90" s="584"/>
      <c r="FHO90" s="584"/>
      <c r="FHP90" s="584"/>
      <c r="FHQ90" s="584"/>
      <c r="FHR90" s="584"/>
      <c r="FHS90" s="584"/>
      <c r="FHT90" s="584"/>
      <c r="FHU90" s="584"/>
      <c r="FHV90" s="584"/>
      <c r="FHW90" s="584"/>
      <c r="FHX90" s="584"/>
      <c r="FHY90" s="584"/>
      <c r="FHZ90" s="584"/>
      <c r="FIA90" s="584"/>
      <c r="FIB90" s="584"/>
      <c r="FIC90" s="584"/>
      <c r="FID90" s="584"/>
      <c r="FIE90" s="584"/>
      <c r="FIF90" s="584"/>
      <c r="FIG90" s="584"/>
      <c r="FIH90" s="584"/>
      <c r="FII90" s="584"/>
      <c r="FIJ90" s="584"/>
      <c r="FIK90" s="584"/>
      <c r="FIL90" s="584"/>
      <c r="FIM90" s="584"/>
      <c r="FIN90" s="584"/>
      <c r="FIO90" s="584"/>
      <c r="FIP90" s="584"/>
      <c r="FIQ90" s="584"/>
      <c r="FIR90" s="584"/>
      <c r="FIS90" s="584"/>
      <c r="FIT90" s="584"/>
      <c r="FIU90" s="584"/>
      <c r="FIV90" s="584"/>
      <c r="FIW90" s="584"/>
      <c r="FIX90" s="584"/>
      <c r="FIY90" s="584"/>
      <c r="FIZ90" s="584"/>
      <c r="FJA90" s="584"/>
      <c r="FJB90" s="584"/>
      <c r="FJC90" s="584"/>
      <c r="FJD90" s="584"/>
      <c r="FJE90" s="584"/>
      <c r="FJF90" s="584"/>
      <c r="FJG90" s="584"/>
      <c r="FJH90" s="584"/>
      <c r="FJI90" s="584"/>
      <c r="FJJ90" s="584"/>
      <c r="FJK90" s="584"/>
      <c r="FJL90" s="584"/>
      <c r="FJM90" s="584"/>
      <c r="FJN90" s="584"/>
      <c r="FJO90" s="584"/>
      <c r="FJP90" s="584"/>
      <c r="FJQ90" s="584"/>
      <c r="FJR90" s="584"/>
      <c r="FJS90" s="584"/>
      <c r="FJT90" s="584"/>
      <c r="FJU90" s="584"/>
      <c r="FJV90" s="584"/>
      <c r="FJW90" s="584"/>
      <c r="FJX90" s="584"/>
      <c r="FJY90" s="584"/>
      <c r="FJZ90" s="584"/>
      <c r="FKA90" s="584"/>
      <c r="FKB90" s="584"/>
      <c r="FKC90" s="584"/>
      <c r="FKD90" s="584"/>
      <c r="FKE90" s="584"/>
      <c r="FKF90" s="584"/>
      <c r="FKG90" s="584"/>
      <c r="FKH90" s="584"/>
      <c r="FKI90" s="584"/>
      <c r="FKJ90" s="584"/>
      <c r="FKK90" s="584"/>
      <c r="FKL90" s="584"/>
      <c r="FKM90" s="584"/>
      <c r="FKN90" s="584"/>
      <c r="FKO90" s="584"/>
      <c r="FKP90" s="584"/>
      <c r="FKQ90" s="584"/>
      <c r="FKR90" s="584"/>
      <c r="FKS90" s="584"/>
      <c r="FKT90" s="584"/>
      <c r="FKU90" s="584"/>
      <c r="FKV90" s="584"/>
      <c r="FKW90" s="584"/>
      <c r="FKX90" s="584"/>
      <c r="FKY90" s="584"/>
      <c r="FKZ90" s="584"/>
      <c r="FLA90" s="584"/>
      <c r="FLB90" s="584"/>
      <c r="FLC90" s="584"/>
      <c r="FLD90" s="584"/>
      <c r="FLE90" s="584"/>
      <c r="FLF90" s="584"/>
      <c r="FLG90" s="584"/>
      <c r="FLH90" s="584"/>
      <c r="FLI90" s="584"/>
      <c r="FLJ90" s="584"/>
      <c r="FLK90" s="584"/>
      <c r="FLL90" s="584"/>
      <c r="FLM90" s="584"/>
      <c r="FLN90" s="584"/>
      <c r="FLO90" s="584"/>
      <c r="FLP90" s="584"/>
      <c r="FLQ90" s="584"/>
      <c r="FLR90" s="584"/>
      <c r="FLS90" s="584"/>
      <c r="FLT90" s="584"/>
      <c r="FLU90" s="584"/>
      <c r="FLV90" s="584"/>
      <c r="FLW90" s="584"/>
      <c r="FLX90" s="584"/>
      <c r="FLY90" s="584"/>
      <c r="FLZ90" s="584"/>
      <c r="FMA90" s="584"/>
      <c r="FMB90" s="584"/>
      <c r="FMC90" s="584"/>
      <c r="FMD90" s="584"/>
      <c r="FME90" s="584"/>
      <c r="FMF90" s="584"/>
      <c r="FMG90" s="584"/>
      <c r="FMH90" s="584"/>
      <c r="FMI90" s="584"/>
      <c r="FMJ90" s="584"/>
      <c r="FMK90" s="584"/>
      <c r="FML90" s="584"/>
      <c r="FMM90" s="584"/>
      <c r="FMN90" s="584"/>
      <c r="FMO90" s="584"/>
      <c r="FMP90" s="584"/>
      <c r="FMQ90" s="584"/>
      <c r="FMR90" s="584"/>
      <c r="FMS90" s="584"/>
      <c r="FMT90" s="584"/>
      <c r="FMU90" s="584"/>
      <c r="FMV90" s="584"/>
      <c r="FMW90" s="584"/>
      <c r="FMX90" s="584"/>
      <c r="FMY90" s="584"/>
      <c r="FMZ90" s="584"/>
      <c r="FNA90" s="584"/>
      <c r="FNB90" s="584"/>
      <c r="FNC90" s="584"/>
      <c r="FND90" s="584"/>
      <c r="FNE90" s="584"/>
      <c r="FNF90" s="584"/>
      <c r="FNG90" s="584"/>
      <c r="FNH90" s="584"/>
      <c r="FNI90" s="584"/>
      <c r="FNJ90" s="584"/>
      <c r="FNK90" s="584"/>
      <c r="FNL90" s="584"/>
      <c r="FNM90" s="584"/>
      <c r="FNN90" s="584"/>
      <c r="FNO90" s="584"/>
      <c r="FNP90" s="584"/>
      <c r="FNQ90" s="584"/>
      <c r="FNR90" s="584"/>
      <c r="FNS90" s="584"/>
      <c r="FNT90" s="584"/>
      <c r="FNU90" s="584"/>
      <c r="FNV90" s="584"/>
      <c r="FNW90" s="584"/>
      <c r="FNX90" s="584"/>
      <c r="FNY90" s="584"/>
      <c r="FNZ90" s="584"/>
      <c r="FOA90" s="584"/>
      <c r="FOB90" s="584"/>
      <c r="FOC90" s="584"/>
      <c r="FOD90" s="584"/>
      <c r="FOE90" s="584"/>
      <c r="FOF90" s="584"/>
      <c r="FOG90" s="584"/>
      <c r="FOH90" s="584"/>
      <c r="FOI90" s="584"/>
      <c r="FOJ90" s="584"/>
      <c r="FOK90" s="584"/>
      <c r="FOL90" s="584"/>
      <c r="FOM90" s="584"/>
      <c r="FON90" s="584"/>
      <c r="FOO90" s="584"/>
      <c r="FOP90" s="584"/>
      <c r="FOQ90" s="584"/>
      <c r="FOR90" s="584"/>
      <c r="FOS90" s="584"/>
      <c r="FOT90" s="584"/>
      <c r="FOU90" s="584"/>
      <c r="FOV90" s="584"/>
      <c r="FOW90" s="584"/>
      <c r="FOX90" s="584"/>
      <c r="FOY90" s="584"/>
      <c r="FOZ90" s="584"/>
      <c r="FPA90" s="584"/>
      <c r="FPB90" s="584"/>
      <c r="FPC90" s="584"/>
      <c r="FPD90" s="584"/>
      <c r="FPE90" s="584"/>
      <c r="FPF90" s="584"/>
      <c r="FPG90" s="584"/>
      <c r="FPH90" s="584"/>
      <c r="FPI90" s="584"/>
      <c r="FPJ90" s="584"/>
      <c r="FPK90" s="584"/>
      <c r="FPL90" s="584"/>
      <c r="FPM90" s="584"/>
      <c r="FPN90" s="584"/>
      <c r="FPO90" s="584"/>
      <c r="FPP90" s="584"/>
      <c r="FPQ90" s="584"/>
      <c r="FPR90" s="584"/>
      <c r="FPS90" s="584"/>
      <c r="FPT90" s="584"/>
      <c r="FPU90" s="584"/>
      <c r="FPV90" s="584"/>
      <c r="FPW90" s="584"/>
      <c r="FPX90" s="584"/>
      <c r="FPY90" s="584"/>
      <c r="FPZ90" s="584"/>
      <c r="FQA90" s="584"/>
      <c r="FQB90" s="584"/>
      <c r="FQC90" s="584"/>
      <c r="FQD90" s="584"/>
      <c r="FQE90" s="584"/>
      <c r="FQF90" s="584"/>
      <c r="FQG90" s="584"/>
      <c r="FQH90" s="584"/>
      <c r="FQI90" s="584"/>
      <c r="FQJ90" s="584"/>
      <c r="FQK90" s="584"/>
      <c r="FQL90" s="584"/>
      <c r="FQM90" s="584"/>
      <c r="FQN90" s="584"/>
      <c r="FQO90" s="584"/>
      <c r="FQP90" s="584"/>
      <c r="FQQ90" s="584"/>
      <c r="FQR90" s="584"/>
      <c r="FQS90" s="584"/>
      <c r="FQT90" s="584"/>
      <c r="FQU90" s="584"/>
      <c r="FQV90" s="584"/>
      <c r="FQW90" s="584"/>
      <c r="FQX90" s="584"/>
      <c r="FQY90" s="584"/>
      <c r="FQZ90" s="584"/>
      <c r="FRA90" s="584"/>
      <c r="FRB90" s="584"/>
      <c r="FRC90" s="584"/>
      <c r="FRD90" s="584"/>
      <c r="FRE90" s="584"/>
      <c r="FRF90" s="584"/>
      <c r="FRG90" s="584"/>
      <c r="FRH90" s="584"/>
      <c r="FRI90" s="584"/>
      <c r="FRJ90" s="584"/>
      <c r="FRK90" s="584"/>
      <c r="FRL90" s="584"/>
      <c r="FRM90" s="584"/>
      <c r="FRN90" s="584"/>
      <c r="FRO90" s="584"/>
      <c r="FRP90" s="584"/>
      <c r="FRQ90" s="584"/>
      <c r="FRR90" s="584"/>
      <c r="FRS90" s="584"/>
      <c r="FRT90" s="584"/>
      <c r="FRU90" s="584"/>
      <c r="FRV90" s="584"/>
      <c r="FRW90" s="584"/>
      <c r="FRX90" s="584"/>
      <c r="FRY90" s="584"/>
      <c r="FRZ90" s="584"/>
      <c r="FSA90" s="584"/>
      <c r="FSB90" s="584"/>
      <c r="FSC90" s="584"/>
      <c r="FSD90" s="584"/>
      <c r="FSE90" s="584"/>
      <c r="FSF90" s="584"/>
      <c r="FSG90" s="584"/>
      <c r="FSH90" s="584"/>
      <c r="FSI90" s="584"/>
      <c r="FSJ90" s="584"/>
      <c r="FSK90" s="584"/>
      <c r="FSL90" s="584"/>
      <c r="FSM90" s="584"/>
      <c r="FSN90" s="584"/>
      <c r="FSO90" s="584"/>
      <c r="FSP90" s="584"/>
      <c r="FSQ90" s="584"/>
      <c r="FSR90" s="584"/>
      <c r="FSS90" s="584"/>
      <c r="FST90" s="584"/>
      <c r="FSU90" s="584"/>
      <c r="FSV90" s="584"/>
      <c r="FSW90" s="584"/>
      <c r="FSX90" s="584"/>
      <c r="FSY90" s="584"/>
      <c r="FSZ90" s="584"/>
      <c r="FTA90" s="584"/>
      <c r="FTB90" s="584"/>
      <c r="FTC90" s="584"/>
      <c r="FTD90" s="584"/>
      <c r="FTE90" s="584"/>
      <c r="FTF90" s="584"/>
      <c r="FTG90" s="584"/>
      <c r="FTH90" s="584"/>
      <c r="FTI90" s="584"/>
      <c r="FTJ90" s="584"/>
      <c r="FTK90" s="584"/>
      <c r="FTL90" s="584"/>
      <c r="FTM90" s="584"/>
      <c r="FTN90" s="584"/>
      <c r="FTO90" s="584"/>
      <c r="FTP90" s="584"/>
      <c r="FTQ90" s="584"/>
      <c r="FTR90" s="584"/>
      <c r="FTS90" s="584"/>
      <c r="FTT90" s="584"/>
      <c r="FTU90" s="584"/>
      <c r="FTV90" s="584"/>
      <c r="FTW90" s="584"/>
      <c r="FTX90" s="584"/>
      <c r="FTY90" s="584"/>
      <c r="FTZ90" s="584"/>
      <c r="FUA90" s="584"/>
      <c r="FUB90" s="584"/>
      <c r="FUC90" s="584"/>
      <c r="FUD90" s="584"/>
      <c r="FUE90" s="584"/>
      <c r="FUF90" s="584"/>
      <c r="FUG90" s="584"/>
      <c r="FUH90" s="584"/>
      <c r="FUI90" s="584"/>
      <c r="FUJ90" s="584"/>
      <c r="FUK90" s="584"/>
      <c r="FUL90" s="584"/>
      <c r="FUM90" s="584"/>
      <c r="FUN90" s="584"/>
      <c r="FUO90" s="584"/>
      <c r="FUP90" s="584"/>
      <c r="FUQ90" s="584"/>
      <c r="FUR90" s="584"/>
      <c r="FUS90" s="584"/>
      <c r="FUT90" s="584"/>
      <c r="FUU90" s="584"/>
      <c r="FUV90" s="584"/>
      <c r="FUW90" s="584"/>
      <c r="FUX90" s="584"/>
      <c r="FUY90" s="584"/>
      <c r="FUZ90" s="584"/>
      <c r="FVA90" s="584"/>
      <c r="FVB90" s="584"/>
      <c r="FVC90" s="584"/>
      <c r="FVD90" s="584"/>
      <c r="FVE90" s="584"/>
      <c r="FVF90" s="584"/>
      <c r="FVG90" s="584"/>
      <c r="FVH90" s="584"/>
      <c r="FVI90" s="584"/>
      <c r="FVJ90" s="584"/>
      <c r="FVK90" s="584"/>
      <c r="FVL90" s="584"/>
      <c r="FVM90" s="584"/>
      <c r="FVN90" s="584"/>
      <c r="FVO90" s="584"/>
      <c r="FVP90" s="584"/>
      <c r="FVQ90" s="584"/>
      <c r="FVR90" s="584"/>
      <c r="FVS90" s="584"/>
      <c r="FVT90" s="584"/>
      <c r="FVU90" s="584"/>
      <c r="FVV90" s="584"/>
      <c r="FVW90" s="584"/>
      <c r="FVX90" s="584"/>
      <c r="FVY90" s="584"/>
      <c r="FVZ90" s="584"/>
      <c r="FWA90" s="584"/>
      <c r="FWB90" s="584"/>
      <c r="FWC90" s="584"/>
      <c r="FWD90" s="584"/>
      <c r="FWE90" s="584"/>
      <c r="FWF90" s="584"/>
      <c r="FWG90" s="584"/>
      <c r="FWH90" s="584"/>
      <c r="FWI90" s="584"/>
      <c r="FWJ90" s="584"/>
      <c r="FWK90" s="584"/>
      <c r="FWL90" s="584"/>
      <c r="FWM90" s="584"/>
      <c r="FWN90" s="584"/>
      <c r="FWO90" s="584"/>
      <c r="FWP90" s="584"/>
      <c r="FWQ90" s="584"/>
      <c r="FWR90" s="584"/>
      <c r="FWS90" s="584"/>
      <c r="FWT90" s="584"/>
      <c r="FWU90" s="584"/>
      <c r="FWV90" s="584"/>
      <c r="FWW90" s="584"/>
      <c r="FWX90" s="584"/>
      <c r="FWY90" s="584"/>
      <c r="FWZ90" s="584"/>
      <c r="FXA90" s="584"/>
      <c r="FXB90" s="584"/>
      <c r="FXC90" s="584"/>
      <c r="FXD90" s="584"/>
      <c r="FXE90" s="584"/>
      <c r="FXF90" s="584"/>
      <c r="FXG90" s="584"/>
      <c r="FXH90" s="584"/>
      <c r="FXI90" s="584"/>
      <c r="FXJ90" s="584"/>
      <c r="FXK90" s="584"/>
      <c r="FXL90" s="584"/>
      <c r="FXM90" s="584"/>
      <c r="FXN90" s="584"/>
      <c r="FXO90" s="584"/>
      <c r="FXP90" s="584"/>
      <c r="FXQ90" s="584"/>
      <c r="FXR90" s="584"/>
      <c r="FXS90" s="584"/>
      <c r="FXT90" s="584"/>
      <c r="FXU90" s="584"/>
      <c r="FXV90" s="584"/>
      <c r="FXW90" s="584"/>
      <c r="FXX90" s="584"/>
      <c r="FXY90" s="584"/>
      <c r="FXZ90" s="584"/>
      <c r="FYA90" s="584"/>
      <c r="FYB90" s="584"/>
      <c r="FYC90" s="584"/>
      <c r="FYD90" s="584"/>
      <c r="FYE90" s="584"/>
      <c r="FYF90" s="584"/>
      <c r="FYG90" s="584"/>
      <c r="FYH90" s="584"/>
      <c r="FYI90" s="584"/>
      <c r="FYJ90" s="584"/>
      <c r="FYK90" s="584"/>
      <c r="FYL90" s="584"/>
      <c r="FYM90" s="584"/>
      <c r="FYN90" s="584"/>
      <c r="FYO90" s="584"/>
      <c r="FYP90" s="584"/>
      <c r="FYQ90" s="584"/>
      <c r="FYR90" s="584"/>
      <c r="FYS90" s="584"/>
      <c r="FYT90" s="584"/>
      <c r="FYU90" s="584"/>
      <c r="FYV90" s="584"/>
      <c r="FYW90" s="584"/>
      <c r="FYX90" s="584"/>
      <c r="FYY90" s="584"/>
      <c r="FYZ90" s="584"/>
      <c r="FZA90" s="584"/>
      <c r="FZB90" s="584"/>
      <c r="FZC90" s="584"/>
      <c r="FZD90" s="584"/>
      <c r="FZE90" s="584"/>
      <c r="FZF90" s="584"/>
      <c r="FZG90" s="584"/>
      <c r="FZH90" s="584"/>
      <c r="FZI90" s="584"/>
      <c r="FZJ90" s="584"/>
      <c r="FZK90" s="584"/>
      <c r="FZL90" s="584"/>
      <c r="FZM90" s="584"/>
      <c r="FZN90" s="584"/>
      <c r="FZO90" s="584"/>
      <c r="FZP90" s="584"/>
      <c r="FZQ90" s="584"/>
      <c r="FZR90" s="584"/>
      <c r="FZS90" s="584"/>
      <c r="FZT90" s="584"/>
      <c r="FZU90" s="584"/>
      <c r="FZV90" s="584"/>
      <c r="FZW90" s="584"/>
      <c r="FZX90" s="584"/>
      <c r="FZY90" s="584"/>
      <c r="FZZ90" s="584"/>
      <c r="GAA90" s="584"/>
      <c r="GAB90" s="584"/>
      <c r="GAC90" s="584"/>
      <c r="GAD90" s="584"/>
      <c r="GAE90" s="584"/>
      <c r="GAF90" s="584"/>
      <c r="GAG90" s="584"/>
      <c r="GAH90" s="584"/>
      <c r="GAI90" s="584"/>
      <c r="GAJ90" s="584"/>
      <c r="GAK90" s="584"/>
      <c r="GAL90" s="584"/>
      <c r="GAM90" s="584"/>
      <c r="GAN90" s="584"/>
      <c r="GAO90" s="584"/>
      <c r="GAP90" s="584"/>
      <c r="GAQ90" s="584"/>
      <c r="GAR90" s="584"/>
      <c r="GAS90" s="584"/>
      <c r="GAT90" s="584"/>
      <c r="GAU90" s="584"/>
      <c r="GAV90" s="584"/>
      <c r="GAW90" s="584"/>
      <c r="GAX90" s="584"/>
      <c r="GAY90" s="584"/>
      <c r="GAZ90" s="584"/>
      <c r="GBA90" s="584"/>
      <c r="GBB90" s="584"/>
      <c r="GBC90" s="584"/>
      <c r="GBD90" s="584"/>
      <c r="GBE90" s="584"/>
      <c r="GBF90" s="584"/>
      <c r="GBG90" s="584"/>
      <c r="GBH90" s="584"/>
      <c r="GBI90" s="584"/>
      <c r="GBJ90" s="584"/>
      <c r="GBK90" s="584"/>
      <c r="GBL90" s="584"/>
      <c r="GBM90" s="584"/>
      <c r="GBN90" s="584"/>
      <c r="GBO90" s="584"/>
      <c r="GBP90" s="584"/>
      <c r="GBQ90" s="584"/>
      <c r="GBR90" s="584"/>
      <c r="GBS90" s="584"/>
      <c r="GBT90" s="584"/>
      <c r="GBU90" s="584"/>
      <c r="GBV90" s="584"/>
      <c r="GBW90" s="584"/>
      <c r="GBX90" s="584"/>
      <c r="GBY90" s="584"/>
      <c r="GBZ90" s="584"/>
      <c r="GCA90" s="584"/>
      <c r="GCB90" s="584"/>
      <c r="GCC90" s="584"/>
      <c r="GCD90" s="584"/>
      <c r="GCE90" s="584"/>
      <c r="GCF90" s="584"/>
      <c r="GCG90" s="584"/>
      <c r="GCH90" s="584"/>
      <c r="GCI90" s="584"/>
      <c r="GCJ90" s="584"/>
      <c r="GCK90" s="584"/>
      <c r="GCL90" s="584"/>
      <c r="GCM90" s="584"/>
      <c r="GCN90" s="584"/>
      <c r="GCO90" s="584"/>
      <c r="GCP90" s="584"/>
      <c r="GCQ90" s="584"/>
      <c r="GCR90" s="584"/>
      <c r="GCS90" s="584"/>
      <c r="GCT90" s="584"/>
      <c r="GCU90" s="584"/>
      <c r="GCV90" s="584"/>
      <c r="GCW90" s="584"/>
      <c r="GCX90" s="584"/>
      <c r="GCY90" s="584"/>
      <c r="GCZ90" s="584"/>
      <c r="GDA90" s="584"/>
      <c r="GDB90" s="584"/>
      <c r="GDC90" s="584"/>
      <c r="GDD90" s="584"/>
      <c r="GDE90" s="584"/>
      <c r="GDF90" s="584"/>
      <c r="GDG90" s="584"/>
      <c r="GDH90" s="584"/>
      <c r="GDI90" s="584"/>
      <c r="GDJ90" s="584"/>
      <c r="GDK90" s="584"/>
      <c r="GDL90" s="584"/>
      <c r="GDM90" s="584"/>
      <c r="GDN90" s="584"/>
      <c r="GDO90" s="584"/>
      <c r="GDP90" s="584"/>
      <c r="GDQ90" s="584"/>
      <c r="GDR90" s="584"/>
      <c r="GDS90" s="584"/>
      <c r="GDT90" s="584"/>
      <c r="GDU90" s="584"/>
      <c r="GDV90" s="584"/>
      <c r="GDW90" s="584"/>
      <c r="GDX90" s="584"/>
      <c r="GDY90" s="584"/>
      <c r="GDZ90" s="584"/>
      <c r="GEA90" s="584"/>
      <c r="GEB90" s="584"/>
      <c r="GEC90" s="584"/>
      <c r="GED90" s="584"/>
      <c r="GEE90" s="584"/>
      <c r="GEF90" s="584"/>
      <c r="GEG90" s="584"/>
      <c r="GEH90" s="584"/>
      <c r="GEI90" s="584"/>
      <c r="GEJ90" s="584"/>
      <c r="GEK90" s="584"/>
      <c r="GEL90" s="584"/>
      <c r="GEM90" s="584"/>
      <c r="GEN90" s="584"/>
      <c r="GEO90" s="584"/>
      <c r="GEP90" s="584"/>
      <c r="GEQ90" s="584"/>
      <c r="GER90" s="584"/>
      <c r="GES90" s="584"/>
      <c r="GET90" s="584"/>
      <c r="GEU90" s="584"/>
      <c r="GEV90" s="584"/>
      <c r="GEW90" s="584"/>
      <c r="GEX90" s="584"/>
      <c r="GEY90" s="584"/>
      <c r="GEZ90" s="584"/>
      <c r="GFA90" s="584"/>
      <c r="GFB90" s="584"/>
      <c r="GFC90" s="584"/>
      <c r="GFD90" s="584"/>
      <c r="GFE90" s="584"/>
      <c r="GFF90" s="584"/>
      <c r="GFG90" s="584"/>
      <c r="GFH90" s="584"/>
      <c r="GFI90" s="584"/>
      <c r="GFJ90" s="584"/>
      <c r="GFK90" s="584"/>
      <c r="GFL90" s="584"/>
      <c r="GFM90" s="584"/>
      <c r="GFN90" s="584"/>
      <c r="GFO90" s="584"/>
      <c r="GFP90" s="584"/>
      <c r="GFQ90" s="584"/>
      <c r="GFR90" s="584"/>
      <c r="GFS90" s="584"/>
      <c r="GFT90" s="584"/>
      <c r="GFU90" s="584"/>
      <c r="GFV90" s="584"/>
      <c r="GFW90" s="584"/>
      <c r="GFX90" s="584"/>
      <c r="GFY90" s="584"/>
      <c r="GFZ90" s="584"/>
      <c r="GGA90" s="584"/>
      <c r="GGB90" s="584"/>
      <c r="GGC90" s="584"/>
      <c r="GGD90" s="584"/>
      <c r="GGE90" s="584"/>
      <c r="GGF90" s="584"/>
      <c r="GGG90" s="584"/>
      <c r="GGH90" s="584"/>
      <c r="GGI90" s="584"/>
      <c r="GGJ90" s="584"/>
      <c r="GGK90" s="584"/>
      <c r="GGL90" s="584"/>
      <c r="GGM90" s="584"/>
      <c r="GGN90" s="584"/>
      <c r="GGO90" s="584"/>
      <c r="GGP90" s="584"/>
      <c r="GGQ90" s="584"/>
      <c r="GGR90" s="584"/>
      <c r="GGS90" s="584"/>
      <c r="GGT90" s="584"/>
      <c r="GGU90" s="584"/>
      <c r="GGV90" s="584"/>
      <c r="GGW90" s="584"/>
      <c r="GGX90" s="584"/>
      <c r="GGY90" s="584"/>
      <c r="GGZ90" s="584"/>
      <c r="GHA90" s="584"/>
      <c r="GHB90" s="584"/>
      <c r="GHC90" s="584"/>
      <c r="GHD90" s="584"/>
      <c r="GHE90" s="584"/>
      <c r="GHF90" s="584"/>
      <c r="GHG90" s="584"/>
      <c r="GHH90" s="584"/>
      <c r="GHI90" s="584"/>
      <c r="GHJ90" s="584"/>
      <c r="GHK90" s="584"/>
      <c r="GHL90" s="584"/>
      <c r="GHM90" s="584"/>
      <c r="GHN90" s="584"/>
      <c r="GHO90" s="584"/>
      <c r="GHP90" s="584"/>
      <c r="GHQ90" s="584"/>
      <c r="GHR90" s="584"/>
      <c r="GHS90" s="584"/>
      <c r="GHT90" s="584"/>
      <c r="GHU90" s="584"/>
      <c r="GHV90" s="584"/>
      <c r="GHW90" s="584"/>
      <c r="GHX90" s="584"/>
      <c r="GHY90" s="584"/>
      <c r="GHZ90" s="584"/>
      <c r="GIA90" s="584"/>
      <c r="GIB90" s="584"/>
      <c r="GIC90" s="584"/>
      <c r="GID90" s="584"/>
      <c r="GIE90" s="584"/>
      <c r="GIF90" s="584"/>
      <c r="GIG90" s="584"/>
      <c r="GIH90" s="584"/>
      <c r="GII90" s="584"/>
      <c r="GIJ90" s="584"/>
      <c r="GIK90" s="584"/>
      <c r="GIL90" s="584"/>
      <c r="GIM90" s="584"/>
      <c r="GIN90" s="584"/>
      <c r="GIO90" s="584"/>
      <c r="GIP90" s="584"/>
      <c r="GIQ90" s="584"/>
      <c r="GIR90" s="584"/>
      <c r="GIS90" s="584"/>
      <c r="GIT90" s="584"/>
      <c r="GIU90" s="584"/>
      <c r="GIV90" s="584"/>
      <c r="GIW90" s="584"/>
      <c r="GIX90" s="584"/>
      <c r="GIY90" s="584"/>
      <c r="GIZ90" s="584"/>
      <c r="GJA90" s="584"/>
      <c r="GJB90" s="584"/>
      <c r="GJC90" s="584"/>
      <c r="GJD90" s="584"/>
      <c r="GJE90" s="584"/>
      <c r="GJF90" s="584"/>
      <c r="GJG90" s="584"/>
      <c r="GJH90" s="584"/>
      <c r="GJI90" s="584"/>
      <c r="GJJ90" s="584"/>
      <c r="GJK90" s="584"/>
      <c r="GJL90" s="584"/>
      <c r="GJM90" s="584"/>
      <c r="GJN90" s="584"/>
      <c r="GJO90" s="584"/>
      <c r="GJP90" s="584"/>
      <c r="GJQ90" s="584"/>
      <c r="GJR90" s="584"/>
      <c r="GJS90" s="584"/>
      <c r="GJT90" s="584"/>
      <c r="GJU90" s="584"/>
      <c r="GJV90" s="584"/>
      <c r="GJW90" s="584"/>
      <c r="GJX90" s="584"/>
      <c r="GJY90" s="584"/>
      <c r="GJZ90" s="584"/>
      <c r="GKA90" s="584"/>
      <c r="GKB90" s="584"/>
      <c r="GKC90" s="584"/>
      <c r="GKD90" s="584"/>
      <c r="GKE90" s="584"/>
      <c r="GKF90" s="584"/>
      <c r="GKG90" s="584"/>
      <c r="GKH90" s="584"/>
      <c r="GKI90" s="584"/>
      <c r="GKJ90" s="584"/>
      <c r="GKK90" s="584"/>
      <c r="GKL90" s="584"/>
      <c r="GKM90" s="584"/>
      <c r="GKN90" s="584"/>
      <c r="GKO90" s="584"/>
      <c r="GKP90" s="584"/>
      <c r="GKQ90" s="584"/>
      <c r="GKR90" s="584"/>
      <c r="GKS90" s="584"/>
      <c r="GKT90" s="584"/>
      <c r="GKU90" s="584"/>
      <c r="GKV90" s="584"/>
      <c r="GKW90" s="584"/>
      <c r="GKX90" s="584"/>
      <c r="GKY90" s="584"/>
      <c r="GKZ90" s="584"/>
      <c r="GLA90" s="584"/>
      <c r="GLB90" s="584"/>
      <c r="GLC90" s="584"/>
      <c r="GLD90" s="584"/>
      <c r="GLE90" s="584"/>
      <c r="GLF90" s="584"/>
      <c r="GLG90" s="584"/>
      <c r="GLH90" s="584"/>
      <c r="GLI90" s="584"/>
      <c r="GLJ90" s="584"/>
      <c r="GLK90" s="584"/>
      <c r="GLL90" s="584"/>
      <c r="GLM90" s="584"/>
      <c r="GLN90" s="584"/>
      <c r="GLO90" s="584"/>
      <c r="GLP90" s="584"/>
      <c r="GLQ90" s="584"/>
      <c r="GLR90" s="584"/>
      <c r="GLS90" s="584"/>
      <c r="GLT90" s="584"/>
      <c r="GLU90" s="584"/>
      <c r="GLV90" s="584"/>
      <c r="GLW90" s="584"/>
      <c r="GLX90" s="584"/>
      <c r="GLY90" s="584"/>
      <c r="GLZ90" s="584"/>
      <c r="GMA90" s="584"/>
      <c r="GMB90" s="584"/>
      <c r="GMC90" s="584"/>
      <c r="GMD90" s="584"/>
      <c r="GME90" s="584"/>
      <c r="GMF90" s="584"/>
      <c r="GMG90" s="584"/>
      <c r="GMH90" s="584"/>
      <c r="GMI90" s="584"/>
      <c r="GMJ90" s="584"/>
      <c r="GMK90" s="584"/>
      <c r="GML90" s="584"/>
      <c r="GMM90" s="584"/>
      <c r="GMN90" s="584"/>
      <c r="GMO90" s="584"/>
      <c r="GMP90" s="584"/>
      <c r="GMQ90" s="584"/>
      <c r="GMR90" s="584"/>
      <c r="GMS90" s="584"/>
      <c r="GMT90" s="584"/>
      <c r="GMU90" s="584"/>
      <c r="GMV90" s="584"/>
      <c r="GMW90" s="584"/>
      <c r="GMX90" s="584"/>
      <c r="GMY90" s="584"/>
      <c r="GMZ90" s="584"/>
      <c r="GNA90" s="584"/>
      <c r="GNB90" s="584"/>
      <c r="GNC90" s="584"/>
      <c r="GND90" s="584"/>
      <c r="GNE90" s="584"/>
      <c r="GNF90" s="584"/>
      <c r="GNG90" s="584"/>
      <c r="GNH90" s="584"/>
      <c r="GNI90" s="584"/>
      <c r="GNJ90" s="584"/>
      <c r="GNK90" s="584"/>
      <c r="GNL90" s="584"/>
      <c r="GNM90" s="584"/>
      <c r="GNN90" s="584"/>
      <c r="GNO90" s="584"/>
      <c r="GNP90" s="584"/>
      <c r="GNQ90" s="584"/>
      <c r="GNR90" s="584"/>
      <c r="GNS90" s="584"/>
      <c r="GNT90" s="584"/>
      <c r="GNU90" s="584"/>
      <c r="GNV90" s="584"/>
      <c r="GNW90" s="584"/>
      <c r="GNX90" s="584"/>
      <c r="GNY90" s="584"/>
      <c r="GNZ90" s="584"/>
      <c r="GOA90" s="584"/>
      <c r="GOB90" s="584"/>
      <c r="GOC90" s="584"/>
      <c r="GOD90" s="584"/>
      <c r="GOE90" s="584"/>
      <c r="GOF90" s="584"/>
      <c r="GOG90" s="584"/>
      <c r="GOH90" s="584"/>
      <c r="GOI90" s="584"/>
      <c r="GOJ90" s="584"/>
      <c r="GOK90" s="584"/>
      <c r="GOL90" s="584"/>
      <c r="GOM90" s="584"/>
      <c r="GON90" s="584"/>
      <c r="GOO90" s="584"/>
      <c r="GOP90" s="584"/>
      <c r="GOQ90" s="584"/>
      <c r="GOR90" s="584"/>
      <c r="GOS90" s="584"/>
      <c r="GOT90" s="584"/>
      <c r="GOU90" s="584"/>
      <c r="GOV90" s="584"/>
      <c r="GOW90" s="584"/>
      <c r="GOX90" s="584"/>
      <c r="GOY90" s="584"/>
      <c r="GOZ90" s="584"/>
      <c r="GPA90" s="584"/>
      <c r="GPB90" s="584"/>
      <c r="GPC90" s="584"/>
      <c r="GPD90" s="584"/>
      <c r="GPE90" s="584"/>
      <c r="GPF90" s="584"/>
      <c r="GPG90" s="584"/>
      <c r="GPH90" s="584"/>
      <c r="GPI90" s="584"/>
      <c r="GPJ90" s="584"/>
      <c r="GPK90" s="584"/>
      <c r="GPL90" s="584"/>
      <c r="GPM90" s="584"/>
      <c r="GPN90" s="584"/>
      <c r="GPO90" s="584"/>
      <c r="GPP90" s="584"/>
      <c r="GPQ90" s="584"/>
      <c r="GPR90" s="584"/>
      <c r="GPS90" s="584"/>
      <c r="GPT90" s="584"/>
      <c r="GPU90" s="584"/>
      <c r="GPV90" s="584"/>
      <c r="GPW90" s="584"/>
      <c r="GPX90" s="584"/>
      <c r="GPY90" s="584"/>
      <c r="GPZ90" s="584"/>
      <c r="GQA90" s="584"/>
      <c r="GQB90" s="584"/>
      <c r="GQC90" s="584"/>
      <c r="GQD90" s="584"/>
      <c r="GQE90" s="584"/>
      <c r="GQF90" s="584"/>
      <c r="GQG90" s="584"/>
      <c r="GQH90" s="584"/>
      <c r="GQI90" s="584"/>
      <c r="GQJ90" s="584"/>
      <c r="GQK90" s="584"/>
      <c r="GQL90" s="584"/>
      <c r="GQM90" s="584"/>
      <c r="GQN90" s="584"/>
      <c r="GQO90" s="584"/>
      <c r="GQP90" s="584"/>
      <c r="GQQ90" s="584"/>
      <c r="GQR90" s="584"/>
      <c r="GQS90" s="584"/>
      <c r="GQT90" s="584"/>
      <c r="GQU90" s="584"/>
      <c r="GQV90" s="584"/>
      <c r="GQW90" s="584"/>
      <c r="GQX90" s="584"/>
      <c r="GQY90" s="584"/>
      <c r="GQZ90" s="584"/>
      <c r="GRA90" s="584"/>
      <c r="GRB90" s="584"/>
      <c r="GRC90" s="584"/>
      <c r="GRD90" s="584"/>
      <c r="GRE90" s="584"/>
      <c r="GRF90" s="584"/>
      <c r="GRG90" s="584"/>
      <c r="GRH90" s="584"/>
      <c r="GRI90" s="584"/>
      <c r="GRJ90" s="584"/>
      <c r="GRK90" s="584"/>
      <c r="GRL90" s="584"/>
      <c r="GRM90" s="584"/>
      <c r="GRN90" s="584"/>
      <c r="GRO90" s="584"/>
      <c r="GRP90" s="584"/>
      <c r="GRQ90" s="584"/>
      <c r="GRR90" s="584"/>
      <c r="GRS90" s="584"/>
      <c r="GRT90" s="584"/>
      <c r="GRU90" s="584"/>
      <c r="GRV90" s="584"/>
      <c r="GRW90" s="584"/>
      <c r="GRX90" s="584"/>
      <c r="GRY90" s="584"/>
      <c r="GRZ90" s="584"/>
      <c r="GSA90" s="584"/>
      <c r="GSB90" s="584"/>
      <c r="GSC90" s="584"/>
      <c r="GSD90" s="584"/>
      <c r="GSE90" s="584"/>
      <c r="GSF90" s="584"/>
      <c r="GSG90" s="584"/>
      <c r="GSH90" s="584"/>
      <c r="GSI90" s="584"/>
      <c r="GSJ90" s="584"/>
      <c r="GSK90" s="584"/>
      <c r="GSL90" s="584"/>
      <c r="GSM90" s="584"/>
      <c r="GSN90" s="584"/>
      <c r="GSO90" s="584"/>
      <c r="GSP90" s="584"/>
      <c r="GSQ90" s="584"/>
      <c r="GSR90" s="584"/>
      <c r="GSS90" s="584"/>
      <c r="GST90" s="584"/>
      <c r="GSU90" s="584"/>
      <c r="GSV90" s="584"/>
      <c r="GSW90" s="584"/>
      <c r="GSX90" s="584"/>
      <c r="GSY90" s="584"/>
      <c r="GSZ90" s="584"/>
      <c r="GTA90" s="584"/>
      <c r="GTB90" s="584"/>
      <c r="GTC90" s="584"/>
      <c r="GTD90" s="584"/>
      <c r="GTE90" s="584"/>
      <c r="GTF90" s="584"/>
      <c r="GTG90" s="584"/>
      <c r="GTH90" s="584"/>
      <c r="GTI90" s="584"/>
      <c r="GTJ90" s="584"/>
      <c r="GTK90" s="584"/>
      <c r="GTL90" s="584"/>
      <c r="GTM90" s="584"/>
      <c r="GTN90" s="584"/>
      <c r="GTO90" s="584"/>
      <c r="GTP90" s="584"/>
      <c r="GTQ90" s="584"/>
      <c r="GTR90" s="584"/>
      <c r="GTS90" s="584"/>
      <c r="GTT90" s="584"/>
      <c r="GTU90" s="584"/>
      <c r="GTV90" s="584"/>
      <c r="GTW90" s="584"/>
      <c r="GTX90" s="584"/>
      <c r="GTY90" s="584"/>
      <c r="GTZ90" s="584"/>
      <c r="GUA90" s="584"/>
      <c r="GUB90" s="584"/>
      <c r="GUC90" s="584"/>
      <c r="GUD90" s="584"/>
      <c r="GUE90" s="584"/>
      <c r="GUF90" s="584"/>
      <c r="GUG90" s="584"/>
      <c r="GUH90" s="584"/>
      <c r="GUI90" s="584"/>
      <c r="GUJ90" s="584"/>
      <c r="GUK90" s="584"/>
      <c r="GUL90" s="584"/>
      <c r="GUM90" s="584"/>
      <c r="GUN90" s="584"/>
      <c r="GUO90" s="584"/>
      <c r="GUP90" s="584"/>
      <c r="GUQ90" s="584"/>
      <c r="GUR90" s="584"/>
      <c r="GUS90" s="584"/>
      <c r="GUT90" s="584"/>
      <c r="GUU90" s="584"/>
      <c r="GUV90" s="584"/>
      <c r="GUW90" s="584"/>
      <c r="GUX90" s="584"/>
      <c r="GUY90" s="584"/>
      <c r="GUZ90" s="584"/>
      <c r="GVA90" s="584"/>
      <c r="GVB90" s="584"/>
      <c r="GVC90" s="584"/>
      <c r="GVD90" s="584"/>
      <c r="GVE90" s="584"/>
      <c r="GVF90" s="584"/>
      <c r="GVG90" s="584"/>
      <c r="GVH90" s="584"/>
      <c r="GVI90" s="584"/>
      <c r="GVJ90" s="584"/>
      <c r="GVK90" s="584"/>
      <c r="GVL90" s="584"/>
      <c r="GVM90" s="584"/>
      <c r="GVN90" s="584"/>
      <c r="GVO90" s="584"/>
      <c r="GVP90" s="584"/>
      <c r="GVQ90" s="584"/>
      <c r="GVR90" s="584"/>
      <c r="GVS90" s="584"/>
      <c r="GVT90" s="584"/>
      <c r="GVU90" s="584"/>
      <c r="GVV90" s="584"/>
      <c r="GVW90" s="584"/>
      <c r="GVX90" s="584"/>
      <c r="GVY90" s="584"/>
      <c r="GVZ90" s="584"/>
      <c r="GWA90" s="584"/>
      <c r="GWB90" s="584"/>
      <c r="GWC90" s="584"/>
      <c r="GWD90" s="584"/>
      <c r="GWE90" s="584"/>
      <c r="GWF90" s="584"/>
      <c r="GWG90" s="584"/>
      <c r="GWH90" s="584"/>
      <c r="GWI90" s="584"/>
      <c r="GWJ90" s="584"/>
      <c r="GWK90" s="584"/>
      <c r="GWL90" s="584"/>
      <c r="GWM90" s="584"/>
      <c r="GWN90" s="584"/>
      <c r="GWO90" s="584"/>
      <c r="GWP90" s="584"/>
      <c r="GWQ90" s="584"/>
      <c r="GWR90" s="584"/>
      <c r="GWS90" s="584"/>
      <c r="GWT90" s="584"/>
      <c r="GWU90" s="584"/>
      <c r="GWV90" s="584"/>
      <c r="GWW90" s="584"/>
      <c r="GWX90" s="584"/>
      <c r="GWY90" s="584"/>
      <c r="GWZ90" s="584"/>
      <c r="GXA90" s="584"/>
      <c r="GXB90" s="584"/>
      <c r="GXC90" s="584"/>
      <c r="GXD90" s="584"/>
      <c r="GXE90" s="584"/>
      <c r="GXF90" s="584"/>
      <c r="GXG90" s="584"/>
      <c r="GXH90" s="584"/>
      <c r="GXI90" s="584"/>
      <c r="GXJ90" s="584"/>
      <c r="GXK90" s="584"/>
      <c r="GXL90" s="584"/>
      <c r="GXM90" s="584"/>
      <c r="GXN90" s="584"/>
      <c r="GXO90" s="584"/>
      <c r="GXP90" s="584"/>
      <c r="GXQ90" s="584"/>
      <c r="GXR90" s="584"/>
      <c r="GXS90" s="584"/>
      <c r="GXT90" s="584"/>
      <c r="GXU90" s="584"/>
      <c r="GXV90" s="584"/>
      <c r="GXW90" s="584"/>
      <c r="GXX90" s="584"/>
      <c r="GXY90" s="584"/>
      <c r="GXZ90" s="584"/>
      <c r="GYA90" s="584"/>
      <c r="GYB90" s="584"/>
      <c r="GYC90" s="584"/>
      <c r="GYD90" s="584"/>
      <c r="GYE90" s="584"/>
      <c r="GYF90" s="584"/>
      <c r="GYG90" s="584"/>
      <c r="GYH90" s="584"/>
      <c r="GYI90" s="584"/>
      <c r="GYJ90" s="584"/>
      <c r="GYK90" s="584"/>
      <c r="GYL90" s="584"/>
      <c r="GYM90" s="584"/>
      <c r="GYN90" s="584"/>
      <c r="GYO90" s="584"/>
      <c r="GYP90" s="584"/>
      <c r="GYQ90" s="584"/>
      <c r="GYR90" s="584"/>
      <c r="GYS90" s="584"/>
      <c r="GYT90" s="584"/>
      <c r="GYU90" s="584"/>
      <c r="GYV90" s="584"/>
      <c r="GYW90" s="584"/>
      <c r="GYX90" s="584"/>
      <c r="GYY90" s="584"/>
      <c r="GYZ90" s="584"/>
      <c r="GZA90" s="584"/>
      <c r="GZB90" s="584"/>
      <c r="GZC90" s="584"/>
      <c r="GZD90" s="584"/>
      <c r="GZE90" s="584"/>
      <c r="GZF90" s="584"/>
      <c r="GZG90" s="584"/>
      <c r="GZH90" s="584"/>
      <c r="GZI90" s="584"/>
      <c r="GZJ90" s="584"/>
      <c r="GZK90" s="584"/>
      <c r="GZL90" s="584"/>
      <c r="GZM90" s="584"/>
      <c r="GZN90" s="584"/>
      <c r="GZO90" s="584"/>
      <c r="GZP90" s="584"/>
      <c r="GZQ90" s="584"/>
      <c r="GZR90" s="584"/>
      <c r="GZS90" s="584"/>
      <c r="GZT90" s="584"/>
      <c r="GZU90" s="584"/>
      <c r="GZV90" s="584"/>
      <c r="GZW90" s="584"/>
      <c r="GZX90" s="584"/>
      <c r="GZY90" s="584"/>
      <c r="GZZ90" s="584"/>
      <c r="HAA90" s="584"/>
      <c r="HAB90" s="584"/>
      <c r="HAC90" s="584"/>
      <c r="HAD90" s="584"/>
      <c r="HAE90" s="584"/>
      <c r="HAF90" s="584"/>
      <c r="HAG90" s="584"/>
      <c r="HAH90" s="584"/>
      <c r="HAI90" s="584"/>
      <c r="HAJ90" s="584"/>
      <c r="HAK90" s="584"/>
      <c r="HAL90" s="584"/>
      <c r="HAM90" s="584"/>
      <c r="HAN90" s="584"/>
      <c r="HAO90" s="584"/>
      <c r="HAP90" s="584"/>
      <c r="HAQ90" s="584"/>
      <c r="HAR90" s="584"/>
      <c r="HAS90" s="584"/>
      <c r="HAT90" s="584"/>
      <c r="HAU90" s="584"/>
      <c r="HAV90" s="584"/>
      <c r="HAW90" s="584"/>
      <c r="HAX90" s="584"/>
      <c r="HAY90" s="584"/>
      <c r="HAZ90" s="584"/>
      <c r="HBA90" s="584"/>
      <c r="HBB90" s="584"/>
      <c r="HBC90" s="584"/>
      <c r="HBD90" s="584"/>
      <c r="HBE90" s="584"/>
      <c r="HBF90" s="584"/>
      <c r="HBG90" s="584"/>
      <c r="HBH90" s="584"/>
      <c r="HBI90" s="584"/>
      <c r="HBJ90" s="584"/>
      <c r="HBK90" s="584"/>
      <c r="HBL90" s="584"/>
      <c r="HBM90" s="584"/>
      <c r="HBN90" s="584"/>
      <c r="HBO90" s="584"/>
      <c r="HBP90" s="584"/>
      <c r="HBQ90" s="584"/>
      <c r="HBR90" s="584"/>
      <c r="HBS90" s="584"/>
      <c r="HBT90" s="584"/>
      <c r="HBU90" s="584"/>
      <c r="HBV90" s="584"/>
      <c r="HBW90" s="584"/>
      <c r="HBX90" s="584"/>
      <c r="HBY90" s="584"/>
      <c r="HBZ90" s="584"/>
      <c r="HCA90" s="584"/>
      <c r="HCB90" s="584"/>
      <c r="HCC90" s="584"/>
      <c r="HCD90" s="584"/>
      <c r="HCE90" s="584"/>
      <c r="HCF90" s="584"/>
      <c r="HCG90" s="584"/>
      <c r="HCH90" s="584"/>
      <c r="HCI90" s="584"/>
      <c r="HCJ90" s="584"/>
      <c r="HCK90" s="584"/>
      <c r="HCL90" s="584"/>
      <c r="HCM90" s="584"/>
      <c r="HCN90" s="584"/>
      <c r="HCO90" s="584"/>
      <c r="HCP90" s="584"/>
      <c r="HCQ90" s="584"/>
      <c r="HCR90" s="584"/>
      <c r="HCS90" s="584"/>
      <c r="HCT90" s="584"/>
      <c r="HCU90" s="584"/>
      <c r="HCV90" s="584"/>
      <c r="HCW90" s="584"/>
      <c r="HCX90" s="584"/>
      <c r="HCY90" s="584"/>
      <c r="HCZ90" s="584"/>
      <c r="HDA90" s="584"/>
      <c r="HDB90" s="584"/>
      <c r="HDC90" s="584"/>
      <c r="HDD90" s="584"/>
      <c r="HDE90" s="584"/>
      <c r="HDF90" s="584"/>
      <c r="HDG90" s="584"/>
      <c r="HDH90" s="584"/>
      <c r="HDI90" s="584"/>
      <c r="HDJ90" s="584"/>
      <c r="HDK90" s="584"/>
      <c r="HDL90" s="584"/>
      <c r="HDM90" s="584"/>
      <c r="HDN90" s="584"/>
      <c r="HDO90" s="584"/>
      <c r="HDP90" s="584"/>
      <c r="HDQ90" s="584"/>
      <c r="HDR90" s="584"/>
      <c r="HDS90" s="584"/>
      <c r="HDT90" s="584"/>
      <c r="HDU90" s="584"/>
      <c r="HDV90" s="584"/>
      <c r="HDW90" s="584"/>
      <c r="HDX90" s="584"/>
      <c r="HDY90" s="584"/>
      <c r="HDZ90" s="584"/>
      <c r="HEA90" s="584"/>
      <c r="HEB90" s="584"/>
      <c r="HEC90" s="584"/>
      <c r="HED90" s="584"/>
      <c r="HEE90" s="584"/>
      <c r="HEF90" s="584"/>
      <c r="HEG90" s="584"/>
      <c r="HEH90" s="584"/>
      <c r="HEI90" s="584"/>
      <c r="HEJ90" s="584"/>
      <c r="HEK90" s="584"/>
      <c r="HEL90" s="584"/>
      <c r="HEM90" s="584"/>
      <c r="HEN90" s="584"/>
      <c r="HEO90" s="584"/>
      <c r="HEP90" s="584"/>
      <c r="HEQ90" s="584"/>
      <c r="HER90" s="584"/>
      <c r="HES90" s="584"/>
      <c r="HET90" s="584"/>
      <c r="HEU90" s="584"/>
      <c r="HEV90" s="584"/>
      <c r="HEW90" s="584"/>
      <c r="HEX90" s="584"/>
      <c r="HEY90" s="584"/>
      <c r="HEZ90" s="584"/>
      <c r="HFA90" s="584"/>
      <c r="HFB90" s="584"/>
      <c r="HFC90" s="584"/>
      <c r="HFD90" s="584"/>
      <c r="HFE90" s="584"/>
      <c r="HFF90" s="584"/>
      <c r="HFG90" s="584"/>
      <c r="HFH90" s="584"/>
      <c r="HFI90" s="584"/>
      <c r="HFJ90" s="584"/>
      <c r="HFK90" s="584"/>
      <c r="HFL90" s="584"/>
      <c r="HFM90" s="584"/>
      <c r="HFN90" s="584"/>
      <c r="HFO90" s="584"/>
      <c r="HFP90" s="584"/>
      <c r="HFQ90" s="584"/>
      <c r="HFR90" s="584"/>
      <c r="HFS90" s="584"/>
      <c r="HFT90" s="584"/>
      <c r="HFU90" s="584"/>
      <c r="HFV90" s="584"/>
      <c r="HFW90" s="584"/>
      <c r="HFX90" s="584"/>
      <c r="HFY90" s="584"/>
      <c r="HFZ90" s="584"/>
      <c r="HGA90" s="584"/>
      <c r="HGB90" s="584"/>
      <c r="HGC90" s="584"/>
      <c r="HGD90" s="584"/>
      <c r="HGE90" s="584"/>
      <c r="HGF90" s="584"/>
      <c r="HGG90" s="584"/>
      <c r="HGH90" s="584"/>
      <c r="HGI90" s="584"/>
      <c r="HGJ90" s="584"/>
      <c r="HGK90" s="584"/>
      <c r="HGL90" s="584"/>
      <c r="HGM90" s="584"/>
      <c r="HGN90" s="584"/>
      <c r="HGO90" s="584"/>
      <c r="HGP90" s="584"/>
      <c r="HGQ90" s="584"/>
      <c r="HGR90" s="584"/>
      <c r="HGS90" s="584"/>
      <c r="HGT90" s="584"/>
      <c r="HGU90" s="584"/>
      <c r="HGV90" s="584"/>
      <c r="HGW90" s="584"/>
      <c r="HGX90" s="584"/>
      <c r="HGY90" s="584"/>
      <c r="HGZ90" s="584"/>
      <c r="HHA90" s="584"/>
      <c r="HHB90" s="584"/>
      <c r="HHC90" s="584"/>
      <c r="HHD90" s="584"/>
      <c r="HHE90" s="584"/>
      <c r="HHF90" s="584"/>
      <c r="HHG90" s="584"/>
      <c r="HHH90" s="584"/>
      <c r="HHI90" s="584"/>
      <c r="HHJ90" s="584"/>
      <c r="HHK90" s="584"/>
      <c r="HHL90" s="584"/>
      <c r="HHM90" s="584"/>
      <c r="HHN90" s="584"/>
      <c r="HHO90" s="584"/>
      <c r="HHP90" s="584"/>
      <c r="HHQ90" s="584"/>
      <c r="HHR90" s="584"/>
      <c r="HHS90" s="584"/>
      <c r="HHT90" s="584"/>
      <c r="HHU90" s="584"/>
      <c r="HHV90" s="584"/>
      <c r="HHW90" s="584"/>
      <c r="HHX90" s="584"/>
      <c r="HHY90" s="584"/>
      <c r="HHZ90" s="584"/>
      <c r="HIA90" s="584"/>
      <c r="HIB90" s="584"/>
      <c r="HIC90" s="584"/>
      <c r="HID90" s="584"/>
      <c r="HIE90" s="584"/>
      <c r="HIF90" s="584"/>
      <c r="HIG90" s="584"/>
      <c r="HIH90" s="584"/>
      <c r="HII90" s="584"/>
      <c r="HIJ90" s="584"/>
      <c r="HIK90" s="584"/>
      <c r="HIL90" s="584"/>
      <c r="HIM90" s="584"/>
      <c r="HIN90" s="584"/>
      <c r="HIO90" s="584"/>
      <c r="HIP90" s="584"/>
      <c r="HIQ90" s="584"/>
      <c r="HIR90" s="584"/>
      <c r="HIS90" s="584"/>
      <c r="HIT90" s="584"/>
      <c r="HIU90" s="584"/>
      <c r="HIV90" s="584"/>
      <c r="HIW90" s="584"/>
      <c r="HIX90" s="584"/>
      <c r="HIY90" s="584"/>
      <c r="HIZ90" s="584"/>
      <c r="HJA90" s="584"/>
      <c r="HJB90" s="584"/>
      <c r="HJC90" s="584"/>
      <c r="HJD90" s="584"/>
      <c r="HJE90" s="584"/>
      <c r="HJF90" s="584"/>
      <c r="HJG90" s="584"/>
      <c r="HJH90" s="584"/>
      <c r="HJI90" s="584"/>
      <c r="HJJ90" s="584"/>
      <c r="HJK90" s="584"/>
      <c r="HJL90" s="584"/>
      <c r="HJM90" s="584"/>
      <c r="HJN90" s="584"/>
      <c r="HJO90" s="584"/>
      <c r="HJP90" s="584"/>
      <c r="HJQ90" s="584"/>
      <c r="HJR90" s="584"/>
      <c r="HJS90" s="584"/>
      <c r="HJT90" s="584"/>
      <c r="HJU90" s="584"/>
      <c r="HJV90" s="584"/>
      <c r="HJW90" s="584"/>
      <c r="HJX90" s="584"/>
      <c r="HJY90" s="584"/>
      <c r="HJZ90" s="584"/>
      <c r="HKA90" s="584"/>
      <c r="HKB90" s="584"/>
      <c r="HKC90" s="584"/>
      <c r="HKD90" s="584"/>
      <c r="HKE90" s="584"/>
      <c r="HKF90" s="584"/>
      <c r="HKG90" s="584"/>
      <c r="HKH90" s="584"/>
      <c r="HKI90" s="584"/>
      <c r="HKJ90" s="584"/>
      <c r="HKK90" s="584"/>
      <c r="HKL90" s="584"/>
      <c r="HKM90" s="584"/>
      <c r="HKN90" s="584"/>
      <c r="HKO90" s="584"/>
      <c r="HKP90" s="584"/>
      <c r="HKQ90" s="584"/>
      <c r="HKR90" s="584"/>
      <c r="HKS90" s="584"/>
      <c r="HKT90" s="584"/>
      <c r="HKU90" s="584"/>
      <c r="HKV90" s="584"/>
      <c r="HKW90" s="584"/>
      <c r="HKX90" s="584"/>
      <c r="HKY90" s="584"/>
      <c r="HKZ90" s="584"/>
      <c r="HLA90" s="584"/>
      <c r="HLB90" s="584"/>
      <c r="HLC90" s="584"/>
      <c r="HLD90" s="584"/>
      <c r="HLE90" s="584"/>
      <c r="HLF90" s="584"/>
      <c r="HLG90" s="584"/>
      <c r="HLH90" s="584"/>
      <c r="HLI90" s="584"/>
      <c r="HLJ90" s="584"/>
      <c r="HLK90" s="584"/>
      <c r="HLL90" s="584"/>
      <c r="HLM90" s="584"/>
      <c r="HLN90" s="584"/>
      <c r="HLO90" s="584"/>
      <c r="HLP90" s="584"/>
      <c r="HLQ90" s="584"/>
      <c r="HLR90" s="584"/>
      <c r="HLS90" s="584"/>
      <c r="HLT90" s="584"/>
      <c r="HLU90" s="584"/>
      <c r="HLV90" s="584"/>
      <c r="HLW90" s="584"/>
      <c r="HLX90" s="584"/>
      <c r="HLY90" s="584"/>
      <c r="HLZ90" s="584"/>
      <c r="HMA90" s="584"/>
      <c r="HMB90" s="584"/>
      <c r="HMC90" s="584"/>
      <c r="HMD90" s="584"/>
      <c r="HME90" s="584"/>
      <c r="HMF90" s="584"/>
      <c r="HMG90" s="584"/>
      <c r="HMH90" s="584"/>
      <c r="HMI90" s="584"/>
      <c r="HMJ90" s="584"/>
      <c r="HMK90" s="584"/>
      <c r="HML90" s="584"/>
      <c r="HMM90" s="584"/>
      <c r="HMN90" s="584"/>
      <c r="HMO90" s="584"/>
      <c r="HMP90" s="584"/>
      <c r="HMQ90" s="584"/>
      <c r="HMR90" s="584"/>
      <c r="HMS90" s="584"/>
      <c r="HMT90" s="584"/>
      <c r="HMU90" s="584"/>
      <c r="HMV90" s="584"/>
      <c r="HMW90" s="584"/>
      <c r="HMX90" s="584"/>
      <c r="HMY90" s="584"/>
      <c r="HMZ90" s="584"/>
      <c r="HNA90" s="584"/>
      <c r="HNB90" s="584"/>
      <c r="HNC90" s="584"/>
      <c r="HND90" s="584"/>
      <c r="HNE90" s="584"/>
      <c r="HNF90" s="584"/>
      <c r="HNG90" s="584"/>
      <c r="HNH90" s="584"/>
      <c r="HNI90" s="584"/>
      <c r="HNJ90" s="584"/>
      <c r="HNK90" s="584"/>
      <c r="HNL90" s="584"/>
      <c r="HNM90" s="584"/>
      <c r="HNN90" s="584"/>
      <c r="HNO90" s="584"/>
      <c r="HNP90" s="584"/>
      <c r="HNQ90" s="584"/>
      <c r="HNR90" s="584"/>
      <c r="HNS90" s="584"/>
      <c r="HNT90" s="584"/>
      <c r="HNU90" s="584"/>
      <c r="HNV90" s="584"/>
      <c r="HNW90" s="584"/>
      <c r="HNX90" s="584"/>
      <c r="HNY90" s="584"/>
      <c r="HNZ90" s="584"/>
      <c r="HOA90" s="584"/>
      <c r="HOB90" s="584"/>
      <c r="HOC90" s="584"/>
      <c r="HOD90" s="584"/>
      <c r="HOE90" s="584"/>
      <c r="HOF90" s="584"/>
      <c r="HOG90" s="584"/>
      <c r="HOH90" s="584"/>
      <c r="HOI90" s="584"/>
      <c r="HOJ90" s="584"/>
      <c r="HOK90" s="584"/>
      <c r="HOL90" s="584"/>
      <c r="HOM90" s="584"/>
      <c r="HON90" s="584"/>
      <c r="HOO90" s="584"/>
      <c r="HOP90" s="584"/>
      <c r="HOQ90" s="584"/>
      <c r="HOR90" s="584"/>
      <c r="HOS90" s="584"/>
      <c r="HOT90" s="584"/>
      <c r="HOU90" s="584"/>
      <c r="HOV90" s="584"/>
      <c r="HOW90" s="584"/>
      <c r="HOX90" s="584"/>
      <c r="HOY90" s="584"/>
      <c r="HOZ90" s="584"/>
      <c r="HPA90" s="584"/>
      <c r="HPB90" s="584"/>
      <c r="HPC90" s="584"/>
      <c r="HPD90" s="584"/>
      <c r="HPE90" s="584"/>
      <c r="HPF90" s="584"/>
      <c r="HPG90" s="584"/>
      <c r="HPH90" s="584"/>
      <c r="HPI90" s="584"/>
      <c r="HPJ90" s="584"/>
      <c r="HPK90" s="584"/>
      <c r="HPL90" s="584"/>
      <c r="HPM90" s="584"/>
      <c r="HPN90" s="584"/>
      <c r="HPO90" s="584"/>
      <c r="HPP90" s="584"/>
      <c r="HPQ90" s="584"/>
      <c r="HPR90" s="584"/>
      <c r="HPS90" s="584"/>
      <c r="HPT90" s="584"/>
      <c r="HPU90" s="584"/>
      <c r="HPV90" s="584"/>
      <c r="HPW90" s="584"/>
      <c r="HPX90" s="584"/>
      <c r="HPY90" s="584"/>
      <c r="HPZ90" s="584"/>
      <c r="HQA90" s="584"/>
      <c r="HQB90" s="584"/>
      <c r="HQC90" s="584"/>
      <c r="HQD90" s="584"/>
      <c r="HQE90" s="584"/>
      <c r="HQF90" s="584"/>
      <c r="HQG90" s="584"/>
      <c r="HQH90" s="584"/>
      <c r="HQI90" s="584"/>
      <c r="HQJ90" s="584"/>
      <c r="HQK90" s="584"/>
      <c r="HQL90" s="584"/>
      <c r="HQM90" s="584"/>
      <c r="HQN90" s="584"/>
      <c r="HQO90" s="584"/>
      <c r="HQP90" s="584"/>
      <c r="HQQ90" s="584"/>
      <c r="HQR90" s="584"/>
      <c r="HQS90" s="584"/>
      <c r="HQT90" s="584"/>
      <c r="HQU90" s="584"/>
      <c r="HQV90" s="584"/>
      <c r="HQW90" s="584"/>
      <c r="HQX90" s="584"/>
      <c r="HQY90" s="584"/>
      <c r="HQZ90" s="584"/>
      <c r="HRA90" s="584"/>
      <c r="HRB90" s="584"/>
      <c r="HRC90" s="584"/>
      <c r="HRD90" s="584"/>
      <c r="HRE90" s="584"/>
      <c r="HRF90" s="584"/>
      <c r="HRG90" s="584"/>
      <c r="HRH90" s="584"/>
      <c r="HRI90" s="584"/>
      <c r="HRJ90" s="584"/>
      <c r="HRK90" s="584"/>
      <c r="HRL90" s="584"/>
      <c r="HRM90" s="584"/>
      <c r="HRN90" s="584"/>
      <c r="HRO90" s="584"/>
      <c r="HRP90" s="584"/>
      <c r="HRQ90" s="584"/>
      <c r="HRR90" s="584"/>
      <c r="HRS90" s="584"/>
      <c r="HRT90" s="584"/>
      <c r="HRU90" s="584"/>
      <c r="HRV90" s="584"/>
      <c r="HRW90" s="584"/>
      <c r="HRX90" s="584"/>
      <c r="HRY90" s="584"/>
      <c r="HRZ90" s="584"/>
      <c r="HSA90" s="584"/>
      <c r="HSB90" s="584"/>
      <c r="HSC90" s="584"/>
      <c r="HSD90" s="584"/>
      <c r="HSE90" s="584"/>
      <c r="HSF90" s="584"/>
      <c r="HSG90" s="584"/>
      <c r="HSH90" s="584"/>
      <c r="HSI90" s="584"/>
      <c r="HSJ90" s="584"/>
      <c r="HSK90" s="584"/>
      <c r="HSL90" s="584"/>
      <c r="HSM90" s="584"/>
      <c r="HSN90" s="584"/>
      <c r="HSO90" s="584"/>
      <c r="HSP90" s="584"/>
      <c r="HSQ90" s="584"/>
      <c r="HSR90" s="584"/>
      <c r="HSS90" s="584"/>
      <c r="HST90" s="584"/>
      <c r="HSU90" s="584"/>
      <c r="HSV90" s="584"/>
      <c r="HSW90" s="584"/>
      <c r="HSX90" s="584"/>
      <c r="HSY90" s="584"/>
      <c r="HSZ90" s="584"/>
      <c r="HTA90" s="584"/>
      <c r="HTB90" s="584"/>
      <c r="HTC90" s="584"/>
      <c r="HTD90" s="584"/>
      <c r="HTE90" s="584"/>
      <c r="HTF90" s="584"/>
      <c r="HTG90" s="584"/>
      <c r="HTH90" s="584"/>
      <c r="HTI90" s="584"/>
      <c r="HTJ90" s="584"/>
      <c r="HTK90" s="584"/>
      <c r="HTL90" s="584"/>
      <c r="HTM90" s="584"/>
      <c r="HTN90" s="584"/>
      <c r="HTO90" s="584"/>
      <c r="HTP90" s="584"/>
      <c r="HTQ90" s="584"/>
      <c r="HTR90" s="584"/>
      <c r="HTS90" s="584"/>
      <c r="HTT90" s="584"/>
      <c r="HTU90" s="584"/>
      <c r="HTV90" s="584"/>
      <c r="HTW90" s="584"/>
      <c r="HTX90" s="584"/>
      <c r="HTY90" s="584"/>
      <c r="HTZ90" s="584"/>
      <c r="HUA90" s="584"/>
      <c r="HUB90" s="584"/>
      <c r="HUC90" s="584"/>
      <c r="HUD90" s="584"/>
      <c r="HUE90" s="584"/>
      <c r="HUF90" s="584"/>
      <c r="HUG90" s="584"/>
      <c r="HUH90" s="584"/>
      <c r="HUI90" s="584"/>
      <c r="HUJ90" s="584"/>
      <c r="HUK90" s="584"/>
      <c r="HUL90" s="584"/>
      <c r="HUM90" s="584"/>
      <c r="HUN90" s="584"/>
      <c r="HUO90" s="584"/>
      <c r="HUP90" s="584"/>
      <c r="HUQ90" s="584"/>
      <c r="HUR90" s="584"/>
      <c r="HUS90" s="584"/>
      <c r="HUT90" s="584"/>
      <c r="HUU90" s="584"/>
      <c r="HUV90" s="584"/>
      <c r="HUW90" s="584"/>
      <c r="HUX90" s="584"/>
      <c r="HUY90" s="584"/>
      <c r="HUZ90" s="584"/>
      <c r="HVA90" s="584"/>
      <c r="HVB90" s="584"/>
      <c r="HVC90" s="584"/>
      <c r="HVD90" s="584"/>
      <c r="HVE90" s="584"/>
      <c r="HVF90" s="584"/>
      <c r="HVG90" s="584"/>
      <c r="HVH90" s="584"/>
      <c r="HVI90" s="584"/>
      <c r="HVJ90" s="584"/>
      <c r="HVK90" s="584"/>
      <c r="HVL90" s="584"/>
      <c r="HVM90" s="584"/>
      <c r="HVN90" s="584"/>
      <c r="HVO90" s="584"/>
      <c r="HVP90" s="584"/>
      <c r="HVQ90" s="584"/>
      <c r="HVR90" s="584"/>
      <c r="HVS90" s="584"/>
      <c r="HVT90" s="584"/>
      <c r="HVU90" s="584"/>
      <c r="HVV90" s="584"/>
      <c r="HVW90" s="584"/>
      <c r="HVX90" s="584"/>
      <c r="HVY90" s="584"/>
      <c r="HVZ90" s="584"/>
      <c r="HWA90" s="584"/>
      <c r="HWB90" s="584"/>
      <c r="HWC90" s="584"/>
      <c r="HWD90" s="584"/>
      <c r="HWE90" s="584"/>
      <c r="HWF90" s="584"/>
      <c r="HWG90" s="584"/>
      <c r="HWH90" s="584"/>
      <c r="HWI90" s="584"/>
      <c r="HWJ90" s="584"/>
      <c r="HWK90" s="584"/>
      <c r="HWL90" s="584"/>
      <c r="HWM90" s="584"/>
      <c r="HWN90" s="584"/>
      <c r="HWO90" s="584"/>
      <c r="HWP90" s="584"/>
      <c r="HWQ90" s="584"/>
      <c r="HWR90" s="584"/>
      <c r="HWS90" s="584"/>
      <c r="HWT90" s="584"/>
      <c r="HWU90" s="584"/>
      <c r="HWV90" s="584"/>
      <c r="HWW90" s="584"/>
      <c r="HWX90" s="584"/>
      <c r="HWY90" s="584"/>
      <c r="HWZ90" s="584"/>
      <c r="HXA90" s="584"/>
      <c r="HXB90" s="584"/>
      <c r="HXC90" s="584"/>
      <c r="HXD90" s="584"/>
      <c r="HXE90" s="584"/>
      <c r="HXF90" s="584"/>
      <c r="HXG90" s="584"/>
      <c r="HXH90" s="584"/>
      <c r="HXI90" s="584"/>
      <c r="HXJ90" s="584"/>
      <c r="HXK90" s="584"/>
      <c r="HXL90" s="584"/>
      <c r="HXM90" s="584"/>
      <c r="HXN90" s="584"/>
      <c r="HXO90" s="584"/>
      <c r="HXP90" s="584"/>
      <c r="HXQ90" s="584"/>
      <c r="HXR90" s="584"/>
      <c r="HXS90" s="584"/>
      <c r="HXT90" s="584"/>
      <c r="HXU90" s="584"/>
      <c r="HXV90" s="584"/>
      <c r="HXW90" s="584"/>
      <c r="HXX90" s="584"/>
      <c r="HXY90" s="584"/>
      <c r="HXZ90" s="584"/>
      <c r="HYA90" s="584"/>
      <c r="HYB90" s="584"/>
      <c r="HYC90" s="584"/>
      <c r="HYD90" s="584"/>
      <c r="HYE90" s="584"/>
      <c r="HYF90" s="584"/>
      <c r="HYG90" s="584"/>
      <c r="HYH90" s="584"/>
      <c r="HYI90" s="584"/>
      <c r="HYJ90" s="584"/>
      <c r="HYK90" s="584"/>
      <c r="HYL90" s="584"/>
      <c r="HYM90" s="584"/>
      <c r="HYN90" s="584"/>
      <c r="HYO90" s="584"/>
      <c r="HYP90" s="584"/>
      <c r="HYQ90" s="584"/>
      <c r="HYR90" s="584"/>
      <c r="HYS90" s="584"/>
      <c r="HYT90" s="584"/>
      <c r="HYU90" s="584"/>
      <c r="HYV90" s="584"/>
      <c r="HYW90" s="584"/>
      <c r="HYX90" s="584"/>
      <c r="HYY90" s="584"/>
      <c r="HYZ90" s="584"/>
      <c r="HZA90" s="584"/>
      <c r="HZB90" s="584"/>
      <c r="HZC90" s="584"/>
      <c r="HZD90" s="584"/>
      <c r="HZE90" s="584"/>
      <c r="HZF90" s="584"/>
      <c r="HZG90" s="584"/>
      <c r="HZH90" s="584"/>
      <c r="HZI90" s="584"/>
      <c r="HZJ90" s="584"/>
      <c r="HZK90" s="584"/>
      <c r="HZL90" s="584"/>
      <c r="HZM90" s="584"/>
      <c r="HZN90" s="584"/>
      <c r="HZO90" s="584"/>
      <c r="HZP90" s="584"/>
      <c r="HZQ90" s="584"/>
      <c r="HZR90" s="584"/>
      <c r="HZS90" s="584"/>
      <c r="HZT90" s="584"/>
      <c r="HZU90" s="584"/>
      <c r="HZV90" s="584"/>
      <c r="HZW90" s="584"/>
      <c r="HZX90" s="584"/>
      <c r="HZY90" s="584"/>
      <c r="HZZ90" s="584"/>
      <c r="IAA90" s="584"/>
      <c r="IAB90" s="584"/>
      <c r="IAC90" s="584"/>
      <c r="IAD90" s="584"/>
      <c r="IAE90" s="584"/>
      <c r="IAF90" s="584"/>
      <c r="IAG90" s="584"/>
      <c r="IAH90" s="584"/>
      <c r="IAI90" s="584"/>
      <c r="IAJ90" s="584"/>
      <c r="IAK90" s="584"/>
      <c r="IAL90" s="584"/>
      <c r="IAM90" s="584"/>
      <c r="IAN90" s="584"/>
      <c r="IAO90" s="584"/>
      <c r="IAP90" s="584"/>
      <c r="IAQ90" s="584"/>
      <c r="IAR90" s="584"/>
      <c r="IAS90" s="584"/>
      <c r="IAT90" s="584"/>
      <c r="IAU90" s="584"/>
      <c r="IAV90" s="584"/>
      <c r="IAW90" s="584"/>
      <c r="IAX90" s="584"/>
      <c r="IAY90" s="584"/>
      <c r="IAZ90" s="584"/>
      <c r="IBA90" s="584"/>
      <c r="IBB90" s="584"/>
      <c r="IBC90" s="584"/>
      <c r="IBD90" s="584"/>
      <c r="IBE90" s="584"/>
      <c r="IBF90" s="584"/>
      <c r="IBG90" s="584"/>
      <c r="IBH90" s="584"/>
      <c r="IBI90" s="584"/>
      <c r="IBJ90" s="584"/>
      <c r="IBK90" s="584"/>
      <c r="IBL90" s="584"/>
      <c r="IBM90" s="584"/>
      <c r="IBN90" s="584"/>
      <c r="IBO90" s="584"/>
      <c r="IBP90" s="584"/>
      <c r="IBQ90" s="584"/>
      <c r="IBR90" s="584"/>
      <c r="IBS90" s="584"/>
      <c r="IBT90" s="584"/>
      <c r="IBU90" s="584"/>
      <c r="IBV90" s="584"/>
      <c r="IBW90" s="584"/>
      <c r="IBX90" s="584"/>
      <c r="IBY90" s="584"/>
      <c r="IBZ90" s="584"/>
      <c r="ICA90" s="584"/>
      <c r="ICB90" s="584"/>
      <c r="ICC90" s="584"/>
      <c r="ICD90" s="584"/>
      <c r="ICE90" s="584"/>
      <c r="ICF90" s="584"/>
      <c r="ICG90" s="584"/>
      <c r="ICH90" s="584"/>
      <c r="ICI90" s="584"/>
      <c r="ICJ90" s="584"/>
      <c r="ICK90" s="584"/>
      <c r="ICL90" s="584"/>
      <c r="ICM90" s="584"/>
      <c r="ICN90" s="584"/>
      <c r="ICO90" s="584"/>
      <c r="ICP90" s="584"/>
      <c r="ICQ90" s="584"/>
      <c r="ICR90" s="584"/>
      <c r="ICS90" s="584"/>
      <c r="ICT90" s="584"/>
      <c r="ICU90" s="584"/>
      <c r="ICV90" s="584"/>
      <c r="ICW90" s="584"/>
      <c r="ICX90" s="584"/>
      <c r="ICY90" s="584"/>
      <c r="ICZ90" s="584"/>
      <c r="IDA90" s="584"/>
      <c r="IDB90" s="584"/>
      <c r="IDC90" s="584"/>
      <c r="IDD90" s="584"/>
      <c r="IDE90" s="584"/>
      <c r="IDF90" s="584"/>
      <c r="IDG90" s="584"/>
      <c r="IDH90" s="584"/>
      <c r="IDI90" s="584"/>
      <c r="IDJ90" s="584"/>
      <c r="IDK90" s="584"/>
      <c r="IDL90" s="584"/>
      <c r="IDM90" s="584"/>
      <c r="IDN90" s="584"/>
      <c r="IDO90" s="584"/>
      <c r="IDP90" s="584"/>
      <c r="IDQ90" s="584"/>
      <c r="IDR90" s="584"/>
      <c r="IDS90" s="584"/>
      <c r="IDT90" s="584"/>
      <c r="IDU90" s="584"/>
      <c r="IDV90" s="584"/>
      <c r="IDW90" s="584"/>
      <c r="IDX90" s="584"/>
      <c r="IDY90" s="584"/>
      <c r="IDZ90" s="584"/>
      <c r="IEA90" s="584"/>
      <c r="IEB90" s="584"/>
      <c r="IEC90" s="584"/>
      <c r="IED90" s="584"/>
      <c r="IEE90" s="584"/>
      <c r="IEF90" s="584"/>
      <c r="IEG90" s="584"/>
      <c r="IEH90" s="584"/>
      <c r="IEI90" s="584"/>
      <c r="IEJ90" s="584"/>
      <c r="IEK90" s="584"/>
      <c r="IEL90" s="584"/>
      <c r="IEM90" s="584"/>
      <c r="IEN90" s="584"/>
      <c r="IEO90" s="584"/>
      <c r="IEP90" s="584"/>
      <c r="IEQ90" s="584"/>
      <c r="IER90" s="584"/>
      <c r="IES90" s="584"/>
      <c r="IET90" s="584"/>
      <c r="IEU90" s="584"/>
      <c r="IEV90" s="584"/>
      <c r="IEW90" s="584"/>
      <c r="IEX90" s="584"/>
      <c r="IEY90" s="584"/>
      <c r="IEZ90" s="584"/>
      <c r="IFA90" s="584"/>
      <c r="IFB90" s="584"/>
      <c r="IFC90" s="584"/>
      <c r="IFD90" s="584"/>
      <c r="IFE90" s="584"/>
      <c r="IFF90" s="584"/>
      <c r="IFG90" s="584"/>
      <c r="IFH90" s="584"/>
      <c r="IFI90" s="584"/>
      <c r="IFJ90" s="584"/>
      <c r="IFK90" s="584"/>
      <c r="IFL90" s="584"/>
      <c r="IFM90" s="584"/>
      <c r="IFN90" s="584"/>
      <c r="IFO90" s="584"/>
      <c r="IFP90" s="584"/>
      <c r="IFQ90" s="584"/>
      <c r="IFR90" s="584"/>
      <c r="IFS90" s="584"/>
      <c r="IFT90" s="584"/>
      <c r="IFU90" s="584"/>
      <c r="IFV90" s="584"/>
      <c r="IFW90" s="584"/>
      <c r="IFX90" s="584"/>
      <c r="IFY90" s="584"/>
      <c r="IFZ90" s="584"/>
      <c r="IGA90" s="584"/>
      <c r="IGB90" s="584"/>
      <c r="IGC90" s="584"/>
      <c r="IGD90" s="584"/>
      <c r="IGE90" s="584"/>
      <c r="IGF90" s="584"/>
      <c r="IGG90" s="584"/>
      <c r="IGH90" s="584"/>
      <c r="IGI90" s="584"/>
      <c r="IGJ90" s="584"/>
      <c r="IGK90" s="584"/>
      <c r="IGL90" s="584"/>
      <c r="IGM90" s="584"/>
      <c r="IGN90" s="584"/>
      <c r="IGO90" s="584"/>
      <c r="IGP90" s="584"/>
      <c r="IGQ90" s="584"/>
      <c r="IGR90" s="584"/>
      <c r="IGS90" s="584"/>
      <c r="IGT90" s="584"/>
      <c r="IGU90" s="584"/>
      <c r="IGV90" s="584"/>
      <c r="IGW90" s="584"/>
      <c r="IGX90" s="584"/>
      <c r="IGY90" s="584"/>
      <c r="IGZ90" s="584"/>
      <c r="IHA90" s="584"/>
      <c r="IHB90" s="584"/>
      <c r="IHC90" s="584"/>
      <c r="IHD90" s="584"/>
      <c r="IHE90" s="584"/>
      <c r="IHF90" s="584"/>
      <c r="IHG90" s="584"/>
      <c r="IHH90" s="584"/>
      <c r="IHI90" s="584"/>
      <c r="IHJ90" s="584"/>
      <c r="IHK90" s="584"/>
      <c r="IHL90" s="584"/>
      <c r="IHM90" s="584"/>
      <c r="IHN90" s="584"/>
      <c r="IHO90" s="584"/>
      <c r="IHP90" s="584"/>
      <c r="IHQ90" s="584"/>
      <c r="IHR90" s="584"/>
      <c r="IHS90" s="584"/>
      <c r="IHT90" s="584"/>
      <c r="IHU90" s="584"/>
      <c r="IHV90" s="584"/>
      <c r="IHW90" s="584"/>
      <c r="IHX90" s="584"/>
      <c r="IHY90" s="584"/>
      <c r="IHZ90" s="584"/>
      <c r="IIA90" s="584"/>
      <c r="IIB90" s="584"/>
      <c r="IIC90" s="584"/>
      <c r="IID90" s="584"/>
      <c r="IIE90" s="584"/>
      <c r="IIF90" s="584"/>
      <c r="IIG90" s="584"/>
      <c r="IIH90" s="584"/>
      <c r="III90" s="584"/>
      <c r="IIJ90" s="584"/>
      <c r="IIK90" s="584"/>
      <c r="IIL90" s="584"/>
      <c r="IIM90" s="584"/>
      <c r="IIN90" s="584"/>
      <c r="IIO90" s="584"/>
      <c r="IIP90" s="584"/>
      <c r="IIQ90" s="584"/>
      <c r="IIR90" s="584"/>
      <c r="IIS90" s="584"/>
      <c r="IIT90" s="584"/>
      <c r="IIU90" s="584"/>
      <c r="IIV90" s="584"/>
      <c r="IIW90" s="584"/>
      <c r="IIX90" s="584"/>
      <c r="IIY90" s="584"/>
      <c r="IIZ90" s="584"/>
      <c r="IJA90" s="584"/>
      <c r="IJB90" s="584"/>
      <c r="IJC90" s="584"/>
      <c r="IJD90" s="584"/>
      <c r="IJE90" s="584"/>
      <c r="IJF90" s="584"/>
      <c r="IJG90" s="584"/>
      <c r="IJH90" s="584"/>
      <c r="IJI90" s="584"/>
      <c r="IJJ90" s="584"/>
      <c r="IJK90" s="584"/>
      <c r="IJL90" s="584"/>
      <c r="IJM90" s="584"/>
      <c r="IJN90" s="584"/>
      <c r="IJO90" s="584"/>
      <c r="IJP90" s="584"/>
      <c r="IJQ90" s="584"/>
      <c r="IJR90" s="584"/>
      <c r="IJS90" s="584"/>
      <c r="IJT90" s="584"/>
      <c r="IJU90" s="584"/>
      <c r="IJV90" s="584"/>
      <c r="IJW90" s="584"/>
      <c r="IJX90" s="584"/>
      <c r="IJY90" s="584"/>
      <c r="IJZ90" s="584"/>
      <c r="IKA90" s="584"/>
      <c r="IKB90" s="584"/>
      <c r="IKC90" s="584"/>
      <c r="IKD90" s="584"/>
      <c r="IKE90" s="584"/>
      <c r="IKF90" s="584"/>
      <c r="IKG90" s="584"/>
      <c r="IKH90" s="584"/>
      <c r="IKI90" s="584"/>
      <c r="IKJ90" s="584"/>
      <c r="IKK90" s="584"/>
      <c r="IKL90" s="584"/>
      <c r="IKM90" s="584"/>
      <c r="IKN90" s="584"/>
      <c r="IKO90" s="584"/>
      <c r="IKP90" s="584"/>
      <c r="IKQ90" s="584"/>
      <c r="IKR90" s="584"/>
      <c r="IKS90" s="584"/>
      <c r="IKT90" s="584"/>
      <c r="IKU90" s="584"/>
      <c r="IKV90" s="584"/>
      <c r="IKW90" s="584"/>
      <c r="IKX90" s="584"/>
      <c r="IKY90" s="584"/>
      <c r="IKZ90" s="584"/>
      <c r="ILA90" s="584"/>
      <c r="ILB90" s="584"/>
      <c r="ILC90" s="584"/>
      <c r="ILD90" s="584"/>
      <c r="ILE90" s="584"/>
      <c r="ILF90" s="584"/>
      <c r="ILG90" s="584"/>
      <c r="ILH90" s="584"/>
      <c r="ILI90" s="584"/>
      <c r="ILJ90" s="584"/>
      <c r="ILK90" s="584"/>
      <c r="ILL90" s="584"/>
      <c r="ILM90" s="584"/>
      <c r="ILN90" s="584"/>
      <c r="ILO90" s="584"/>
      <c r="ILP90" s="584"/>
      <c r="ILQ90" s="584"/>
      <c r="ILR90" s="584"/>
      <c r="ILS90" s="584"/>
      <c r="ILT90" s="584"/>
      <c r="ILU90" s="584"/>
      <c r="ILV90" s="584"/>
      <c r="ILW90" s="584"/>
      <c r="ILX90" s="584"/>
      <c r="ILY90" s="584"/>
      <c r="ILZ90" s="584"/>
      <c r="IMA90" s="584"/>
      <c r="IMB90" s="584"/>
      <c r="IMC90" s="584"/>
      <c r="IMD90" s="584"/>
      <c r="IME90" s="584"/>
      <c r="IMF90" s="584"/>
      <c r="IMG90" s="584"/>
      <c r="IMH90" s="584"/>
      <c r="IMI90" s="584"/>
      <c r="IMJ90" s="584"/>
      <c r="IMK90" s="584"/>
      <c r="IML90" s="584"/>
      <c r="IMM90" s="584"/>
      <c r="IMN90" s="584"/>
      <c r="IMO90" s="584"/>
      <c r="IMP90" s="584"/>
      <c r="IMQ90" s="584"/>
      <c r="IMR90" s="584"/>
      <c r="IMS90" s="584"/>
      <c r="IMT90" s="584"/>
      <c r="IMU90" s="584"/>
      <c r="IMV90" s="584"/>
      <c r="IMW90" s="584"/>
      <c r="IMX90" s="584"/>
      <c r="IMY90" s="584"/>
      <c r="IMZ90" s="584"/>
      <c r="INA90" s="584"/>
      <c r="INB90" s="584"/>
      <c r="INC90" s="584"/>
      <c r="IND90" s="584"/>
      <c r="INE90" s="584"/>
      <c r="INF90" s="584"/>
      <c r="ING90" s="584"/>
      <c r="INH90" s="584"/>
      <c r="INI90" s="584"/>
      <c r="INJ90" s="584"/>
      <c r="INK90" s="584"/>
      <c r="INL90" s="584"/>
      <c r="INM90" s="584"/>
      <c r="INN90" s="584"/>
      <c r="INO90" s="584"/>
      <c r="INP90" s="584"/>
      <c r="INQ90" s="584"/>
      <c r="INR90" s="584"/>
      <c r="INS90" s="584"/>
      <c r="INT90" s="584"/>
      <c r="INU90" s="584"/>
      <c r="INV90" s="584"/>
      <c r="INW90" s="584"/>
      <c r="INX90" s="584"/>
      <c r="INY90" s="584"/>
      <c r="INZ90" s="584"/>
      <c r="IOA90" s="584"/>
      <c r="IOB90" s="584"/>
      <c r="IOC90" s="584"/>
      <c r="IOD90" s="584"/>
      <c r="IOE90" s="584"/>
      <c r="IOF90" s="584"/>
      <c r="IOG90" s="584"/>
      <c r="IOH90" s="584"/>
      <c r="IOI90" s="584"/>
      <c r="IOJ90" s="584"/>
      <c r="IOK90" s="584"/>
      <c r="IOL90" s="584"/>
      <c r="IOM90" s="584"/>
      <c r="ION90" s="584"/>
      <c r="IOO90" s="584"/>
      <c r="IOP90" s="584"/>
      <c r="IOQ90" s="584"/>
      <c r="IOR90" s="584"/>
      <c r="IOS90" s="584"/>
      <c r="IOT90" s="584"/>
      <c r="IOU90" s="584"/>
      <c r="IOV90" s="584"/>
      <c r="IOW90" s="584"/>
      <c r="IOX90" s="584"/>
      <c r="IOY90" s="584"/>
      <c r="IOZ90" s="584"/>
      <c r="IPA90" s="584"/>
      <c r="IPB90" s="584"/>
      <c r="IPC90" s="584"/>
      <c r="IPD90" s="584"/>
      <c r="IPE90" s="584"/>
      <c r="IPF90" s="584"/>
      <c r="IPG90" s="584"/>
      <c r="IPH90" s="584"/>
      <c r="IPI90" s="584"/>
      <c r="IPJ90" s="584"/>
      <c r="IPK90" s="584"/>
      <c r="IPL90" s="584"/>
      <c r="IPM90" s="584"/>
      <c r="IPN90" s="584"/>
      <c r="IPO90" s="584"/>
      <c r="IPP90" s="584"/>
      <c r="IPQ90" s="584"/>
      <c r="IPR90" s="584"/>
      <c r="IPS90" s="584"/>
      <c r="IPT90" s="584"/>
      <c r="IPU90" s="584"/>
      <c r="IPV90" s="584"/>
      <c r="IPW90" s="584"/>
      <c r="IPX90" s="584"/>
      <c r="IPY90" s="584"/>
      <c r="IPZ90" s="584"/>
      <c r="IQA90" s="584"/>
      <c r="IQB90" s="584"/>
      <c r="IQC90" s="584"/>
      <c r="IQD90" s="584"/>
      <c r="IQE90" s="584"/>
      <c r="IQF90" s="584"/>
      <c r="IQG90" s="584"/>
      <c r="IQH90" s="584"/>
      <c r="IQI90" s="584"/>
      <c r="IQJ90" s="584"/>
      <c r="IQK90" s="584"/>
      <c r="IQL90" s="584"/>
      <c r="IQM90" s="584"/>
      <c r="IQN90" s="584"/>
      <c r="IQO90" s="584"/>
      <c r="IQP90" s="584"/>
      <c r="IQQ90" s="584"/>
      <c r="IQR90" s="584"/>
      <c r="IQS90" s="584"/>
      <c r="IQT90" s="584"/>
      <c r="IQU90" s="584"/>
      <c r="IQV90" s="584"/>
      <c r="IQW90" s="584"/>
      <c r="IQX90" s="584"/>
      <c r="IQY90" s="584"/>
      <c r="IQZ90" s="584"/>
      <c r="IRA90" s="584"/>
      <c r="IRB90" s="584"/>
      <c r="IRC90" s="584"/>
      <c r="IRD90" s="584"/>
      <c r="IRE90" s="584"/>
      <c r="IRF90" s="584"/>
      <c r="IRG90" s="584"/>
      <c r="IRH90" s="584"/>
      <c r="IRI90" s="584"/>
      <c r="IRJ90" s="584"/>
      <c r="IRK90" s="584"/>
      <c r="IRL90" s="584"/>
      <c r="IRM90" s="584"/>
      <c r="IRN90" s="584"/>
      <c r="IRO90" s="584"/>
      <c r="IRP90" s="584"/>
      <c r="IRQ90" s="584"/>
      <c r="IRR90" s="584"/>
      <c r="IRS90" s="584"/>
      <c r="IRT90" s="584"/>
      <c r="IRU90" s="584"/>
      <c r="IRV90" s="584"/>
      <c r="IRW90" s="584"/>
      <c r="IRX90" s="584"/>
      <c r="IRY90" s="584"/>
      <c r="IRZ90" s="584"/>
      <c r="ISA90" s="584"/>
      <c r="ISB90" s="584"/>
      <c r="ISC90" s="584"/>
      <c r="ISD90" s="584"/>
      <c r="ISE90" s="584"/>
      <c r="ISF90" s="584"/>
      <c r="ISG90" s="584"/>
      <c r="ISH90" s="584"/>
      <c r="ISI90" s="584"/>
      <c r="ISJ90" s="584"/>
      <c r="ISK90" s="584"/>
      <c r="ISL90" s="584"/>
      <c r="ISM90" s="584"/>
      <c r="ISN90" s="584"/>
      <c r="ISO90" s="584"/>
      <c r="ISP90" s="584"/>
      <c r="ISQ90" s="584"/>
      <c r="ISR90" s="584"/>
      <c r="ISS90" s="584"/>
      <c r="IST90" s="584"/>
      <c r="ISU90" s="584"/>
      <c r="ISV90" s="584"/>
      <c r="ISW90" s="584"/>
      <c r="ISX90" s="584"/>
      <c r="ISY90" s="584"/>
      <c r="ISZ90" s="584"/>
      <c r="ITA90" s="584"/>
      <c r="ITB90" s="584"/>
      <c r="ITC90" s="584"/>
      <c r="ITD90" s="584"/>
      <c r="ITE90" s="584"/>
      <c r="ITF90" s="584"/>
      <c r="ITG90" s="584"/>
      <c r="ITH90" s="584"/>
      <c r="ITI90" s="584"/>
      <c r="ITJ90" s="584"/>
      <c r="ITK90" s="584"/>
      <c r="ITL90" s="584"/>
      <c r="ITM90" s="584"/>
      <c r="ITN90" s="584"/>
      <c r="ITO90" s="584"/>
      <c r="ITP90" s="584"/>
      <c r="ITQ90" s="584"/>
      <c r="ITR90" s="584"/>
      <c r="ITS90" s="584"/>
      <c r="ITT90" s="584"/>
      <c r="ITU90" s="584"/>
      <c r="ITV90" s="584"/>
      <c r="ITW90" s="584"/>
      <c r="ITX90" s="584"/>
      <c r="ITY90" s="584"/>
      <c r="ITZ90" s="584"/>
      <c r="IUA90" s="584"/>
      <c r="IUB90" s="584"/>
      <c r="IUC90" s="584"/>
      <c r="IUD90" s="584"/>
      <c r="IUE90" s="584"/>
      <c r="IUF90" s="584"/>
      <c r="IUG90" s="584"/>
      <c r="IUH90" s="584"/>
      <c r="IUI90" s="584"/>
      <c r="IUJ90" s="584"/>
      <c r="IUK90" s="584"/>
      <c r="IUL90" s="584"/>
      <c r="IUM90" s="584"/>
      <c r="IUN90" s="584"/>
      <c r="IUO90" s="584"/>
      <c r="IUP90" s="584"/>
      <c r="IUQ90" s="584"/>
      <c r="IUR90" s="584"/>
      <c r="IUS90" s="584"/>
      <c r="IUT90" s="584"/>
      <c r="IUU90" s="584"/>
      <c r="IUV90" s="584"/>
      <c r="IUW90" s="584"/>
      <c r="IUX90" s="584"/>
      <c r="IUY90" s="584"/>
      <c r="IUZ90" s="584"/>
      <c r="IVA90" s="584"/>
      <c r="IVB90" s="584"/>
      <c r="IVC90" s="584"/>
      <c r="IVD90" s="584"/>
      <c r="IVE90" s="584"/>
      <c r="IVF90" s="584"/>
      <c r="IVG90" s="584"/>
      <c r="IVH90" s="584"/>
      <c r="IVI90" s="584"/>
      <c r="IVJ90" s="584"/>
      <c r="IVK90" s="584"/>
      <c r="IVL90" s="584"/>
      <c r="IVM90" s="584"/>
      <c r="IVN90" s="584"/>
      <c r="IVO90" s="584"/>
      <c r="IVP90" s="584"/>
      <c r="IVQ90" s="584"/>
      <c r="IVR90" s="584"/>
      <c r="IVS90" s="584"/>
      <c r="IVT90" s="584"/>
      <c r="IVU90" s="584"/>
      <c r="IVV90" s="584"/>
      <c r="IVW90" s="584"/>
      <c r="IVX90" s="584"/>
      <c r="IVY90" s="584"/>
      <c r="IVZ90" s="584"/>
      <c r="IWA90" s="584"/>
      <c r="IWB90" s="584"/>
      <c r="IWC90" s="584"/>
      <c r="IWD90" s="584"/>
      <c r="IWE90" s="584"/>
      <c r="IWF90" s="584"/>
      <c r="IWG90" s="584"/>
      <c r="IWH90" s="584"/>
      <c r="IWI90" s="584"/>
      <c r="IWJ90" s="584"/>
      <c r="IWK90" s="584"/>
      <c r="IWL90" s="584"/>
      <c r="IWM90" s="584"/>
      <c r="IWN90" s="584"/>
      <c r="IWO90" s="584"/>
      <c r="IWP90" s="584"/>
      <c r="IWQ90" s="584"/>
      <c r="IWR90" s="584"/>
      <c r="IWS90" s="584"/>
      <c r="IWT90" s="584"/>
      <c r="IWU90" s="584"/>
      <c r="IWV90" s="584"/>
      <c r="IWW90" s="584"/>
      <c r="IWX90" s="584"/>
      <c r="IWY90" s="584"/>
      <c r="IWZ90" s="584"/>
      <c r="IXA90" s="584"/>
      <c r="IXB90" s="584"/>
      <c r="IXC90" s="584"/>
      <c r="IXD90" s="584"/>
      <c r="IXE90" s="584"/>
      <c r="IXF90" s="584"/>
      <c r="IXG90" s="584"/>
      <c r="IXH90" s="584"/>
      <c r="IXI90" s="584"/>
      <c r="IXJ90" s="584"/>
      <c r="IXK90" s="584"/>
      <c r="IXL90" s="584"/>
      <c r="IXM90" s="584"/>
      <c r="IXN90" s="584"/>
      <c r="IXO90" s="584"/>
      <c r="IXP90" s="584"/>
      <c r="IXQ90" s="584"/>
      <c r="IXR90" s="584"/>
      <c r="IXS90" s="584"/>
      <c r="IXT90" s="584"/>
      <c r="IXU90" s="584"/>
      <c r="IXV90" s="584"/>
      <c r="IXW90" s="584"/>
      <c r="IXX90" s="584"/>
      <c r="IXY90" s="584"/>
      <c r="IXZ90" s="584"/>
      <c r="IYA90" s="584"/>
      <c r="IYB90" s="584"/>
      <c r="IYC90" s="584"/>
      <c r="IYD90" s="584"/>
      <c r="IYE90" s="584"/>
      <c r="IYF90" s="584"/>
      <c r="IYG90" s="584"/>
      <c r="IYH90" s="584"/>
      <c r="IYI90" s="584"/>
      <c r="IYJ90" s="584"/>
      <c r="IYK90" s="584"/>
      <c r="IYL90" s="584"/>
      <c r="IYM90" s="584"/>
      <c r="IYN90" s="584"/>
      <c r="IYO90" s="584"/>
      <c r="IYP90" s="584"/>
      <c r="IYQ90" s="584"/>
      <c r="IYR90" s="584"/>
      <c r="IYS90" s="584"/>
      <c r="IYT90" s="584"/>
      <c r="IYU90" s="584"/>
      <c r="IYV90" s="584"/>
      <c r="IYW90" s="584"/>
      <c r="IYX90" s="584"/>
      <c r="IYY90" s="584"/>
      <c r="IYZ90" s="584"/>
      <c r="IZA90" s="584"/>
      <c r="IZB90" s="584"/>
      <c r="IZC90" s="584"/>
      <c r="IZD90" s="584"/>
      <c r="IZE90" s="584"/>
      <c r="IZF90" s="584"/>
      <c r="IZG90" s="584"/>
      <c r="IZH90" s="584"/>
      <c r="IZI90" s="584"/>
      <c r="IZJ90" s="584"/>
      <c r="IZK90" s="584"/>
      <c r="IZL90" s="584"/>
      <c r="IZM90" s="584"/>
      <c r="IZN90" s="584"/>
      <c r="IZO90" s="584"/>
      <c r="IZP90" s="584"/>
      <c r="IZQ90" s="584"/>
      <c r="IZR90" s="584"/>
      <c r="IZS90" s="584"/>
      <c r="IZT90" s="584"/>
      <c r="IZU90" s="584"/>
      <c r="IZV90" s="584"/>
      <c r="IZW90" s="584"/>
      <c r="IZX90" s="584"/>
      <c r="IZY90" s="584"/>
      <c r="IZZ90" s="584"/>
      <c r="JAA90" s="584"/>
      <c r="JAB90" s="584"/>
      <c r="JAC90" s="584"/>
      <c r="JAD90" s="584"/>
      <c r="JAE90" s="584"/>
      <c r="JAF90" s="584"/>
      <c r="JAG90" s="584"/>
      <c r="JAH90" s="584"/>
      <c r="JAI90" s="584"/>
      <c r="JAJ90" s="584"/>
      <c r="JAK90" s="584"/>
      <c r="JAL90" s="584"/>
      <c r="JAM90" s="584"/>
      <c r="JAN90" s="584"/>
      <c r="JAO90" s="584"/>
      <c r="JAP90" s="584"/>
      <c r="JAQ90" s="584"/>
      <c r="JAR90" s="584"/>
      <c r="JAS90" s="584"/>
      <c r="JAT90" s="584"/>
      <c r="JAU90" s="584"/>
      <c r="JAV90" s="584"/>
      <c r="JAW90" s="584"/>
      <c r="JAX90" s="584"/>
      <c r="JAY90" s="584"/>
      <c r="JAZ90" s="584"/>
      <c r="JBA90" s="584"/>
      <c r="JBB90" s="584"/>
      <c r="JBC90" s="584"/>
      <c r="JBD90" s="584"/>
      <c r="JBE90" s="584"/>
      <c r="JBF90" s="584"/>
      <c r="JBG90" s="584"/>
      <c r="JBH90" s="584"/>
      <c r="JBI90" s="584"/>
      <c r="JBJ90" s="584"/>
      <c r="JBK90" s="584"/>
      <c r="JBL90" s="584"/>
      <c r="JBM90" s="584"/>
      <c r="JBN90" s="584"/>
      <c r="JBO90" s="584"/>
      <c r="JBP90" s="584"/>
      <c r="JBQ90" s="584"/>
      <c r="JBR90" s="584"/>
      <c r="JBS90" s="584"/>
      <c r="JBT90" s="584"/>
      <c r="JBU90" s="584"/>
      <c r="JBV90" s="584"/>
      <c r="JBW90" s="584"/>
      <c r="JBX90" s="584"/>
      <c r="JBY90" s="584"/>
      <c r="JBZ90" s="584"/>
      <c r="JCA90" s="584"/>
      <c r="JCB90" s="584"/>
      <c r="JCC90" s="584"/>
      <c r="JCD90" s="584"/>
      <c r="JCE90" s="584"/>
      <c r="JCF90" s="584"/>
      <c r="JCG90" s="584"/>
      <c r="JCH90" s="584"/>
      <c r="JCI90" s="584"/>
      <c r="JCJ90" s="584"/>
      <c r="JCK90" s="584"/>
      <c r="JCL90" s="584"/>
      <c r="JCM90" s="584"/>
      <c r="JCN90" s="584"/>
      <c r="JCO90" s="584"/>
      <c r="JCP90" s="584"/>
      <c r="JCQ90" s="584"/>
      <c r="JCR90" s="584"/>
      <c r="JCS90" s="584"/>
      <c r="JCT90" s="584"/>
      <c r="JCU90" s="584"/>
      <c r="JCV90" s="584"/>
      <c r="JCW90" s="584"/>
      <c r="JCX90" s="584"/>
      <c r="JCY90" s="584"/>
      <c r="JCZ90" s="584"/>
      <c r="JDA90" s="584"/>
      <c r="JDB90" s="584"/>
      <c r="JDC90" s="584"/>
      <c r="JDD90" s="584"/>
      <c r="JDE90" s="584"/>
      <c r="JDF90" s="584"/>
      <c r="JDG90" s="584"/>
      <c r="JDH90" s="584"/>
      <c r="JDI90" s="584"/>
      <c r="JDJ90" s="584"/>
      <c r="JDK90" s="584"/>
      <c r="JDL90" s="584"/>
      <c r="JDM90" s="584"/>
      <c r="JDN90" s="584"/>
      <c r="JDO90" s="584"/>
      <c r="JDP90" s="584"/>
      <c r="JDQ90" s="584"/>
      <c r="JDR90" s="584"/>
      <c r="JDS90" s="584"/>
      <c r="JDT90" s="584"/>
      <c r="JDU90" s="584"/>
      <c r="JDV90" s="584"/>
      <c r="JDW90" s="584"/>
      <c r="JDX90" s="584"/>
      <c r="JDY90" s="584"/>
      <c r="JDZ90" s="584"/>
      <c r="JEA90" s="584"/>
      <c r="JEB90" s="584"/>
      <c r="JEC90" s="584"/>
      <c r="JED90" s="584"/>
      <c r="JEE90" s="584"/>
      <c r="JEF90" s="584"/>
      <c r="JEG90" s="584"/>
      <c r="JEH90" s="584"/>
      <c r="JEI90" s="584"/>
      <c r="JEJ90" s="584"/>
      <c r="JEK90" s="584"/>
      <c r="JEL90" s="584"/>
      <c r="JEM90" s="584"/>
      <c r="JEN90" s="584"/>
      <c r="JEO90" s="584"/>
      <c r="JEP90" s="584"/>
      <c r="JEQ90" s="584"/>
      <c r="JER90" s="584"/>
      <c r="JES90" s="584"/>
      <c r="JET90" s="584"/>
      <c r="JEU90" s="584"/>
      <c r="JEV90" s="584"/>
      <c r="JEW90" s="584"/>
      <c r="JEX90" s="584"/>
      <c r="JEY90" s="584"/>
      <c r="JEZ90" s="584"/>
      <c r="JFA90" s="584"/>
      <c r="JFB90" s="584"/>
      <c r="JFC90" s="584"/>
      <c r="JFD90" s="584"/>
      <c r="JFE90" s="584"/>
      <c r="JFF90" s="584"/>
      <c r="JFG90" s="584"/>
      <c r="JFH90" s="584"/>
      <c r="JFI90" s="584"/>
      <c r="JFJ90" s="584"/>
      <c r="JFK90" s="584"/>
      <c r="JFL90" s="584"/>
      <c r="JFM90" s="584"/>
      <c r="JFN90" s="584"/>
      <c r="JFO90" s="584"/>
      <c r="JFP90" s="584"/>
      <c r="JFQ90" s="584"/>
      <c r="JFR90" s="584"/>
      <c r="JFS90" s="584"/>
      <c r="JFT90" s="584"/>
      <c r="JFU90" s="584"/>
      <c r="JFV90" s="584"/>
      <c r="JFW90" s="584"/>
      <c r="JFX90" s="584"/>
      <c r="JFY90" s="584"/>
      <c r="JFZ90" s="584"/>
      <c r="JGA90" s="584"/>
      <c r="JGB90" s="584"/>
      <c r="JGC90" s="584"/>
      <c r="JGD90" s="584"/>
      <c r="JGE90" s="584"/>
      <c r="JGF90" s="584"/>
      <c r="JGG90" s="584"/>
      <c r="JGH90" s="584"/>
      <c r="JGI90" s="584"/>
      <c r="JGJ90" s="584"/>
      <c r="JGK90" s="584"/>
      <c r="JGL90" s="584"/>
      <c r="JGM90" s="584"/>
      <c r="JGN90" s="584"/>
      <c r="JGO90" s="584"/>
      <c r="JGP90" s="584"/>
      <c r="JGQ90" s="584"/>
      <c r="JGR90" s="584"/>
      <c r="JGS90" s="584"/>
      <c r="JGT90" s="584"/>
      <c r="JGU90" s="584"/>
      <c r="JGV90" s="584"/>
      <c r="JGW90" s="584"/>
      <c r="JGX90" s="584"/>
      <c r="JGY90" s="584"/>
      <c r="JGZ90" s="584"/>
      <c r="JHA90" s="584"/>
      <c r="JHB90" s="584"/>
      <c r="JHC90" s="584"/>
      <c r="JHD90" s="584"/>
      <c r="JHE90" s="584"/>
      <c r="JHF90" s="584"/>
      <c r="JHG90" s="584"/>
      <c r="JHH90" s="584"/>
      <c r="JHI90" s="584"/>
      <c r="JHJ90" s="584"/>
      <c r="JHK90" s="584"/>
      <c r="JHL90" s="584"/>
      <c r="JHM90" s="584"/>
      <c r="JHN90" s="584"/>
      <c r="JHO90" s="584"/>
      <c r="JHP90" s="584"/>
      <c r="JHQ90" s="584"/>
      <c r="JHR90" s="584"/>
      <c r="JHS90" s="584"/>
      <c r="JHT90" s="584"/>
      <c r="JHU90" s="584"/>
      <c r="JHV90" s="584"/>
      <c r="JHW90" s="584"/>
      <c r="JHX90" s="584"/>
      <c r="JHY90" s="584"/>
      <c r="JHZ90" s="584"/>
      <c r="JIA90" s="584"/>
      <c r="JIB90" s="584"/>
      <c r="JIC90" s="584"/>
      <c r="JID90" s="584"/>
      <c r="JIE90" s="584"/>
      <c r="JIF90" s="584"/>
      <c r="JIG90" s="584"/>
      <c r="JIH90" s="584"/>
      <c r="JII90" s="584"/>
      <c r="JIJ90" s="584"/>
      <c r="JIK90" s="584"/>
      <c r="JIL90" s="584"/>
      <c r="JIM90" s="584"/>
      <c r="JIN90" s="584"/>
      <c r="JIO90" s="584"/>
      <c r="JIP90" s="584"/>
      <c r="JIQ90" s="584"/>
      <c r="JIR90" s="584"/>
      <c r="JIS90" s="584"/>
      <c r="JIT90" s="584"/>
      <c r="JIU90" s="584"/>
      <c r="JIV90" s="584"/>
      <c r="JIW90" s="584"/>
      <c r="JIX90" s="584"/>
      <c r="JIY90" s="584"/>
      <c r="JIZ90" s="584"/>
      <c r="JJA90" s="584"/>
      <c r="JJB90" s="584"/>
      <c r="JJC90" s="584"/>
      <c r="JJD90" s="584"/>
      <c r="JJE90" s="584"/>
      <c r="JJF90" s="584"/>
      <c r="JJG90" s="584"/>
      <c r="JJH90" s="584"/>
      <c r="JJI90" s="584"/>
      <c r="JJJ90" s="584"/>
      <c r="JJK90" s="584"/>
      <c r="JJL90" s="584"/>
      <c r="JJM90" s="584"/>
      <c r="JJN90" s="584"/>
      <c r="JJO90" s="584"/>
      <c r="JJP90" s="584"/>
      <c r="JJQ90" s="584"/>
      <c r="JJR90" s="584"/>
      <c r="JJS90" s="584"/>
      <c r="JJT90" s="584"/>
      <c r="JJU90" s="584"/>
      <c r="JJV90" s="584"/>
      <c r="JJW90" s="584"/>
      <c r="JJX90" s="584"/>
      <c r="JJY90" s="584"/>
      <c r="JJZ90" s="584"/>
      <c r="JKA90" s="584"/>
      <c r="JKB90" s="584"/>
      <c r="JKC90" s="584"/>
      <c r="JKD90" s="584"/>
      <c r="JKE90" s="584"/>
      <c r="JKF90" s="584"/>
      <c r="JKG90" s="584"/>
      <c r="JKH90" s="584"/>
      <c r="JKI90" s="584"/>
      <c r="JKJ90" s="584"/>
      <c r="JKK90" s="584"/>
      <c r="JKL90" s="584"/>
      <c r="JKM90" s="584"/>
      <c r="JKN90" s="584"/>
      <c r="JKO90" s="584"/>
      <c r="JKP90" s="584"/>
      <c r="JKQ90" s="584"/>
      <c r="JKR90" s="584"/>
      <c r="JKS90" s="584"/>
      <c r="JKT90" s="584"/>
      <c r="JKU90" s="584"/>
      <c r="JKV90" s="584"/>
      <c r="JKW90" s="584"/>
      <c r="JKX90" s="584"/>
      <c r="JKY90" s="584"/>
      <c r="JKZ90" s="584"/>
      <c r="JLA90" s="584"/>
      <c r="JLB90" s="584"/>
      <c r="JLC90" s="584"/>
      <c r="JLD90" s="584"/>
      <c r="JLE90" s="584"/>
      <c r="JLF90" s="584"/>
      <c r="JLG90" s="584"/>
      <c r="JLH90" s="584"/>
      <c r="JLI90" s="584"/>
      <c r="JLJ90" s="584"/>
      <c r="JLK90" s="584"/>
      <c r="JLL90" s="584"/>
      <c r="JLM90" s="584"/>
      <c r="JLN90" s="584"/>
      <c r="JLO90" s="584"/>
      <c r="JLP90" s="584"/>
      <c r="JLQ90" s="584"/>
      <c r="JLR90" s="584"/>
      <c r="JLS90" s="584"/>
      <c r="JLT90" s="584"/>
      <c r="JLU90" s="584"/>
      <c r="JLV90" s="584"/>
      <c r="JLW90" s="584"/>
      <c r="JLX90" s="584"/>
      <c r="JLY90" s="584"/>
      <c r="JLZ90" s="584"/>
      <c r="JMA90" s="584"/>
      <c r="JMB90" s="584"/>
      <c r="JMC90" s="584"/>
      <c r="JMD90" s="584"/>
      <c r="JME90" s="584"/>
      <c r="JMF90" s="584"/>
      <c r="JMG90" s="584"/>
      <c r="JMH90" s="584"/>
      <c r="JMI90" s="584"/>
      <c r="JMJ90" s="584"/>
      <c r="JMK90" s="584"/>
      <c r="JML90" s="584"/>
      <c r="JMM90" s="584"/>
      <c r="JMN90" s="584"/>
      <c r="JMO90" s="584"/>
      <c r="JMP90" s="584"/>
      <c r="JMQ90" s="584"/>
      <c r="JMR90" s="584"/>
      <c r="JMS90" s="584"/>
      <c r="JMT90" s="584"/>
      <c r="JMU90" s="584"/>
      <c r="JMV90" s="584"/>
      <c r="JMW90" s="584"/>
      <c r="JMX90" s="584"/>
      <c r="JMY90" s="584"/>
      <c r="JMZ90" s="584"/>
      <c r="JNA90" s="584"/>
      <c r="JNB90" s="584"/>
      <c r="JNC90" s="584"/>
      <c r="JND90" s="584"/>
      <c r="JNE90" s="584"/>
      <c r="JNF90" s="584"/>
      <c r="JNG90" s="584"/>
      <c r="JNH90" s="584"/>
      <c r="JNI90" s="584"/>
      <c r="JNJ90" s="584"/>
      <c r="JNK90" s="584"/>
      <c r="JNL90" s="584"/>
      <c r="JNM90" s="584"/>
      <c r="JNN90" s="584"/>
      <c r="JNO90" s="584"/>
      <c r="JNP90" s="584"/>
      <c r="JNQ90" s="584"/>
      <c r="JNR90" s="584"/>
      <c r="JNS90" s="584"/>
      <c r="JNT90" s="584"/>
      <c r="JNU90" s="584"/>
      <c r="JNV90" s="584"/>
      <c r="JNW90" s="584"/>
      <c r="JNX90" s="584"/>
      <c r="JNY90" s="584"/>
      <c r="JNZ90" s="584"/>
      <c r="JOA90" s="584"/>
      <c r="JOB90" s="584"/>
      <c r="JOC90" s="584"/>
      <c r="JOD90" s="584"/>
      <c r="JOE90" s="584"/>
      <c r="JOF90" s="584"/>
      <c r="JOG90" s="584"/>
      <c r="JOH90" s="584"/>
      <c r="JOI90" s="584"/>
      <c r="JOJ90" s="584"/>
      <c r="JOK90" s="584"/>
      <c r="JOL90" s="584"/>
      <c r="JOM90" s="584"/>
      <c r="JON90" s="584"/>
      <c r="JOO90" s="584"/>
      <c r="JOP90" s="584"/>
      <c r="JOQ90" s="584"/>
      <c r="JOR90" s="584"/>
      <c r="JOS90" s="584"/>
      <c r="JOT90" s="584"/>
      <c r="JOU90" s="584"/>
      <c r="JOV90" s="584"/>
      <c r="JOW90" s="584"/>
      <c r="JOX90" s="584"/>
      <c r="JOY90" s="584"/>
      <c r="JOZ90" s="584"/>
      <c r="JPA90" s="584"/>
      <c r="JPB90" s="584"/>
      <c r="JPC90" s="584"/>
      <c r="JPD90" s="584"/>
      <c r="JPE90" s="584"/>
      <c r="JPF90" s="584"/>
      <c r="JPG90" s="584"/>
      <c r="JPH90" s="584"/>
      <c r="JPI90" s="584"/>
      <c r="JPJ90" s="584"/>
      <c r="JPK90" s="584"/>
      <c r="JPL90" s="584"/>
      <c r="JPM90" s="584"/>
      <c r="JPN90" s="584"/>
      <c r="JPO90" s="584"/>
      <c r="JPP90" s="584"/>
      <c r="JPQ90" s="584"/>
      <c r="JPR90" s="584"/>
      <c r="JPS90" s="584"/>
      <c r="JPT90" s="584"/>
      <c r="JPU90" s="584"/>
      <c r="JPV90" s="584"/>
      <c r="JPW90" s="584"/>
      <c r="JPX90" s="584"/>
      <c r="JPY90" s="584"/>
      <c r="JPZ90" s="584"/>
      <c r="JQA90" s="584"/>
      <c r="JQB90" s="584"/>
      <c r="JQC90" s="584"/>
      <c r="JQD90" s="584"/>
      <c r="JQE90" s="584"/>
      <c r="JQF90" s="584"/>
      <c r="JQG90" s="584"/>
      <c r="JQH90" s="584"/>
      <c r="JQI90" s="584"/>
      <c r="JQJ90" s="584"/>
      <c r="JQK90" s="584"/>
      <c r="JQL90" s="584"/>
      <c r="JQM90" s="584"/>
      <c r="JQN90" s="584"/>
      <c r="JQO90" s="584"/>
      <c r="JQP90" s="584"/>
      <c r="JQQ90" s="584"/>
      <c r="JQR90" s="584"/>
      <c r="JQS90" s="584"/>
      <c r="JQT90" s="584"/>
      <c r="JQU90" s="584"/>
      <c r="JQV90" s="584"/>
      <c r="JQW90" s="584"/>
      <c r="JQX90" s="584"/>
      <c r="JQY90" s="584"/>
      <c r="JQZ90" s="584"/>
      <c r="JRA90" s="584"/>
      <c r="JRB90" s="584"/>
      <c r="JRC90" s="584"/>
      <c r="JRD90" s="584"/>
      <c r="JRE90" s="584"/>
      <c r="JRF90" s="584"/>
      <c r="JRG90" s="584"/>
      <c r="JRH90" s="584"/>
      <c r="JRI90" s="584"/>
      <c r="JRJ90" s="584"/>
      <c r="JRK90" s="584"/>
      <c r="JRL90" s="584"/>
      <c r="JRM90" s="584"/>
      <c r="JRN90" s="584"/>
      <c r="JRO90" s="584"/>
      <c r="JRP90" s="584"/>
      <c r="JRQ90" s="584"/>
      <c r="JRR90" s="584"/>
      <c r="JRS90" s="584"/>
      <c r="JRT90" s="584"/>
      <c r="JRU90" s="584"/>
      <c r="JRV90" s="584"/>
      <c r="JRW90" s="584"/>
      <c r="JRX90" s="584"/>
      <c r="JRY90" s="584"/>
      <c r="JRZ90" s="584"/>
      <c r="JSA90" s="584"/>
      <c r="JSB90" s="584"/>
      <c r="JSC90" s="584"/>
      <c r="JSD90" s="584"/>
      <c r="JSE90" s="584"/>
      <c r="JSF90" s="584"/>
      <c r="JSG90" s="584"/>
      <c r="JSH90" s="584"/>
      <c r="JSI90" s="584"/>
      <c r="JSJ90" s="584"/>
      <c r="JSK90" s="584"/>
      <c r="JSL90" s="584"/>
      <c r="JSM90" s="584"/>
      <c r="JSN90" s="584"/>
      <c r="JSO90" s="584"/>
      <c r="JSP90" s="584"/>
      <c r="JSQ90" s="584"/>
      <c r="JSR90" s="584"/>
      <c r="JSS90" s="584"/>
      <c r="JST90" s="584"/>
      <c r="JSU90" s="584"/>
      <c r="JSV90" s="584"/>
      <c r="JSW90" s="584"/>
      <c r="JSX90" s="584"/>
      <c r="JSY90" s="584"/>
      <c r="JSZ90" s="584"/>
      <c r="JTA90" s="584"/>
      <c r="JTB90" s="584"/>
      <c r="JTC90" s="584"/>
      <c r="JTD90" s="584"/>
      <c r="JTE90" s="584"/>
      <c r="JTF90" s="584"/>
      <c r="JTG90" s="584"/>
      <c r="JTH90" s="584"/>
      <c r="JTI90" s="584"/>
      <c r="JTJ90" s="584"/>
      <c r="JTK90" s="584"/>
      <c r="JTL90" s="584"/>
      <c r="JTM90" s="584"/>
      <c r="JTN90" s="584"/>
      <c r="JTO90" s="584"/>
      <c r="JTP90" s="584"/>
      <c r="JTQ90" s="584"/>
      <c r="JTR90" s="584"/>
      <c r="JTS90" s="584"/>
      <c r="JTT90" s="584"/>
      <c r="JTU90" s="584"/>
      <c r="JTV90" s="584"/>
      <c r="JTW90" s="584"/>
      <c r="JTX90" s="584"/>
      <c r="JTY90" s="584"/>
      <c r="JTZ90" s="584"/>
      <c r="JUA90" s="584"/>
      <c r="JUB90" s="584"/>
      <c r="JUC90" s="584"/>
      <c r="JUD90" s="584"/>
      <c r="JUE90" s="584"/>
      <c r="JUF90" s="584"/>
      <c r="JUG90" s="584"/>
      <c r="JUH90" s="584"/>
      <c r="JUI90" s="584"/>
      <c r="JUJ90" s="584"/>
      <c r="JUK90" s="584"/>
      <c r="JUL90" s="584"/>
      <c r="JUM90" s="584"/>
      <c r="JUN90" s="584"/>
      <c r="JUO90" s="584"/>
      <c r="JUP90" s="584"/>
      <c r="JUQ90" s="584"/>
      <c r="JUR90" s="584"/>
      <c r="JUS90" s="584"/>
      <c r="JUT90" s="584"/>
      <c r="JUU90" s="584"/>
      <c r="JUV90" s="584"/>
      <c r="JUW90" s="584"/>
      <c r="JUX90" s="584"/>
      <c r="JUY90" s="584"/>
      <c r="JUZ90" s="584"/>
      <c r="JVA90" s="584"/>
      <c r="JVB90" s="584"/>
      <c r="JVC90" s="584"/>
      <c r="JVD90" s="584"/>
      <c r="JVE90" s="584"/>
      <c r="JVF90" s="584"/>
      <c r="JVG90" s="584"/>
      <c r="JVH90" s="584"/>
      <c r="JVI90" s="584"/>
      <c r="JVJ90" s="584"/>
      <c r="JVK90" s="584"/>
      <c r="JVL90" s="584"/>
      <c r="JVM90" s="584"/>
      <c r="JVN90" s="584"/>
      <c r="JVO90" s="584"/>
      <c r="JVP90" s="584"/>
      <c r="JVQ90" s="584"/>
      <c r="JVR90" s="584"/>
      <c r="JVS90" s="584"/>
      <c r="JVT90" s="584"/>
      <c r="JVU90" s="584"/>
      <c r="JVV90" s="584"/>
      <c r="JVW90" s="584"/>
      <c r="JVX90" s="584"/>
      <c r="JVY90" s="584"/>
      <c r="JVZ90" s="584"/>
      <c r="JWA90" s="584"/>
      <c r="JWB90" s="584"/>
      <c r="JWC90" s="584"/>
      <c r="JWD90" s="584"/>
      <c r="JWE90" s="584"/>
      <c r="JWF90" s="584"/>
      <c r="JWG90" s="584"/>
      <c r="JWH90" s="584"/>
      <c r="JWI90" s="584"/>
      <c r="JWJ90" s="584"/>
      <c r="JWK90" s="584"/>
      <c r="JWL90" s="584"/>
      <c r="JWM90" s="584"/>
      <c r="JWN90" s="584"/>
      <c r="JWO90" s="584"/>
      <c r="JWP90" s="584"/>
      <c r="JWQ90" s="584"/>
      <c r="JWR90" s="584"/>
      <c r="JWS90" s="584"/>
      <c r="JWT90" s="584"/>
      <c r="JWU90" s="584"/>
      <c r="JWV90" s="584"/>
      <c r="JWW90" s="584"/>
      <c r="JWX90" s="584"/>
      <c r="JWY90" s="584"/>
      <c r="JWZ90" s="584"/>
      <c r="JXA90" s="584"/>
      <c r="JXB90" s="584"/>
      <c r="JXC90" s="584"/>
      <c r="JXD90" s="584"/>
      <c r="JXE90" s="584"/>
      <c r="JXF90" s="584"/>
      <c r="JXG90" s="584"/>
      <c r="JXH90" s="584"/>
      <c r="JXI90" s="584"/>
      <c r="JXJ90" s="584"/>
      <c r="JXK90" s="584"/>
      <c r="JXL90" s="584"/>
      <c r="JXM90" s="584"/>
      <c r="JXN90" s="584"/>
      <c r="JXO90" s="584"/>
      <c r="JXP90" s="584"/>
      <c r="JXQ90" s="584"/>
      <c r="JXR90" s="584"/>
      <c r="JXS90" s="584"/>
      <c r="JXT90" s="584"/>
      <c r="JXU90" s="584"/>
      <c r="JXV90" s="584"/>
      <c r="JXW90" s="584"/>
      <c r="JXX90" s="584"/>
      <c r="JXY90" s="584"/>
      <c r="JXZ90" s="584"/>
      <c r="JYA90" s="584"/>
      <c r="JYB90" s="584"/>
      <c r="JYC90" s="584"/>
      <c r="JYD90" s="584"/>
      <c r="JYE90" s="584"/>
      <c r="JYF90" s="584"/>
      <c r="JYG90" s="584"/>
      <c r="JYH90" s="584"/>
      <c r="JYI90" s="584"/>
      <c r="JYJ90" s="584"/>
      <c r="JYK90" s="584"/>
      <c r="JYL90" s="584"/>
      <c r="JYM90" s="584"/>
      <c r="JYN90" s="584"/>
      <c r="JYO90" s="584"/>
      <c r="JYP90" s="584"/>
      <c r="JYQ90" s="584"/>
      <c r="JYR90" s="584"/>
      <c r="JYS90" s="584"/>
      <c r="JYT90" s="584"/>
      <c r="JYU90" s="584"/>
      <c r="JYV90" s="584"/>
      <c r="JYW90" s="584"/>
      <c r="JYX90" s="584"/>
      <c r="JYY90" s="584"/>
      <c r="JYZ90" s="584"/>
      <c r="JZA90" s="584"/>
      <c r="JZB90" s="584"/>
      <c r="JZC90" s="584"/>
      <c r="JZD90" s="584"/>
      <c r="JZE90" s="584"/>
      <c r="JZF90" s="584"/>
      <c r="JZG90" s="584"/>
      <c r="JZH90" s="584"/>
      <c r="JZI90" s="584"/>
      <c r="JZJ90" s="584"/>
      <c r="JZK90" s="584"/>
      <c r="JZL90" s="584"/>
      <c r="JZM90" s="584"/>
      <c r="JZN90" s="584"/>
      <c r="JZO90" s="584"/>
      <c r="JZP90" s="584"/>
      <c r="JZQ90" s="584"/>
      <c r="JZR90" s="584"/>
      <c r="JZS90" s="584"/>
      <c r="JZT90" s="584"/>
      <c r="JZU90" s="584"/>
      <c r="JZV90" s="584"/>
      <c r="JZW90" s="584"/>
      <c r="JZX90" s="584"/>
      <c r="JZY90" s="584"/>
      <c r="JZZ90" s="584"/>
      <c r="KAA90" s="584"/>
      <c r="KAB90" s="584"/>
      <c r="KAC90" s="584"/>
      <c r="KAD90" s="584"/>
      <c r="KAE90" s="584"/>
      <c r="KAF90" s="584"/>
      <c r="KAG90" s="584"/>
      <c r="KAH90" s="584"/>
      <c r="KAI90" s="584"/>
      <c r="KAJ90" s="584"/>
      <c r="KAK90" s="584"/>
      <c r="KAL90" s="584"/>
      <c r="KAM90" s="584"/>
      <c r="KAN90" s="584"/>
      <c r="KAO90" s="584"/>
      <c r="KAP90" s="584"/>
      <c r="KAQ90" s="584"/>
      <c r="KAR90" s="584"/>
      <c r="KAS90" s="584"/>
      <c r="KAT90" s="584"/>
      <c r="KAU90" s="584"/>
      <c r="KAV90" s="584"/>
      <c r="KAW90" s="584"/>
      <c r="KAX90" s="584"/>
      <c r="KAY90" s="584"/>
      <c r="KAZ90" s="584"/>
      <c r="KBA90" s="584"/>
      <c r="KBB90" s="584"/>
      <c r="KBC90" s="584"/>
      <c r="KBD90" s="584"/>
      <c r="KBE90" s="584"/>
      <c r="KBF90" s="584"/>
      <c r="KBG90" s="584"/>
      <c r="KBH90" s="584"/>
      <c r="KBI90" s="584"/>
      <c r="KBJ90" s="584"/>
      <c r="KBK90" s="584"/>
      <c r="KBL90" s="584"/>
      <c r="KBM90" s="584"/>
      <c r="KBN90" s="584"/>
      <c r="KBO90" s="584"/>
      <c r="KBP90" s="584"/>
      <c r="KBQ90" s="584"/>
      <c r="KBR90" s="584"/>
      <c r="KBS90" s="584"/>
      <c r="KBT90" s="584"/>
      <c r="KBU90" s="584"/>
      <c r="KBV90" s="584"/>
      <c r="KBW90" s="584"/>
      <c r="KBX90" s="584"/>
      <c r="KBY90" s="584"/>
      <c r="KBZ90" s="584"/>
      <c r="KCA90" s="584"/>
      <c r="KCB90" s="584"/>
      <c r="KCC90" s="584"/>
      <c r="KCD90" s="584"/>
      <c r="KCE90" s="584"/>
      <c r="KCF90" s="584"/>
      <c r="KCG90" s="584"/>
      <c r="KCH90" s="584"/>
      <c r="KCI90" s="584"/>
      <c r="KCJ90" s="584"/>
      <c r="KCK90" s="584"/>
      <c r="KCL90" s="584"/>
      <c r="KCM90" s="584"/>
      <c r="KCN90" s="584"/>
      <c r="KCO90" s="584"/>
      <c r="KCP90" s="584"/>
      <c r="KCQ90" s="584"/>
      <c r="KCR90" s="584"/>
      <c r="KCS90" s="584"/>
      <c r="KCT90" s="584"/>
      <c r="KCU90" s="584"/>
      <c r="KCV90" s="584"/>
      <c r="KCW90" s="584"/>
      <c r="KCX90" s="584"/>
      <c r="KCY90" s="584"/>
      <c r="KCZ90" s="584"/>
      <c r="KDA90" s="584"/>
      <c r="KDB90" s="584"/>
      <c r="KDC90" s="584"/>
      <c r="KDD90" s="584"/>
      <c r="KDE90" s="584"/>
      <c r="KDF90" s="584"/>
      <c r="KDG90" s="584"/>
      <c r="KDH90" s="584"/>
      <c r="KDI90" s="584"/>
      <c r="KDJ90" s="584"/>
      <c r="KDK90" s="584"/>
      <c r="KDL90" s="584"/>
      <c r="KDM90" s="584"/>
      <c r="KDN90" s="584"/>
      <c r="KDO90" s="584"/>
      <c r="KDP90" s="584"/>
      <c r="KDQ90" s="584"/>
      <c r="KDR90" s="584"/>
      <c r="KDS90" s="584"/>
      <c r="KDT90" s="584"/>
      <c r="KDU90" s="584"/>
      <c r="KDV90" s="584"/>
      <c r="KDW90" s="584"/>
      <c r="KDX90" s="584"/>
      <c r="KDY90" s="584"/>
      <c r="KDZ90" s="584"/>
      <c r="KEA90" s="584"/>
      <c r="KEB90" s="584"/>
      <c r="KEC90" s="584"/>
      <c r="KED90" s="584"/>
      <c r="KEE90" s="584"/>
      <c r="KEF90" s="584"/>
      <c r="KEG90" s="584"/>
      <c r="KEH90" s="584"/>
      <c r="KEI90" s="584"/>
      <c r="KEJ90" s="584"/>
      <c r="KEK90" s="584"/>
      <c r="KEL90" s="584"/>
      <c r="KEM90" s="584"/>
      <c r="KEN90" s="584"/>
      <c r="KEO90" s="584"/>
      <c r="KEP90" s="584"/>
      <c r="KEQ90" s="584"/>
      <c r="KER90" s="584"/>
      <c r="KES90" s="584"/>
      <c r="KET90" s="584"/>
      <c r="KEU90" s="584"/>
      <c r="KEV90" s="584"/>
      <c r="KEW90" s="584"/>
      <c r="KEX90" s="584"/>
      <c r="KEY90" s="584"/>
      <c r="KEZ90" s="584"/>
      <c r="KFA90" s="584"/>
      <c r="KFB90" s="584"/>
      <c r="KFC90" s="584"/>
      <c r="KFD90" s="584"/>
      <c r="KFE90" s="584"/>
      <c r="KFF90" s="584"/>
      <c r="KFG90" s="584"/>
      <c r="KFH90" s="584"/>
      <c r="KFI90" s="584"/>
      <c r="KFJ90" s="584"/>
      <c r="KFK90" s="584"/>
      <c r="KFL90" s="584"/>
      <c r="KFM90" s="584"/>
      <c r="KFN90" s="584"/>
      <c r="KFO90" s="584"/>
      <c r="KFP90" s="584"/>
      <c r="KFQ90" s="584"/>
      <c r="KFR90" s="584"/>
      <c r="KFS90" s="584"/>
      <c r="KFT90" s="584"/>
      <c r="KFU90" s="584"/>
      <c r="KFV90" s="584"/>
      <c r="KFW90" s="584"/>
      <c r="KFX90" s="584"/>
      <c r="KFY90" s="584"/>
      <c r="KFZ90" s="584"/>
      <c r="KGA90" s="584"/>
      <c r="KGB90" s="584"/>
      <c r="KGC90" s="584"/>
      <c r="KGD90" s="584"/>
      <c r="KGE90" s="584"/>
      <c r="KGF90" s="584"/>
      <c r="KGG90" s="584"/>
      <c r="KGH90" s="584"/>
      <c r="KGI90" s="584"/>
      <c r="KGJ90" s="584"/>
      <c r="KGK90" s="584"/>
      <c r="KGL90" s="584"/>
      <c r="KGM90" s="584"/>
      <c r="KGN90" s="584"/>
      <c r="KGO90" s="584"/>
      <c r="KGP90" s="584"/>
      <c r="KGQ90" s="584"/>
      <c r="KGR90" s="584"/>
      <c r="KGS90" s="584"/>
      <c r="KGT90" s="584"/>
      <c r="KGU90" s="584"/>
      <c r="KGV90" s="584"/>
      <c r="KGW90" s="584"/>
      <c r="KGX90" s="584"/>
      <c r="KGY90" s="584"/>
      <c r="KGZ90" s="584"/>
      <c r="KHA90" s="584"/>
      <c r="KHB90" s="584"/>
      <c r="KHC90" s="584"/>
      <c r="KHD90" s="584"/>
      <c r="KHE90" s="584"/>
      <c r="KHF90" s="584"/>
      <c r="KHG90" s="584"/>
      <c r="KHH90" s="584"/>
      <c r="KHI90" s="584"/>
      <c r="KHJ90" s="584"/>
      <c r="KHK90" s="584"/>
      <c r="KHL90" s="584"/>
      <c r="KHM90" s="584"/>
      <c r="KHN90" s="584"/>
      <c r="KHO90" s="584"/>
      <c r="KHP90" s="584"/>
      <c r="KHQ90" s="584"/>
      <c r="KHR90" s="584"/>
      <c r="KHS90" s="584"/>
      <c r="KHT90" s="584"/>
      <c r="KHU90" s="584"/>
      <c r="KHV90" s="584"/>
      <c r="KHW90" s="584"/>
      <c r="KHX90" s="584"/>
      <c r="KHY90" s="584"/>
      <c r="KHZ90" s="584"/>
      <c r="KIA90" s="584"/>
      <c r="KIB90" s="584"/>
      <c r="KIC90" s="584"/>
      <c r="KID90" s="584"/>
      <c r="KIE90" s="584"/>
      <c r="KIF90" s="584"/>
      <c r="KIG90" s="584"/>
      <c r="KIH90" s="584"/>
      <c r="KII90" s="584"/>
      <c r="KIJ90" s="584"/>
      <c r="KIK90" s="584"/>
      <c r="KIL90" s="584"/>
      <c r="KIM90" s="584"/>
      <c r="KIN90" s="584"/>
      <c r="KIO90" s="584"/>
      <c r="KIP90" s="584"/>
      <c r="KIQ90" s="584"/>
      <c r="KIR90" s="584"/>
      <c r="KIS90" s="584"/>
      <c r="KIT90" s="584"/>
      <c r="KIU90" s="584"/>
      <c r="KIV90" s="584"/>
      <c r="KIW90" s="584"/>
      <c r="KIX90" s="584"/>
      <c r="KIY90" s="584"/>
      <c r="KIZ90" s="584"/>
      <c r="KJA90" s="584"/>
      <c r="KJB90" s="584"/>
      <c r="KJC90" s="584"/>
      <c r="KJD90" s="584"/>
      <c r="KJE90" s="584"/>
      <c r="KJF90" s="584"/>
      <c r="KJG90" s="584"/>
      <c r="KJH90" s="584"/>
      <c r="KJI90" s="584"/>
      <c r="KJJ90" s="584"/>
      <c r="KJK90" s="584"/>
      <c r="KJL90" s="584"/>
      <c r="KJM90" s="584"/>
      <c r="KJN90" s="584"/>
      <c r="KJO90" s="584"/>
      <c r="KJP90" s="584"/>
      <c r="KJQ90" s="584"/>
      <c r="KJR90" s="584"/>
      <c r="KJS90" s="584"/>
      <c r="KJT90" s="584"/>
      <c r="KJU90" s="584"/>
      <c r="KJV90" s="584"/>
      <c r="KJW90" s="584"/>
      <c r="KJX90" s="584"/>
      <c r="KJY90" s="584"/>
      <c r="KJZ90" s="584"/>
      <c r="KKA90" s="584"/>
      <c r="KKB90" s="584"/>
      <c r="KKC90" s="584"/>
      <c r="KKD90" s="584"/>
      <c r="KKE90" s="584"/>
      <c r="KKF90" s="584"/>
      <c r="KKG90" s="584"/>
      <c r="KKH90" s="584"/>
      <c r="KKI90" s="584"/>
      <c r="KKJ90" s="584"/>
      <c r="KKK90" s="584"/>
      <c r="KKL90" s="584"/>
      <c r="KKM90" s="584"/>
      <c r="KKN90" s="584"/>
      <c r="KKO90" s="584"/>
      <c r="KKP90" s="584"/>
      <c r="KKQ90" s="584"/>
      <c r="KKR90" s="584"/>
      <c r="KKS90" s="584"/>
      <c r="KKT90" s="584"/>
      <c r="KKU90" s="584"/>
      <c r="KKV90" s="584"/>
      <c r="KKW90" s="584"/>
      <c r="KKX90" s="584"/>
      <c r="KKY90" s="584"/>
      <c r="KKZ90" s="584"/>
      <c r="KLA90" s="584"/>
      <c r="KLB90" s="584"/>
      <c r="KLC90" s="584"/>
      <c r="KLD90" s="584"/>
      <c r="KLE90" s="584"/>
      <c r="KLF90" s="584"/>
      <c r="KLG90" s="584"/>
      <c r="KLH90" s="584"/>
      <c r="KLI90" s="584"/>
      <c r="KLJ90" s="584"/>
      <c r="KLK90" s="584"/>
      <c r="KLL90" s="584"/>
      <c r="KLM90" s="584"/>
      <c r="KLN90" s="584"/>
      <c r="KLO90" s="584"/>
      <c r="KLP90" s="584"/>
      <c r="KLQ90" s="584"/>
      <c r="KLR90" s="584"/>
      <c r="KLS90" s="584"/>
      <c r="KLT90" s="584"/>
      <c r="KLU90" s="584"/>
      <c r="KLV90" s="584"/>
      <c r="KLW90" s="584"/>
      <c r="KLX90" s="584"/>
      <c r="KLY90" s="584"/>
      <c r="KLZ90" s="584"/>
      <c r="KMA90" s="584"/>
      <c r="KMB90" s="584"/>
      <c r="KMC90" s="584"/>
      <c r="KMD90" s="584"/>
      <c r="KME90" s="584"/>
      <c r="KMF90" s="584"/>
      <c r="KMG90" s="584"/>
      <c r="KMH90" s="584"/>
      <c r="KMI90" s="584"/>
      <c r="KMJ90" s="584"/>
      <c r="KMK90" s="584"/>
      <c r="KML90" s="584"/>
      <c r="KMM90" s="584"/>
      <c r="KMN90" s="584"/>
      <c r="KMO90" s="584"/>
      <c r="KMP90" s="584"/>
      <c r="KMQ90" s="584"/>
      <c r="KMR90" s="584"/>
      <c r="KMS90" s="584"/>
      <c r="KMT90" s="584"/>
      <c r="KMU90" s="584"/>
      <c r="KMV90" s="584"/>
      <c r="KMW90" s="584"/>
      <c r="KMX90" s="584"/>
      <c r="KMY90" s="584"/>
      <c r="KMZ90" s="584"/>
      <c r="KNA90" s="584"/>
      <c r="KNB90" s="584"/>
      <c r="KNC90" s="584"/>
      <c r="KND90" s="584"/>
      <c r="KNE90" s="584"/>
      <c r="KNF90" s="584"/>
      <c r="KNG90" s="584"/>
      <c r="KNH90" s="584"/>
      <c r="KNI90" s="584"/>
      <c r="KNJ90" s="584"/>
      <c r="KNK90" s="584"/>
      <c r="KNL90" s="584"/>
      <c r="KNM90" s="584"/>
      <c r="KNN90" s="584"/>
      <c r="KNO90" s="584"/>
      <c r="KNP90" s="584"/>
      <c r="KNQ90" s="584"/>
      <c r="KNR90" s="584"/>
      <c r="KNS90" s="584"/>
      <c r="KNT90" s="584"/>
      <c r="KNU90" s="584"/>
      <c r="KNV90" s="584"/>
      <c r="KNW90" s="584"/>
      <c r="KNX90" s="584"/>
      <c r="KNY90" s="584"/>
      <c r="KNZ90" s="584"/>
      <c r="KOA90" s="584"/>
      <c r="KOB90" s="584"/>
      <c r="KOC90" s="584"/>
      <c r="KOD90" s="584"/>
      <c r="KOE90" s="584"/>
      <c r="KOF90" s="584"/>
      <c r="KOG90" s="584"/>
      <c r="KOH90" s="584"/>
      <c r="KOI90" s="584"/>
      <c r="KOJ90" s="584"/>
      <c r="KOK90" s="584"/>
      <c r="KOL90" s="584"/>
      <c r="KOM90" s="584"/>
      <c r="KON90" s="584"/>
      <c r="KOO90" s="584"/>
      <c r="KOP90" s="584"/>
      <c r="KOQ90" s="584"/>
      <c r="KOR90" s="584"/>
      <c r="KOS90" s="584"/>
      <c r="KOT90" s="584"/>
      <c r="KOU90" s="584"/>
      <c r="KOV90" s="584"/>
      <c r="KOW90" s="584"/>
      <c r="KOX90" s="584"/>
      <c r="KOY90" s="584"/>
      <c r="KOZ90" s="584"/>
      <c r="KPA90" s="584"/>
      <c r="KPB90" s="584"/>
      <c r="KPC90" s="584"/>
      <c r="KPD90" s="584"/>
      <c r="KPE90" s="584"/>
      <c r="KPF90" s="584"/>
      <c r="KPG90" s="584"/>
      <c r="KPH90" s="584"/>
      <c r="KPI90" s="584"/>
      <c r="KPJ90" s="584"/>
      <c r="KPK90" s="584"/>
      <c r="KPL90" s="584"/>
      <c r="KPM90" s="584"/>
      <c r="KPN90" s="584"/>
      <c r="KPO90" s="584"/>
      <c r="KPP90" s="584"/>
      <c r="KPQ90" s="584"/>
      <c r="KPR90" s="584"/>
      <c r="KPS90" s="584"/>
      <c r="KPT90" s="584"/>
      <c r="KPU90" s="584"/>
      <c r="KPV90" s="584"/>
      <c r="KPW90" s="584"/>
      <c r="KPX90" s="584"/>
      <c r="KPY90" s="584"/>
      <c r="KPZ90" s="584"/>
      <c r="KQA90" s="584"/>
      <c r="KQB90" s="584"/>
      <c r="KQC90" s="584"/>
      <c r="KQD90" s="584"/>
      <c r="KQE90" s="584"/>
      <c r="KQF90" s="584"/>
      <c r="KQG90" s="584"/>
      <c r="KQH90" s="584"/>
      <c r="KQI90" s="584"/>
      <c r="KQJ90" s="584"/>
      <c r="KQK90" s="584"/>
      <c r="KQL90" s="584"/>
      <c r="KQM90" s="584"/>
      <c r="KQN90" s="584"/>
      <c r="KQO90" s="584"/>
      <c r="KQP90" s="584"/>
      <c r="KQQ90" s="584"/>
      <c r="KQR90" s="584"/>
      <c r="KQS90" s="584"/>
      <c r="KQT90" s="584"/>
      <c r="KQU90" s="584"/>
      <c r="KQV90" s="584"/>
      <c r="KQW90" s="584"/>
      <c r="KQX90" s="584"/>
      <c r="KQY90" s="584"/>
      <c r="KQZ90" s="584"/>
      <c r="KRA90" s="584"/>
      <c r="KRB90" s="584"/>
      <c r="KRC90" s="584"/>
      <c r="KRD90" s="584"/>
      <c r="KRE90" s="584"/>
      <c r="KRF90" s="584"/>
      <c r="KRG90" s="584"/>
      <c r="KRH90" s="584"/>
      <c r="KRI90" s="584"/>
      <c r="KRJ90" s="584"/>
      <c r="KRK90" s="584"/>
      <c r="KRL90" s="584"/>
      <c r="KRM90" s="584"/>
      <c r="KRN90" s="584"/>
      <c r="KRO90" s="584"/>
      <c r="KRP90" s="584"/>
      <c r="KRQ90" s="584"/>
      <c r="KRR90" s="584"/>
      <c r="KRS90" s="584"/>
      <c r="KRT90" s="584"/>
      <c r="KRU90" s="584"/>
      <c r="KRV90" s="584"/>
      <c r="KRW90" s="584"/>
      <c r="KRX90" s="584"/>
      <c r="KRY90" s="584"/>
      <c r="KRZ90" s="584"/>
      <c r="KSA90" s="584"/>
      <c r="KSB90" s="584"/>
      <c r="KSC90" s="584"/>
      <c r="KSD90" s="584"/>
      <c r="KSE90" s="584"/>
      <c r="KSF90" s="584"/>
      <c r="KSG90" s="584"/>
      <c r="KSH90" s="584"/>
      <c r="KSI90" s="584"/>
      <c r="KSJ90" s="584"/>
      <c r="KSK90" s="584"/>
      <c r="KSL90" s="584"/>
      <c r="KSM90" s="584"/>
      <c r="KSN90" s="584"/>
      <c r="KSO90" s="584"/>
      <c r="KSP90" s="584"/>
      <c r="KSQ90" s="584"/>
      <c r="KSR90" s="584"/>
      <c r="KSS90" s="584"/>
      <c r="KST90" s="584"/>
      <c r="KSU90" s="584"/>
      <c r="KSV90" s="584"/>
      <c r="KSW90" s="584"/>
      <c r="KSX90" s="584"/>
      <c r="KSY90" s="584"/>
      <c r="KSZ90" s="584"/>
      <c r="KTA90" s="584"/>
      <c r="KTB90" s="584"/>
      <c r="KTC90" s="584"/>
      <c r="KTD90" s="584"/>
      <c r="KTE90" s="584"/>
      <c r="KTF90" s="584"/>
      <c r="KTG90" s="584"/>
      <c r="KTH90" s="584"/>
      <c r="KTI90" s="584"/>
      <c r="KTJ90" s="584"/>
      <c r="KTK90" s="584"/>
      <c r="KTL90" s="584"/>
      <c r="KTM90" s="584"/>
      <c r="KTN90" s="584"/>
      <c r="KTO90" s="584"/>
      <c r="KTP90" s="584"/>
      <c r="KTQ90" s="584"/>
      <c r="KTR90" s="584"/>
      <c r="KTS90" s="584"/>
      <c r="KTT90" s="584"/>
      <c r="KTU90" s="584"/>
      <c r="KTV90" s="584"/>
      <c r="KTW90" s="584"/>
      <c r="KTX90" s="584"/>
      <c r="KTY90" s="584"/>
      <c r="KTZ90" s="584"/>
      <c r="KUA90" s="584"/>
      <c r="KUB90" s="584"/>
      <c r="KUC90" s="584"/>
      <c r="KUD90" s="584"/>
      <c r="KUE90" s="584"/>
      <c r="KUF90" s="584"/>
      <c r="KUG90" s="584"/>
      <c r="KUH90" s="584"/>
      <c r="KUI90" s="584"/>
      <c r="KUJ90" s="584"/>
      <c r="KUK90" s="584"/>
      <c r="KUL90" s="584"/>
      <c r="KUM90" s="584"/>
      <c r="KUN90" s="584"/>
      <c r="KUO90" s="584"/>
      <c r="KUP90" s="584"/>
      <c r="KUQ90" s="584"/>
      <c r="KUR90" s="584"/>
      <c r="KUS90" s="584"/>
      <c r="KUT90" s="584"/>
      <c r="KUU90" s="584"/>
      <c r="KUV90" s="584"/>
      <c r="KUW90" s="584"/>
      <c r="KUX90" s="584"/>
      <c r="KUY90" s="584"/>
      <c r="KUZ90" s="584"/>
      <c r="KVA90" s="584"/>
      <c r="KVB90" s="584"/>
      <c r="KVC90" s="584"/>
      <c r="KVD90" s="584"/>
      <c r="KVE90" s="584"/>
      <c r="KVF90" s="584"/>
      <c r="KVG90" s="584"/>
      <c r="KVH90" s="584"/>
      <c r="KVI90" s="584"/>
      <c r="KVJ90" s="584"/>
      <c r="KVK90" s="584"/>
      <c r="KVL90" s="584"/>
      <c r="KVM90" s="584"/>
      <c r="KVN90" s="584"/>
      <c r="KVO90" s="584"/>
      <c r="KVP90" s="584"/>
      <c r="KVQ90" s="584"/>
      <c r="KVR90" s="584"/>
      <c r="KVS90" s="584"/>
      <c r="KVT90" s="584"/>
      <c r="KVU90" s="584"/>
      <c r="KVV90" s="584"/>
      <c r="KVW90" s="584"/>
      <c r="KVX90" s="584"/>
      <c r="KVY90" s="584"/>
      <c r="KVZ90" s="584"/>
      <c r="KWA90" s="584"/>
      <c r="KWB90" s="584"/>
      <c r="KWC90" s="584"/>
      <c r="KWD90" s="584"/>
      <c r="KWE90" s="584"/>
      <c r="KWF90" s="584"/>
      <c r="KWG90" s="584"/>
      <c r="KWH90" s="584"/>
      <c r="KWI90" s="584"/>
      <c r="KWJ90" s="584"/>
      <c r="KWK90" s="584"/>
      <c r="KWL90" s="584"/>
      <c r="KWM90" s="584"/>
      <c r="KWN90" s="584"/>
      <c r="KWO90" s="584"/>
      <c r="KWP90" s="584"/>
      <c r="KWQ90" s="584"/>
      <c r="KWR90" s="584"/>
      <c r="KWS90" s="584"/>
      <c r="KWT90" s="584"/>
      <c r="KWU90" s="584"/>
      <c r="KWV90" s="584"/>
      <c r="KWW90" s="584"/>
      <c r="KWX90" s="584"/>
      <c r="KWY90" s="584"/>
      <c r="KWZ90" s="584"/>
      <c r="KXA90" s="584"/>
      <c r="KXB90" s="584"/>
      <c r="KXC90" s="584"/>
      <c r="KXD90" s="584"/>
      <c r="KXE90" s="584"/>
      <c r="KXF90" s="584"/>
      <c r="KXG90" s="584"/>
      <c r="KXH90" s="584"/>
      <c r="KXI90" s="584"/>
      <c r="KXJ90" s="584"/>
      <c r="KXK90" s="584"/>
      <c r="KXL90" s="584"/>
      <c r="KXM90" s="584"/>
      <c r="KXN90" s="584"/>
      <c r="KXO90" s="584"/>
      <c r="KXP90" s="584"/>
      <c r="KXQ90" s="584"/>
      <c r="KXR90" s="584"/>
      <c r="KXS90" s="584"/>
      <c r="KXT90" s="584"/>
      <c r="KXU90" s="584"/>
      <c r="KXV90" s="584"/>
      <c r="KXW90" s="584"/>
      <c r="KXX90" s="584"/>
      <c r="KXY90" s="584"/>
      <c r="KXZ90" s="584"/>
      <c r="KYA90" s="584"/>
      <c r="KYB90" s="584"/>
      <c r="KYC90" s="584"/>
      <c r="KYD90" s="584"/>
      <c r="KYE90" s="584"/>
      <c r="KYF90" s="584"/>
      <c r="KYG90" s="584"/>
      <c r="KYH90" s="584"/>
      <c r="KYI90" s="584"/>
      <c r="KYJ90" s="584"/>
      <c r="KYK90" s="584"/>
      <c r="KYL90" s="584"/>
      <c r="KYM90" s="584"/>
      <c r="KYN90" s="584"/>
      <c r="KYO90" s="584"/>
      <c r="KYP90" s="584"/>
      <c r="KYQ90" s="584"/>
      <c r="KYR90" s="584"/>
      <c r="KYS90" s="584"/>
      <c r="KYT90" s="584"/>
      <c r="KYU90" s="584"/>
      <c r="KYV90" s="584"/>
      <c r="KYW90" s="584"/>
      <c r="KYX90" s="584"/>
      <c r="KYY90" s="584"/>
      <c r="KYZ90" s="584"/>
      <c r="KZA90" s="584"/>
      <c r="KZB90" s="584"/>
      <c r="KZC90" s="584"/>
      <c r="KZD90" s="584"/>
      <c r="KZE90" s="584"/>
      <c r="KZF90" s="584"/>
      <c r="KZG90" s="584"/>
      <c r="KZH90" s="584"/>
      <c r="KZI90" s="584"/>
      <c r="KZJ90" s="584"/>
      <c r="KZK90" s="584"/>
      <c r="KZL90" s="584"/>
      <c r="KZM90" s="584"/>
      <c r="KZN90" s="584"/>
      <c r="KZO90" s="584"/>
      <c r="KZP90" s="584"/>
      <c r="KZQ90" s="584"/>
      <c r="KZR90" s="584"/>
      <c r="KZS90" s="584"/>
      <c r="KZT90" s="584"/>
      <c r="KZU90" s="584"/>
      <c r="KZV90" s="584"/>
      <c r="KZW90" s="584"/>
      <c r="KZX90" s="584"/>
      <c r="KZY90" s="584"/>
      <c r="KZZ90" s="584"/>
      <c r="LAA90" s="584"/>
      <c r="LAB90" s="584"/>
      <c r="LAC90" s="584"/>
      <c r="LAD90" s="584"/>
      <c r="LAE90" s="584"/>
      <c r="LAF90" s="584"/>
      <c r="LAG90" s="584"/>
      <c r="LAH90" s="584"/>
      <c r="LAI90" s="584"/>
      <c r="LAJ90" s="584"/>
      <c r="LAK90" s="584"/>
      <c r="LAL90" s="584"/>
      <c r="LAM90" s="584"/>
      <c r="LAN90" s="584"/>
      <c r="LAO90" s="584"/>
      <c r="LAP90" s="584"/>
      <c r="LAQ90" s="584"/>
      <c r="LAR90" s="584"/>
      <c r="LAS90" s="584"/>
      <c r="LAT90" s="584"/>
      <c r="LAU90" s="584"/>
      <c r="LAV90" s="584"/>
      <c r="LAW90" s="584"/>
      <c r="LAX90" s="584"/>
      <c r="LAY90" s="584"/>
      <c r="LAZ90" s="584"/>
      <c r="LBA90" s="584"/>
      <c r="LBB90" s="584"/>
      <c r="LBC90" s="584"/>
      <c r="LBD90" s="584"/>
      <c r="LBE90" s="584"/>
      <c r="LBF90" s="584"/>
      <c r="LBG90" s="584"/>
      <c r="LBH90" s="584"/>
      <c r="LBI90" s="584"/>
      <c r="LBJ90" s="584"/>
      <c r="LBK90" s="584"/>
      <c r="LBL90" s="584"/>
      <c r="LBM90" s="584"/>
      <c r="LBN90" s="584"/>
      <c r="LBO90" s="584"/>
      <c r="LBP90" s="584"/>
      <c r="LBQ90" s="584"/>
      <c r="LBR90" s="584"/>
      <c r="LBS90" s="584"/>
      <c r="LBT90" s="584"/>
      <c r="LBU90" s="584"/>
      <c r="LBV90" s="584"/>
      <c r="LBW90" s="584"/>
      <c r="LBX90" s="584"/>
      <c r="LBY90" s="584"/>
      <c r="LBZ90" s="584"/>
      <c r="LCA90" s="584"/>
      <c r="LCB90" s="584"/>
      <c r="LCC90" s="584"/>
      <c r="LCD90" s="584"/>
      <c r="LCE90" s="584"/>
      <c r="LCF90" s="584"/>
      <c r="LCG90" s="584"/>
      <c r="LCH90" s="584"/>
      <c r="LCI90" s="584"/>
      <c r="LCJ90" s="584"/>
      <c r="LCK90" s="584"/>
      <c r="LCL90" s="584"/>
      <c r="LCM90" s="584"/>
      <c r="LCN90" s="584"/>
      <c r="LCO90" s="584"/>
      <c r="LCP90" s="584"/>
      <c r="LCQ90" s="584"/>
      <c r="LCR90" s="584"/>
      <c r="LCS90" s="584"/>
      <c r="LCT90" s="584"/>
      <c r="LCU90" s="584"/>
      <c r="LCV90" s="584"/>
      <c r="LCW90" s="584"/>
      <c r="LCX90" s="584"/>
      <c r="LCY90" s="584"/>
      <c r="LCZ90" s="584"/>
      <c r="LDA90" s="584"/>
      <c r="LDB90" s="584"/>
      <c r="LDC90" s="584"/>
      <c r="LDD90" s="584"/>
      <c r="LDE90" s="584"/>
      <c r="LDF90" s="584"/>
      <c r="LDG90" s="584"/>
      <c r="LDH90" s="584"/>
      <c r="LDI90" s="584"/>
      <c r="LDJ90" s="584"/>
      <c r="LDK90" s="584"/>
      <c r="LDL90" s="584"/>
      <c r="LDM90" s="584"/>
      <c r="LDN90" s="584"/>
      <c r="LDO90" s="584"/>
      <c r="LDP90" s="584"/>
      <c r="LDQ90" s="584"/>
      <c r="LDR90" s="584"/>
      <c r="LDS90" s="584"/>
      <c r="LDT90" s="584"/>
      <c r="LDU90" s="584"/>
      <c r="LDV90" s="584"/>
      <c r="LDW90" s="584"/>
      <c r="LDX90" s="584"/>
      <c r="LDY90" s="584"/>
      <c r="LDZ90" s="584"/>
      <c r="LEA90" s="584"/>
      <c r="LEB90" s="584"/>
      <c r="LEC90" s="584"/>
      <c r="LED90" s="584"/>
      <c r="LEE90" s="584"/>
      <c r="LEF90" s="584"/>
      <c r="LEG90" s="584"/>
      <c r="LEH90" s="584"/>
      <c r="LEI90" s="584"/>
      <c r="LEJ90" s="584"/>
      <c r="LEK90" s="584"/>
      <c r="LEL90" s="584"/>
      <c r="LEM90" s="584"/>
      <c r="LEN90" s="584"/>
      <c r="LEO90" s="584"/>
      <c r="LEP90" s="584"/>
      <c r="LEQ90" s="584"/>
      <c r="LER90" s="584"/>
      <c r="LES90" s="584"/>
      <c r="LET90" s="584"/>
      <c r="LEU90" s="584"/>
      <c r="LEV90" s="584"/>
      <c r="LEW90" s="584"/>
      <c r="LEX90" s="584"/>
      <c r="LEY90" s="584"/>
      <c r="LEZ90" s="584"/>
      <c r="LFA90" s="584"/>
      <c r="LFB90" s="584"/>
      <c r="LFC90" s="584"/>
      <c r="LFD90" s="584"/>
      <c r="LFE90" s="584"/>
      <c r="LFF90" s="584"/>
      <c r="LFG90" s="584"/>
      <c r="LFH90" s="584"/>
      <c r="LFI90" s="584"/>
      <c r="LFJ90" s="584"/>
      <c r="LFK90" s="584"/>
      <c r="LFL90" s="584"/>
      <c r="LFM90" s="584"/>
      <c r="LFN90" s="584"/>
      <c r="LFO90" s="584"/>
      <c r="LFP90" s="584"/>
      <c r="LFQ90" s="584"/>
      <c r="LFR90" s="584"/>
      <c r="LFS90" s="584"/>
      <c r="LFT90" s="584"/>
      <c r="LFU90" s="584"/>
      <c r="LFV90" s="584"/>
      <c r="LFW90" s="584"/>
      <c r="LFX90" s="584"/>
      <c r="LFY90" s="584"/>
      <c r="LFZ90" s="584"/>
      <c r="LGA90" s="584"/>
      <c r="LGB90" s="584"/>
      <c r="LGC90" s="584"/>
      <c r="LGD90" s="584"/>
      <c r="LGE90" s="584"/>
      <c r="LGF90" s="584"/>
      <c r="LGG90" s="584"/>
      <c r="LGH90" s="584"/>
      <c r="LGI90" s="584"/>
      <c r="LGJ90" s="584"/>
      <c r="LGK90" s="584"/>
      <c r="LGL90" s="584"/>
      <c r="LGM90" s="584"/>
      <c r="LGN90" s="584"/>
      <c r="LGO90" s="584"/>
      <c r="LGP90" s="584"/>
      <c r="LGQ90" s="584"/>
      <c r="LGR90" s="584"/>
      <c r="LGS90" s="584"/>
      <c r="LGT90" s="584"/>
      <c r="LGU90" s="584"/>
      <c r="LGV90" s="584"/>
      <c r="LGW90" s="584"/>
      <c r="LGX90" s="584"/>
      <c r="LGY90" s="584"/>
      <c r="LGZ90" s="584"/>
      <c r="LHA90" s="584"/>
      <c r="LHB90" s="584"/>
      <c r="LHC90" s="584"/>
      <c r="LHD90" s="584"/>
      <c r="LHE90" s="584"/>
      <c r="LHF90" s="584"/>
      <c r="LHG90" s="584"/>
      <c r="LHH90" s="584"/>
      <c r="LHI90" s="584"/>
      <c r="LHJ90" s="584"/>
      <c r="LHK90" s="584"/>
      <c r="LHL90" s="584"/>
      <c r="LHM90" s="584"/>
      <c r="LHN90" s="584"/>
      <c r="LHO90" s="584"/>
      <c r="LHP90" s="584"/>
      <c r="LHQ90" s="584"/>
      <c r="LHR90" s="584"/>
      <c r="LHS90" s="584"/>
      <c r="LHT90" s="584"/>
      <c r="LHU90" s="584"/>
      <c r="LHV90" s="584"/>
      <c r="LHW90" s="584"/>
      <c r="LHX90" s="584"/>
      <c r="LHY90" s="584"/>
      <c r="LHZ90" s="584"/>
      <c r="LIA90" s="584"/>
      <c r="LIB90" s="584"/>
      <c r="LIC90" s="584"/>
      <c r="LID90" s="584"/>
      <c r="LIE90" s="584"/>
      <c r="LIF90" s="584"/>
      <c r="LIG90" s="584"/>
      <c r="LIH90" s="584"/>
      <c r="LII90" s="584"/>
      <c r="LIJ90" s="584"/>
      <c r="LIK90" s="584"/>
      <c r="LIL90" s="584"/>
      <c r="LIM90" s="584"/>
      <c r="LIN90" s="584"/>
      <c r="LIO90" s="584"/>
      <c r="LIP90" s="584"/>
      <c r="LIQ90" s="584"/>
      <c r="LIR90" s="584"/>
      <c r="LIS90" s="584"/>
      <c r="LIT90" s="584"/>
      <c r="LIU90" s="584"/>
      <c r="LIV90" s="584"/>
      <c r="LIW90" s="584"/>
      <c r="LIX90" s="584"/>
      <c r="LIY90" s="584"/>
      <c r="LIZ90" s="584"/>
      <c r="LJA90" s="584"/>
      <c r="LJB90" s="584"/>
      <c r="LJC90" s="584"/>
      <c r="LJD90" s="584"/>
      <c r="LJE90" s="584"/>
      <c r="LJF90" s="584"/>
      <c r="LJG90" s="584"/>
      <c r="LJH90" s="584"/>
      <c r="LJI90" s="584"/>
      <c r="LJJ90" s="584"/>
      <c r="LJK90" s="584"/>
      <c r="LJL90" s="584"/>
      <c r="LJM90" s="584"/>
      <c r="LJN90" s="584"/>
      <c r="LJO90" s="584"/>
      <c r="LJP90" s="584"/>
      <c r="LJQ90" s="584"/>
      <c r="LJR90" s="584"/>
      <c r="LJS90" s="584"/>
      <c r="LJT90" s="584"/>
      <c r="LJU90" s="584"/>
      <c r="LJV90" s="584"/>
      <c r="LJW90" s="584"/>
      <c r="LJX90" s="584"/>
      <c r="LJY90" s="584"/>
      <c r="LJZ90" s="584"/>
      <c r="LKA90" s="584"/>
      <c r="LKB90" s="584"/>
      <c r="LKC90" s="584"/>
      <c r="LKD90" s="584"/>
      <c r="LKE90" s="584"/>
      <c r="LKF90" s="584"/>
      <c r="LKG90" s="584"/>
      <c r="LKH90" s="584"/>
      <c r="LKI90" s="584"/>
      <c r="LKJ90" s="584"/>
      <c r="LKK90" s="584"/>
      <c r="LKL90" s="584"/>
      <c r="LKM90" s="584"/>
      <c r="LKN90" s="584"/>
      <c r="LKO90" s="584"/>
      <c r="LKP90" s="584"/>
      <c r="LKQ90" s="584"/>
      <c r="LKR90" s="584"/>
      <c r="LKS90" s="584"/>
      <c r="LKT90" s="584"/>
      <c r="LKU90" s="584"/>
      <c r="LKV90" s="584"/>
      <c r="LKW90" s="584"/>
      <c r="LKX90" s="584"/>
      <c r="LKY90" s="584"/>
      <c r="LKZ90" s="584"/>
      <c r="LLA90" s="584"/>
      <c r="LLB90" s="584"/>
      <c r="LLC90" s="584"/>
      <c r="LLD90" s="584"/>
      <c r="LLE90" s="584"/>
      <c r="LLF90" s="584"/>
      <c r="LLG90" s="584"/>
      <c r="LLH90" s="584"/>
      <c r="LLI90" s="584"/>
      <c r="LLJ90" s="584"/>
      <c r="LLK90" s="584"/>
      <c r="LLL90" s="584"/>
      <c r="LLM90" s="584"/>
      <c r="LLN90" s="584"/>
      <c r="LLO90" s="584"/>
      <c r="LLP90" s="584"/>
      <c r="LLQ90" s="584"/>
      <c r="LLR90" s="584"/>
      <c r="LLS90" s="584"/>
      <c r="LLT90" s="584"/>
      <c r="LLU90" s="584"/>
      <c r="LLV90" s="584"/>
      <c r="LLW90" s="584"/>
      <c r="LLX90" s="584"/>
      <c r="LLY90" s="584"/>
      <c r="LLZ90" s="584"/>
      <c r="LMA90" s="584"/>
      <c r="LMB90" s="584"/>
      <c r="LMC90" s="584"/>
      <c r="LMD90" s="584"/>
      <c r="LME90" s="584"/>
      <c r="LMF90" s="584"/>
      <c r="LMG90" s="584"/>
      <c r="LMH90" s="584"/>
      <c r="LMI90" s="584"/>
      <c r="LMJ90" s="584"/>
      <c r="LMK90" s="584"/>
      <c r="LML90" s="584"/>
      <c r="LMM90" s="584"/>
      <c r="LMN90" s="584"/>
      <c r="LMO90" s="584"/>
      <c r="LMP90" s="584"/>
      <c r="LMQ90" s="584"/>
      <c r="LMR90" s="584"/>
      <c r="LMS90" s="584"/>
      <c r="LMT90" s="584"/>
      <c r="LMU90" s="584"/>
      <c r="LMV90" s="584"/>
      <c r="LMW90" s="584"/>
      <c r="LMX90" s="584"/>
      <c r="LMY90" s="584"/>
      <c r="LMZ90" s="584"/>
      <c r="LNA90" s="584"/>
      <c r="LNB90" s="584"/>
      <c r="LNC90" s="584"/>
      <c r="LND90" s="584"/>
      <c r="LNE90" s="584"/>
      <c r="LNF90" s="584"/>
      <c r="LNG90" s="584"/>
      <c r="LNH90" s="584"/>
      <c r="LNI90" s="584"/>
      <c r="LNJ90" s="584"/>
      <c r="LNK90" s="584"/>
      <c r="LNL90" s="584"/>
      <c r="LNM90" s="584"/>
      <c r="LNN90" s="584"/>
      <c r="LNO90" s="584"/>
      <c r="LNP90" s="584"/>
      <c r="LNQ90" s="584"/>
      <c r="LNR90" s="584"/>
      <c r="LNS90" s="584"/>
      <c r="LNT90" s="584"/>
      <c r="LNU90" s="584"/>
      <c r="LNV90" s="584"/>
      <c r="LNW90" s="584"/>
      <c r="LNX90" s="584"/>
      <c r="LNY90" s="584"/>
      <c r="LNZ90" s="584"/>
      <c r="LOA90" s="584"/>
      <c r="LOB90" s="584"/>
      <c r="LOC90" s="584"/>
      <c r="LOD90" s="584"/>
      <c r="LOE90" s="584"/>
      <c r="LOF90" s="584"/>
      <c r="LOG90" s="584"/>
      <c r="LOH90" s="584"/>
      <c r="LOI90" s="584"/>
      <c r="LOJ90" s="584"/>
      <c r="LOK90" s="584"/>
      <c r="LOL90" s="584"/>
      <c r="LOM90" s="584"/>
      <c r="LON90" s="584"/>
      <c r="LOO90" s="584"/>
      <c r="LOP90" s="584"/>
      <c r="LOQ90" s="584"/>
      <c r="LOR90" s="584"/>
      <c r="LOS90" s="584"/>
      <c r="LOT90" s="584"/>
      <c r="LOU90" s="584"/>
      <c r="LOV90" s="584"/>
      <c r="LOW90" s="584"/>
      <c r="LOX90" s="584"/>
      <c r="LOY90" s="584"/>
      <c r="LOZ90" s="584"/>
      <c r="LPA90" s="584"/>
      <c r="LPB90" s="584"/>
      <c r="LPC90" s="584"/>
      <c r="LPD90" s="584"/>
      <c r="LPE90" s="584"/>
      <c r="LPF90" s="584"/>
      <c r="LPG90" s="584"/>
      <c r="LPH90" s="584"/>
      <c r="LPI90" s="584"/>
      <c r="LPJ90" s="584"/>
      <c r="LPK90" s="584"/>
      <c r="LPL90" s="584"/>
      <c r="LPM90" s="584"/>
      <c r="LPN90" s="584"/>
      <c r="LPO90" s="584"/>
      <c r="LPP90" s="584"/>
      <c r="LPQ90" s="584"/>
      <c r="LPR90" s="584"/>
      <c r="LPS90" s="584"/>
      <c r="LPT90" s="584"/>
      <c r="LPU90" s="584"/>
      <c r="LPV90" s="584"/>
      <c r="LPW90" s="584"/>
      <c r="LPX90" s="584"/>
      <c r="LPY90" s="584"/>
      <c r="LPZ90" s="584"/>
      <c r="LQA90" s="584"/>
      <c r="LQB90" s="584"/>
      <c r="LQC90" s="584"/>
      <c r="LQD90" s="584"/>
      <c r="LQE90" s="584"/>
      <c r="LQF90" s="584"/>
      <c r="LQG90" s="584"/>
      <c r="LQH90" s="584"/>
      <c r="LQI90" s="584"/>
      <c r="LQJ90" s="584"/>
      <c r="LQK90" s="584"/>
      <c r="LQL90" s="584"/>
      <c r="LQM90" s="584"/>
      <c r="LQN90" s="584"/>
      <c r="LQO90" s="584"/>
      <c r="LQP90" s="584"/>
      <c r="LQQ90" s="584"/>
      <c r="LQR90" s="584"/>
      <c r="LQS90" s="584"/>
      <c r="LQT90" s="584"/>
      <c r="LQU90" s="584"/>
      <c r="LQV90" s="584"/>
      <c r="LQW90" s="584"/>
      <c r="LQX90" s="584"/>
      <c r="LQY90" s="584"/>
      <c r="LQZ90" s="584"/>
      <c r="LRA90" s="584"/>
      <c r="LRB90" s="584"/>
      <c r="LRC90" s="584"/>
      <c r="LRD90" s="584"/>
      <c r="LRE90" s="584"/>
      <c r="LRF90" s="584"/>
      <c r="LRG90" s="584"/>
      <c r="LRH90" s="584"/>
      <c r="LRI90" s="584"/>
      <c r="LRJ90" s="584"/>
      <c r="LRK90" s="584"/>
      <c r="LRL90" s="584"/>
      <c r="LRM90" s="584"/>
      <c r="LRN90" s="584"/>
      <c r="LRO90" s="584"/>
      <c r="LRP90" s="584"/>
      <c r="LRQ90" s="584"/>
      <c r="LRR90" s="584"/>
      <c r="LRS90" s="584"/>
      <c r="LRT90" s="584"/>
      <c r="LRU90" s="584"/>
      <c r="LRV90" s="584"/>
      <c r="LRW90" s="584"/>
      <c r="LRX90" s="584"/>
      <c r="LRY90" s="584"/>
      <c r="LRZ90" s="584"/>
      <c r="LSA90" s="584"/>
      <c r="LSB90" s="584"/>
      <c r="LSC90" s="584"/>
      <c r="LSD90" s="584"/>
      <c r="LSE90" s="584"/>
      <c r="LSF90" s="584"/>
      <c r="LSG90" s="584"/>
      <c r="LSH90" s="584"/>
      <c r="LSI90" s="584"/>
      <c r="LSJ90" s="584"/>
      <c r="LSK90" s="584"/>
      <c r="LSL90" s="584"/>
      <c r="LSM90" s="584"/>
      <c r="LSN90" s="584"/>
      <c r="LSO90" s="584"/>
      <c r="LSP90" s="584"/>
      <c r="LSQ90" s="584"/>
      <c r="LSR90" s="584"/>
      <c r="LSS90" s="584"/>
      <c r="LST90" s="584"/>
      <c r="LSU90" s="584"/>
      <c r="LSV90" s="584"/>
      <c r="LSW90" s="584"/>
      <c r="LSX90" s="584"/>
      <c r="LSY90" s="584"/>
      <c r="LSZ90" s="584"/>
      <c r="LTA90" s="584"/>
      <c r="LTB90" s="584"/>
      <c r="LTC90" s="584"/>
      <c r="LTD90" s="584"/>
      <c r="LTE90" s="584"/>
      <c r="LTF90" s="584"/>
      <c r="LTG90" s="584"/>
      <c r="LTH90" s="584"/>
      <c r="LTI90" s="584"/>
      <c r="LTJ90" s="584"/>
      <c r="LTK90" s="584"/>
      <c r="LTL90" s="584"/>
      <c r="LTM90" s="584"/>
      <c r="LTN90" s="584"/>
      <c r="LTO90" s="584"/>
      <c r="LTP90" s="584"/>
      <c r="LTQ90" s="584"/>
      <c r="LTR90" s="584"/>
      <c r="LTS90" s="584"/>
      <c r="LTT90" s="584"/>
      <c r="LTU90" s="584"/>
      <c r="LTV90" s="584"/>
      <c r="LTW90" s="584"/>
      <c r="LTX90" s="584"/>
      <c r="LTY90" s="584"/>
      <c r="LTZ90" s="584"/>
      <c r="LUA90" s="584"/>
      <c r="LUB90" s="584"/>
      <c r="LUC90" s="584"/>
      <c r="LUD90" s="584"/>
      <c r="LUE90" s="584"/>
      <c r="LUF90" s="584"/>
      <c r="LUG90" s="584"/>
      <c r="LUH90" s="584"/>
      <c r="LUI90" s="584"/>
      <c r="LUJ90" s="584"/>
      <c r="LUK90" s="584"/>
      <c r="LUL90" s="584"/>
      <c r="LUM90" s="584"/>
      <c r="LUN90" s="584"/>
      <c r="LUO90" s="584"/>
      <c r="LUP90" s="584"/>
      <c r="LUQ90" s="584"/>
      <c r="LUR90" s="584"/>
      <c r="LUS90" s="584"/>
      <c r="LUT90" s="584"/>
      <c r="LUU90" s="584"/>
      <c r="LUV90" s="584"/>
      <c r="LUW90" s="584"/>
      <c r="LUX90" s="584"/>
      <c r="LUY90" s="584"/>
      <c r="LUZ90" s="584"/>
      <c r="LVA90" s="584"/>
      <c r="LVB90" s="584"/>
      <c r="LVC90" s="584"/>
      <c r="LVD90" s="584"/>
      <c r="LVE90" s="584"/>
      <c r="LVF90" s="584"/>
      <c r="LVG90" s="584"/>
      <c r="LVH90" s="584"/>
      <c r="LVI90" s="584"/>
      <c r="LVJ90" s="584"/>
      <c r="LVK90" s="584"/>
      <c r="LVL90" s="584"/>
      <c r="LVM90" s="584"/>
      <c r="LVN90" s="584"/>
      <c r="LVO90" s="584"/>
      <c r="LVP90" s="584"/>
      <c r="LVQ90" s="584"/>
      <c r="LVR90" s="584"/>
      <c r="LVS90" s="584"/>
      <c r="LVT90" s="584"/>
      <c r="LVU90" s="584"/>
      <c r="LVV90" s="584"/>
      <c r="LVW90" s="584"/>
      <c r="LVX90" s="584"/>
      <c r="LVY90" s="584"/>
      <c r="LVZ90" s="584"/>
      <c r="LWA90" s="584"/>
      <c r="LWB90" s="584"/>
      <c r="LWC90" s="584"/>
      <c r="LWD90" s="584"/>
      <c r="LWE90" s="584"/>
      <c r="LWF90" s="584"/>
      <c r="LWG90" s="584"/>
      <c r="LWH90" s="584"/>
      <c r="LWI90" s="584"/>
      <c r="LWJ90" s="584"/>
      <c r="LWK90" s="584"/>
      <c r="LWL90" s="584"/>
      <c r="LWM90" s="584"/>
      <c r="LWN90" s="584"/>
      <c r="LWO90" s="584"/>
      <c r="LWP90" s="584"/>
      <c r="LWQ90" s="584"/>
      <c r="LWR90" s="584"/>
      <c r="LWS90" s="584"/>
      <c r="LWT90" s="584"/>
      <c r="LWU90" s="584"/>
      <c r="LWV90" s="584"/>
      <c r="LWW90" s="584"/>
      <c r="LWX90" s="584"/>
      <c r="LWY90" s="584"/>
      <c r="LWZ90" s="584"/>
      <c r="LXA90" s="584"/>
      <c r="LXB90" s="584"/>
      <c r="LXC90" s="584"/>
      <c r="LXD90" s="584"/>
      <c r="LXE90" s="584"/>
      <c r="LXF90" s="584"/>
      <c r="LXG90" s="584"/>
      <c r="LXH90" s="584"/>
      <c r="LXI90" s="584"/>
      <c r="LXJ90" s="584"/>
      <c r="LXK90" s="584"/>
      <c r="LXL90" s="584"/>
      <c r="LXM90" s="584"/>
      <c r="LXN90" s="584"/>
      <c r="LXO90" s="584"/>
      <c r="LXP90" s="584"/>
      <c r="LXQ90" s="584"/>
      <c r="LXR90" s="584"/>
      <c r="LXS90" s="584"/>
      <c r="LXT90" s="584"/>
      <c r="LXU90" s="584"/>
      <c r="LXV90" s="584"/>
      <c r="LXW90" s="584"/>
      <c r="LXX90" s="584"/>
      <c r="LXY90" s="584"/>
      <c r="LXZ90" s="584"/>
      <c r="LYA90" s="584"/>
      <c r="LYB90" s="584"/>
      <c r="LYC90" s="584"/>
      <c r="LYD90" s="584"/>
      <c r="LYE90" s="584"/>
      <c r="LYF90" s="584"/>
      <c r="LYG90" s="584"/>
      <c r="LYH90" s="584"/>
      <c r="LYI90" s="584"/>
      <c r="LYJ90" s="584"/>
      <c r="LYK90" s="584"/>
      <c r="LYL90" s="584"/>
      <c r="LYM90" s="584"/>
      <c r="LYN90" s="584"/>
      <c r="LYO90" s="584"/>
      <c r="LYP90" s="584"/>
      <c r="LYQ90" s="584"/>
      <c r="LYR90" s="584"/>
      <c r="LYS90" s="584"/>
      <c r="LYT90" s="584"/>
      <c r="LYU90" s="584"/>
      <c r="LYV90" s="584"/>
      <c r="LYW90" s="584"/>
      <c r="LYX90" s="584"/>
      <c r="LYY90" s="584"/>
      <c r="LYZ90" s="584"/>
      <c r="LZA90" s="584"/>
      <c r="LZB90" s="584"/>
      <c r="LZC90" s="584"/>
      <c r="LZD90" s="584"/>
      <c r="LZE90" s="584"/>
      <c r="LZF90" s="584"/>
      <c r="LZG90" s="584"/>
      <c r="LZH90" s="584"/>
      <c r="LZI90" s="584"/>
      <c r="LZJ90" s="584"/>
      <c r="LZK90" s="584"/>
      <c r="LZL90" s="584"/>
      <c r="LZM90" s="584"/>
      <c r="LZN90" s="584"/>
      <c r="LZO90" s="584"/>
      <c r="LZP90" s="584"/>
      <c r="LZQ90" s="584"/>
      <c r="LZR90" s="584"/>
      <c r="LZS90" s="584"/>
      <c r="LZT90" s="584"/>
      <c r="LZU90" s="584"/>
      <c r="LZV90" s="584"/>
      <c r="LZW90" s="584"/>
      <c r="LZX90" s="584"/>
      <c r="LZY90" s="584"/>
      <c r="LZZ90" s="584"/>
      <c r="MAA90" s="584"/>
      <c r="MAB90" s="584"/>
      <c r="MAC90" s="584"/>
      <c r="MAD90" s="584"/>
      <c r="MAE90" s="584"/>
      <c r="MAF90" s="584"/>
      <c r="MAG90" s="584"/>
      <c r="MAH90" s="584"/>
      <c r="MAI90" s="584"/>
      <c r="MAJ90" s="584"/>
      <c r="MAK90" s="584"/>
      <c r="MAL90" s="584"/>
      <c r="MAM90" s="584"/>
      <c r="MAN90" s="584"/>
      <c r="MAO90" s="584"/>
      <c r="MAP90" s="584"/>
      <c r="MAQ90" s="584"/>
      <c r="MAR90" s="584"/>
      <c r="MAS90" s="584"/>
      <c r="MAT90" s="584"/>
      <c r="MAU90" s="584"/>
      <c r="MAV90" s="584"/>
      <c r="MAW90" s="584"/>
      <c r="MAX90" s="584"/>
      <c r="MAY90" s="584"/>
      <c r="MAZ90" s="584"/>
      <c r="MBA90" s="584"/>
      <c r="MBB90" s="584"/>
      <c r="MBC90" s="584"/>
      <c r="MBD90" s="584"/>
      <c r="MBE90" s="584"/>
      <c r="MBF90" s="584"/>
      <c r="MBG90" s="584"/>
      <c r="MBH90" s="584"/>
      <c r="MBI90" s="584"/>
      <c r="MBJ90" s="584"/>
      <c r="MBK90" s="584"/>
      <c r="MBL90" s="584"/>
      <c r="MBM90" s="584"/>
      <c r="MBN90" s="584"/>
      <c r="MBO90" s="584"/>
      <c r="MBP90" s="584"/>
      <c r="MBQ90" s="584"/>
      <c r="MBR90" s="584"/>
      <c r="MBS90" s="584"/>
      <c r="MBT90" s="584"/>
      <c r="MBU90" s="584"/>
      <c r="MBV90" s="584"/>
      <c r="MBW90" s="584"/>
      <c r="MBX90" s="584"/>
      <c r="MBY90" s="584"/>
      <c r="MBZ90" s="584"/>
      <c r="MCA90" s="584"/>
      <c r="MCB90" s="584"/>
      <c r="MCC90" s="584"/>
      <c r="MCD90" s="584"/>
      <c r="MCE90" s="584"/>
      <c r="MCF90" s="584"/>
      <c r="MCG90" s="584"/>
      <c r="MCH90" s="584"/>
      <c r="MCI90" s="584"/>
      <c r="MCJ90" s="584"/>
      <c r="MCK90" s="584"/>
      <c r="MCL90" s="584"/>
      <c r="MCM90" s="584"/>
      <c r="MCN90" s="584"/>
      <c r="MCO90" s="584"/>
      <c r="MCP90" s="584"/>
      <c r="MCQ90" s="584"/>
      <c r="MCR90" s="584"/>
      <c r="MCS90" s="584"/>
      <c r="MCT90" s="584"/>
      <c r="MCU90" s="584"/>
      <c r="MCV90" s="584"/>
      <c r="MCW90" s="584"/>
      <c r="MCX90" s="584"/>
      <c r="MCY90" s="584"/>
      <c r="MCZ90" s="584"/>
      <c r="MDA90" s="584"/>
      <c r="MDB90" s="584"/>
      <c r="MDC90" s="584"/>
      <c r="MDD90" s="584"/>
      <c r="MDE90" s="584"/>
      <c r="MDF90" s="584"/>
      <c r="MDG90" s="584"/>
      <c r="MDH90" s="584"/>
      <c r="MDI90" s="584"/>
      <c r="MDJ90" s="584"/>
      <c r="MDK90" s="584"/>
      <c r="MDL90" s="584"/>
      <c r="MDM90" s="584"/>
      <c r="MDN90" s="584"/>
      <c r="MDO90" s="584"/>
      <c r="MDP90" s="584"/>
      <c r="MDQ90" s="584"/>
      <c r="MDR90" s="584"/>
      <c r="MDS90" s="584"/>
      <c r="MDT90" s="584"/>
      <c r="MDU90" s="584"/>
      <c r="MDV90" s="584"/>
      <c r="MDW90" s="584"/>
      <c r="MDX90" s="584"/>
      <c r="MDY90" s="584"/>
      <c r="MDZ90" s="584"/>
      <c r="MEA90" s="584"/>
      <c r="MEB90" s="584"/>
      <c r="MEC90" s="584"/>
      <c r="MED90" s="584"/>
      <c r="MEE90" s="584"/>
      <c r="MEF90" s="584"/>
      <c r="MEG90" s="584"/>
      <c r="MEH90" s="584"/>
      <c r="MEI90" s="584"/>
      <c r="MEJ90" s="584"/>
      <c r="MEK90" s="584"/>
      <c r="MEL90" s="584"/>
      <c r="MEM90" s="584"/>
      <c r="MEN90" s="584"/>
      <c r="MEO90" s="584"/>
      <c r="MEP90" s="584"/>
      <c r="MEQ90" s="584"/>
      <c r="MER90" s="584"/>
      <c r="MES90" s="584"/>
      <c r="MET90" s="584"/>
      <c r="MEU90" s="584"/>
      <c r="MEV90" s="584"/>
      <c r="MEW90" s="584"/>
      <c r="MEX90" s="584"/>
      <c r="MEY90" s="584"/>
      <c r="MEZ90" s="584"/>
      <c r="MFA90" s="584"/>
      <c r="MFB90" s="584"/>
      <c r="MFC90" s="584"/>
      <c r="MFD90" s="584"/>
      <c r="MFE90" s="584"/>
      <c r="MFF90" s="584"/>
      <c r="MFG90" s="584"/>
      <c r="MFH90" s="584"/>
      <c r="MFI90" s="584"/>
      <c r="MFJ90" s="584"/>
      <c r="MFK90" s="584"/>
      <c r="MFL90" s="584"/>
      <c r="MFM90" s="584"/>
      <c r="MFN90" s="584"/>
      <c r="MFO90" s="584"/>
      <c r="MFP90" s="584"/>
      <c r="MFQ90" s="584"/>
      <c r="MFR90" s="584"/>
      <c r="MFS90" s="584"/>
      <c r="MFT90" s="584"/>
      <c r="MFU90" s="584"/>
      <c r="MFV90" s="584"/>
      <c r="MFW90" s="584"/>
      <c r="MFX90" s="584"/>
      <c r="MFY90" s="584"/>
      <c r="MFZ90" s="584"/>
      <c r="MGA90" s="584"/>
      <c r="MGB90" s="584"/>
      <c r="MGC90" s="584"/>
      <c r="MGD90" s="584"/>
      <c r="MGE90" s="584"/>
      <c r="MGF90" s="584"/>
      <c r="MGG90" s="584"/>
      <c r="MGH90" s="584"/>
      <c r="MGI90" s="584"/>
      <c r="MGJ90" s="584"/>
      <c r="MGK90" s="584"/>
      <c r="MGL90" s="584"/>
      <c r="MGM90" s="584"/>
      <c r="MGN90" s="584"/>
      <c r="MGO90" s="584"/>
      <c r="MGP90" s="584"/>
      <c r="MGQ90" s="584"/>
      <c r="MGR90" s="584"/>
      <c r="MGS90" s="584"/>
      <c r="MGT90" s="584"/>
      <c r="MGU90" s="584"/>
      <c r="MGV90" s="584"/>
      <c r="MGW90" s="584"/>
      <c r="MGX90" s="584"/>
      <c r="MGY90" s="584"/>
      <c r="MGZ90" s="584"/>
      <c r="MHA90" s="584"/>
      <c r="MHB90" s="584"/>
      <c r="MHC90" s="584"/>
      <c r="MHD90" s="584"/>
      <c r="MHE90" s="584"/>
      <c r="MHF90" s="584"/>
      <c r="MHG90" s="584"/>
      <c r="MHH90" s="584"/>
      <c r="MHI90" s="584"/>
      <c r="MHJ90" s="584"/>
      <c r="MHK90" s="584"/>
      <c r="MHL90" s="584"/>
      <c r="MHM90" s="584"/>
      <c r="MHN90" s="584"/>
      <c r="MHO90" s="584"/>
      <c r="MHP90" s="584"/>
      <c r="MHQ90" s="584"/>
      <c r="MHR90" s="584"/>
      <c r="MHS90" s="584"/>
      <c r="MHT90" s="584"/>
      <c r="MHU90" s="584"/>
      <c r="MHV90" s="584"/>
      <c r="MHW90" s="584"/>
      <c r="MHX90" s="584"/>
      <c r="MHY90" s="584"/>
      <c r="MHZ90" s="584"/>
      <c r="MIA90" s="584"/>
      <c r="MIB90" s="584"/>
      <c r="MIC90" s="584"/>
      <c r="MID90" s="584"/>
      <c r="MIE90" s="584"/>
      <c r="MIF90" s="584"/>
      <c r="MIG90" s="584"/>
      <c r="MIH90" s="584"/>
      <c r="MII90" s="584"/>
      <c r="MIJ90" s="584"/>
      <c r="MIK90" s="584"/>
      <c r="MIL90" s="584"/>
      <c r="MIM90" s="584"/>
      <c r="MIN90" s="584"/>
      <c r="MIO90" s="584"/>
      <c r="MIP90" s="584"/>
      <c r="MIQ90" s="584"/>
      <c r="MIR90" s="584"/>
      <c r="MIS90" s="584"/>
      <c r="MIT90" s="584"/>
      <c r="MIU90" s="584"/>
      <c r="MIV90" s="584"/>
      <c r="MIW90" s="584"/>
      <c r="MIX90" s="584"/>
      <c r="MIY90" s="584"/>
      <c r="MIZ90" s="584"/>
      <c r="MJA90" s="584"/>
      <c r="MJB90" s="584"/>
      <c r="MJC90" s="584"/>
      <c r="MJD90" s="584"/>
      <c r="MJE90" s="584"/>
      <c r="MJF90" s="584"/>
      <c r="MJG90" s="584"/>
      <c r="MJH90" s="584"/>
      <c r="MJI90" s="584"/>
      <c r="MJJ90" s="584"/>
      <c r="MJK90" s="584"/>
      <c r="MJL90" s="584"/>
      <c r="MJM90" s="584"/>
      <c r="MJN90" s="584"/>
      <c r="MJO90" s="584"/>
      <c r="MJP90" s="584"/>
      <c r="MJQ90" s="584"/>
      <c r="MJR90" s="584"/>
      <c r="MJS90" s="584"/>
      <c r="MJT90" s="584"/>
      <c r="MJU90" s="584"/>
      <c r="MJV90" s="584"/>
      <c r="MJW90" s="584"/>
      <c r="MJX90" s="584"/>
      <c r="MJY90" s="584"/>
      <c r="MJZ90" s="584"/>
      <c r="MKA90" s="584"/>
      <c r="MKB90" s="584"/>
      <c r="MKC90" s="584"/>
      <c r="MKD90" s="584"/>
      <c r="MKE90" s="584"/>
      <c r="MKF90" s="584"/>
      <c r="MKG90" s="584"/>
      <c r="MKH90" s="584"/>
      <c r="MKI90" s="584"/>
      <c r="MKJ90" s="584"/>
      <c r="MKK90" s="584"/>
      <c r="MKL90" s="584"/>
      <c r="MKM90" s="584"/>
      <c r="MKN90" s="584"/>
      <c r="MKO90" s="584"/>
      <c r="MKP90" s="584"/>
      <c r="MKQ90" s="584"/>
      <c r="MKR90" s="584"/>
      <c r="MKS90" s="584"/>
      <c r="MKT90" s="584"/>
      <c r="MKU90" s="584"/>
      <c r="MKV90" s="584"/>
      <c r="MKW90" s="584"/>
      <c r="MKX90" s="584"/>
      <c r="MKY90" s="584"/>
      <c r="MKZ90" s="584"/>
      <c r="MLA90" s="584"/>
      <c r="MLB90" s="584"/>
      <c r="MLC90" s="584"/>
      <c r="MLD90" s="584"/>
      <c r="MLE90" s="584"/>
      <c r="MLF90" s="584"/>
      <c r="MLG90" s="584"/>
      <c r="MLH90" s="584"/>
      <c r="MLI90" s="584"/>
      <c r="MLJ90" s="584"/>
      <c r="MLK90" s="584"/>
      <c r="MLL90" s="584"/>
      <c r="MLM90" s="584"/>
      <c r="MLN90" s="584"/>
      <c r="MLO90" s="584"/>
      <c r="MLP90" s="584"/>
      <c r="MLQ90" s="584"/>
      <c r="MLR90" s="584"/>
      <c r="MLS90" s="584"/>
      <c r="MLT90" s="584"/>
      <c r="MLU90" s="584"/>
      <c r="MLV90" s="584"/>
      <c r="MLW90" s="584"/>
      <c r="MLX90" s="584"/>
      <c r="MLY90" s="584"/>
      <c r="MLZ90" s="584"/>
      <c r="MMA90" s="584"/>
      <c r="MMB90" s="584"/>
      <c r="MMC90" s="584"/>
      <c r="MMD90" s="584"/>
      <c r="MME90" s="584"/>
      <c r="MMF90" s="584"/>
      <c r="MMG90" s="584"/>
      <c r="MMH90" s="584"/>
      <c r="MMI90" s="584"/>
      <c r="MMJ90" s="584"/>
      <c r="MMK90" s="584"/>
      <c r="MML90" s="584"/>
      <c r="MMM90" s="584"/>
      <c r="MMN90" s="584"/>
      <c r="MMO90" s="584"/>
      <c r="MMP90" s="584"/>
      <c r="MMQ90" s="584"/>
      <c r="MMR90" s="584"/>
      <c r="MMS90" s="584"/>
      <c r="MMT90" s="584"/>
      <c r="MMU90" s="584"/>
      <c r="MMV90" s="584"/>
      <c r="MMW90" s="584"/>
      <c r="MMX90" s="584"/>
      <c r="MMY90" s="584"/>
      <c r="MMZ90" s="584"/>
      <c r="MNA90" s="584"/>
      <c r="MNB90" s="584"/>
      <c r="MNC90" s="584"/>
      <c r="MND90" s="584"/>
      <c r="MNE90" s="584"/>
      <c r="MNF90" s="584"/>
      <c r="MNG90" s="584"/>
      <c r="MNH90" s="584"/>
      <c r="MNI90" s="584"/>
      <c r="MNJ90" s="584"/>
      <c r="MNK90" s="584"/>
      <c r="MNL90" s="584"/>
      <c r="MNM90" s="584"/>
      <c r="MNN90" s="584"/>
      <c r="MNO90" s="584"/>
      <c r="MNP90" s="584"/>
      <c r="MNQ90" s="584"/>
      <c r="MNR90" s="584"/>
      <c r="MNS90" s="584"/>
      <c r="MNT90" s="584"/>
      <c r="MNU90" s="584"/>
      <c r="MNV90" s="584"/>
      <c r="MNW90" s="584"/>
      <c r="MNX90" s="584"/>
      <c r="MNY90" s="584"/>
      <c r="MNZ90" s="584"/>
      <c r="MOA90" s="584"/>
      <c r="MOB90" s="584"/>
      <c r="MOC90" s="584"/>
      <c r="MOD90" s="584"/>
      <c r="MOE90" s="584"/>
      <c r="MOF90" s="584"/>
      <c r="MOG90" s="584"/>
      <c r="MOH90" s="584"/>
      <c r="MOI90" s="584"/>
      <c r="MOJ90" s="584"/>
      <c r="MOK90" s="584"/>
      <c r="MOL90" s="584"/>
      <c r="MOM90" s="584"/>
      <c r="MON90" s="584"/>
      <c r="MOO90" s="584"/>
      <c r="MOP90" s="584"/>
      <c r="MOQ90" s="584"/>
      <c r="MOR90" s="584"/>
      <c r="MOS90" s="584"/>
      <c r="MOT90" s="584"/>
      <c r="MOU90" s="584"/>
      <c r="MOV90" s="584"/>
      <c r="MOW90" s="584"/>
      <c r="MOX90" s="584"/>
      <c r="MOY90" s="584"/>
      <c r="MOZ90" s="584"/>
      <c r="MPA90" s="584"/>
      <c r="MPB90" s="584"/>
      <c r="MPC90" s="584"/>
      <c r="MPD90" s="584"/>
      <c r="MPE90" s="584"/>
      <c r="MPF90" s="584"/>
      <c r="MPG90" s="584"/>
      <c r="MPH90" s="584"/>
      <c r="MPI90" s="584"/>
      <c r="MPJ90" s="584"/>
      <c r="MPK90" s="584"/>
      <c r="MPL90" s="584"/>
      <c r="MPM90" s="584"/>
      <c r="MPN90" s="584"/>
      <c r="MPO90" s="584"/>
      <c r="MPP90" s="584"/>
      <c r="MPQ90" s="584"/>
      <c r="MPR90" s="584"/>
      <c r="MPS90" s="584"/>
      <c r="MPT90" s="584"/>
      <c r="MPU90" s="584"/>
      <c r="MPV90" s="584"/>
      <c r="MPW90" s="584"/>
      <c r="MPX90" s="584"/>
      <c r="MPY90" s="584"/>
      <c r="MPZ90" s="584"/>
      <c r="MQA90" s="584"/>
      <c r="MQB90" s="584"/>
      <c r="MQC90" s="584"/>
      <c r="MQD90" s="584"/>
      <c r="MQE90" s="584"/>
      <c r="MQF90" s="584"/>
      <c r="MQG90" s="584"/>
      <c r="MQH90" s="584"/>
      <c r="MQI90" s="584"/>
      <c r="MQJ90" s="584"/>
      <c r="MQK90" s="584"/>
      <c r="MQL90" s="584"/>
      <c r="MQM90" s="584"/>
      <c r="MQN90" s="584"/>
      <c r="MQO90" s="584"/>
      <c r="MQP90" s="584"/>
      <c r="MQQ90" s="584"/>
      <c r="MQR90" s="584"/>
      <c r="MQS90" s="584"/>
      <c r="MQT90" s="584"/>
      <c r="MQU90" s="584"/>
      <c r="MQV90" s="584"/>
      <c r="MQW90" s="584"/>
      <c r="MQX90" s="584"/>
      <c r="MQY90" s="584"/>
      <c r="MQZ90" s="584"/>
      <c r="MRA90" s="584"/>
      <c r="MRB90" s="584"/>
      <c r="MRC90" s="584"/>
      <c r="MRD90" s="584"/>
      <c r="MRE90" s="584"/>
      <c r="MRF90" s="584"/>
      <c r="MRG90" s="584"/>
      <c r="MRH90" s="584"/>
      <c r="MRI90" s="584"/>
      <c r="MRJ90" s="584"/>
      <c r="MRK90" s="584"/>
      <c r="MRL90" s="584"/>
      <c r="MRM90" s="584"/>
      <c r="MRN90" s="584"/>
      <c r="MRO90" s="584"/>
      <c r="MRP90" s="584"/>
      <c r="MRQ90" s="584"/>
      <c r="MRR90" s="584"/>
      <c r="MRS90" s="584"/>
      <c r="MRT90" s="584"/>
      <c r="MRU90" s="584"/>
      <c r="MRV90" s="584"/>
      <c r="MRW90" s="584"/>
      <c r="MRX90" s="584"/>
      <c r="MRY90" s="584"/>
      <c r="MRZ90" s="584"/>
      <c r="MSA90" s="584"/>
      <c r="MSB90" s="584"/>
      <c r="MSC90" s="584"/>
      <c r="MSD90" s="584"/>
      <c r="MSE90" s="584"/>
      <c r="MSF90" s="584"/>
      <c r="MSG90" s="584"/>
      <c r="MSH90" s="584"/>
      <c r="MSI90" s="584"/>
      <c r="MSJ90" s="584"/>
      <c r="MSK90" s="584"/>
      <c r="MSL90" s="584"/>
      <c r="MSM90" s="584"/>
      <c r="MSN90" s="584"/>
      <c r="MSO90" s="584"/>
      <c r="MSP90" s="584"/>
      <c r="MSQ90" s="584"/>
      <c r="MSR90" s="584"/>
      <c r="MSS90" s="584"/>
      <c r="MST90" s="584"/>
      <c r="MSU90" s="584"/>
      <c r="MSV90" s="584"/>
      <c r="MSW90" s="584"/>
      <c r="MSX90" s="584"/>
      <c r="MSY90" s="584"/>
      <c r="MSZ90" s="584"/>
      <c r="MTA90" s="584"/>
      <c r="MTB90" s="584"/>
      <c r="MTC90" s="584"/>
      <c r="MTD90" s="584"/>
      <c r="MTE90" s="584"/>
      <c r="MTF90" s="584"/>
      <c r="MTG90" s="584"/>
      <c r="MTH90" s="584"/>
      <c r="MTI90" s="584"/>
      <c r="MTJ90" s="584"/>
      <c r="MTK90" s="584"/>
      <c r="MTL90" s="584"/>
      <c r="MTM90" s="584"/>
      <c r="MTN90" s="584"/>
      <c r="MTO90" s="584"/>
      <c r="MTP90" s="584"/>
      <c r="MTQ90" s="584"/>
      <c r="MTR90" s="584"/>
      <c r="MTS90" s="584"/>
      <c r="MTT90" s="584"/>
      <c r="MTU90" s="584"/>
      <c r="MTV90" s="584"/>
      <c r="MTW90" s="584"/>
      <c r="MTX90" s="584"/>
      <c r="MTY90" s="584"/>
      <c r="MTZ90" s="584"/>
      <c r="MUA90" s="584"/>
      <c r="MUB90" s="584"/>
      <c r="MUC90" s="584"/>
      <c r="MUD90" s="584"/>
      <c r="MUE90" s="584"/>
      <c r="MUF90" s="584"/>
      <c r="MUG90" s="584"/>
      <c r="MUH90" s="584"/>
      <c r="MUI90" s="584"/>
      <c r="MUJ90" s="584"/>
      <c r="MUK90" s="584"/>
      <c r="MUL90" s="584"/>
      <c r="MUM90" s="584"/>
      <c r="MUN90" s="584"/>
      <c r="MUO90" s="584"/>
      <c r="MUP90" s="584"/>
      <c r="MUQ90" s="584"/>
      <c r="MUR90" s="584"/>
      <c r="MUS90" s="584"/>
      <c r="MUT90" s="584"/>
      <c r="MUU90" s="584"/>
      <c r="MUV90" s="584"/>
      <c r="MUW90" s="584"/>
      <c r="MUX90" s="584"/>
      <c r="MUY90" s="584"/>
      <c r="MUZ90" s="584"/>
      <c r="MVA90" s="584"/>
      <c r="MVB90" s="584"/>
      <c r="MVC90" s="584"/>
      <c r="MVD90" s="584"/>
      <c r="MVE90" s="584"/>
      <c r="MVF90" s="584"/>
      <c r="MVG90" s="584"/>
      <c r="MVH90" s="584"/>
      <c r="MVI90" s="584"/>
      <c r="MVJ90" s="584"/>
      <c r="MVK90" s="584"/>
      <c r="MVL90" s="584"/>
      <c r="MVM90" s="584"/>
      <c r="MVN90" s="584"/>
      <c r="MVO90" s="584"/>
      <c r="MVP90" s="584"/>
      <c r="MVQ90" s="584"/>
      <c r="MVR90" s="584"/>
      <c r="MVS90" s="584"/>
      <c r="MVT90" s="584"/>
      <c r="MVU90" s="584"/>
      <c r="MVV90" s="584"/>
      <c r="MVW90" s="584"/>
      <c r="MVX90" s="584"/>
      <c r="MVY90" s="584"/>
      <c r="MVZ90" s="584"/>
      <c r="MWA90" s="584"/>
      <c r="MWB90" s="584"/>
      <c r="MWC90" s="584"/>
      <c r="MWD90" s="584"/>
      <c r="MWE90" s="584"/>
      <c r="MWF90" s="584"/>
      <c r="MWG90" s="584"/>
      <c r="MWH90" s="584"/>
      <c r="MWI90" s="584"/>
      <c r="MWJ90" s="584"/>
      <c r="MWK90" s="584"/>
      <c r="MWL90" s="584"/>
      <c r="MWM90" s="584"/>
      <c r="MWN90" s="584"/>
      <c r="MWO90" s="584"/>
      <c r="MWP90" s="584"/>
      <c r="MWQ90" s="584"/>
      <c r="MWR90" s="584"/>
      <c r="MWS90" s="584"/>
      <c r="MWT90" s="584"/>
      <c r="MWU90" s="584"/>
      <c r="MWV90" s="584"/>
      <c r="MWW90" s="584"/>
      <c r="MWX90" s="584"/>
      <c r="MWY90" s="584"/>
      <c r="MWZ90" s="584"/>
      <c r="MXA90" s="584"/>
      <c r="MXB90" s="584"/>
      <c r="MXC90" s="584"/>
      <c r="MXD90" s="584"/>
      <c r="MXE90" s="584"/>
      <c r="MXF90" s="584"/>
      <c r="MXG90" s="584"/>
      <c r="MXH90" s="584"/>
      <c r="MXI90" s="584"/>
      <c r="MXJ90" s="584"/>
      <c r="MXK90" s="584"/>
      <c r="MXL90" s="584"/>
      <c r="MXM90" s="584"/>
      <c r="MXN90" s="584"/>
      <c r="MXO90" s="584"/>
      <c r="MXP90" s="584"/>
      <c r="MXQ90" s="584"/>
      <c r="MXR90" s="584"/>
      <c r="MXS90" s="584"/>
      <c r="MXT90" s="584"/>
      <c r="MXU90" s="584"/>
      <c r="MXV90" s="584"/>
      <c r="MXW90" s="584"/>
      <c r="MXX90" s="584"/>
      <c r="MXY90" s="584"/>
      <c r="MXZ90" s="584"/>
      <c r="MYA90" s="584"/>
      <c r="MYB90" s="584"/>
      <c r="MYC90" s="584"/>
      <c r="MYD90" s="584"/>
      <c r="MYE90" s="584"/>
      <c r="MYF90" s="584"/>
      <c r="MYG90" s="584"/>
      <c r="MYH90" s="584"/>
      <c r="MYI90" s="584"/>
      <c r="MYJ90" s="584"/>
      <c r="MYK90" s="584"/>
      <c r="MYL90" s="584"/>
      <c r="MYM90" s="584"/>
      <c r="MYN90" s="584"/>
      <c r="MYO90" s="584"/>
      <c r="MYP90" s="584"/>
      <c r="MYQ90" s="584"/>
      <c r="MYR90" s="584"/>
      <c r="MYS90" s="584"/>
      <c r="MYT90" s="584"/>
      <c r="MYU90" s="584"/>
      <c r="MYV90" s="584"/>
      <c r="MYW90" s="584"/>
      <c r="MYX90" s="584"/>
      <c r="MYY90" s="584"/>
      <c r="MYZ90" s="584"/>
      <c r="MZA90" s="584"/>
      <c r="MZB90" s="584"/>
      <c r="MZC90" s="584"/>
      <c r="MZD90" s="584"/>
      <c r="MZE90" s="584"/>
      <c r="MZF90" s="584"/>
      <c r="MZG90" s="584"/>
      <c r="MZH90" s="584"/>
      <c r="MZI90" s="584"/>
      <c r="MZJ90" s="584"/>
      <c r="MZK90" s="584"/>
      <c r="MZL90" s="584"/>
      <c r="MZM90" s="584"/>
      <c r="MZN90" s="584"/>
      <c r="MZO90" s="584"/>
      <c r="MZP90" s="584"/>
      <c r="MZQ90" s="584"/>
      <c r="MZR90" s="584"/>
      <c r="MZS90" s="584"/>
      <c r="MZT90" s="584"/>
      <c r="MZU90" s="584"/>
      <c r="MZV90" s="584"/>
      <c r="MZW90" s="584"/>
      <c r="MZX90" s="584"/>
      <c r="MZY90" s="584"/>
      <c r="MZZ90" s="584"/>
      <c r="NAA90" s="584"/>
      <c r="NAB90" s="584"/>
      <c r="NAC90" s="584"/>
      <c r="NAD90" s="584"/>
      <c r="NAE90" s="584"/>
      <c r="NAF90" s="584"/>
      <c r="NAG90" s="584"/>
      <c r="NAH90" s="584"/>
      <c r="NAI90" s="584"/>
      <c r="NAJ90" s="584"/>
      <c r="NAK90" s="584"/>
      <c r="NAL90" s="584"/>
      <c r="NAM90" s="584"/>
      <c r="NAN90" s="584"/>
      <c r="NAO90" s="584"/>
      <c r="NAP90" s="584"/>
      <c r="NAQ90" s="584"/>
      <c r="NAR90" s="584"/>
      <c r="NAS90" s="584"/>
      <c r="NAT90" s="584"/>
      <c r="NAU90" s="584"/>
      <c r="NAV90" s="584"/>
      <c r="NAW90" s="584"/>
      <c r="NAX90" s="584"/>
      <c r="NAY90" s="584"/>
      <c r="NAZ90" s="584"/>
      <c r="NBA90" s="584"/>
      <c r="NBB90" s="584"/>
      <c r="NBC90" s="584"/>
      <c r="NBD90" s="584"/>
      <c r="NBE90" s="584"/>
      <c r="NBF90" s="584"/>
      <c r="NBG90" s="584"/>
      <c r="NBH90" s="584"/>
      <c r="NBI90" s="584"/>
      <c r="NBJ90" s="584"/>
      <c r="NBK90" s="584"/>
      <c r="NBL90" s="584"/>
      <c r="NBM90" s="584"/>
      <c r="NBN90" s="584"/>
      <c r="NBO90" s="584"/>
      <c r="NBP90" s="584"/>
      <c r="NBQ90" s="584"/>
      <c r="NBR90" s="584"/>
      <c r="NBS90" s="584"/>
      <c r="NBT90" s="584"/>
      <c r="NBU90" s="584"/>
      <c r="NBV90" s="584"/>
      <c r="NBW90" s="584"/>
      <c r="NBX90" s="584"/>
      <c r="NBY90" s="584"/>
      <c r="NBZ90" s="584"/>
      <c r="NCA90" s="584"/>
      <c r="NCB90" s="584"/>
      <c r="NCC90" s="584"/>
      <c r="NCD90" s="584"/>
      <c r="NCE90" s="584"/>
      <c r="NCF90" s="584"/>
      <c r="NCG90" s="584"/>
      <c r="NCH90" s="584"/>
      <c r="NCI90" s="584"/>
      <c r="NCJ90" s="584"/>
      <c r="NCK90" s="584"/>
      <c r="NCL90" s="584"/>
      <c r="NCM90" s="584"/>
      <c r="NCN90" s="584"/>
      <c r="NCO90" s="584"/>
      <c r="NCP90" s="584"/>
      <c r="NCQ90" s="584"/>
      <c r="NCR90" s="584"/>
      <c r="NCS90" s="584"/>
      <c r="NCT90" s="584"/>
      <c r="NCU90" s="584"/>
      <c r="NCV90" s="584"/>
      <c r="NCW90" s="584"/>
      <c r="NCX90" s="584"/>
      <c r="NCY90" s="584"/>
      <c r="NCZ90" s="584"/>
      <c r="NDA90" s="584"/>
      <c r="NDB90" s="584"/>
      <c r="NDC90" s="584"/>
      <c r="NDD90" s="584"/>
      <c r="NDE90" s="584"/>
      <c r="NDF90" s="584"/>
      <c r="NDG90" s="584"/>
      <c r="NDH90" s="584"/>
      <c r="NDI90" s="584"/>
      <c r="NDJ90" s="584"/>
      <c r="NDK90" s="584"/>
      <c r="NDL90" s="584"/>
      <c r="NDM90" s="584"/>
      <c r="NDN90" s="584"/>
      <c r="NDO90" s="584"/>
      <c r="NDP90" s="584"/>
      <c r="NDQ90" s="584"/>
      <c r="NDR90" s="584"/>
      <c r="NDS90" s="584"/>
      <c r="NDT90" s="584"/>
      <c r="NDU90" s="584"/>
      <c r="NDV90" s="584"/>
      <c r="NDW90" s="584"/>
      <c r="NDX90" s="584"/>
      <c r="NDY90" s="584"/>
      <c r="NDZ90" s="584"/>
      <c r="NEA90" s="584"/>
      <c r="NEB90" s="584"/>
      <c r="NEC90" s="584"/>
      <c r="NED90" s="584"/>
      <c r="NEE90" s="584"/>
      <c r="NEF90" s="584"/>
      <c r="NEG90" s="584"/>
      <c r="NEH90" s="584"/>
      <c r="NEI90" s="584"/>
      <c r="NEJ90" s="584"/>
      <c r="NEK90" s="584"/>
      <c r="NEL90" s="584"/>
      <c r="NEM90" s="584"/>
      <c r="NEN90" s="584"/>
      <c r="NEO90" s="584"/>
      <c r="NEP90" s="584"/>
      <c r="NEQ90" s="584"/>
      <c r="NER90" s="584"/>
      <c r="NES90" s="584"/>
      <c r="NET90" s="584"/>
      <c r="NEU90" s="584"/>
      <c r="NEV90" s="584"/>
      <c r="NEW90" s="584"/>
      <c r="NEX90" s="584"/>
      <c r="NEY90" s="584"/>
      <c r="NEZ90" s="584"/>
      <c r="NFA90" s="584"/>
      <c r="NFB90" s="584"/>
      <c r="NFC90" s="584"/>
      <c r="NFD90" s="584"/>
      <c r="NFE90" s="584"/>
      <c r="NFF90" s="584"/>
      <c r="NFG90" s="584"/>
      <c r="NFH90" s="584"/>
      <c r="NFI90" s="584"/>
      <c r="NFJ90" s="584"/>
      <c r="NFK90" s="584"/>
      <c r="NFL90" s="584"/>
      <c r="NFM90" s="584"/>
      <c r="NFN90" s="584"/>
      <c r="NFO90" s="584"/>
      <c r="NFP90" s="584"/>
      <c r="NFQ90" s="584"/>
      <c r="NFR90" s="584"/>
      <c r="NFS90" s="584"/>
      <c r="NFT90" s="584"/>
      <c r="NFU90" s="584"/>
      <c r="NFV90" s="584"/>
      <c r="NFW90" s="584"/>
      <c r="NFX90" s="584"/>
      <c r="NFY90" s="584"/>
      <c r="NFZ90" s="584"/>
      <c r="NGA90" s="584"/>
      <c r="NGB90" s="584"/>
      <c r="NGC90" s="584"/>
      <c r="NGD90" s="584"/>
      <c r="NGE90" s="584"/>
      <c r="NGF90" s="584"/>
      <c r="NGG90" s="584"/>
      <c r="NGH90" s="584"/>
      <c r="NGI90" s="584"/>
      <c r="NGJ90" s="584"/>
      <c r="NGK90" s="584"/>
      <c r="NGL90" s="584"/>
      <c r="NGM90" s="584"/>
      <c r="NGN90" s="584"/>
      <c r="NGO90" s="584"/>
      <c r="NGP90" s="584"/>
      <c r="NGQ90" s="584"/>
      <c r="NGR90" s="584"/>
      <c r="NGS90" s="584"/>
      <c r="NGT90" s="584"/>
      <c r="NGU90" s="584"/>
      <c r="NGV90" s="584"/>
      <c r="NGW90" s="584"/>
      <c r="NGX90" s="584"/>
      <c r="NGY90" s="584"/>
      <c r="NGZ90" s="584"/>
      <c r="NHA90" s="584"/>
      <c r="NHB90" s="584"/>
      <c r="NHC90" s="584"/>
      <c r="NHD90" s="584"/>
      <c r="NHE90" s="584"/>
      <c r="NHF90" s="584"/>
      <c r="NHG90" s="584"/>
      <c r="NHH90" s="584"/>
      <c r="NHI90" s="584"/>
      <c r="NHJ90" s="584"/>
      <c r="NHK90" s="584"/>
      <c r="NHL90" s="584"/>
      <c r="NHM90" s="584"/>
      <c r="NHN90" s="584"/>
      <c r="NHO90" s="584"/>
      <c r="NHP90" s="584"/>
      <c r="NHQ90" s="584"/>
      <c r="NHR90" s="584"/>
      <c r="NHS90" s="584"/>
      <c r="NHT90" s="584"/>
      <c r="NHU90" s="584"/>
      <c r="NHV90" s="584"/>
      <c r="NHW90" s="584"/>
      <c r="NHX90" s="584"/>
      <c r="NHY90" s="584"/>
      <c r="NHZ90" s="584"/>
      <c r="NIA90" s="584"/>
      <c r="NIB90" s="584"/>
      <c r="NIC90" s="584"/>
      <c r="NID90" s="584"/>
      <c r="NIE90" s="584"/>
      <c r="NIF90" s="584"/>
      <c r="NIG90" s="584"/>
      <c r="NIH90" s="584"/>
      <c r="NII90" s="584"/>
      <c r="NIJ90" s="584"/>
      <c r="NIK90" s="584"/>
      <c r="NIL90" s="584"/>
      <c r="NIM90" s="584"/>
      <c r="NIN90" s="584"/>
      <c r="NIO90" s="584"/>
      <c r="NIP90" s="584"/>
      <c r="NIQ90" s="584"/>
      <c r="NIR90" s="584"/>
      <c r="NIS90" s="584"/>
      <c r="NIT90" s="584"/>
      <c r="NIU90" s="584"/>
      <c r="NIV90" s="584"/>
      <c r="NIW90" s="584"/>
      <c r="NIX90" s="584"/>
      <c r="NIY90" s="584"/>
      <c r="NIZ90" s="584"/>
      <c r="NJA90" s="584"/>
      <c r="NJB90" s="584"/>
      <c r="NJC90" s="584"/>
      <c r="NJD90" s="584"/>
      <c r="NJE90" s="584"/>
      <c r="NJF90" s="584"/>
      <c r="NJG90" s="584"/>
      <c r="NJH90" s="584"/>
      <c r="NJI90" s="584"/>
      <c r="NJJ90" s="584"/>
      <c r="NJK90" s="584"/>
      <c r="NJL90" s="584"/>
      <c r="NJM90" s="584"/>
      <c r="NJN90" s="584"/>
      <c r="NJO90" s="584"/>
      <c r="NJP90" s="584"/>
      <c r="NJQ90" s="584"/>
      <c r="NJR90" s="584"/>
      <c r="NJS90" s="584"/>
      <c r="NJT90" s="584"/>
      <c r="NJU90" s="584"/>
      <c r="NJV90" s="584"/>
      <c r="NJW90" s="584"/>
      <c r="NJX90" s="584"/>
      <c r="NJY90" s="584"/>
      <c r="NJZ90" s="584"/>
      <c r="NKA90" s="584"/>
      <c r="NKB90" s="584"/>
      <c r="NKC90" s="584"/>
      <c r="NKD90" s="584"/>
      <c r="NKE90" s="584"/>
      <c r="NKF90" s="584"/>
      <c r="NKG90" s="584"/>
      <c r="NKH90" s="584"/>
      <c r="NKI90" s="584"/>
      <c r="NKJ90" s="584"/>
      <c r="NKK90" s="584"/>
      <c r="NKL90" s="584"/>
      <c r="NKM90" s="584"/>
      <c r="NKN90" s="584"/>
      <c r="NKO90" s="584"/>
      <c r="NKP90" s="584"/>
      <c r="NKQ90" s="584"/>
      <c r="NKR90" s="584"/>
      <c r="NKS90" s="584"/>
      <c r="NKT90" s="584"/>
      <c r="NKU90" s="584"/>
      <c r="NKV90" s="584"/>
      <c r="NKW90" s="584"/>
      <c r="NKX90" s="584"/>
      <c r="NKY90" s="584"/>
      <c r="NKZ90" s="584"/>
      <c r="NLA90" s="584"/>
      <c r="NLB90" s="584"/>
      <c r="NLC90" s="584"/>
      <c r="NLD90" s="584"/>
      <c r="NLE90" s="584"/>
      <c r="NLF90" s="584"/>
      <c r="NLG90" s="584"/>
      <c r="NLH90" s="584"/>
      <c r="NLI90" s="584"/>
      <c r="NLJ90" s="584"/>
      <c r="NLK90" s="584"/>
      <c r="NLL90" s="584"/>
      <c r="NLM90" s="584"/>
      <c r="NLN90" s="584"/>
      <c r="NLO90" s="584"/>
      <c r="NLP90" s="584"/>
      <c r="NLQ90" s="584"/>
      <c r="NLR90" s="584"/>
      <c r="NLS90" s="584"/>
      <c r="NLT90" s="584"/>
      <c r="NLU90" s="584"/>
      <c r="NLV90" s="584"/>
      <c r="NLW90" s="584"/>
      <c r="NLX90" s="584"/>
      <c r="NLY90" s="584"/>
      <c r="NLZ90" s="584"/>
      <c r="NMA90" s="584"/>
      <c r="NMB90" s="584"/>
      <c r="NMC90" s="584"/>
      <c r="NMD90" s="584"/>
      <c r="NME90" s="584"/>
      <c r="NMF90" s="584"/>
      <c r="NMG90" s="584"/>
      <c r="NMH90" s="584"/>
      <c r="NMI90" s="584"/>
      <c r="NMJ90" s="584"/>
      <c r="NMK90" s="584"/>
      <c r="NML90" s="584"/>
      <c r="NMM90" s="584"/>
      <c r="NMN90" s="584"/>
      <c r="NMO90" s="584"/>
      <c r="NMP90" s="584"/>
      <c r="NMQ90" s="584"/>
      <c r="NMR90" s="584"/>
      <c r="NMS90" s="584"/>
      <c r="NMT90" s="584"/>
      <c r="NMU90" s="584"/>
      <c r="NMV90" s="584"/>
      <c r="NMW90" s="584"/>
      <c r="NMX90" s="584"/>
      <c r="NMY90" s="584"/>
      <c r="NMZ90" s="584"/>
      <c r="NNA90" s="584"/>
      <c r="NNB90" s="584"/>
      <c r="NNC90" s="584"/>
      <c r="NND90" s="584"/>
      <c r="NNE90" s="584"/>
      <c r="NNF90" s="584"/>
      <c r="NNG90" s="584"/>
      <c r="NNH90" s="584"/>
      <c r="NNI90" s="584"/>
      <c r="NNJ90" s="584"/>
      <c r="NNK90" s="584"/>
      <c r="NNL90" s="584"/>
      <c r="NNM90" s="584"/>
      <c r="NNN90" s="584"/>
      <c r="NNO90" s="584"/>
      <c r="NNP90" s="584"/>
      <c r="NNQ90" s="584"/>
      <c r="NNR90" s="584"/>
      <c r="NNS90" s="584"/>
      <c r="NNT90" s="584"/>
      <c r="NNU90" s="584"/>
      <c r="NNV90" s="584"/>
      <c r="NNW90" s="584"/>
      <c r="NNX90" s="584"/>
      <c r="NNY90" s="584"/>
      <c r="NNZ90" s="584"/>
      <c r="NOA90" s="584"/>
      <c r="NOB90" s="584"/>
      <c r="NOC90" s="584"/>
      <c r="NOD90" s="584"/>
      <c r="NOE90" s="584"/>
      <c r="NOF90" s="584"/>
      <c r="NOG90" s="584"/>
      <c r="NOH90" s="584"/>
      <c r="NOI90" s="584"/>
      <c r="NOJ90" s="584"/>
      <c r="NOK90" s="584"/>
      <c r="NOL90" s="584"/>
      <c r="NOM90" s="584"/>
      <c r="NON90" s="584"/>
      <c r="NOO90" s="584"/>
      <c r="NOP90" s="584"/>
      <c r="NOQ90" s="584"/>
      <c r="NOR90" s="584"/>
      <c r="NOS90" s="584"/>
      <c r="NOT90" s="584"/>
      <c r="NOU90" s="584"/>
      <c r="NOV90" s="584"/>
      <c r="NOW90" s="584"/>
      <c r="NOX90" s="584"/>
      <c r="NOY90" s="584"/>
      <c r="NOZ90" s="584"/>
      <c r="NPA90" s="584"/>
      <c r="NPB90" s="584"/>
      <c r="NPC90" s="584"/>
      <c r="NPD90" s="584"/>
      <c r="NPE90" s="584"/>
      <c r="NPF90" s="584"/>
      <c r="NPG90" s="584"/>
      <c r="NPH90" s="584"/>
      <c r="NPI90" s="584"/>
      <c r="NPJ90" s="584"/>
      <c r="NPK90" s="584"/>
      <c r="NPL90" s="584"/>
      <c r="NPM90" s="584"/>
      <c r="NPN90" s="584"/>
      <c r="NPO90" s="584"/>
      <c r="NPP90" s="584"/>
      <c r="NPQ90" s="584"/>
      <c r="NPR90" s="584"/>
      <c r="NPS90" s="584"/>
      <c r="NPT90" s="584"/>
      <c r="NPU90" s="584"/>
      <c r="NPV90" s="584"/>
      <c r="NPW90" s="584"/>
      <c r="NPX90" s="584"/>
      <c r="NPY90" s="584"/>
      <c r="NPZ90" s="584"/>
      <c r="NQA90" s="584"/>
      <c r="NQB90" s="584"/>
      <c r="NQC90" s="584"/>
      <c r="NQD90" s="584"/>
      <c r="NQE90" s="584"/>
      <c r="NQF90" s="584"/>
      <c r="NQG90" s="584"/>
      <c r="NQH90" s="584"/>
      <c r="NQI90" s="584"/>
      <c r="NQJ90" s="584"/>
      <c r="NQK90" s="584"/>
      <c r="NQL90" s="584"/>
      <c r="NQM90" s="584"/>
      <c r="NQN90" s="584"/>
      <c r="NQO90" s="584"/>
      <c r="NQP90" s="584"/>
      <c r="NQQ90" s="584"/>
      <c r="NQR90" s="584"/>
      <c r="NQS90" s="584"/>
      <c r="NQT90" s="584"/>
      <c r="NQU90" s="584"/>
      <c r="NQV90" s="584"/>
      <c r="NQW90" s="584"/>
      <c r="NQX90" s="584"/>
      <c r="NQY90" s="584"/>
      <c r="NQZ90" s="584"/>
      <c r="NRA90" s="584"/>
      <c r="NRB90" s="584"/>
      <c r="NRC90" s="584"/>
      <c r="NRD90" s="584"/>
      <c r="NRE90" s="584"/>
      <c r="NRF90" s="584"/>
      <c r="NRG90" s="584"/>
      <c r="NRH90" s="584"/>
      <c r="NRI90" s="584"/>
      <c r="NRJ90" s="584"/>
      <c r="NRK90" s="584"/>
      <c r="NRL90" s="584"/>
      <c r="NRM90" s="584"/>
      <c r="NRN90" s="584"/>
      <c r="NRO90" s="584"/>
      <c r="NRP90" s="584"/>
      <c r="NRQ90" s="584"/>
      <c r="NRR90" s="584"/>
      <c r="NRS90" s="584"/>
      <c r="NRT90" s="584"/>
      <c r="NRU90" s="584"/>
      <c r="NRV90" s="584"/>
      <c r="NRW90" s="584"/>
      <c r="NRX90" s="584"/>
      <c r="NRY90" s="584"/>
      <c r="NRZ90" s="584"/>
      <c r="NSA90" s="584"/>
      <c r="NSB90" s="584"/>
      <c r="NSC90" s="584"/>
      <c r="NSD90" s="584"/>
      <c r="NSE90" s="584"/>
      <c r="NSF90" s="584"/>
      <c r="NSG90" s="584"/>
      <c r="NSH90" s="584"/>
      <c r="NSI90" s="584"/>
      <c r="NSJ90" s="584"/>
      <c r="NSK90" s="584"/>
      <c r="NSL90" s="584"/>
      <c r="NSM90" s="584"/>
      <c r="NSN90" s="584"/>
      <c r="NSO90" s="584"/>
      <c r="NSP90" s="584"/>
      <c r="NSQ90" s="584"/>
      <c r="NSR90" s="584"/>
      <c r="NSS90" s="584"/>
      <c r="NST90" s="584"/>
      <c r="NSU90" s="584"/>
      <c r="NSV90" s="584"/>
      <c r="NSW90" s="584"/>
      <c r="NSX90" s="584"/>
      <c r="NSY90" s="584"/>
      <c r="NSZ90" s="584"/>
      <c r="NTA90" s="584"/>
      <c r="NTB90" s="584"/>
      <c r="NTC90" s="584"/>
      <c r="NTD90" s="584"/>
      <c r="NTE90" s="584"/>
      <c r="NTF90" s="584"/>
      <c r="NTG90" s="584"/>
      <c r="NTH90" s="584"/>
      <c r="NTI90" s="584"/>
      <c r="NTJ90" s="584"/>
      <c r="NTK90" s="584"/>
      <c r="NTL90" s="584"/>
      <c r="NTM90" s="584"/>
      <c r="NTN90" s="584"/>
      <c r="NTO90" s="584"/>
      <c r="NTP90" s="584"/>
      <c r="NTQ90" s="584"/>
      <c r="NTR90" s="584"/>
      <c r="NTS90" s="584"/>
      <c r="NTT90" s="584"/>
      <c r="NTU90" s="584"/>
      <c r="NTV90" s="584"/>
      <c r="NTW90" s="584"/>
      <c r="NTX90" s="584"/>
      <c r="NTY90" s="584"/>
      <c r="NTZ90" s="584"/>
      <c r="NUA90" s="584"/>
      <c r="NUB90" s="584"/>
      <c r="NUC90" s="584"/>
      <c r="NUD90" s="584"/>
      <c r="NUE90" s="584"/>
      <c r="NUF90" s="584"/>
      <c r="NUG90" s="584"/>
      <c r="NUH90" s="584"/>
      <c r="NUI90" s="584"/>
      <c r="NUJ90" s="584"/>
      <c r="NUK90" s="584"/>
      <c r="NUL90" s="584"/>
      <c r="NUM90" s="584"/>
      <c r="NUN90" s="584"/>
      <c r="NUO90" s="584"/>
      <c r="NUP90" s="584"/>
      <c r="NUQ90" s="584"/>
      <c r="NUR90" s="584"/>
      <c r="NUS90" s="584"/>
      <c r="NUT90" s="584"/>
      <c r="NUU90" s="584"/>
      <c r="NUV90" s="584"/>
      <c r="NUW90" s="584"/>
      <c r="NUX90" s="584"/>
      <c r="NUY90" s="584"/>
      <c r="NUZ90" s="584"/>
      <c r="NVA90" s="584"/>
      <c r="NVB90" s="584"/>
      <c r="NVC90" s="584"/>
      <c r="NVD90" s="584"/>
      <c r="NVE90" s="584"/>
      <c r="NVF90" s="584"/>
      <c r="NVG90" s="584"/>
      <c r="NVH90" s="584"/>
      <c r="NVI90" s="584"/>
      <c r="NVJ90" s="584"/>
      <c r="NVK90" s="584"/>
      <c r="NVL90" s="584"/>
      <c r="NVM90" s="584"/>
      <c r="NVN90" s="584"/>
      <c r="NVO90" s="584"/>
      <c r="NVP90" s="584"/>
      <c r="NVQ90" s="584"/>
      <c r="NVR90" s="584"/>
      <c r="NVS90" s="584"/>
      <c r="NVT90" s="584"/>
      <c r="NVU90" s="584"/>
      <c r="NVV90" s="584"/>
      <c r="NVW90" s="584"/>
      <c r="NVX90" s="584"/>
      <c r="NVY90" s="584"/>
      <c r="NVZ90" s="584"/>
      <c r="NWA90" s="584"/>
      <c r="NWB90" s="584"/>
      <c r="NWC90" s="584"/>
      <c r="NWD90" s="584"/>
      <c r="NWE90" s="584"/>
      <c r="NWF90" s="584"/>
      <c r="NWG90" s="584"/>
      <c r="NWH90" s="584"/>
      <c r="NWI90" s="584"/>
      <c r="NWJ90" s="584"/>
      <c r="NWK90" s="584"/>
      <c r="NWL90" s="584"/>
      <c r="NWM90" s="584"/>
      <c r="NWN90" s="584"/>
      <c r="NWO90" s="584"/>
      <c r="NWP90" s="584"/>
      <c r="NWQ90" s="584"/>
      <c r="NWR90" s="584"/>
      <c r="NWS90" s="584"/>
      <c r="NWT90" s="584"/>
      <c r="NWU90" s="584"/>
      <c r="NWV90" s="584"/>
      <c r="NWW90" s="584"/>
      <c r="NWX90" s="584"/>
      <c r="NWY90" s="584"/>
      <c r="NWZ90" s="584"/>
      <c r="NXA90" s="584"/>
      <c r="NXB90" s="584"/>
      <c r="NXC90" s="584"/>
      <c r="NXD90" s="584"/>
      <c r="NXE90" s="584"/>
      <c r="NXF90" s="584"/>
      <c r="NXG90" s="584"/>
      <c r="NXH90" s="584"/>
      <c r="NXI90" s="584"/>
      <c r="NXJ90" s="584"/>
      <c r="NXK90" s="584"/>
      <c r="NXL90" s="584"/>
      <c r="NXM90" s="584"/>
      <c r="NXN90" s="584"/>
      <c r="NXO90" s="584"/>
      <c r="NXP90" s="584"/>
      <c r="NXQ90" s="584"/>
      <c r="NXR90" s="584"/>
      <c r="NXS90" s="584"/>
      <c r="NXT90" s="584"/>
      <c r="NXU90" s="584"/>
      <c r="NXV90" s="584"/>
      <c r="NXW90" s="584"/>
      <c r="NXX90" s="584"/>
      <c r="NXY90" s="584"/>
      <c r="NXZ90" s="584"/>
      <c r="NYA90" s="584"/>
      <c r="NYB90" s="584"/>
      <c r="NYC90" s="584"/>
      <c r="NYD90" s="584"/>
      <c r="NYE90" s="584"/>
      <c r="NYF90" s="584"/>
      <c r="NYG90" s="584"/>
      <c r="NYH90" s="584"/>
      <c r="NYI90" s="584"/>
      <c r="NYJ90" s="584"/>
      <c r="NYK90" s="584"/>
      <c r="NYL90" s="584"/>
      <c r="NYM90" s="584"/>
      <c r="NYN90" s="584"/>
      <c r="NYO90" s="584"/>
      <c r="NYP90" s="584"/>
      <c r="NYQ90" s="584"/>
      <c r="NYR90" s="584"/>
      <c r="NYS90" s="584"/>
      <c r="NYT90" s="584"/>
      <c r="NYU90" s="584"/>
      <c r="NYV90" s="584"/>
      <c r="NYW90" s="584"/>
      <c r="NYX90" s="584"/>
      <c r="NYY90" s="584"/>
      <c r="NYZ90" s="584"/>
      <c r="NZA90" s="584"/>
      <c r="NZB90" s="584"/>
      <c r="NZC90" s="584"/>
      <c r="NZD90" s="584"/>
      <c r="NZE90" s="584"/>
      <c r="NZF90" s="584"/>
      <c r="NZG90" s="584"/>
      <c r="NZH90" s="584"/>
      <c r="NZI90" s="584"/>
      <c r="NZJ90" s="584"/>
      <c r="NZK90" s="584"/>
      <c r="NZL90" s="584"/>
      <c r="NZM90" s="584"/>
      <c r="NZN90" s="584"/>
      <c r="NZO90" s="584"/>
      <c r="NZP90" s="584"/>
      <c r="NZQ90" s="584"/>
      <c r="NZR90" s="584"/>
      <c r="NZS90" s="584"/>
      <c r="NZT90" s="584"/>
      <c r="NZU90" s="584"/>
      <c r="NZV90" s="584"/>
      <c r="NZW90" s="584"/>
      <c r="NZX90" s="584"/>
      <c r="NZY90" s="584"/>
      <c r="NZZ90" s="584"/>
      <c r="OAA90" s="584"/>
      <c r="OAB90" s="584"/>
      <c r="OAC90" s="584"/>
      <c r="OAD90" s="584"/>
      <c r="OAE90" s="584"/>
      <c r="OAF90" s="584"/>
      <c r="OAG90" s="584"/>
      <c r="OAH90" s="584"/>
      <c r="OAI90" s="584"/>
      <c r="OAJ90" s="584"/>
      <c r="OAK90" s="584"/>
      <c r="OAL90" s="584"/>
      <c r="OAM90" s="584"/>
      <c r="OAN90" s="584"/>
      <c r="OAO90" s="584"/>
      <c r="OAP90" s="584"/>
      <c r="OAQ90" s="584"/>
      <c r="OAR90" s="584"/>
      <c r="OAS90" s="584"/>
      <c r="OAT90" s="584"/>
      <c r="OAU90" s="584"/>
      <c r="OAV90" s="584"/>
      <c r="OAW90" s="584"/>
      <c r="OAX90" s="584"/>
      <c r="OAY90" s="584"/>
      <c r="OAZ90" s="584"/>
      <c r="OBA90" s="584"/>
      <c r="OBB90" s="584"/>
      <c r="OBC90" s="584"/>
      <c r="OBD90" s="584"/>
      <c r="OBE90" s="584"/>
      <c r="OBF90" s="584"/>
      <c r="OBG90" s="584"/>
      <c r="OBH90" s="584"/>
      <c r="OBI90" s="584"/>
      <c r="OBJ90" s="584"/>
      <c r="OBK90" s="584"/>
      <c r="OBL90" s="584"/>
      <c r="OBM90" s="584"/>
      <c r="OBN90" s="584"/>
      <c r="OBO90" s="584"/>
      <c r="OBP90" s="584"/>
      <c r="OBQ90" s="584"/>
      <c r="OBR90" s="584"/>
      <c r="OBS90" s="584"/>
      <c r="OBT90" s="584"/>
      <c r="OBU90" s="584"/>
      <c r="OBV90" s="584"/>
      <c r="OBW90" s="584"/>
      <c r="OBX90" s="584"/>
      <c r="OBY90" s="584"/>
      <c r="OBZ90" s="584"/>
      <c r="OCA90" s="584"/>
      <c r="OCB90" s="584"/>
      <c r="OCC90" s="584"/>
      <c r="OCD90" s="584"/>
      <c r="OCE90" s="584"/>
      <c r="OCF90" s="584"/>
      <c r="OCG90" s="584"/>
      <c r="OCH90" s="584"/>
      <c r="OCI90" s="584"/>
      <c r="OCJ90" s="584"/>
      <c r="OCK90" s="584"/>
      <c r="OCL90" s="584"/>
      <c r="OCM90" s="584"/>
      <c r="OCN90" s="584"/>
      <c r="OCO90" s="584"/>
      <c r="OCP90" s="584"/>
      <c r="OCQ90" s="584"/>
      <c r="OCR90" s="584"/>
      <c r="OCS90" s="584"/>
      <c r="OCT90" s="584"/>
      <c r="OCU90" s="584"/>
      <c r="OCV90" s="584"/>
      <c r="OCW90" s="584"/>
      <c r="OCX90" s="584"/>
      <c r="OCY90" s="584"/>
      <c r="OCZ90" s="584"/>
      <c r="ODA90" s="584"/>
      <c r="ODB90" s="584"/>
      <c r="ODC90" s="584"/>
      <c r="ODD90" s="584"/>
      <c r="ODE90" s="584"/>
      <c r="ODF90" s="584"/>
      <c r="ODG90" s="584"/>
      <c r="ODH90" s="584"/>
      <c r="ODI90" s="584"/>
      <c r="ODJ90" s="584"/>
      <c r="ODK90" s="584"/>
      <c r="ODL90" s="584"/>
      <c r="ODM90" s="584"/>
      <c r="ODN90" s="584"/>
      <c r="ODO90" s="584"/>
      <c r="ODP90" s="584"/>
      <c r="ODQ90" s="584"/>
      <c r="ODR90" s="584"/>
      <c r="ODS90" s="584"/>
      <c r="ODT90" s="584"/>
      <c r="ODU90" s="584"/>
      <c r="ODV90" s="584"/>
      <c r="ODW90" s="584"/>
      <c r="ODX90" s="584"/>
      <c r="ODY90" s="584"/>
      <c r="ODZ90" s="584"/>
      <c r="OEA90" s="584"/>
      <c r="OEB90" s="584"/>
      <c r="OEC90" s="584"/>
      <c r="OED90" s="584"/>
      <c r="OEE90" s="584"/>
      <c r="OEF90" s="584"/>
      <c r="OEG90" s="584"/>
      <c r="OEH90" s="584"/>
      <c r="OEI90" s="584"/>
      <c r="OEJ90" s="584"/>
      <c r="OEK90" s="584"/>
      <c r="OEL90" s="584"/>
      <c r="OEM90" s="584"/>
      <c r="OEN90" s="584"/>
      <c r="OEO90" s="584"/>
      <c r="OEP90" s="584"/>
      <c r="OEQ90" s="584"/>
      <c r="OER90" s="584"/>
      <c r="OES90" s="584"/>
      <c r="OET90" s="584"/>
      <c r="OEU90" s="584"/>
      <c r="OEV90" s="584"/>
      <c r="OEW90" s="584"/>
      <c r="OEX90" s="584"/>
      <c r="OEY90" s="584"/>
      <c r="OEZ90" s="584"/>
      <c r="OFA90" s="584"/>
      <c r="OFB90" s="584"/>
      <c r="OFC90" s="584"/>
      <c r="OFD90" s="584"/>
      <c r="OFE90" s="584"/>
      <c r="OFF90" s="584"/>
      <c r="OFG90" s="584"/>
      <c r="OFH90" s="584"/>
      <c r="OFI90" s="584"/>
      <c r="OFJ90" s="584"/>
      <c r="OFK90" s="584"/>
      <c r="OFL90" s="584"/>
      <c r="OFM90" s="584"/>
      <c r="OFN90" s="584"/>
      <c r="OFO90" s="584"/>
      <c r="OFP90" s="584"/>
      <c r="OFQ90" s="584"/>
      <c r="OFR90" s="584"/>
      <c r="OFS90" s="584"/>
      <c r="OFT90" s="584"/>
      <c r="OFU90" s="584"/>
      <c r="OFV90" s="584"/>
      <c r="OFW90" s="584"/>
      <c r="OFX90" s="584"/>
      <c r="OFY90" s="584"/>
      <c r="OFZ90" s="584"/>
      <c r="OGA90" s="584"/>
      <c r="OGB90" s="584"/>
      <c r="OGC90" s="584"/>
      <c r="OGD90" s="584"/>
      <c r="OGE90" s="584"/>
      <c r="OGF90" s="584"/>
      <c r="OGG90" s="584"/>
      <c r="OGH90" s="584"/>
      <c r="OGI90" s="584"/>
      <c r="OGJ90" s="584"/>
      <c r="OGK90" s="584"/>
      <c r="OGL90" s="584"/>
      <c r="OGM90" s="584"/>
      <c r="OGN90" s="584"/>
      <c r="OGO90" s="584"/>
      <c r="OGP90" s="584"/>
      <c r="OGQ90" s="584"/>
      <c r="OGR90" s="584"/>
      <c r="OGS90" s="584"/>
      <c r="OGT90" s="584"/>
      <c r="OGU90" s="584"/>
      <c r="OGV90" s="584"/>
      <c r="OGW90" s="584"/>
      <c r="OGX90" s="584"/>
      <c r="OGY90" s="584"/>
      <c r="OGZ90" s="584"/>
      <c r="OHA90" s="584"/>
      <c r="OHB90" s="584"/>
      <c r="OHC90" s="584"/>
      <c r="OHD90" s="584"/>
      <c r="OHE90" s="584"/>
      <c r="OHF90" s="584"/>
      <c r="OHG90" s="584"/>
      <c r="OHH90" s="584"/>
      <c r="OHI90" s="584"/>
      <c r="OHJ90" s="584"/>
      <c r="OHK90" s="584"/>
      <c r="OHL90" s="584"/>
      <c r="OHM90" s="584"/>
      <c r="OHN90" s="584"/>
      <c r="OHO90" s="584"/>
      <c r="OHP90" s="584"/>
      <c r="OHQ90" s="584"/>
      <c r="OHR90" s="584"/>
      <c r="OHS90" s="584"/>
      <c r="OHT90" s="584"/>
      <c r="OHU90" s="584"/>
      <c r="OHV90" s="584"/>
      <c r="OHW90" s="584"/>
      <c r="OHX90" s="584"/>
      <c r="OHY90" s="584"/>
      <c r="OHZ90" s="584"/>
      <c r="OIA90" s="584"/>
      <c r="OIB90" s="584"/>
      <c r="OIC90" s="584"/>
      <c r="OID90" s="584"/>
      <c r="OIE90" s="584"/>
      <c r="OIF90" s="584"/>
      <c r="OIG90" s="584"/>
      <c r="OIH90" s="584"/>
      <c r="OII90" s="584"/>
      <c r="OIJ90" s="584"/>
      <c r="OIK90" s="584"/>
      <c r="OIL90" s="584"/>
      <c r="OIM90" s="584"/>
      <c r="OIN90" s="584"/>
      <c r="OIO90" s="584"/>
      <c r="OIP90" s="584"/>
      <c r="OIQ90" s="584"/>
      <c r="OIR90" s="584"/>
      <c r="OIS90" s="584"/>
      <c r="OIT90" s="584"/>
      <c r="OIU90" s="584"/>
      <c r="OIV90" s="584"/>
      <c r="OIW90" s="584"/>
      <c r="OIX90" s="584"/>
      <c r="OIY90" s="584"/>
      <c r="OIZ90" s="584"/>
      <c r="OJA90" s="584"/>
      <c r="OJB90" s="584"/>
      <c r="OJC90" s="584"/>
      <c r="OJD90" s="584"/>
      <c r="OJE90" s="584"/>
      <c r="OJF90" s="584"/>
      <c r="OJG90" s="584"/>
      <c r="OJH90" s="584"/>
      <c r="OJI90" s="584"/>
      <c r="OJJ90" s="584"/>
      <c r="OJK90" s="584"/>
      <c r="OJL90" s="584"/>
      <c r="OJM90" s="584"/>
      <c r="OJN90" s="584"/>
      <c r="OJO90" s="584"/>
      <c r="OJP90" s="584"/>
      <c r="OJQ90" s="584"/>
      <c r="OJR90" s="584"/>
      <c r="OJS90" s="584"/>
      <c r="OJT90" s="584"/>
      <c r="OJU90" s="584"/>
      <c r="OJV90" s="584"/>
      <c r="OJW90" s="584"/>
      <c r="OJX90" s="584"/>
      <c r="OJY90" s="584"/>
      <c r="OJZ90" s="584"/>
      <c r="OKA90" s="584"/>
      <c r="OKB90" s="584"/>
      <c r="OKC90" s="584"/>
      <c r="OKD90" s="584"/>
      <c r="OKE90" s="584"/>
      <c r="OKF90" s="584"/>
      <c r="OKG90" s="584"/>
      <c r="OKH90" s="584"/>
      <c r="OKI90" s="584"/>
      <c r="OKJ90" s="584"/>
      <c r="OKK90" s="584"/>
      <c r="OKL90" s="584"/>
      <c r="OKM90" s="584"/>
      <c r="OKN90" s="584"/>
      <c r="OKO90" s="584"/>
      <c r="OKP90" s="584"/>
      <c r="OKQ90" s="584"/>
      <c r="OKR90" s="584"/>
      <c r="OKS90" s="584"/>
      <c r="OKT90" s="584"/>
      <c r="OKU90" s="584"/>
      <c r="OKV90" s="584"/>
      <c r="OKW90" s="584"/>
      <c r="OKX90" s="584"/>
      <c r="OKY90" s="584"/>
      <c r="OKZ90" s="584"/>
      <c r="OLA90" s="584"/>
      <c r="OLB90" s="584"/>
      <c r="OLC90" s="584"/>
      <c r="OLD90" s="584"/>
      <c r="OLE90" s="584"/>
      <c r="OLF90" s="584"/>
      <c r="OLG90" s="584"/>
      <c r="OLH90" s="584"/>
      <c r="OLI90" s="584"/>
      <c r="OLJ90" s="584"/>
      <c r="OLK90" s="584"/>
      <c r="OLL90" s="584"/>
      <c r="OLM90" s="584"/>
      <c r="OLN90" s="584"/>
      <c r="OLO90" s="584"/>
      <c r="OLP90" s="584"/>
      <c r="OLQ90" s="584"/>
      <c r="OLR90" s="584"/>
      <c r="OLS90" s="584"/>
      <c r="OLT90" s="584"/>
      <c r="OLU90" s="584"/>
      <c r="OLV90" s="584"/>
      <c r="OLW90" s="584"/>
      <c r="OLX90" s="584"/>
      <c r="OLY90" s="584"/>
      <c r="OLZ90" s="584"/>
      <c r="OMA90" s="584"/>
      <c r="OMB90" s="584"/>
      <c r="OMC90" s="584"/>
      <c r="OMD90" s="584"/>
      <c r="OME90" s="584"/>
      <c r="OMF90" s="584"/>
      <c r="OMG90" s="584"/>
      <c r="OMH90" s="584"/>
      <c r="OMI90" s="584"/>
      <c r="OMJ90" s="584"/>
      <c r="OMK90" s="584"/>
      <c r="OML90" s="584"/>
      <c r="OMM90" s="584"/>
      <c r="OMN90" s="584"/>
      <c r="OMO90" s="584"/>
      <c r="OMP90" s="584"/>
      <c r="OMQ90" s="584"/>
      <c r="OMR90" s="584"/>
      <c r="OMS90" s="584"/>
      <c r="OMT90" s="584"/>
      <c r="OMU90" s="584"/>
      <c r="OMV90" s="584"/>
      <c r="OMW90" s="584"/>
      <c r="OMX90" s="584"/>
      <c r="OMY90" s="584"/>
      <c r="OMZ90" s="584"/>
      <c r="ONA90" s="584"/>
      <c r="ONB90" s="584"/>
      <c r="ONC90" s="584"/>
      <c r="OND90" s="584"/>
      <c r="ONE90" s="584"/>
      <c r="ONF90" s="584"/>
      <c r="ONG90" s="584"/>
      <c r="ONH90" s="584"/>
      <c r="ONI90" s="584"/>
      <c r="ONJ90" s="584"/>
      <c r="ONK90" s="584"/>
      <c r="ONL90" s="584"/>
      <c r="ONM90" s="584"/>
      <c r="ONN90" s="584"/>
      <c r="ONO90" s="584"/>
      <c r="ONP90" s="584"/>
      <c r="ONQ90" s="584"/>
      <c r="ONR90" s="584"/>
      <c r="ONS90" s="584"/>
      <c r="ONT90" s="584"/>
      <c r="ONU90" s="584"/>
      <c r="ONV90" s="584"/>
      <c r="ONW90" s="584"/>
      <c r="ONX90" s="584"/>
      <c r="ONY90" s="584"/>
      <c r="ONZ90" s="584"/>
      <c r="OOA90" s="584"/>
      <c r="OOB90" s="584"/>
      <c r="OOC90" s="584"/>
      <c r="OOD90" s="584"/>
      <c r="OOE90" s="584"/>
      <c r="OOF90" s="584"/>
      <c r="OOG90" s="584"/>
      <c r="OOH90" s="584"/>
      <c r="OOI90" s="584"/>
      <c r="OOJ90" s="584"/>
      <c r="OOK90" s="584"/>
      <c r="OOL90" s="584"/>
      <c r="OOM90" s="584"/>
      <c r="OON90" s="584"/>
      <c r="OOO90" s="584"/>
      <c r="OOP90" s="584"/>
      <c r="OOQ90" s="584"/>
      <c r="OOR90" s="584"/>
      <c r="OOS90" s="584"/>
      <c r="OOT90" s="584"/>
      <c r="OOU90" s="584"/>
      <c r="OOV90" s="584"/>
      <c r="OOW90" s="584"/>
      <c r="OOX90" s="584"/>
      <c r="OOY90" s="584"/>
      <c r="OOZ90" s="584"/>
      <c r="OPA90" s="584"/>
      <c r="OPB90" s="584"/>
      <c r="OPC90" s="584"/>
      <c r="OPD90" s="584"/>
      <c r="OPE90" s="584"/>
      <c r="OPF90" s="584"/>
      <c r="OPG90" s="584"/>
      <c r="OPH90" s="584"/>
      <c r="OPI90" s="584"/>
      <c r="OPJ90" s="584"/>
      <c r="OPK90" s="584"/>
      <c r="OPL90" s="584"/>
      <c r="OPM90" s="584"/>
      <c r="OPN90" s="584"/>
      <c r="OPO90" s="584"/>
      <c r="OPP90" s="584"/>
      <c r="OPQ90" s="584"/>
      <c r="OPR90" s="584"/>
      <c r="OPS90" s="584"/>
      <c r="OPT90" s="584"/>
      <c r="OPU90" s="584"/>
      <c r="OPV90" s="584"/>
      <c r="OPW90" s="584"/>
      <c r="OPX90" s="584"/>
      <c r="OPY90" s="584"/>
      <c r="OPZ90" s="584"/>
      <c r="OQA90" s="584"/>
      <c r="OQB90" s="584"/>
      <c r="OQC90" s="584"/>
      <c r="OQD90" s="584"/>
      <c r="OQE90" s="584"/>
      <c r="OQF90" s="584"/>
      <c r="OQG90" s="584"/>
      <c r="OQH90" s="584"/>
      <c r="OQI90" s="584"/>
      <c r="OQJ90" s="584"/>
      <c r="OQK90" s="584"/>
      <c r="OQL90" s="584"/>
      <c r="OQM90" s="584"/>
      <c r="OQN90" s="584"/>
      <c r="OQO90" s="584"/>
      <c r="OQP90" s="584"/>
      <c r="OQQ90" s="584"/>
      <c r="OQR90" s="584"/>
      <c r="OQS90" s="584"/>
      <c r="OQT90" s="584"/>
      <c r="OQU90" s="584"/>
      <c r="OQV90" s="584"/>
      <c r="OQW90" s="584"/>
      <c r="OQX90" s="584"/>
      <c r="OQY90" s="584"/>
      <c r="OQZ90" s="584"/>
      <c r="ORA90" s="584"/>
      <c r="ORB90" s="584"/>
      <c r="ORC90" s="584"/>
      <c r="ORD90" s="584"/>
      <c r="ORE90" s="584"/>
      <c r="ORF90" s="584"/>
      <c r="ORG90" s="584"/>
      <c r="ORH90" s="584"/>
      <c r="ORI90" s="584"/>
      <c r="ORJ90" s="584"/>
      <c r="ORK90" s="584"/>
      <c r="ORL90" s="584"/>
      <c r="ORM90" s="584"/>
      <c r="ORN90" s="584"/>
      <c r="ORO90" s="584"/>
      <c r="ORP90" s="584"/>
      <c r="ORQ90" s="584"/>
      <c r="ORR90" s="584"/>
      <c r="ORS90" s="584"/>
      <c r="ORT90" s="584"/>
      <c r="ORU90" s="584"/>
      <c r="ORV90" s="584"/>
      <c r="ORW90" s="584"/>
      <c r="ORX90" s="584"/>
      <c r="ORY90" s="584"/>
      <c r="ORZ90" s="584"/>
      <c r="OSA90" s="584"/>
      <c r="OSB90" s="584"/>
      <c r="OSC90" s="584"/>
      <c r="OSD90" s="584"/>
      <c r="OSE90" s="584"/>
      <c r="OSF90" s="584"/>
      <c r="OSG90" s="584"/>
      <c r="OSH90" s="584"/>
      <c r="OSI90" s="584"/>
      <c r="OSJ90" s="584"/>
      <c r="OSK90" s="584"/>
      <c r="OSL90" s="584"/>
      <c r="OSM90" s="584"/>
      <c r="OSN90" s="584"/>
      <c r="OSO90" s="584"/>
      <c r="OSP90" s="584"/>
      <c r="OSQ90" s="584"/>
      <c r="OSR90" s="584"/>
      <c r="OSS90" s="584"/>
      <c r="OST90" s="584"/>
      <c r="OSU90" s="584"/>
      <c r="OSV90" s="584"/>
      <c r="OSW90" s="584"/>
      <c r="OSX90" s="584"/>
      <c r="OSY90" s="584"/>
      <c r="OSZ90" s="584"/>
      <c r="OTA90" s="584"/>
      <c r="OTB90" s="584"/>
      <c r="OTC90" s="584"/>
      <c r="OTD90" s="584"/>
      <c r="OTE90" s="584"/>
      <c r="OTF90" s="584"/>
      <c r="OTG90" s="584"/>
      <c r="OTH90" s="584"/>
      <c r="OTI90" s="584"/>
      <c r="OTJ90" s="584"/>
      <c r="OTK90" s="584"/>
      <c r="OTL90" s="584"/>
      <c r="OTM90" s="584"/>
      <c r="OTN90" s="584"/>
      <c r="OTO90" s="584"/>
      <c r="OTP90" s="584"/>
      <c r="OTQ90" s="584"/>
      <c r="OTR90" s="584"/>
      <c r="OTS90" s="584"/>
      <c r="OTT90" s="584"/>
      <c r="OTU90" s="584"/>
      <c r="OTV90" s="584"/>
      <c r="OTW90" s="584"/>
      <c r="OTX90" s="584"/>
      <c r="OTY90" s="584"/>
      <c r="OTZ90" s="584"/>
      <c r="OUA90" s="584"/>
      <c r="OUB90" s="584"/>
      <c r="OUC90" s="584"/>
      <c r="OUD90" s="584"/>
      <c r="OUE90" s="584"/>
      <c r="OUF90" s="584"/>
      <c r="OUG90" s="584"/>
      <c r="OUH90" s="584"/>
      <c r="OUI90" s="584"/>
      <c r="OUJ90" s="584"/>
      <c r="OUK90" s="584"/>
      <c r="OUL90" s="584"/>
      <c r="OUM90" s="584"/>
      <c r="OUN90" s="584"/>
      <c r="OUO90" s="584"/>
      <c r="OUP90" s="584"/>
      <c r="OUQ90" s="584"/>
      <c r="OUR90" s="584"/>
      <c r="OUS90" s="584"/>
      <c r="OUT90" s="584"/>
      <c r="OUU90" s="584"/>
      <c r="OUV90" s="584"/>
      <c r="OUW90" s="584"/>
      <c r="OUX90" s="584"/>
      <c r="OUY90" s="584"/>
      <c r="OUZ90" s="584"/>
      <c r="OVA90" s="584"/>
      <c r="OVB90" s="584"/>
      <c r="OVC90" s="584"/>
      <c r="OVD90" s="584"/>
      <c r="OVE90" s="584"/>
      <c r="OVF90" s="584"/>
      <c r="OVG90" s="584"/>
      <c r="OVH90" s="584"/>
      <c r="OVI90" s="584"/>
      <c r="OVJ90" s="584"/>
      <c r="OVK90" s="584"/>
      <c r="OVL90" s="584"/>
      <c r="OVM90" s="584"/>
      <c r="OVN90" s="584"/>
      <c r="OVO90" s="584"/>
      <c r="OVP90" s="584"/>
      <c r="OVQ90" s="584"/>
      <c r="OVR90" s="584"/>
      <c r="OVS90" s="584"/>
      <c r="OVT90" s="584"/>
      <c r="OVU90" s="584"/>
      <c r="OVV90" s="584"/>
      <c r="OVW90" s="584"/>
      <c r="OVX90" s="584"/>
      <c r="OVY90" s="584"/>
      <c r="OVZ90" s="584"/>
      <c r="OWA90" s="584"/>
      <c r="OWB90" s="584"/>
      <c r="OWC90" s="584"/>
      <c r="OWD90" s="584"/>
      <c r="OWE90" s="584"/>
      <c r="OWF90" s="584"/>
      <c r="OWG90" s="584"/>
      <c r="OWH90" s="584"/>
      <c r="OWI90" s="584"/>
      <c r="OWJ90" s="584"/>
      <c r="OWK90" s="584"/>
      <c r="OWL90" s="584"/>
      <c r="OWM90" s="584"/>
      <c r="OWN90" s="584"/>
      <c r="OWO90" s="584"/>
      <c r="OWP90" s="584"/>
      <c r="OWQ90" s="584"/>
      <c r="OWR90" s="584"/>
      <c r="OWS90" s="584"/>
      <c r="OWT90" s="584"/>
      <c r="OWU90" s="584"/>
      <c r="OWV90" s="584"/>
      <c r="OWW90" s="584"/>
      <c r="OWX90" s="584"/>
      <c r="OWY90" s="584"/>
      <c r="OWZ90" s="584"/>
      <c r="OXA90" s="584"/>
      <c r="OXB90" s="584"/>
      <c r="OXC90" s="584"/>
      <c r="OXD90" s="584"/>
      <c r="OXE90" s="584"/>
      <c r="OXF90" s="584"/>
      <c r="OXG90" s="584"/>
      <c r="OXH90" s="584"/>
      <c r="OXI90" s="584"/>
      <c r="OXJ90" s="584"/>
      <c r="OXK90" s="584"/>
      <c r="OXL90" s="584"/>
      <c r="OXM90" s="584"/>
      <c r="OXN90" s="584"/>
      <c r="OXO90" s="584"/>
      <c r="OXP90" s="584"/>
      <c r="OXQ90" s="584"/>
      <c r="OXR90" s="584"/>
      <c r="OXS90" s="584"/>
      <c r="OXT90" s="584"/>
      <c r="OXU90" s="584"/>
      <c r="OXV90" s="584"/>
      <c r="OXW90" s="584"/>
      <c r="OXX90" s="584"/>
      <c r="OXY90" s="584"/>
      <c r="OXZ90" s="584"/>
      <c r="OYA90" s="584"/>
      <c r="OYB90" s="584"/>
      <c r="OYC90" s="584"/>
      <c r="OYD90" s="584"/>
      <c r="OYE90" s="584"/>
      <c r="OYF90" s="584"/>
      <c r="OYG90" s="584"/>
      <c r="OYH90" s="584"/>
      <c r="OYI90" s="584"/>
      <c r="OYJ90" s="584"/>
      <c r="OYK90" s="584"/>
      <c r="OYL90" s="584"/>
      <c r="OYM90" s="584"/>
      <c r="OYN90" s="584"/>
      <c r="OYO90" s="584"/>
      <c r="OYP90" s="584"/>
      <c r="OYQ90" s="584"/>
      <c r="OYR90" s="584"/>
      <c r="OYS90" s="584"/>
      <c r="OYT90" s="584"/>
      <c r="OYU90" s="584"/>
      <c r="OYV90" s="584"/>
      <c r="OYW90" s="584"/>
      <c r="OYX90" s="584"/>
      <c r="OYY90" s="584"/>
      <c r="OYZ90" s="584"/>
      <c r="OZA90" s="584"/>
      <c r="OZB90" s="584"/>
      <c r="OZC90" s="584"/>
      <c r="OZD90" s="584"/>
      <c r="OZE90" s="584"/>
      <c r="OZF90" s="584"/>
      <c r="OZG90" s="584"/>
      <c r="OZH90" s="584"/>
      <c r="OZI90" s="584"/>
      <c r="OZJ90" s="584"/>
      <c r="OZK90" s="584"/>
      <c r="OZL90" s="584"/>
      <c r="OZM90" s="584"/>
      <c r="OZN90" s="584"/>
      <c r="OZO90" s="584"/>
      <c r="OZP90" s="584"/>
      <c r="OZQ90" s="584"/>
      <c r="OZR90" s="584"/>
      <c r="OZS90" s="584"/>
      <c r="OZT90" s="584"/>
      <c r="OZU90" s="584"/>
      <c r="OZV90" s="584"/>
      <c r="OZW90" s="584"/>
      <c r="OZX90" s="584"/>
      <c r="OZY90" s="584"/>
      <c r="OZZ90" s="584"/>
      <c r="PAA90" s="584"/>
      <c r="PAB90" s="584"/>
      <c r="PAC90" s="584"/>
      <c r="PAD90" s="584"/>
      <c r="PAE90" s="584"/>
      <c r="PAF90" s="584"/>
      <c r="PAG90" s="584"/>
      <c r="PAH90" s="584"/>
      <c r="PAI90" s="584"/>
      <c r="PAJ90" s="584"/>
      <c r="PAK90" s="584"/>
      <c r="PAL90" s="584"/>
      <c r="PAM90" s="584"/>
      <c r="PAN90" s="584"/>
      <c r="PAO90" s="584"/>
      <c r="PAP90" s="584"/>
      <c r="PAQ90" s="584"/>
      <c r="PAR90" s="584"/>
      <c r="PAS90" s="584"/>
      <c r="PAT90" s="584"/>
      <c r="PAU90" s="584"/>
      <c r="PAV90" s="584"/>
      <c r="PAW90" s="584"/>
      <c r="PAX90" s="584"/>
      <c r="PAY90" s="584"/>
      <c r="PAZ90" s="584"/>
      <c r="PBA90" s="584"/>
      <c r="PBB90" s="584"/>
      <c r="PBC90" s="584"/>
      <c r="PBD90" s="584"/>
      <c r="PBE90" s="584"/>
      <c r="PBF90" s="584"/>
      <c r="PBG90" s="584"/>
      <c r="PBH90" s="584"/>
      <c r="PBI90" s="584"/>
      <c r="PBJ90" s="584"/>
      <c r="PBK90" s="584"/>
      <c r="PBL90" s="584"/>
      <c r="PBM90" s="584"/>
      <c r="PBN90" s="584"/>
      <c r="PBO90" s="584"/>
      <c r="PBP90" s="584"/>
      <c r="PBQ90" s="584"/>
      <c r="PBR90" s="584"/>
      <c r="PBS90" s="584"/>
      <c r="PBT90" s="584"/>
      <c r="PBU90" s="584"/>
      <c r="PBV90" s="584"/>
      <c r="PBW90" s="584"/>
      <c r="PBX90" s="584"/>
      <c r="PBY90" s="584"/>
      <c r="PBZ90" s="584"/>
      <c r="PCA90" s="584"/>
      <c r="PCB90" s="584"/>
      <c r="PCC90" s="584"/>
      <c r="PCD90" s="584"/>
      <c r="PCE90" s="584"/>
      <c r="PCF90" s="584"/>
      <c r="PCG90" s="584"/>
      <c r="PCH90" s="584"/>
      <c r="PCI90" s="584"/>
      <c r="PCJ90" s="584"/>
      <c r="PCK90" s="584"/>
      <c r="PCL90" s="584"/>
      <c r="PCM90" s="584"/>
      <c r="PCN90" s="584"/>
      <c r="PCO90" s="584"/>
      <c r="PCP90" s="584"/>
      <c r="PCQ90" s="584"/>
      <c r="PCR90" s="584"/>
      <c r="PCS90" s="584"/>
      <c r="PCT90" s="584"/>
      <c r="PCU90" s="584"/>
      <c r="PCV90" s="584"/>
      <c r="PCW90" s="584"/>
      <c r="PCX90" s="584"/>
      <c r="PCY90" s="584"/>
      <c r="PCZ90" s="584"/>
      <c r="PDA90" s="584"/>
      <c r="PDB90" s="584"/>
      <c r="PDC90" s="584"/>
      <c r="PDD90" s="584"/>
      <c r="PDE90" s="584"/>
      <c r="PDF90" s="584"/>
      <c r="PDG90" s="584"/>
      <c r="PDH90" s="584"/>
      <c r="PDI90" s="584"/>
      <c r="PDJ90" s="584"/>
      <c r="PDK90" s="584"/>
      <c r="PDL90" s="584"/>
      <c r="PDM90" s="584"/>
      <c r="PDN90" s="584"/>
      <c r="PDO90" s="584"/>
      <c r="PDP90" s="584"/>
      <c r="PDQ90" s="584"/>
      <c r="PDR90" s="584"/>
      <c r="PDS90" s="584"/>
      <c r="PDT90" s="584"/>
      <c r="PDU90" s="584"/>
      <c r="PDV90" s="584"/>
      <c r="PDW90" s="584"/>
      <c r="PDX90" s="584"/>
      <c r="PDY90" s="584"/>
      <c r="PDZ90" s="584"/>
      <c r="PEA90" s="584"/>
      <c r="PEB90" s="584"/>
      <c r="PEC90" s="584"/>
      <c r="PED90" s="584"/>
      <c r="PEE90" s="584"/>
      <c r="PEF90" s="584"/>
      <c r="PEG90" s="584"/>
      <c r="PEH90" s="584"/>
      <c r="PEI90" s="584"/>
      <c r="PEJ90" s="584"/>
      <c r="PEK90" s="584"/>
      <c r="PEL90" s="584"/>
      <c r="PEM90" s="584"/>
      <c r="PEN90" s="584"/>
      <c r="PEO90" s="584"/>
      <c r="PEP90" s="584"/>
      <c r="PEQ90" s="584"/>
      <c r="PER90" s="584"/>
      <c r="PES90" s="584"/>
      <c r="PET90" s="584"/>
      <c r="PEU90" s="584"/>
      <c r="PEV90" s="584"/>
      <c r="PEW90" s="584"/>
      <c r="PEX90" s="584"/>
      <c r="PEY90" s="584"/>
      <c r="PEZ90" s="584"/>
      <c r="PFA90" s="584"/>
      <c r="PFB90" s="584"/>
      <c r="PFC90" s="584"/>
      <c r="PFD90" s="584"/>
      <c r="PFE90" s="584"/>
      <c r="PFF90" s="584"/>
      <c r="PFG90" s="584"/>
      <c r="PFH90" s="584"/>
      <c r="PFI90" s="584"/>
      <c r="PFJ90" s="584"/>
      <c r="PFK90" s="584"/>
      <c r="PFL90" s="584"/>
      <c r="PFM90" s="584"/>
      <c r="PFN90" s="584"/>
      <c r="PFO90" s="584"/>
      <c r="PFP90" s="584"/>
      <c r="PFQ90" s="584"/>
      <c r="PFR90" s="584"/>
      <c r="PFS90" s="584"/>
      <c r="PFT90" s="584"/>
      <c r="PFU90" s="584"/>
      <c r="PFV90" s="584"/>
      <c r="PFW90" s="584"/>
      <c r="PFX90" s="584"/>
      <c r="PFY90" s="584"/>
      <c r="PFZ90" s="584"/>
      <c r="PGA90" s="584"/>
      <c r="PGB90" s="584"/>
      <c r="PGC90" s="584"/>
      <c r="PGD90" s="584"/>
      <c r="PGE90" s="584"/>
      <c r="PGF90" s="584"/>
      <c r="PGG90" s="584"/>
      <c r="PGH90" s="584"/>
      <c r="PGI90" s="584"/>
      <c r="PGJ90" s="584"/>
      <c r="PGK90" s="584"/>
      <c r="PGL90" s="584"/>
      <c r="PGM90" s="584"/>
      <c r="PGN90" s="584"/>
      <c r="PGO90" s="584"/>
      <c r="PGP90" s="584"/>
      <c r="PGQ90" s="584"/>
      <c r="PGR90" s="584"/>
      <c r="PGS90" s="584"/>
      <c r="PGT90" s="584"/>
      <c r="PGU90" s="584"/>
      <c r="PGV90" s="584"/>
      <c r="PGW90" s="584"/>
      <c r="PGX90" s="584"/>
      <c r="PGY90" s="584"/>
      <c r="PGZ90" s="584"/>
      <c r="PHA90" s="584"/>
      <c r="PHB90" s="584"/>
      <c r="PHC90" s="584"/>
      <c r="PHD90" s="584"/>
      <c r="PHE90" s="584"/>
      <c r="PHF90" s="584"/>
      <c r="PHG90" s="584"/>
      <c r="PHH90" s="584"/>
      <c r="PHI90" s="584"/>
      <c r="PHJ90" s="584"/>
      <c r="PHK90" s="584"/>
      <c r="PHL90" s="584"/>
      <c r="PHM90" s="584"/>
      <c r="PHN90" s="584"/>
      <c r="PHO90" s="584"/>
      <c r="PHP90" s="584"/>
      <c r="PHQ90" s="584"/>
      <c r="PHR90" s="584"/>
      <c r="PHS90" s="584"/>
      <c r="PHT90" s="584"/>
      <c r="PHU90" s="584"/>
      <c r="PHV90" s="584"/>
      <c r="PHW90" s="584"/>
      <c r="PHX90" s="584"/>
      <c r="PHY90" s="584"/>
      <c r="PHZ90" s="584"/>
      <c r="PIA90" s="584"/>
      <c r="PIB90" s="584"/>
      <c r="PIC90" s="584"/>
      <c r="PID90" s="584"/>
      <c r="PIE90" s="584"/>
      <c r="PIF90" s="584"/>
      <c r="PIG90" s="584"/>
      <c r="PIH90" s="584"/>
      <c r="PII90" s="584"/>
      <c r="PIJ90" s="584"/>
      <c r="PIK90" s="584"/>
      <c r="PIL90" s="584"/>
      <c r="PIM90" s="584"/>
      <c r="PIN90" s="584"/>
      <c r="PIO90" s="584"/>
      <c r="PIP90" s="584"/>
      <c r="PIQ90" s="584"/>
      <c r="PIR90" s="584"/>
      <c r="PIS90" s="584"/>
      <c r="PIT90" s="584"/>
      <c r="PIU90" s="584"/>
      <c r="PIV90" s="584"/>
      <c r="PIW90" s="584"/>
      <c r="PIX90" s="584"/>
      <c r="PIY90" s="584"/>
      <c r="PIZ90" s="584"/>
      <c r="PJA90" s="584"/>
      <c r="PJB90" s="584"/>
      <c r="PJC90" s="584"/>
      <c r="PJD90" s="584"/>
      <c r="PJE90" s="584"/>
      <c r="PJF90" s="584"/>
      <c r="PJG90" s="584"/>
      <c r="PJH90" s="584"/>
      <c r="PJI90" s="584"/>
      <c r="PJJ90" s="584"/>
      <c r="PJK90" s="584"/>
      <c r="PJL90" s="584"/>
      <c r="PJM90" s="584"/>
      <c r="PJN90" s="584"/>
      <c r="PJO90" s="584"/>
      <c r="PJP90" s="584"/>
      <c r="PJQ90" s="584"/>
      <c r="PJR90" s="584"/>
      <c r="PJS90" s="584"/>
      <c r="PJT90" s="584"/>
      <c r="PJU90" s="584"/>
      <c r="PJV90" s="584"/>
      <c r="PJW90" s="584"/>
      <c r="PJX90" s="584"/>
      <c r="PJY90" s="584"/>
      <c r="PJZ90" s="584"/>
      <c r="PKA90" s="584"/>
      <c r="PKB90" s="584"/>
      <c r="PKC90" s="584"/>
      <c r="PKD90" s="584"/>
      <c r="PKE90" s="584"/>
      <c r="PKF90" s="584"/>
      <c r="PKG90" s="584"/>
      <c r="PKH90" s="584"/>
      <c r="PKI90" s="584"/>
      <c r="PKJ90" s="584"/>
      <c r="PKK90" s="584"/>
      <c r="PKL90" s="584"/>
      <c r="PKM90" s="584"/>
      <c r="PKN90" s="584"/>
      <c r="PKO90" s="584"/>
      <c r="PKP90" s="584"/>
      <c r="PKQ90" s="584"/>
      <c r="PKR90" s="584"/>
      <c r="PKS90" s="584"/>
      <c r="PKT90" s="584"/>
      <c r="PKU90" s="584"/>
      <c r="PKV90" s="584"/>
      <c r="PKW90" s="584"/>
      <c r="PKX90" s="584"/>
      <c r="PKY90" s="584"/>
      <c r="PKZ90" s="584"/>
      <c r="PLA90" s="584"/>
      <c r="PLB90" s="584"/>
      <c r="PLC90" s="584"/>
      <c r="PLD90" s="584"/>
      <c r="PLE90" s="584"/>
      <c r="PLF90" s="584"/>
      <c r="PLG90" s="584"/>
      <c r="PLH90" s="584"/>
      <c r="PLI90" s="584"/>
      <c r="PLJ90" s="584"/>
      <c r="PLK90" s="584"/>
      <c r="PLL90" s="584"/>
      <c r="PLM90" s="584"/>
      <c r="PLN90" s="584"/>
      <c r="PLO90" s="584"/>
      <c r="PLP90" s="584"/>
      <c r="PLQ90" s="584"/>
      <c r="PLR90" s="584"/>
      <c r="PLS90" s="584"/>
      <c r="PLT90" s="584"/>
      <c r="PLU90" s="584"/>
      <c r="PLV90" s="584"/>
      <c r="PLW90" s="584"/>
      <c r="PLX90" s="584"/>
      <c r="PLY90" s="584"/>
      <c r="PLZ90" s="584"/>
      <c r="PMA90" s="584"/>
      <c r="PMB90" s="584"/>
      <c r="PMC90" s="584"/>
      <c r="PMD90" s="584"/>
      <c r="PME90" s="584"/>
      <c r="PMF90" s="584"/>
      <c r="PMG90" s="584"/>
      <c r="PMH90" s="584"/>
      <c r="PMI90" s="584"/>
      <c r="PMJ90" s="584"/>
      <c r="PMK90" s="584"/>
      <c r="PML90" s="584"/>
      <c r="PMM90" s="584"/>
      <c r="PMN90" s="584"/>
      <c r="PMO90" s="584"/>
      <c r="PMP90" s="584"/>
      <c r="PMQ90" s="584"/>
      <c r="PMR90" s="584"/>
      <c r="PMS90" s="584"/>
      <c r="PMT90" s="584"/>
      <c r="PMU90" s="584"/>
      <c r="PMV90" s="584"/>
      <c r="PMW90" s="584"/>
      <c r="PMX90" s="584"/>
      <c r="PMY90" s="584"/>
      <c r="PMZ90" s="584"/>
      <c r="PNA90" s="584"/>
      <c r="PNB90" s="584"/>
      <c r="PNC90" s="584"/>
      <c r="PND90" s="584"/>
      <c r="PNE90" s="584"/>
      <c r="PNF90" s="584"/>
      <c r="PNG90" s="584"/>
      <c r="PNH90" s="584"/>
      <c r="PNI90" s="584"/>
      <c r="PNJ90" s="584"/>
      <c r="PNK90" s="584"/>
      <c r="PNL90" s="584"/>
      <c r="PNM90" s="584"/>
      <c r="PNN90" s="584"/>
      <c r="PNO90" s="584"/>
      <c r="PNP90" s="584"/>
      <c r="PNQ90" s="584"/>
      <c r="PNR90" s="584"/>
      <c r="PNS90" s="584"/>
      <c r="PNT90" s="584"/>
      <c r="PNU90" s="584"/>
      <c r="PNV90" s="584"/>
      <c r="PNW90" s="584"/>
      <c r="PNX90" s="584"/>
      <c r="PNY90" s="584"/>
      <c r="PNZ90" s="584"/>
      <c r="POA90" s="584"/>
      <c r="POB90" s="584"/>
      <c r="POC90" s="584"/>
      <c r="POD90" s="584"/>
      <c r="POE90" s="584"/>
      <c r="POF90" s="584"/>
      <c r="POG90" s="584"/>
      <c r="POH90" s="584"/>
      <c r="POI90" s="584"/>
      <c r="POJ90" s="584"/>
      <c r="POK90" s="584"/>
      <c r="POL90" s="584"/>
      <c r="POM90" s="584"/>
      <c r="PON90" s="584"/>
      <c r="POO90" s="584"/>
      <c r="POP90" s="584"/>
      <c r="POQ90" s="584"/>
      <c r="POR90" s="584"/>
      <c r="POS90" s="584"/>
      <c r="POT90" s="584"/>
      <c r="POU90" s="584"/>
      <c r="POV90" s="584"/>
      <c r="POW90" s="584"/>
      <c r="POX90" s="584"/>
      <c r="POY90" s="584"/>
      <c r="POZ90" s="584"/>
      <c r="PPA90" s="584"/>
      <c r="PPB90" s="584"/>
      <c r="PPC90" s="584"/>
      <c r="PPD90" s="584"/>
      <c r="PPE90" s="584"/>
      <c r="PPF90" s="584"/>
      <c r="PPG90" s="584"/>
      <c r="PPH90" s="584"/>
      <c r="PPI90" s="584"/>
      <c r="PPJ90" s="584"/>
      <c r="PPK90" s="584"/>
      <c r="PPL90" s="584"/>
      <c r="PPM90" s="584"/>
      <c r="PPN90" s="584"/>
      <c r="PPO90" s="584"/>
      <c r="PPP90" s="584"/>
      <c r="PPQ90" s="584"/>
      <c r="PPR90" s="584"/>
      <c r="PPS90" s="584"/>
      <c r="PPT90" s="584"/>
      <c r="PPU90" s="584"/>
      <c r="PPV90" s="584"/>
      <c r="PPW90" s="584"/>
      <c r="PPX90" s="584"/>
      <c r="PPY90" s="584"/>
      <c r="PPZ90" s="584"/>
      <c r="PQA90" s="584"/>
      <c r="PQB90" s="584"/>
      <c r="PQC90" s="584"/>
      <c r="PQD90" s="584"/>
      <c r="PQE90" s="584"/>
      <c r="PQF90" s="584"/>
      <c r="PQG90" s="584"/>
      <c r="PQH90" s="584"/>
      <c r="PQI90" s="584"/>
      <c r="PQJ90" s="584"/>
      <c r="PQK90" s="584"/>
      <c r="PQL90" s="584"/>
      <c r="PQM90" s="584"/>
      <c r="PQN90" s="584"/>
      <c r="PQO90" s="584"/>
      <c r="PQP90" s="584"/>
      <c r="PQQ90" s="584"/>
      <c r="PQR90" s="584"/>
      <c r="PQS90" s="584"/>
      <c r="PQT90" s="584"/>
      <c r="PQU90" s="584"/>
      <c r="PQV90" s="584"/>
      <c r="PQW90" s="584"/>
      <c r="PQX90" s="584"/>
      <c r="PQY90" s="584"/>
      <c r="PQZ90" s="584"/>
      <c r="PRA90" s="584"/>
      <c r="PRB90" s="584"/>
      <c r="PRC90" s="584"/>
      <c r="PRD90" s="584"/>
      <c r="PRE90" s="584"/>
      <c r="PRF90" s="584"/>
      <c r="PRG90" s="584"/>
      <c r="PRH90" s="584"/>
      <c r="PRI90" s="584"/>
      <c r="PRJ90" s="584"/>
      <c r="PRK90" s="584"/>
      <c r="PRL90" s="584"/>
      <c r="PRM90" s="584"/>
      <c r="PRN90" s="584"/>
      <c r="PRO90" s="584"/>
      <c r="PRP90" s="584"/>
      <c r="PRQ90" s="584"/>
      <c r="PRR90" s="584"/>
      <c r="PRS90" s="584"/>
      <c r="PRT90" s="584"/>
      <c r="PRU90" s="584"/>
      <c r="PRV90" s="584"/>
      <c r="PRW90" s="584"/>
      <c r="PRX90" s="584"/>
      <c r="PRY90" s="584"/>
      <c r="PRZ90" s="584"/>
      <c r="PSA90" s="584"/>
      <c r="PSB90" s="584"/>
      <c r="PSC90" s="584"/>
      <c r="PSD90" s="584"/>
      <c r="PSE90" s="584"/>
      <c r="PSF90" s="584"/>
      <c r="PSG90" s="584"/>
      <c r="PSH90" s="584"/>
      <c r="PSI90" s="584"/>
      <c r="PSJ90" s="584"/>
      <c r="PSK90" s="584"/>
      <c r="PSL90" s="584"/>
      <c r="PSM90" s="584"/>
      <c r="PSN90" s="584"/>
      <c r="PSO90" s="584"/>
      <c r="PSP90" s="584"/>
      <c r="PSQ90" s="584"/>
      <c r="PSR90" s="584"/>
      <c r="PSS90" s="584"/>
      <c r="PST90" s="584"/>
      <c r="PSU90" s="584"/>
      <c r="PSV90" s="584"/>
      <c r="PSW90" s="584"/>
      <c r="PSX90" s="584"/>
      <c r="PSY90" s="584"/>
      <c r="PSZ90" s="584"/>
      <c r="PTA90" s="584"/>
      <c r="PTB90" s="584"/>
      <c r="PTC90" s="584"/>
      <c r="PTD90" s="584"/>
      <c r="PTE90" s="584"/>
      <c r="PTF90" s="584"/>
      <c r="PTG90" s="584"/>
      <c r="PTH90" s="584"/>
      <c r="PTI90" s="584"/>
      <c r="PTJ90" s="584"/>
      <c r="PTK90" s="584"/>
      <c r="PTL90" s="584"/>
      <c r="PTM90" s="584"/>
      <c r="PTN90" s="584"/>
      <c r="PTO90" s="584"/>
      <c r="PTP90" s="584"/>
      <c r="PTQ90" s="584"/>
      <c r="PTR90" s="584"/>
      <c r="PTS90" s="584"/>
      <c r="PTT90" s="584"/>
      <c r="PTU90" s="584"/>
      <c r="PTV90" s="584"/>
      <c r="PTW90" s="584"/>
      <c r="PTX90" s="584"/>
      <c r="PTY90" s="584"/>
      <c r="PTZ90" s="584"/>
      <c r="PUA90" s="584"/>
      <c r="PUB90" s="584"/>
      <c r="PUC90" s="584"/>
      <c r="PUD90" s="584"/>
      <c r="PUE90" s="584"/>
      <c r="PUF90" s="584"/>
      <c r="PUG90" s="584"/>
      <c r="PUH90" s="584"/>
      <c r="PUI90" s="584"/>
      <c r="PUJ90" s="584"/>
      <c r="PUK90" s="584"/>
      <c r="PUL90" s="584"/>
      <c r="PUM90" s="584"/>
      <c r="PUN90" s="584"/>
      <c r="PUO90" s="584"/>
      <c r="PUP90" s="584"/>
      <c r="PUQ90" s="584"/>
      <c r="PUR90" s="584"/>
      <c r="PUS90" s="584"/>
      <c r="PUT90" s="584"/>
      <c r="PUU90" s="584"/>
      <c r="PUV90" s="584"/>
      <c r="PUW90" s="584"/>
      <c r="PUX90" s="584"/>
      <c r="PUY90" s="584"/>
      <c r="PUZ90" s="584"/>
      <c r="PVA90" s="584"/>
      <c r="PVB90" s="584"/>
      <c r="PVC90" s="584"/>
      <c r="PVD90" s="584"/>
      <c r="PVE90" s="584"/>
      <c r="PVF90" s="584"/>
      <c r="PVG90" s="584"/>
      <c r="PVH90" s="584"/>
      <c r="PVI90" s="584"/>
      <c r="PVJ90" s="584"/>
      <c r="PVK90" s="584"/>
      <c r="PVL90" s="584"/>
      <c r="PVM90" s="584"/>
      <c r="PVN90" s="584"/>
      <c r="PVO90" s="584"/>
      <c r="PVP90" s="584"/>
      <c r="PVQ90" s="584"/>
      <c r="PVR90" s="584"/>
      <c r="PVS90" s="584"/>
      <c r="PVT90" s="584"/>
      <c r="PVU90" s="584"/>
      <c r="PVV90" s="584"/>
      <c r="PVW90" s="584"/>
      <c r="PVX90" s="584"/>
      <c r="PVY90" s="584"/>
      <c r="PVZ90" s="584"/>
      <c r="PWA90" s="584"/>
      <c r="PWB90" s="584"/>
      <c r="PWC90" s="584"/>
      <c r="PWD90" s="584"/>
      <c r="PWE90" s="584"/>
      <c r="PWF90" s="584"/>
      <c r="PWG90" s="584"/>
      <c r="PWH90" s="584"/>
      <c r="PWI90" s="584"/>
      <c r="PWJ90" s="584"/>
      <c r="PWK90" s="584"/>
      <c r="PWL90" s="584"/>
      <c r="PWM90" s="584"/>
      <c r="PWN90" s="584"/>
      <c r="PWO90" s="584"/>
      <c r="PWP90" s="584"/>
      <c r="PWQ90" s="584"/>
      <c r="PWR90" s="584"/>
      <c r="PWS90" s="584"/>
      <c r="PWT90" s="584"/>
      <c r="PWU90" s="584"/>
      <c r="PWV90" s="584"/>
      <c r="PWW90" s="584"/>
      <c r="PWX90" s="584"/>
      <c r="PWY90" s="584"/>
      <c r="PWZ90" s="584"/>
      <c r="PXA90" s="584"/>
      <c r="PXB90" s="584"/>
      <c r="PXC90" s="584"/>
      <c r="PXD90" s="584"/>
      <c r="PXE90" s="584"/>
      <c r="PXF90" s="584"/>
      <c r="PXG90" s="584"/>
      <c r="PXH90" s="584"/>
      <c r="PXI90" s="584"/>
      <c r="PXJ90" s="584"/>
      <c r="PXK90" s="584"/>
      <c r="PXL90" s="584"/>
      <c r="PXM90" s="584"/>
      <c r="PXN90" s="584"/>
      <c r="PXO90" s="584"/>
      <c r="PXP90" s="584"/>
      <c r="PXQ90" s="584"/>
      <c r="PXR90" s="584"/>
      <c r="PXS90" s="584"/>
      <c r="PXT90" s="584"/>
      <c r="PXU90" s="584"/>
      <c r="PXV90" s="584"/>
      <c r="PXW90" s="584"/>
      <c r="PXX90" s="584"/>
      <c r="PXY90" s="584"/>
      <c r="PXZ90" s="584"/>
      <c r="PYA90" s="584"/>
      <c r="PYB90" s="584"/>
      <c r="PYC90" s="584"/>
      <c r="PYD90" s="584"/>
      <c r="PYE90" s="584"/>
      <c r="PYF90" s="584"/>
      <c r="PYG90" s="584"/>
      <c r="PYH90" s="584"/>
      <c r="PYI90" s="584"/>
      <c r="PYJ90" s="584"/>
      <c r="PYK90" s="584"/>
      <c r="PYL90" s="584"/>
      <c r="PYM90" s="584"/>
      <c r="PYN90" s="584"/>
      <c r="PYO90" s="584"/>
      <c r="PYP90" s="584"/>
      <c r="PYQ90" s="584"/>
      <c r="PYR90" s="584"/>
      <c r="PYS90" s="584"/>
      <c r="PYT90" s="584"/>
      <c r="PYU90" s="584"/>
      <c r="PYV90" s="584"/>
      <c r="PYW90" s="584"/>
      <c r="PYX90" s="584"/>
      <c r="PYY90" s="584"/>
      <c r="PYZ90" s="584"/>
      <c r="PZA90" s="584"/>
      <c r="PZB90" s="584"/>
      <c r="PZC90" s="584"/>
      <c r="PZD90" s="584"/>
      <c r="PZE90" s="584"/>
      <c r="PZF90" s="584"/>
      <c r="PZG90" s="584"/>
      <c r="PZH90" s="584"/>
      <c r="PZI90" s="584"/>
      <c r="PZJ90" s="584"/>
      <c r="PZK90" s="584"/>
      <c r="PZL90" s="584"/>
      <c r="PZM90" s="584"/>
      <c r="PZN90" s="584"/>
      <c r="PZO90" s="584"/>
      <c r="PZP90" s="584"/>
      <c r="PZQ90" s="584"/>
      <c r="PZR90" s="584"/>
      <c r="PZS90" s="584"/>
      <c r="PZT90" s="584"/>
      <c r="PZU90" s="584"/>
      <c r="PZV90" s="584"/>
      <c r="PZW90" s="584"/>
      <c r="PZX90" s="584"/>
      <c r="PZY90" s="584"/>
      <c r="PZZ90" s="584"/>
      <c r="QAA90" s="584"/>
      <c r="QAB90" s="584"/>
      <c r="QAC90" s="584"/>
      <c r="QAD90" s="584"/>
      <c r="QAE90" s="584"/>
      <c r="QAF90" s="584"/>
      <c r="QAG90" s="584"/>
      <c r="QAH90" s="584"/>
      <c r="QAI90" s="584"/>
      <c r="QAJ90" s="584"/>
      <c r="QAK90" s="584"/>
      <c r="QAL90" s="584"/>
      <c r="QAM90" s="584"/>
      <c r="QAN90" s="584"/>
      <c r="QAO90" s="584"/>
      <c r="QAP90" s="584"/>
      <c r="QAQ90" s="584"/>
      <c r="QAR90" s="584"/>
      <c r="QAS90" s="584"/>
      <c r="QAT90" s="584"/>
      <c r="QAU90" s="584"/>
      <c r="QAV90" s="584"/>
      <c r="QAW90" s="584"/>
      <c r="QAX90" s="584"/>
      <c r="QAY90" s="584"/>
      <c r="QAZ90" s="584"/>
      <c r="QBA90" s="584"/>
      <c r="QBB90" s="584"/>
      <c r="QBC90" s="584"/>
      <c r="QBD90" s="584"/>
      <c r="QBE90" s="584"/>
      <c r="QBF90" s="584"/>
      <c r="QBG90" s="584"/>
      <c r="QBH90" s="584"/>
      <c r="QBI90" s="584"/>
      <c r="QBJ90" s="584"/>
      <c r="QBK90" s="584"/>
      <c r="QBL90" s="584"/>
      <c r="QBM90" s="584"/>
      <c r="QBN90" s="584"/>
      <c r="QBO90" s="584"/>
      <c r="QBP90" s="584"/>
      <c r="QBQ90" s="584"/>
      <c r="QBR90" s="584"/>
      <c r="QBS90" s="584"/>
      <c r="QBT90" s="584"/>
      <c r="QBU90" s="584"/>
      <c r="QBV90" s="584"/>
      <c r="QBW90" s="584"/>
      <c r="QBX90" s="584"/>
      <c r="QBY90" s="584"/>
      <c r="QBZ90" s="584"/>
      <c r="QCA90" s="584"/>
      <c r="QCB90" s="584"/>
      <c r="QCC90" s="584"/>
      <c r="QCD90" s="584"/>
      <c r="QCE90" s="584"/>
      <c r="QCF90" s="584"/>
      <c r="QCG90" s="584"/>
      <c r="QCH90" s="584"/>
      <c r="QCI90" s="584"/>
      <c r="QCJ90" s="584"/>
      <c r="QCK90" s="584"/>
      <c r="QCL90" s="584"/>
      <c r="QCM90" s="584"/>
      <c r="QCN90" s="584"/>
      <c r="QCO90" s="584"/>
      <c r="QCP90" s="584"/>
      <c r="QCQ90" s="584"/>
      <c r="QCR90" s="584"/>
      <c r="QCS90" s="584"/>
      <c r="QCT90" s="584"/>
      <c r="QCU90" s="584"/>
      <c r="QCV90" s="584"/>
      <c r="QCW90" s="584"/>
      <c r="QCX90" s="584"/>
      <c r="QCY90" s="584"/>
      <c r="QCZ90" s="584"/>
      <c r="QDA90" s="584"/>
      <c r="QDB90" s="584"/>
      <c r="QDC90" s="584"/>
      <c r="QDD90" s="584"/>
      <c r="QDE90" s="584"/>
      <c r="QDF90" s="584"/>
      <c r="QDG90" s="584"/>
      <c r="QDH90" s="584"/>
      <c r="QDI90" s="584"/>
      <c r="QDJ90" s="584"/>
      <c r="QDK90" s="584"/>
      <c r="QDL90" s="584"/>
      <c r="QDM90" s="584"/>
      <c r="QDN90" s="584"/>
      <c r="QDO90" s="584"/>
      <c r="QDP90" s="584"/>
      <c r="QDQ90" s="584"/>
      <c r="QDR90" s="584"/>
      <c r="QDS90" s="584"/>
      <c r="QDT90" s="584"/>
      <c r="QDU90" s="584"/>
      <c r="QDV90" s="584"/>
      <c r="QDW90" s="584"/>
      <c r="QDX90" s="584"/>
      <c r="QDY90" s="584"/>
      <c r="QDZ90" s="584"/>
      <c r="QEA90" s="584"/>
      <c r="QEB90" s="584"/>
      <c r="QEC90" s="584"/>
      <c r="QED90" s="584"/>
      <c r="QEE90" s="584"/>
      <c r="QEF90" s="584"/>
      <c r="QEG90" s="584"/>
      <c r="QEH90" s="584"/>
      <c r="QEI90" s="584"/>
      <c r="QEJ90" s="584"/>
      <c r="QEK90" s="584"/>
      <c r="QEL90" s="584"/>
      <c r="QEM90" s="584"/>
      <c r="QEN90" s="584"/>
      <c r="QEO90" s="584"/>
      <c r="QEP90" s="584"/>
      <c r="QEQ90" s="584"/>
      <c r="QER90" s="584"/>
      <c r="QES90" s="584"/>
      <c r="QET90" s="584"/>
      <c r="QEU90" s="584"/>
      <c r="QEV90" s="584"/>
      <c r="QEW90" s="584"/>
      <c r="QEX90" s="584"/>
      <c r="QEY90" s="584"/>
      <c r="QEZ90" s="584"/>
      <c r="QFA90" s="584"/>
      <c r="QFB90" s="584"/>
      <c r="QFC90" s="584"/>
      <c r="QFD90" s="584"/>
      <c r="QFE90" s="584"/>
      <c r="QFF90" s="584"/>
      <c r="QFG90" s="584"/>
      <c r="QFH90" s="584"/>
      <c r="QFI90" s="584"/>
      <c r="QFJ90" s="584"/>
      <c r="QFK90" s="584"/>
      <c r="QFL90" s="584"/>
      <c r="QFM90" s="584"/>
      <c r="QFN90" s="584"/>
      <c r="QFO90" s="584"/>
      <c r="QFP90" s="584"/>
      <c r="QFQ90" s="584"/>
      <c r="QFR90" s="584"/>
      <c r="QFS90" s="584"/>
      <c r="QFT90" s="584"/>
      <c r="QFU90" s="584"/>
      <c r="QFV90" s="584"/>
      <c r="QFW90" s="584"/>
      <c r="QFX90" s="584"/>
      <c r="QFY90" s="584"/>
      <c r="QFZ90" s="584"/>
      <c r="QGA90" s="584"/>
      <c r="QGB90" s="584"/>
      <c r="QGC90" s="584"/>
      <c r="QGD90" s="584"/>
      <c r="QGE90" s="584"/>
      <c r="QGF90" s="584"/>
      <c r="QGG90" s="584"/>
      <c r="QGH90" s="584"/>
      <c r="QGI90" s="584"/>
      <c r="QGJ90" s="584"/>
      <c r="QGK90" s="584"/>
      <c r="QGL90" s="584"/>
      <c r="QGM90" s="584"/>
      <c r="QGN90" s="584"/>
      <c r="QGO90" s="584"/>
      <c r="QGP90" s="584"/>
      <c r="QGQ90" s="584"/>
      <c r="QGR90" s="584"/>
      <c r="QGS90" s="584"/>
      <c r="QGT90" s="584"/>
      <c r="QGU90" s="584"/>
      <c r="QGV90" s="584"/>
      <c r="QGW90" s="584"/>
      <c r="QGX90" s="584"/>
      <c r="QGY90" s="584"/>
      <c r="QGZ90" s="584"/>
      <c r="QHA90" s="584"/>
      <c r="QHB90" s="584"/>
      <c r="QHC90" s="584"/>
      <c r="QHD90" s="584"/>
      <c r="QHE90" s="584"/>
      <c r="QHF90" s="584"/>
      <c r="QHG90" s="584"/>
      <c r="QHH90" s="584"/>
      <c r="QHI90" s="584"/>
      <c r="QHJ90" s="584"/>
      <c r="QHK90" s="584"/>
      <c r="QHL90" s="584"/>
      <c r="QHM90" s="584"/>
      <c r="QHN90" s="584"/>
      <c r="QHO90" s="584"/>
      <c r="QHP90" s="584"/>
      <c r="QHQ90" s="584"/>
      <c r="QHR90" s="584"/>
      <c r="QHS90" s="584"/>
      <c r="QHT90" s="584"/>
      <c r="QHU90" s="584"/>
      <c r="QHV90" s="584"/>
      <c r="QHW90" s="584"/>
      <c r="QHX90" s="584"/>
      <c r="QHY90" s="584"/>
      <c r="QHZ90" s="584"/>
      <c r="QIA90" s="584"/>
      <c r="QIB90" s="584"/>
      <c r="QIC90" s="584"/>
      <c r="QID90" s="584"/>
      <c r="QIE90" s="584"/>
      <c r="QIF90" s="584"/>
      <c r="QIG90" s="584"/>
      <c r="QIH90" s="584"/>
      <c r="QII90" s="584"/>
      <c r="QIJ90" s="584"/>
      <c r="QIK90" s="584"/>
      <c r="QIL90" s="584"/>
      <c r="QIM90" s="584"/>
      <c r="QIN90" s="584"/>
      <c r="QIO90" s="584"/>
      <c r="QIP90" s="584"/>
      <c r="QIQ90" s="584"/>
      <c r="QIR90" s="584"/>
      <c r="QIS90" s="584"/>
      <c r="QIT90" s="584"/>
      <c r="QIU90" s="584"/>
      <c r="QIV90" s="584"/>
      <c r="QIW90" s="584"/>
      <c r="QIX90" s="584"/>
      <c r="QIY90" s="584"/>
      <c r="QIZ90" s="584"/>
      <c r="QJA90" s="584"/>
      <c r="QJB90" s="584"/>
      <c r="QJC90" s="584"/>
      <c r="QJD90" s="584"/>
      <c r="QJE90" s="584"/>
      <c r="QJF90" s="584"/>
      <c r="QJG90" s="584"/>
      <c r="QJH90" s="584"/>
      <c r="QJI90" s="584"/>
      <c r="QJJ90" s="584"/>
      <c r="QJK90" s="584"/>
      <c r="QJL90" s="584"/>
      <c r="QJM90" s="584"/>
      <c r="QJN90" s="584"/>
      <c r="QJO90" s="584"/>
      <c r="QJP90" s="584"/>
      <c r="QJQ90" s="584"/>
      <c r="QJR90" s="584"/>
      <c r="QJS90" s="584"/>
      <c r="QJT90" s="584"/>
      <c r="QJU90" s="584"/>
      <c r="QJV90" s="584"/>
      <c r="QJW90" s="584"/>
      <c r="QJX90" s="584"/>
      <c r="QJY90" s="584"/>
      <c r="QJZ90" s="584"/>
      <c r="QKA90" s="584"/>
      <c r="QKB90" s="584"/>
      <c r="QKC90" s="584"/>
      <c r="QKD90" s="584"/>
      <c r="QKE90" s="584"/>
      <c r="QKF90" s="584"/>
      <c r="QKG90" s="584"/>
      <c r="QKH90" s="584"/>
      <c r="QKI90" s="584"/>
      <c r="QKJ90" s="584"/>
      <c r="QKK90" s="584"/>
      <c r="QKL90" s="584"/>
      <c r="QKM90" s="584"/>
      <c r="QKN90" s="584"/>
      <c r="QKO90" s="584"/>
      <c r="QKP90" s="584"/>
      <c r="QKQ90" s="584"/>
      <c r="QKR90" s="584"/>
      <c r="QKS90" s="584"/>
      <c r="QKT90" s="584"/>
      <c r="QKU90" s="584"/>
      <c r="QKV90" s="584"/>
      <c r="QKW90" s="584"/>
      <c r="QKX90" s="584"/>
      <c r="QKY90" s="584"/>
      <c r="QKZ90" s="584"/>
      <c r="QLA90" s="584"/>
      <c r="QLB90" s="584"/>
      <c r="QLC90" s="584"/>
      <c r="QLD90" s="584"/>
      <c r="QLE90" s="584"/>
      <c r="QLF90" s="584"/>
      <c r="QLG90" s="584"/>
      <c r="QLH90" s="584"/>
      <c r="QLI90" s="584"/>
      <c r="QLJ90" s="584"/>
      <c r="QLK90" s="584"/>
      <c r="QLL90" s="584"/>
      <c r="QLM90" s="584"/>
      <c r="QLN90" s="584"/>
      <c r="QLO90" s="584"/>
      <c r="QLP90" s="584"/>
      <c r="QLQ90" s="584"/>
      <c r="QLR90" s="584"/>
      <c r="QLS90" s="584"/>
      <c r="QLT90" s="584"/>
      <c r="QLU90" s="584"/>
      <c r="QLV90" s="584"/>
      <c r="QLW90" s="584"/>
      <c r="QLX90" s="584"/>
      <c r="QLY90" s="584"/>
      <c r="QLZ90" s="584"/>
      <c r="QMA90" s="584"/>
      <c r="QMB90" s="584"/>
      <c r="QMC90" s="584"/>
      <c r="QMD90" s="584"/>
      <c r="QME90" s="584"/>
      <c r="QMF90" s="584"/>
      <c r="QMG90" s="584"/>
      <c r="QMH90" s="584"/>
      <c r="QMI90" s="584"/>
      <c r="QMJ90" s="584"/>
      <c r="QMK90" s="584"/>
      <c r="QML90" s="584"/>
      <c r="QMM90" s="584"/>
      <c r="QMN90" s="584"/>
      <c r="QMO90" s="584"/>
      <c r="QMP90" s="584"/>
      <c r="QMQ90" s="584"/>
      <c r="QMR90" s="584"/>
      <c r="QMS90" s="584"/>
      <c r="QMT90" s="584"/>
      <c r="QMU90" s="584"/>
      <c r="QMV90" s="584"/>
      <c r="QMW90" s="584"/>
      <c r="QMX90" s="584"/>
      <c r="QMY90" s="584"/>
      <c r="QMZ90" s="584"/>
      <c r="QNA90" s="584"/>
      <c r="QNB90" s="584"/>
      <c r="QNC90" s="584"/>
      <c r="QND90" s="584"/>
      <c r="QNE90" s="584"/>
      <c r="QNF90" s="584"/>
      <c r="QNG90" s="584"/>
      <c r="QNH90" s="584"/>
      <c r="QNI90" s="584"/>
      <c r="QNJ90" s="584"/>
      <c r="QNK90" s="584"/>
      <c r="QNL90" s="584"/>
      <c r="QNM90" s="584"/>
      <c r="QNN90" s="584"/>
      <c r="QNO90" s="584"/>
      <c r="QNP90" s="584"/>
      <c r="QNQ90" s="584"/>
      <c r="QNR90" s="584"/>
      <c r="QNS90" s="584"/>
      <c r="QNT90" s="584"/>
      <c r="QNU90" s="584"/>
      <c r="QNV90" s="584"/>
      <c r="QNW90" s="584"/>
      <c r="QNX90" s="584"/>
      <c r="QNY90" s="584"/>
      <c r="QNZ90" s="584"/>
      <c r="QOA90" s="584"/>
      <c r="QOB90" s="584"/>
      <c r="QOC90" s="584"/>
      <c r="QOD90" s="584"/>
      <c r="QOE90" s="584"/>
      <c r="QOF90" s="584"/>
      <c r="QOG90" s="584"/>
      <c r="QOH90" s="584"/>
      <c r="QOI90" s="584"/>
      <c r="QOJ90" s="584"/>
      <c r="QOK90" s="584"/>
      <c r="QOL90" s="584"/>
      <c r="QOM90" s="584"/>
      <c r="QON90" s="584"/>
      <c r="QOO90" s="584"/>
      <c r="QOP90" s="584"/>
      <c r="QOQ90" s="584"/>
      <c r="QOR90" s="584"/>
      <c r="QOS90" s="584"/>
      <c r="QOT90" s="584"/>
      <c r="QOU90" s="584"/>
      <c r="QOV90" s="584"/>
      <c r="QOW90" s="584"/>
      <c r="QOX90" s="584"/>
      <c r="QOY90" s="584"/>
      <c r="QOZ90" s="584"/>
      <c r="QPA90" s="584"/>
      <c r="QPB90" s="584"/>
      <c r="QPC90" s="584"/>
      <c r="QPD90" s="584"/>
      <c r="QPE90" s="584"/>
      <c r="QPF90" s="584"/>
      <c r="QPG90" s="584"/>
      <c r="QPH90" s="584"/>
      <c r="QPI90" s="584"/>
      <c r="QPJ90" s="584"/>
      <c r="QPK90" s="584"/>
      <c r="QPL90" s="584"/>
      <c r="QPM90" s="584"/>
      <c r="QPN90" s="584"/>
      <c r="QPO90" s="584"/>
      <c r="QPP90" s="584"/>
      <c r="QPQ90" s="584"/>
      <c r="QPR90" s="584"/>
      <c r="QPS90" s="584"/>
      <c r="QPT90" s="584"/>
      <c r="QPU90" s="584"/>
      <c r="QPV90" s="584"/>
      <c r="QPW90" s="584"/>
      <c r="QPX90" s="584"/>
      <c r="QPY90" s="584"/>
      <c r="QPZ90" s="584"/>
      <c r="QQA90" s="584"/>
      <c r="QQB90" s="584"/>
      <c r="QQC90" s="584"/>
      <c r="QQD90" s="584"/>
      <c r="QQE90" s="584"/>
      <c r="QQF90" s="584"/>
      <c r="QQG90" s="584"/>
      <c r="QQH90" s="584"/>
      <c r="QQI90" s="584"/>
      <c r="QQJ90" s="584"/>
      <c r="QQK90" s="584"/>
      <c r="QQL90" s="584"/>
      <c r="QQM90" s="584"/>
      <c r="QQN90" s="584"/>
      <c r="QQO90" s="584"/>
      <c r="QQP90" s="584"/>
      <c r="QQQ90" s="584"/>
      <c r="QQR90" s="584"/>
      <c r="QQS90" s="584"/>
      <c r="QQT90" s="584"/>
      <c r="QQU90" s="584"/>
      <c r="QQV90" s="584"/>
      <c r="QQW90" s="584"/>
      <c r="QQX90" s="584"/>
      <c r="QQY90" s="584"/>
      <c r="QQZ90" s="584"/>
      <c r="QRA90" s="584"/>
      <c r="QRB90" s="584"/>
      <c r="QRC90" s="584"/>
      <c r="QRD90" s="584"/>
      <c r="QRE90" s="584"/>
      <c r="QRF90" s="584"/>
      <c r="QRG90" s="584"/>
      <c r="QRH90" s="584"/>
      <c r="QRI90" s="584"/>
      <c r="QRJ90" s="584"/>
      <c r="QRK90" s="584"/>
      <c r="QRL90" s="584"/>
      <c r="QRM90" s="584"/>
      <c r="QRN90" s="584"/>
      <c r="QRO90" s="584"/>
      <c r="QRP90" s="584"/>
      <c r="QRQ90" s="584"/>
      <c r="QRR90" s="584"/>
      <c r="QRS90" s="584"/>
      <c r="QRT90" s="584"/>
      <c r="QRU90" s="584"/>
      <c r="QRV90" s="584"/>
      <c r="QRW90" s="584"/>
      <c r="QRX90" s="584"/>
      <c r="QRY90" s="584"/>
      <c r="QRZ90" s="584"/>
      <c r="QSA90" s="584"/>
      <c r="QSB90" s="584"/>
      <c r="QSC90" s="584"/>
      <c r="QSD90" s="584"/>
      <c r="QSE90" s="584"/>
      <c r="QSF90" s="584"/>
      <c r="QSG90" s="584"/>
      <c r="QSH90" s="584"/>
      <c r="QSI90" s="584"/>
      <c r="QSJ90" s="584"/>
      <c r="QSK90" s="584"/>
      <c r="QSL90" s="584"/>
      <c r="QSM90" s="584"/>
      <c r="QSN90" s="584"/>
      <c r="QSO90" s="584"/>
      <c r="QSP90" s="584"/>
      <c r="QSQ90" s="584"/>
      <c r="QSR90" s="584"/>
      <c r="QSS90" s="584"/>
      <c r="QST90" s="584"/>
      <c r="QSU90" s="584"/>
      <c r="QSV90" s="584"/>
      <c r="QSW90" s="584"/>
      <c r="QSX90" s="584"/>
      <c r="QSY90" s="584"/>
      <c r="QSZ90" s="584"/>
      <c r="QTA90" s="584"/>
      <c r="QTB90" s="584"/>
      <c r="QTC90" s="584"/>
      <c r="QTD90" s="584"/>
      <c r="QTE90" s="584"/>
      <c r="QTF90" s="584"/>
      <c r="QTG90" s="584"/>
      <c r="QTH90" s="584"/>
      <c r="QTI90" s="584"/>
      <c r="QTJ90" s="584"/>
      <c r="QTK90" s="584"/>
      <c r="QTL90" s="584"/>
      <c r="QTM90" s="584"/>
      <c r="QTN90" s="584"/>
      <c r="QTO90" s="584"/>
      <c r="QTP90" s="584"/>
      <c r="QTQ90" s="584"/>
      <c r="QTR90" s="584"/>
      <c r="QTS90" s="584"/>
      <c r="QTT90" s="584"/>
      <c r="QTU90" s="584"/>
      <c r="QTV90" s="584"/>
      <c r="QTW90" s="584"/>
      <c r="QTX90" s="584"/>
      <c r="QTY90" s="584"/>
      <c r="QTZ90" s="584"/>
      <c r="QUA90" s="584"/>
      <c r="QUB90" s="584"/>
      <c r="QUC90" s="584"/>
      <c r="QUD90" s="584"/>
      <c r="QUE90" s="584"/>
      <c r="QUF90" s="584"/>
      <c r="QUG90" s="584"/>
      <c r="QUH90" s="584"/>
      <c r="QUI90" s="584"/>
      <c r="QUJ90" s="584"/>
      <c r="QUK90" s="584"/>
      <c r="QUL90" s="584"/>
      <c r="QUM90" s="584"/>
      <c r="QUN90" s="584"/>
      <c r="QUO90" s="584"/>
      <c r="QUP90" s="584"/>
      <c r="QUQ90" s="584"/>
      <c r="QUR90" s="584"/>
      <c r="QUS90" s="584"/>
      <c r="QUT90" s="584"/>
      <c r="QUU90" s="584"/>
      <c r="QUV90" s="584"/>
      <c r="QUW90" s="584"/>
      <c r="QUX90" s="584"/>
      <c r="QUY90" s="584"/>
      <c r="QUZ90" s="584"/>
      <c r="QVA90" s="584"/>
      <c r="QVB90" s="584"/>
      <c r="QVC90" s="584"/>
      <c r="QVD90" s="584"/>
      <c r="QVE90" s="584"/>
      <c r="QVF90" s="584"/>
      <c r="QVG90" s="584"/>
      <c r="QVH90" s="584"/>
      <c r="QVI90" s="584"/>
      <c r="QVJ90" s="584"/>
      <c r="QVK90" s="584"/>
      <c r="QVL90" s="584"/>
      <c r="QVM90" s="584"/>
      <c r="QVN90" s="584"/>
      <c r="QVO90" s="584"/>
      <c r="QVP90" s="584"/>
      <c r="QVQ90" s="584"/>
      <c r="QVR90" s="584"/>
      <c r="QVS90" s="584"/>
      <c r="QVT90" s="584"/>
      <c r="QVU90" s="584"/>
      <c r="QVV90" s="584"/>
      <c r="QVW90" s="584"/>
      <c r="QVX90" s="584"/>
      <c r="QVY90" s="584"/>
      <c r="QVZ90" s="584"/>
      <c r="QWA90" s="584"/>
      <c r="QWB90" s="584"/>
      <c r="QWC90" s="584"/>
      <c r="QWD90" s="584"/>
      <c r="QWE90" s="584"/>
      <c r="QWF90" s="584"/>
      <c r="QWG90" s="584"/>
      <c r="QWH90" s="584"/>
      <c r="QWI90" s="584"/>
      <c r="QWJ90" s="584"/>
      <c r="QWK90" s="584"/>
      <c r="QWL90" s="584"/>
      <c r="QWM90" s="584"/>
      <c r="QWN90" s="584"/>
      <c r="QWO90" s="584"/>
      <c r="QWP90" s="584"/>
      <c r="QWQ90" s="584"/>
      <c r="QWR90" s="584"/>
      <c r="QWS90" s="584"/>
      <c r="QWT90" s="584"/>
      <c r="QWU90" s="584"/>
      <c r="QWV90" s="584"/>
      <c r="QWW90" s="584"/>
      <c r="QWX90" s="584"/>
      <c r="QWY90" s="584"/>
      <c r="QWZ90" s="584"/>
      <c r="QXA90" s="584"/>
      <c r="QXB90" s="584"/>
      <c r="QXC90" s="584"/>
      <c r="QXD90" s="584"/>
      <c r="QXE90" s="584"/>
      <c r="QXF90" s="584"/>
      <c r="QXG90" s="584"/>
      <c r="QXH90" s="584"/>
      <c r="QXI90" s="584"/>
      <c r="QXJ90" s="584"/>
      <c r="QXK90" s="584"/>
      <c r="QXL90" s="584"/>
      <c r="QXM90" s="584"/>
      <c r="QXN90" s="584"/>
      <c r="QXO90" s="584"/>
      <c r="QXP90" s="584"/>
      <c r="QXQ90" s="584"/>
      <c r="QXR90" s="584"/>
      <c r="QXS90" s="584"/>
      <c r="QXT90" s="584"/>
      <c r="QXU90" s="584"/>
      <c r="QXV90" s="584"/>
      <c r="QXW90" s="584"/>
      <c r="QXX90" s="584"/>
      <c r="QXY90" s="584"/>
      <c r="QXZ90" s="584"/>
      <c r="QYA90" s="584"/>
      <c r="QYB90" s="584"/>
      <c r="QYC90" s="584"/>
      <c r="QYD90" s="584"/>
      <c r="QYE90" s="584"/>
      <c r="QYF90" s="584"/>
      <c r="QYG90" s="584"/>
      <c r="QYH90" s="584"/>
      <c r="QYI90" s="584"/>
      <c r="QYJ90" s="584"/>
      <c r="QYK90" s="584"/>
      <c r="QYL90" s="584"/>
      <c r="QYM90" s="584"/>
      <c r="QYN90" s="584"/>
      <c r="QYO90" s="584"/>
      <c r="QYP90" s="584"/>
      <c r="QYQ90" s="584"/>
      <c r="QYR90" s="584"/>
      <c r="QYS90" s="584"/>
      <c r="QYT90" s="584"/>
      <c r="QYU90" s="584"/>
      <c r="QYV90" s="584"/>
      <c r="QYW90" s="584"/>
      <c r="QYX90" s="584"/>
      <c r="QYY90" s="584"/>
      <c r="QYZ90" s="584"/>
      <c r="QZA90" s="584"/>
      <c r="QZB90" s="584"/>
      <c r="QZC90" s="584"/>
      <c r="QZD90" s="584"/>
      <c r="QZE90" s="584"/>
      <c r="QZF90" s="584"/>
      <c r="QZG90" s="584"/>
      <c r="QZH90" s="584"/>
      <c r="QZI90" s="584"/>
      <c r="QZJ90" s="584"/>
      <c r="QZK90" s="584"/>
      <c r="QZL90" s="584"/>
      <c r="QZM90" s="584"/>
      <c r="QZN90" s="584"/>
      <c r="QZO90" s="584"/>
      <c r="QZP90" s="584"/>
      <c r="QZQ90" s="584"/>
      <c r="QZR90" s="584"/>
      <c r="QZS90" s="584"/>
      <c r="QZT90" s="584"/>
      <c r="QZU90" s="584"/>
      <c r="QZV90" s="584"/>
      <c r="QZW90" s="584"/>
      <c r="QZX90" s="584"/>
      <c r="QZY90" s="584"/>
      <c r="QZZ90" s="584"/>
      <c r="RAA90" s="584"/>
      <c r="RAB90" s="584"/>
      <c r="RAC90" s="584"/>
      <c r="RAD90" s="584"/>
      <c r="RAE90" s="584"/>
      <c r="RAF90" s="584"/>
      <c r="RAG90" s="584"/>
      <c r="RAH90" s="584"/>
      <c r="RAI90" s="584"/>
      <c r="RAJ90" s="584"/>
      <c r="RAK90" s="584"/>
      <c r="RAL90" s="584"/>
      <c r="RAM90" s="584"/>
      <c r="RAN90" s="584"/>
      <c r="RAO90" s="584"/>
      <c r="RAP90" s="584"/>
      <c r="RAQ90" s="584"/>
      <c r="RAR90" s="584"/>
      <c r="RAS90" s="584"/>
      <c r="RAT90" s="584"/>
      <c r="RAU90" s="584"/>
      <c r="RAV90" s="584"/>
      <c r="RAW90" s="584"/>
      <c r="RAX90" s="584"/>
      <c r="RAY90" s="584"/>
      <c r="RAZ90" s="584"/>
      <c r="RBA90" s="584"/>
      <c r="RBB90" s="584"/>
      <c r="RBC90" s="584"/>
      <c r="RBD90" s="584"/>
      <c r="RBE90" s="584"/>
      <c r="RBF90" s="584"/>
      <c r="RBG90" s="584"/>
      <c r="RBH90" s="584"/>
      <c r="RBI90" s="584"/>
      <c r="RBJ90" s="584"/>
      <c r="RBK90" s="584"/>
      <c r="RBL90" s="584"/>
      <c r="RBM90" s="584"/>
      <c r="RBN90" s="584"/>
      <c r="RBO90" s="584"/>
      <c r="RBP90" s="584"/>
      <c r="RBQ90" s="584"/>
      <c r="RBR90" s="584"/>
      <c r="RBS90" s="584"/>
      <c r="RBT90" s="584"/>
      <c r="RBU90" s="584"/>
      <c r="RBV90" s="584"/>
      <c r="RBW90" s="584"/>
      <c r="RBX90" s="584"/>
      <c r="RBY90" s="584"/>
      <c r="RBZ90" s="584"/>
      <c r="RCA90" s="584"/>
      <c r="RCB90" s="584"/>
      <c r="RCC90" s="584"/>
      <c r="RCD90" s="584"/>
      <c r="RCE90" s="584"/>
      <c r="RCF90" s="584"/>
      <c r="RCG90" s="584"/>
      <c r="RCH90" s="584"/>
      <c r="RCI90" s="584"/>
      <c r="RCJ90" s="584"/>
      <c r="RCK90" s="584"/>
      <c r="RCL90" s="584"/>
      <c r="RCM90" s="584"/>
      <c r="RCN90" s="584"/>
      <c r="RCO90" s="584"/>
      <c r="RCP90" s="584"/>
      <c r="RCQ90" s="584"/>
      <c r="RCR90" s="584"/>
      <c r="RCS90" s="584"/>
      <c r="RCT90" s="584"/>
      <c r="RCU90" s="584"/>
      <c r="RCV90" s="584"/>
      <c r="RCW90" s="584"/>
      <c r="RCX90" s="584"/>
      <c r="RCY90" s="584"/>
      <c r="RCZ90" s="584"/>
      <c r="RDA90" s="584"/>
      <c r="RDB90" s="584"/>
      <c r="RDC90" s="584"/>
      <c r="RDD90" s="584"/>
      <c r="RDE90" s="584"/>
      <c r="RDF90" s="584"/>
      <c r="RDG90" s="584"/>
      <c r="RDH90" s="584"/>
      <c r="RDI90" s="584"/>
      <c r="RDJ90" s="584"/>
      <c r="RDK90" s="584"/>
      <c r="RDL90" s="584"/>
      <c r="RDM90" s="584"/>
      <c r="RDN90" s="584"/>
      <c r="RDO90" s="584"/>
      <c r="RDP90" s="584"/>
      <c r="RDQ90" s="584"/>
      <c r="RDR90" s="584"/>
      <c r="RDS90" s="584"/>
      <c r="RDT90" s="584"/>
      <c r="RDU90" s="584"/>
      <c r="RDV90" s="584"/>
      <c r="RDW90" s="584"/>
      <c r="RDX90" s="584"/>
      <c r="RDY90" s="584"/>
      <c r="RDZ90" s="584"/>
      <c r="REA90" s="584"/>
      <c r="REB90" s="584"/>
      <c r="REC90" s="584"/>
      <c r="RED90" s="584"/>
      <c r="REE90" s="584"/>
      <c r="REF90" s="584"/>
      <c r="REG90" s="584"/>
      <c r="REH90" s="584"/>
      <c r="REI90" s="584"/>
      <c r="REJ90" s="584"/>
      <c r="REK90" s="584"/>
      <c r="REL90" s="584"/>
      <c r="REM90" s="584"/>
      <c r="REN90" s="584"/>
      <c r="REO90" s="584"/>
      <c r="REP90" s="584"/>
      <c r="REQ90" s="584"/>
      <c r="RER90" s="584"/>
      <c r="RES90" s="584"/>
      <c r="RET90" s="584"/>
      <c r="REU90" s="584"/>
      <c r="REV90" s="584"/>
      <c r="REW90" s="584"/>
      <c r="REX90" s="584"/>
      <c r="REY90" s="584"/>
      <c r="REZ90" s="584"/>
      <c r="RFA90" s="584"/>
      <c r="RFB90" s="584"/>
      <c r="RFC90" s="584"/>
      <c r="RFD90" s="584"/>
      <c r="RFE90" s="584"/>
      <c r="RFF90" s="584"/>
      <c r="RFG90" s="584"/>
      <c r="RFH90" s="584"/>
      <c r="RFI90" s="584"/>
      <c r="RFJ90" s="584"/>
      <c r="RFK90" s="584"/>
      <c r="RFL90" s="584"/>
      <c r="RFM90" s="584"/>
      <c r="RFN90" s="584"/>
      <c r="RFO90" s="584"/>
      <c r="RFP90" s="584"/>
      <c r="RFQ90" s="584"/>
      <c r="RFR90" s="584"/>
      <c r="RFS90" s="584"/>
      <c r="RFT90" s="584"/>
      <c r="RFU90" s="584"/>
      <c r="RFV90" s="584"/>
      <c r="RFW90" s="584"/>
      <c r="RFX90" s="584"/>
      <c r="RFY90" s="584"/>
      <c r="RFZ90" s="584"/>
      <c r="RGA90" s="584"/>
      <c r="RGB90" s="584"/>
      <c r="RGC90" s="584"/>
      <c r="RGD90" s="584"/>
      <c r="RGE90" s="584"/>
      <c r="RGF90" s="584"/>
      <c r="RGG90" s="584"/>
      <c r="RGH90" s="584"/>
      <c r="RGI90" s="584"/>
      <c r="RGJ90" s="584"/>
      <c r="RGK90" s="584"/>
      <c r="RGL90" s="584"/>
      <c r="RGM90" s="584"/>
      <c r="RGN90" s="584"/>
      <c r="RGO90" s="584"/>
      <c r="RGP90" s="584"/>
      <c r="RGQ90" s="584"/>
      <c r="RGR90" s="584"/>
      <c r="RGS90" s="584"/>
      <c r="RGT90" s="584"/>
      <c r="RGU90" s="584"/>
      <c r="RGV90" s="584"/>
      <c r="RGW90" s="584"/>
      <c r="RGX90" s="584"/>
      <c r="RGY90" s="584"/>
      <c r="RGZ90" s="584"/>
      <c r="RHA90" s="584"/>
      <c r="RHB90" s="584"/>
      <c r="RHC90" s="584"/>
      <c r="RHD90" s="584"/>
      <c r="RHE90" s="584"/>
      <c r="RHF90" s="584"/>
      <c r="RHG90" s="584"/>
      <c r="RHH90" s="584"/>
      <c r="RHI90" s="584"/>
      <c r="RHJ90" s="584"/>
      <c r="RHK90" s="584"/>
      <c r="RHL90" s="584"/>
      <c r="RHM90" s="584"/>
      <c r="RHN90" s="584"/>
      <c r="RHO90" s="584"/>
      <c r="RHP90" s="584"/>
      <c r="RHQ90" s="584"/>
      <c r="RHR90" s="584"/>
      <c r="RHS90" s="584"/>
      <c r="RHT90" s="584"/>
      <c r="RHU90" s="584"/>
      <c r="RHV90" s="584"/>
      <c r="RHW90" s="584"/>
      <c r="RHX90" s="584"/>
      <c r="RHY90" s="584"/>
      <c r="RHZ90" s="584"/>
      <c r="RIA90" s="584"/>
      <c r="RIB90" s="584"/>
      <c r="RIC90" s="584"/>
      <c r="RID90" s="584"/>
      <c r="RIE90" s="584"/>
      <c r="RIF90" s="584"/>
      <c r="RIG90" s="584"/>
      <c r="RIH90" s="584"/>
      <c r="RII90" s="584"/>
      <c r="RIJ90" s="584"/>
      <c r="RIK90" s="584"/>
      <c r="RIL90" s="584"/>
      <c r="RIM90" s="584"/>
      <c r="RIN90" s="584"/>
      <c r="RIO90" s="584"/>
      <c r="RIP90" s="584"/>
      <c r="RIQ90" s="584"/>
      <c r="RIR90" s="584"/>
      <c r="RIS90" s="584"/>
      <c r="RIT90" s="584"/>
      <c r="RIU90" s="584"/>
      <c r="RIV90" s="584"/>
      <c r="RIW90" s="584"/>
      <c r="RIX90" s="584"/>
      <c r="RIY90" s="584"/>
      <c r="RIZ90" s="584"/>
      <c r="RJA90" s="584"/>
      <c r="RJB90" s="584"/>
      <c r="RJC90" s="584"/>
      <c r="RJD90" s="584"/>
      <c r="RJE90" s="584"/>
      <c r="RJF90" s="584"/>
      <c r="RJG90" s="584"/>
      <c r="RJH90" s="584"/>
      <c r="RJI90" s="584"/>
      <c r="RJJ90" s="584"/>
      <c r="RJK90" s="584"/>
      <c r="RJL90" s="584"/>
      <c r="RJM90" s="584"/>
      <c r="RJN90" s="584"/>
      <c r="RJO90" s="584"/>
      <c r="RJP90" s="584"/>
      <c r="RJQ90" s="584"/>
      <c r="RJR90" s="584"/>
      <c r="RJS90" s="584"/>
      <c r="RJT90" s="584"/>
      <c r="RJU90" s="584"/>
      <c r="RJV90" s="584"/>
      <c r="RJW90" s="584"/>
      <c r="RJX90" s="584"/>
      <c r="RJY90" s="584"/>
      <c r="RJZ90" s="584"/>
      <c r="RKA90" s="584"/>
      <c r="RKB90" s="584"/>
      <c r="RKC90" s="584"/>
      <c r="RKD90" s="584"/>
      <c r="RKE90" s="584"/>
      <c r="RKF90" s="584"/>
      <c r="RKG90" s="584"/>
      <c r="RKH90" s="584"/>
      <c r="RKI90" s="584"/>
      <c r="RKJ90" s="584"/>
      <c r="RKK90" s="584"/>
      <c r="RKL90" s="584"/>
      <c r="RKM90" s="584"/>
      <c r="RKN90" s="584"/>
      <c r="RKO90" s="584"/>
      <c r="RKP90" s="584"/>
      <c r="RKQ90" s="584"/>
      <c r="RKR90" s="584"/>
      <c r="RKS90" s="584"/>
      <c r="RKT90" s="584"/>
      <c r="RKU90" s="584"/>
      <c r="RKV90" s="584"/>
      <c r="RKW90" s="584"/>
      <c r="RKX90" s="584"/>
      <c r="RKY90" s="584"/>
      <c r="RKZ90" s="584"/>
      <c r="RLA90" s="584"/>
      <c r="RLB90" s="584"/>
      <c r="RLC90" s="584"/>
      <c r="RLD90" s="584"/>
      <c r="RLE90" s="584"/>
      <c r="RLF90" s="584"/>
      <c r="RLG90" s="584"/>
      <c r="RLH90" s="584"/>
      <c r="RLI90" s="584"/>
      <c r="RLJ90" s="584"/>
      <c r="RLK90" s="584"/>
      <c r="RLL90" s="584"/>
      <c r="RLM90" s="584"/>
      <c r="RLN90" s="584"/>
      <c r="RLO90" s="584"/>
      <c r="RLP90" s="584"/>
      <c r="RLQ90" s="584"/>
      <c r="RLR90" s="584"/>
      <c r="RLS90" s="584"/>
      <c r="RLT90" s="584"/>
      <c r="RLU90" s="584"/>
      <c r="RLV90" s="584"/>
      <c r="RLW90" s="584"/>
      <c r="RLX90" s="584"/>
      <c r="RLY90" s="584"/>
      <c r="RLZ90" s="584"/>
      <c r="RMA90" s="584"/>
      <c r="RMB90" s="584"/>
      <c r="RMC90" s="584"/>
      <c r="RMD90" s="584"/>
      <c r="RME90" s="584"/>
      <c r="RMF90" s="584"/>
      <c r="RMG90" s="584"/>
      <c r="RMH90" s="584"/>
      <c r="RMI90" s="584"/>
      <c r="RMJ90" s="584"/>
      <c r="RMK90" s="584"/>
      <c r="RML90" s="584"/>
      <c r="RMM90" s="584"/>
      <c r="RMN90" s="584"/>
      <c r="RMO90" s="584"/>
      <c r="RMP90" s="584"/>
      <c r="RMQ90" s="584"/>
      <c r="RMR90" s="584"/>
      <c r="RMS90" s="584"/>
      <c r="RMT90" s="584"/>
      <c r="RMU90" s="584"/>
      <c r="RMV90" s="584"/>
      <c r="RMW90" s="584"/>
      <c r="RMX90" s="584"/>
      <c r="RMY90" s="584"/>
      <c r="RMZ90" s="584"/>
      <c r="RNA90" s="584"/>
      <c r="RNB90" s="584"/>
      <c r="RNC90" s="584"/>
      <c r="RND90" s="584"/>
      <c r="RNE90" s="584"/>
      <c r="RNF90" s="584"/>
      <c r="RNG90" s="584"/>
      <c r="RNH90" s="584"/>
      <c r="RNI90" s="584"/>
      <c r="RNJ90" s="584"/>
      <c r="RNK90" s="584"/>
      <c r="RNL90" s="584"/>
      <c r="RNM90" s="584"/>
      <c r="RNN90" s="584"/>
      <c r="RNO90" s="584"/>
      <c r="RNP90" s="584"/>
      <c r="RNQ90" s="584"/>
      <c r="RNR90" s="584"/>
      <c r="RNS90" s="584"/>
      <c r="RNT90" s="584"/>
      <c r="RNU90" s="584"/>
      <c r="RNV90" s="584"/>
      <c r="RNW90" s="584"/>
      <c r="RNX90" s="584"/>
      <c r="RNY90" s="584"/>
      <c r="RNZ90" s="584"/>
      <c r="ROA90" s="584"/>
      <c r="ROB90" s="584"/>
      <c r="ROC90" s="584"/>
      <c r="ROD90" s="584"/>
      <c r="ROE90" s="584"/>
      <c r="ROF90" s="584"/>
      <c r="ROG90" s="584"/>
      <c r="ROH90" s="584"/>
      <c r="ROI90" s="584"/>
      <c r="ROJ90" s="584"/>
      <c r="ROK90" s="584"/>
      <c r="ROL90" s="584"/>
      <c r="ROM90" s="584"/>
      <c r="RON90" s="584"/>
      <c r="ROO90" s="584"/>
      <c r="ROP90" s="584"/>
      <c r="ROQ90" s="584"/>
      <c r="ROR90" s="584"/>
      <c r="ROS90" s="584"/>
      <c r="ROT90" s="584"/>
      <c r="ROU90" s="584"/>
      <c r="ROV90" s="584"/>
      <c r="ROW90" s="584"/>
      <c r="ROX90" s="584"/>
      <c r="ROY90" s="584"/>
      <c r="ROZ90" s="584"/>
      <c r="RPA90" s="584"/>
      <c r="RPB90" s="584"/>
      <c r="RPC90" s="584"/>
      <c r="RPD90" s="584"/>
      <c r="RPE90" s="584"/>
      <c r="RPF90" s="584"/>
      <c r="RPG90" s="584"/>
      <c r="RPH90" s="584"/>
      <c r="RPI90" s="584"/>
      <c r="RPJ90" s="584"/>
      <c r="RPK90" s="584"/>
      <c r="RPL90" s="584"/>
      <c r="RPM90" s="584"/>
      <c r="RPN90" s="584"/>
      <c r="RPO90" s="584"/>
      <c r="RPP90" s="584"/>
      <c r="RPQ90" s="584"/>
      <c r="RPR90" s="584"/>
      <c r="RPS90" s="584"/>
      <c r="RPT90" s="584"/>
      <c r="RPU90" s="584"/>
      <c r="RPV90" s="584"/>
      <c r="RPW90" s="584"/>
      <c r="RPX90" s="584"/>
      <c r="RPY90" s="584"/>
      <c r="RPZ90" s="584"/>
      <c r="RQA90" s="584"/>
      <c r="RQB90" s="584"/>
      <c r="RQC90" s="584"/>
      <c r="RQD90" s="584"/>
      <c r="RQE90" s="584"/>
      <c r="RQF90" s="584"/>
      <c r="RQG90" s="584"/>
      <c r="RQH90" s="584"/>
      <c r="RQI90" s="584"/>
      <c r="RQJ90" s="584"/>
      <c r="RQK90" s="584"/>
      <c r="RQL90" s="584"/>
      <c r="RQM90" s="584"/>
      <c r="RQN90" s="584"/>
      <c r="RQO90" s="584"/>
      <c r="RQP90" s="584"/>
      <c r="RQQ90" s="584"/>
      <c r="RQR90" s="584"/>
      <c r="RQS90" s="584"/>
      <c r="RQT90" s="584"/>
      <c r="RQU90" s="584"/>
      <c r="RQV90" s="584"/>
      <c r="RQW90" s="584"/>
      <c r="RQX90" s="584"/>
      <c r="RQY90" s="584"/>
      <c r="RQZ90" s="584"/>
      <c r="RRA90" s="584"/>
      <c r="RRB90" s="584"/>
      <c r="RRC90" s="584"/>
      <c r="RRD90" s="584"/>
      <c r="RRE90" s="584"/>
      <c r="RRF90" s="584"/>
      <c r="RRG90" s="584"/>
      <c r="RRH90" s="584"/>
      <c r="RRI90" s="584"/>
      <c r="RRJ90" s="584"/>
      <c r="RRK90" s="584"/>
      <c r="RRL90" s="584"/>
      <c r="RRM90" s="584"/>
      <c r="RRN90" s="584"/>
      <c r="RRO90" s="584"/>
      <c r="RRP90" s="584"/>
      <c r="RRQ90" s="584"/>
      <c r="RRR90" s="584"/>
      <c r="RRS90" s="584"/>
      <c r="RRT90" s="584"/>
      <c r="RRU90" s="584"/>
      <c r="RRV90" s="584"/>
      <c r="RRW90" s="584"/>
      <c r="RRX90" s="584"/>
      <c r="RRY90" s="584"/>
      <c r="RRZ90" s="584"/>
      <c r="RSA90" s="584"/>
      <c r="RSB90" s="584"/>
      <c r="RSC90" s="584"/>
      <c r="RSD90" s="584"/>
      <c r="RSE90" s="584"/>
      <c r="RSF90" s="584"/>
      <c r="RSG90" s="584"/>
      <c r="RSH90" s="584"/>
      <c r="RSI90" s="584"/>
      <c r="RSJ90" s="584"/>
      <c r="RSK90" s="584"/>
      <c r="RSL90" s="584"/>
      <c r="RSM90" s="584"/>
      <c r="RSN90" s="584"/>
      <c r="RSO90" s="584"/>
      <c r="RSP90" s="584"/>
      <c r="RSQ90" s="584"/>
      <c r="RSR90" s="584"/>
      <c r="RSS90" s="584"/>
      <c r="RST90" s="584"/>
      <c r="RSU90" s="584"/>
      <c r="RSV90" s="584"/>
      <c r="RSW90" s="584"/>
      <c r="RSX90" s="584"/>
      <c r="RSY90" s="584"/>
      <c r="RSZ90" s="584"/>
      <c r="RTA90" s="584"/>
      <c r="RTB90" s="584"/>
      <c r="RTC90" s="584"/>
      <c r="RTD90" s="584"/>
      <c r="RTE90" s="584"/>
      <c r="RTF90" s="584"/>
      <c r="RTG90" s="584"/>
      <c r="RTH90" s="584"/>
      <c r="RTI90" s="584"/>
      <c r="RTJ90" s="584"/>
      <c r="RTK90" s="584"/>
      <c r="RTL90" s="584"/>
      <c r="RTM90" s="584"/>
      <c r="RTN90" s="584"/>
      <c r="RTO90" s="584"/>
      <c r="RTP90" s="584"/>
      <c r="RTQ90" s="584"/>
      <c r="RTR90" s="584"/>
      <c r="RTS90" s="584"/>
      <c r="RTT90" s="584"/>
      <c r="RTU90" s="584"/>
      <c r="RTV90" s="584"/>
      <c r="RTW90" s="584"/>
      <c r="RTX90" s="584"/>
      <c r="RTY90" s="584"/>
      <c r="RTZ90" s="584"/>
      <c r="RUA90" s="584"/>
      <c r="RUB90" s="584"/>
      <c r="RUC90" s="584"/>
      <c r="RUD90" s="584"/>
      <c r="RUE90" s="584"/>
      <c r="RUF90" s="584"/>
      <c r="RUG90" s="584"/>
      <c r="RUH90" s="584"/>
      <c r="RUI90" s="584"/>
      <c r="RUJ90" s="584"/>
      <c r="RUK90" s="584"/>
      <c r="RUL90" s="584"/>
      <c r="RUM90" s="584"/>
      <c r="RUN90" s="584"/>
      <c r="RUO90" s="584"/>
      <c r="RUP90" s="584"/>
      <c r="RUQ90" s="584"/>
      <c r="RUR90" s="584"/>
      <c r="RUS90" s="584"/>
      <c r="RUT90" s="584"/>
      <c r="RUU90" s="584"/>
      <c r="RUV90" s="584"/>
      <c r="RUW90" s="584"/>
      <c r="RUX90" s="584"/>
      <c r="RUY90" s="584"/>
      <c r="RUZ90" s="584"/>
      <c r="RVA90" s="584"/>
      <c r="RVB90" s="584"/>
      <c r="RVC90" s="584"/>
      <c r="RVD90" s="584"/>
      <c r="RVE90" s="584"/>
      <c r="RVF90" s="584"/>
      <c r="RVG90" s="584"/>
      <c r="RVH90" s="584"/>
      <c r="RVI90" s="584"/>
      <c r="RVJ90" s="584"/>
      <c r="RVK90" s="584"/>
      <c r="RVL90" s="584"/>
      <c r="RVM90" s="584"/>
      <c r="RVN90" s="584"/>
      <c r="RVO90" s="584"/>
      <c r="RVP90" s="584"/>
      <c r="RVQ90" s="584"/>
      <c r="RVR90" s="584"/>
      <c r="RVS90" s="584"/>
      <c r="RVT90" s="584"/>
      <c r="RVU90" s="584"/>
      <c r="RVV90" s="584"/>
      <c r="RVW90" s="584"/>
      <c r="RVX90" s="584"/>
      <c r="RVY90" s="584"/>
      <c r="RVZ90" s="584"/>
      <c r="RWA90" s="584"/>
      <c r="RWB90" s="584"/>
      <c r="RWC90" s="584"/>
      <c r="RWD90" s="584"/>
      <c r="RWE90" s="584"/>
      <c r="RWF90" s="584"/>
      <c r="RWG90" s="584"/>
      <c r="RWH90" s="584"/>
      <c r="RWI90" s="584"/>
      <c r="RWJ90" s="584"/>
      <c r="RWK90" s="584"/>
      <c r="RWL90" s="584"/>
      <c r="RWM90" s="584"/>
      <c r="RWN90" s="584"/>
      <c r="RWO90" s="584"/>
      <c r="RWP90" s="584"/>
      <c r="RWQ90" s="584"/>
      <c r="RWR90" s="584"/>
      <c r="RWS90" s="584"/>
      <c r="RWT90" s="584"/>
      <c r="RWU90" s="584"/>
      <c r="RWV90" s="584"/>
      <c r="RWW90" s="584"/>
      <c r="RWX90" s="584"/>
      <c r="RWY90" s="584"/>
      <c r="RWZ90" s="584"/>
      <c r="RXA90" s="584"/>
      <c r="RXB90" s="584"/>
      <c r="RXC90" s="584"/>
      <c r="RXD90" s="584"/>
      <c r="RXE90" s="584"/>
      <c r="RXF90" s="584"/>
      <c r="RXG90" s="584"/>
      <c r="RXH90" s="584"/>
      <c r="RXI90" s="584"/>
      <c r="RXJ90" s="584"/>
      <c r="RXK90" s="584"/>
      <c r="RXL90" s="584"/>
      <c r="RXM90" s="584"/>
      <c r="RXN90" s="584"/>
      <c r="RXO90" s="584"/>
      <c r="RXP90" s="584"/>
      <c r="RXQ90" s="584"/>
      <c r="RXR90" s="584"/>
      <c r="RXS90" s="584"/>
      <c r="RXT90" s="584"/>
      <c r="RXU90" s="584"/>
      <c r="RXV90" s="584"/>
      <c r="RXW90" s="584"/>
      <c r="RXX90" s="584"/>
      <c r="RXY90" s="584"/>
      <c r="RXZ90" s="584"/>
      <c r="RYA90" s="584"/>
      <c r="RYB90" s="584"/>
      <c r="RYC90" s="584"/>
      <c r="RYD90" s="584"/>
      <c r="RYE90" s="584"/>
      <c r="RYF90" s="584"/>
      <c r="RYG90" s="584"/>
      <c r="RYH90" s="584"/>
      <c r="RYI90" s="584"/>
      <c r="RYJ90" s="584"/>
      <c r="RYK90" s="584"/>
      <c r="RYL90" s="584"/>
      <c r="RYM90" s="584"/>
      <c r="RYN90" s="584"/>
      <c r="RYO90" s="584"/>
      <c r="RYP90" s="584"/>
      <c r="RYQ90" s="584"/>
      <c r="RYR90" s="584"/>
      <c r="RYS90" s="584"/>
      <c r="RYT90" s="584"/>
      <c r="RYU90" s="584"/>
      <c r="RYV90" s="584"/>
      <c r="RYW90" s="584"/>
      <c r="RYX90" s="584"/>
      <c r="RYY90" s="584"/>
      <c r="RYZ90" s="584"/>
      <c r="RZA90" s="584"/>
      <c r="RZB90" s="584"/>
      <c r="RZC90" s="584"/>
      <c r="RZD90" s="584"/>
      <c r="RZE90" s="584"/>
      <c r="RZF90" s="584"/>
      <c r="RZG90" s="584"/>
      <c r="RZH90" s="584"/>
      <c r="RZI90" s="584"/>
      <c r="RZJ90" s="584"/>
      <c r="RZK90" s="584"/>
      <c r="RZL90" s="584"/>
      <c r="RZM90" s="584"/>
      <c r="RZN90" s="584"/>
      <c r="RZO90" s="584"/>
      <c r="RZP90" s="584"/>
      <c r="RZQ90" s="584"/>
      <c r="RZR90" s="584"/>
      <c r="RZS90" s="584"/>
      <c r="RZT90" s="584"/>
      <c r="RZU90" s="584"/>
      <c r="RZV90" s="584"/>
      <c r="RZW90" s="584"/>
      <c r="RZX90" s="584"/>
      <c r="RZY90" s="584"/>
      <c r="RZZ90" s="584"/>
      <c r="SAA90" s="584"/>
      <c r="SAB90" s="584"/>
      <c r="SAC90" s="584"/>
      <c r="SAD90" s="584"/>
      <c r="SAE90" s="584"/>
      <c r="SAF90" s="584"/>
      <c r="SAG90" s="584"/>
      <c r="SAH90" s="584"/>
      <c r="SAI90" s="584"/>
      <c r="SAJ90" s="584"/>
      <c r="SAK90" s="584"/>
      <c r="SAL90" s="584"/>
      <c r="SAM90" s="584"/>
      <c r="SAN90" s="584"/>
      <c r="SAO90" s="584"/>
      <c r="SAP90" s="584"/>
      <c r="SAQ90" s="584"/>
      <c r="SAR90" s="584"/>
      <c r="SAS90" s="584"/>
      <c r="SAT90" s="584"/>
      <c r="SAU90" s="584"/>
      <c r="SAV90" s="584"/>
      <c r="SAW90" s="584"/>
      <c r="SAX90" s="584"/>
      <c r="SAY90" s="584"/>
      <c r="SAZ90" s="584"/>
      <c r="SBA90" s="584"/>
      <c r="SBB90" s="584"/>
      <c r="SBC90" s="584"/>
      <c r="SBD90" s="584"/>
      <c r="SBE90" s="584"/>
      <c r="SBF90" s="584"/>
      <c r="SBG90" s="584"/>
      <c r="SBH90" s="584"/>
      <c r="SBI90" s="584"/>
      <c r="SBJ90" s="584"/>
      <c r="SBK90" s="584"/>
      <c r="SBL90" s="584"/>
      <c r="SBM90" s="584"/>
      <c r="SBN90" s="584"/>
      <c r="SBO90" s="584"/>
      <c r="SBP90" s="584"/>
      <c r="SBQ90" s="584"/>
      <c r="SBR90" s="584"/>
      <c r="SBS90" s="584"/>
      <c r="SBT90" s="584"/>
      <c r="SBU90" s="584"/>
      <c r="SBV90" s="584"/>
      <c r="SBW90" s="584"/>
      <c r="SBX90" s="584"/>
      <c r="SBY90" s="584"/>
      <c r="SBZ90" s="584"/>
      <c r="SCA90" s="584"/>
      <c r="SCB90" s="584"/>
      <c r="SCC90" s="584"/>
      <c r="SCD90" s="584"/>
      <c r="SCE90" s="584"/>
      <c r="SCF90" s="584"/>
      <c r="SCG90" s="584"/>
      <c r="SCH90" s="584"/>
      <c r="SCI90" s="584"/>
      <c r="SCJ90" s="584"/>
      <c r="SCK90" s="584"/>
      <c r="SCL90" s="584"/>
      <c r="SCM90" s="584"/>
      <c r="SCN90" s="584"/>
      <c r="SCO90" s="584"/>
      <c r="SCP90" s="584"/>
      <c r="SCQ90" s="584"/>
      <c r="SCR90" s="584"/>
      <c r="SCS90" s="584"/>
      <c r="SCT90" s="584"/>
      <c r="SCU90" s="584"/>
      <c r="SCV90" s="584"/>
      <c r="SCW90" s="584"/>
      <c r="SCX90" s="584"/>
      <c r="SCY90" s="584"/>
      <c r="SCZ90" s="584"/>
      <c r="SDA90" s="584"/>
      <c r="SDB90" s="584"/>
      <c r="SDC90" s="584"/>
      <c r="SDD90" s="584"/>
      <c r="SDE90" s="584"/>
      <c r="SDF90" s="584"/>
      <c r="SDG90" s="584"/>
      <c r="SDH90" s="584"/>
      <c r="SDI90" s="584"/>
      <c r="SDJ90" s="584"/>
      <c r="SDK90" s="584"/>
      <c r="SDL90" s="584"/>
      <c r="SDM90" s="584"/>
      <c r="SDN90" s="584"/>
      <c r="SDO90" s="584"/>
      <c r="SDP90" s="584"/>
      <c r="SDQ90" s="584"/>
      <c r="SDR90" s="584"/>
      <c r="SDS90" s="584"/>
      <c r="SDT90" s="584"/>
      <c r="SDU90" s="584"/>
      <c r="SDV90" s="584"/>
      <c r="SDW90" s="584"/>
      <c r="SDX90" s="584"/>
      <c r="SDY90" s="584"/>
      <c r="SDZ90" s="584"/>
      <c r="SEA90" s="584"/>
      <c r="SEB90" s="584"/>
      <c r="SEC90" s="584"/>
      <c r="SED90" s="584"/>
      <c r="SEE90" s="584"/>
      <c r="SEF90" s="584"/>
      <c r="SEG90" s="584"/>
      <c r="SEH90" s="584"/>
      <c r="SEI90" s="584"/>
      <c r="SEJ90" s="584"/>
      <c r="SEK90" s="584"/>
      <c r="SEL90" s="584"/>
      <c r="SEM90" s="584"/>
      <c r="SEN90" s="584"/>
      <c r="SEO90" s="584"/>
      <c r="SEP90" s="584"/>
      <c r="SEQ90" s="584"/>
      <c r="SER90" s="584"/>
      <c r="SES90" s="584"/>
      <c r="SET90" s="584"/>
      <c r="SEU90" s="584"/>
      <c r="SEV90" s="584"/>
      <c r="SEW90" s="584"/>
      <c r="SEX90" s="584"/>
      <c r="SEY90" s="584"/>
      <c r="SEZ90" s="584"/>
      <c r="SFA90" s="584"/>
      <c r="SFB90" s="584"/>
      <c r="SFC90" s="584"/>
      <c r="SFD90" s="584"/>
      <c r="SFE90" s="584"/>
      <c r="SFF90" s="584"/>
      <c r="SFG90" s="584"/>
      <c r="SFH90" s="584"/>
      <c r="SFI90" s="584"/>
      <c r="SFJ90" s="584"/>
      <c r="SFK90" s="584"/>
      <c r="SFL90" s="584"/>
      <c r="SFM90" s="584"/>
      <c r="SFN90" s="584"/>
      <c r="SFO90" s="584"/>
      <c r="SFP90" s="584"/>
      <c r="SFQ90" s="584"/>
      <c r="SFR90" s="584"/>
      <c r="SFS90" s="584"/>
      <c r="SFT90" s="584"/>
      <c r="SFU90" s="584"/>
      <c r="SFV90" s="584"/>
      <c r="SFW90" s="584"/>
      <c r="SFX90" s="584"/>
      <c r="SFY90" s="584"/>
      <c r="SFZ90" s="584"/>
      <c r="SGA90" s="584"/>
      <c r="SGB90" s="584"/>
      <c r="SGC90" s="584"/>
      <c r="SGD90" s="584"/>
      <c r="SGE90" s="584"/>
      <c r="SGF90" s="584"/>
      <c r="SGG90" s="584"/>
      <c r="SGH90" s="584"/>
      <c r="SGI90" s="584"/>
      <c r="SGJ90" s="584"/>
      <c r="SGK90" s="584"/>
      <c r="SGL90" s="584"/>
      <c r="SGM90" s="584"/>
      <c r="SGN90" s="584"/>
      <c r="SGO90" s="584"/>
      <c r="SGP90" s="584"/>
      <c r="SGQ90" s="584"/>
      <c r="SGR90" s="584"/>
      <c r="SGS90" s="584"/>
      <c r="SGT90" s="584"/>
      <c r="SGU90" s="584"/>
      <c r="SGV90" s="584"/>
      <c r="SGW90" s="584"/>
      <c r="SGX90" s="584"/>
      <c r="SGY90" s="584"/>
      <c r="SGZ90" s="584"/>
      <c r="SHA90" s="584"/>
      <c r="SHB90" s="584"/>
      <c r="SHC90" s="584"/>
      <c r="SHD90" s="584"/>
      <c r="SHE90" s="584"/>
      <c r="SHF90" s="584"/>
      <c r="SHG90" s="584"/>
      <c r="SHH90" s="584"/>
      <c r="SHI90" s="584"/>
      <c r="SHJ90" s="584"/>
      <c r="SHK90" s="584"/>
      <c r="SHL90" s="584"/>
      <c r="SHM90" s="584"/>
      <c r="SHN90" s="584"/>
      <c r="SHO90" s="584"/>
      <c r="SHP90" s="584"/>
      <c r="SHQ90" s="584"/>
      <c r="SHR90" s="584"/>
      <c r="SHS90" s="584"/>
      <c r="SHT90" s="584"/>
      <c r="SHU90" s="584"/>
      <c r="SHV90" s="584"/>
      <c r="SHW90" s="584"/>
      <c r="SHX90" s="584"/>
      <c r="SHY90" s="584"/>
      <c r="SHZ90" s="584"/>
      <c r="SIA90" s="584"/>
      <c r="SIB90" s="584"/>
      <c r="SIC90" s="584"/>
      <c r="SID90" s="584"/>
      <c r="SIE90" s="584"/>
      <c r="SIF90" s="584"/>
      <c r="SIG90" s="584"/>
      <c r="SIH90" s="584"/>
      <c r="SII90" s="584"/>
      <c r="SIJ90" s="584"/>
      <c r="SIK90" s="584"/>
      <c r="SIL90" s="584"/>
      <c r="SIM90" s="584"/>
      <c r="SIN90" s="584"/>
      <c r="SIO90" s="584"/>
      <c r="SIP90" s="584"/>
      <c r="SIQ90" s="584"/>
      <c r="SIR90" s="584"/>
      <c r="SIS90" s="584"/>
      <c r="SIT90" s="584"/>
      <c r="SIU90" s="584"/>
      <c r="SIV90" s="584"/>
      <c r="SIW90" s="584"/>
      <c r="SIX90" s="584"/>
      <c r="SIY90" s="584"/>
      <c r="SIZ90" s="584"/>
      <c r="SJA90" s="584"/>
      <c r="SJB90" s="584"/>
      <c r="SJC90" s="584"/>
      <c r="SJD90" s="584"/>
      <c r="SJE90" s="584"/>
      <c r="SJF90" s="584"/>
      <c r="SJG90" s="584"/>
      <c r="SJH90" s="584"/>
      <c r="SJI90" s="584"/>
      <c r="SJJ90" s="584"/>
      <c r="SJK90" s="584"/>
      <c r="SJL90" s="584"/>
      <c r="SJM90" s="584"/>
      <c r="SJN90" s="584"/>
      <c r="SJO90" s="584"/>
      <c r="SJP90" s="584"/>
      <c r="SJQ90" s="584"/>
      <c r="SJR90" s="584"/>
      <c r="SJS90" s="584"/>
      <c r="SJT90" s="584"/>
      <c r="SJU90" s="584"/>
      <c r="SJV90" s="584"/>
      <c r="SJW90" s="584"/>
      <c r="SJX90" s="584"/>
      <c r="SJY90" s="584"/>
      <c r="SJZ90" s="584"/>
      <c r="SKA90" s="584"/>
      <c r="SKB90" s="584"/>
      <c r="SKC90" s="584"/>
      <c r="SKD90" s="584"/>
      <c r="SKE90" s="584"/>
      <c r="SKF90" s="584"/>
      <c r="SKG90" s="584"/>
      <c r="SKH90" s="584"/>
      <c r="SKI90" s="584"/>
      <c r="SKJ90" s="584"/>
      <c r="SKK90" s="584"/>
      <c r="SKL90" s="584"/>
      <c r="SKM90" s="584"/>
      <c r="SKN90" s="584"/>
      <c r="SKO90" s="584"/>
      <c r="SKP90" s="584"/>
      <c r="SKQ90" s="584"/>
      <c r="SKR90" s="584"/>
      <c r="SKS90" s="584"/>
      <c r="SKT90" s="584"/>
      <c r="SKU90" s="584"/>
      <c r="SKV90" s="584"/>
      <c r="SKW90" s="584"/>
      <c r="SKX90" s="584"/>
      <c r="SKY90" s="584"/>
      <c r="SKZ90" s="584"/>
      <c r="SLA90" s="584"/>
      <c r="SLB90" s="584"/>
      <c r="SLC90" s="584"/>
      <c r="SLD90" s="584"/>
      <c r="SLE90" s="584"/>
      <c r="SLF90" s="584"/>
      <c r="SLG90" s="584"/>
      <c r="SLH90" s="584"/>
      <c r="SLI90" s="584"/>
      <c r="SLJ90" s="584"/>
      <c r="SLK90" s="584"/>
      <c r="SLL90" s="584"/>
      <c r="SLM90" s="584"/>
      <c r="SLN90" s="584"/>
      <c r="SLO90" s="584"/>
      <c r="SLP90" s="584"/>
      <c r="SLQ90" s="584"/>
      <c r="SLR90" s="584"/>
      <c r="SLS90" s="584"/>
      <c r="SLT90" s="584"/>
      <c r="SLU90" s="584"/>
      <c r="SLV90" s="584"/>
      <c r="SLW90" s="584"/>
      <c r="SLX90" s="584"/>
      <c r="SLY90" s="584"/>
      <c r="SLZ90" s="584"/>
      <c r="SMA90" s="584"/>
      <c r="SMB90" s="584"/>
      <c r="SMC90" s="584"/>
      <c r="SMD90" s="584"/>
      <c r="SME90" s="584"/>
      <c r="SMF90" s="584"/>
      <c r="SMG90" s="584"/>
      <c r="SMH90" s="584"/>
      <c r="SMI90" s="584"/>
      <c r="SMJ90" s="584"/>
      <c r="SMK90" s="584"/>
      <c r="SML90" s="584"/>
      <c r="SMM90" s="584"/>
      <c r="SMN90" s="584"/>
      <c r="SMO90" s="584"/>
      <c r="SMP90" s="584"/>
      <c r="SMQ90" s="584"/>
      <c r="SMR90" s="584"/>
      <c r="SMS90" s="584"/>
      <c r="SMT90" s="584"/>
      <c r="SMU90" s="584"/>
      <c r="SMV90" s="584"/>
      <c r="SMW90" s="584"/>
      <c r="SMX90" s="584"/>
      <c r="SMY90" s="584"/>
      <c r="SMZ90" s="584"/>
      <c r="SNA90" s="584"/>
      <c r="SNB90" s="584"/>
      <c r="SNC90" s="584"/>
      <c r="SND90" s="584"/>
      <c r="SNE90" s="584"/>
      <c r="SNF90" s="584"/>
      <c r="SNG90" s="584"/>
      <c r="SNH90" s="584"/>
      <c r="SNI90" s="584"/>
      <c r="SNJ90" s="584"/>
      <c r="SNK90" s="584"/>
      <c r="SNL90" s="584"/>
      <c r="SNM90" s="584"/>
      <c r="SNN90" s="584"/>
      <c r="SNO90" s="584"/>
      <c r="SNP90" s="584"/>
      <c r="SNQ90" s="584"/>
      <c r="SNR90" s="584"/>
      <c r="SNS90" s="584"/>
      <c r="SNT90" s="584"/>
      <c r="SNU90" s="584"/>
      <c r="SNV90" s="584"/>
      <c r="SNW90" s="584"/>
      <c r="SNX90" s="584"/>
      <c r="SNY90" s="584"/>
      <c r="SNZ90" s="584"/>
      <c r="SOA90" s="584"/>
      <c r="SOB90" s="584"/>
      <c r="SOC90" s="584"/>
      <c r="SOD90" s="584"/>
      <c r="SOE90" s="584"/>
      <c r="SOF90" s="584"/>
      <c r="SOG90" s="584"/>
      <c r="SOH90" s="584"/>
      <c r="SOI90" s="584"/>
      <c r="SOJ90" s="584"/>
      <c r="SOK90" s="584"/>
      <c r="SOL90" s="584"/>
      <c r="SOM90" s="584"/>
      <c r="SON90" s="584"/>
      <c r="SOO90" s="584"/>
      <c r="SOP90" s="584"/>
      <c r="SOQ90" s="584"/>
      <c r="SOR90" s="584"/>
      <c r="SOS90" s="584"/>
      <c r="SOT90" s="584"/>
      <c r="SOU90" s="584"/>
      <c r="SOV90" s="584"/>
      <c r="SOW90" s="584"/>
      <c r="SOX90" s="584"/>
      <c r="SOY90" s="584"/>
      <c r="SOZ90" s="584"/>
      <c r="SPA90" s="584"/>
      <c r="SPB90" s="584"/>
      <c r="SPC90" s="584"/>
      <c r="SPD90" s="584"/>
      <c r="SPE90" s="584"/>
      <c r="SPF90" s="584"/>
      <c r="SPG90" s="584"/>
      <c r="SPH90" s="584"/>
      <c r="SPI90" s="584"/>
      <c r="SPJ90" s="584"/>
      <c r="SPK90" s="584"/>
      <c r="SPL90" s="584"/>
      <c r="SPM90" s="584"/>
      <c r="SPN90" s="584"/>
      <c r="SPO90" s="584"/>
      <c r="SPP90" s="584"/>
      <c r="SPQ90" s="584"/>
      <c r="SPR90" s="584"/>
      <c r="SPS90" s="584"/>
      <c r="SPT90" s="584"/>
      <c r="SPU90" s="584"/>
      <c r="SPV90" s="584"/>
      <c r="SPW90" s="584"/>
      <c r="SPX90" s="584"/>
      <c r="SPY90" s="584"/>
      <c r="SPZ90" s="584"/>
      <c r="SQA90" s="584"/>
      <c r="SQB90" s="584"/>
      <c r="SQC90" s="584"/>
      <c r="SQD90" s="584"/>
      <c r="SQE90" s="584"/>
      <c r="SQF90" s="584"/>
      <c r="SQG90" s="584"/>
      <c r="SQH90" s="584"/>
      <c r="SQI90" s="584"/>
      <c r="SQJ90" s="584"/>
      <c r="SQK90" s="584"/>
      <c r="SQL90" s="584"/>
      <c r="SQM90" s="584"/>
      <c r="SQN90" s="584"/>
      <c r="SQO90" s="584"/>
      <c r="SQP90" s="584"/>
      <c r="SQQ90" s="584"/>
      <c r="SQR90" s="584"/>
      <c r="SQS90" s="584"/>
      <c r="SQT90" s="584"/>
      <c r="SQU90" s="584"/>
      <c r="SQV90" s="584"/>
      <c r="SQW90" s="584"/>
      <c r="SQX90" s="584"/>
      <c r="SQY90" s="584"/>
      <c r="SQZ90" s="584"/>
      <c r="SRA90" s="584"/>
      <c r="SRB90" s="584"/>
      <c r="SRC90" s="584"/>
      <c r="SRD90" s="584"/>
      <c r="SRE90" s="584"/>
      <c r="SRF90" s="584"/>
      <c r="SRG90" s="584"/>
      <c r="SRH90" s="584"/>
      <c r="SRI90" s="584"/>
      <c r="SRJ90" s="584"/>
      <c r="SRK90" s="584"/>
      <c r="SRL90" s="584"/>
      <c r="SRM90" s="584"/>
      <c r="SRN90" s="584"/>
      <c r="SRO90" s="584"/>
      <c r="SRP90" s="584"/>
      <c r="SRQ90" s="584"/>
      <c r="SRR90" s="584"/>
      <c r="SRS90" s="584"/>
      <c r="SRT90" s="584"/>
      <c r="SRU90" s="584"/>
      <c r="SRV90" s="584"/>
      <c r="SRW90" s="584"/>
      <c r="SRX90" s="584"/>
      <c r="SRY90" s="584"/>
      <c r="SRZ90" s="584"/>
      <c r="SSA90" s="584"/>
      <c r="SSB90" s="584"/>
      <c r="SSC90" s="584"/>
      <c r="SSD90" s="584"/>
      <c r="SSE90" s="584"/>
      <c r="SSF90" s="584"/>
      <c r="SSG90" s="584"/>
      <c r="SSH90" s="584"/>
      <c r="SSI90" s="584"/>
      <c r="SSJ90" s="584"/>
      <c r="SSK90" s="584"/>
      <c r="SSL90" s="584"/>
      <c r="SSM90" s="584"/>
      <c r="SSN90" s="584"/>
      <c r="SSO90" s="584"/>
      <c r="SSP90" s="584"/>
      <c r="SSQ90" s="584"/>
      <c r="SSR90" s="584"/>
      <c r="SSS90" s="584"/>
      <c r="SST90" s="584"/>
      <c r="SSU90" s="584"/>
      <c r="SSV90" s="584"/>
      <c r="SSW90" s="584"/>
      <c r="SSX90" s="584"/>
      <c r="SSY90" s="584"/>
      <c r="SSZ90" s="584"/>
      <c r="STA90" s="584"/>
      <c r="STB90" s="584"/>
      <c r="STC90" s="584"/>
      <c r="STD90" s="584"/>
      <c r="STE90" s="584"/>
      <c r="STF90" s="584"/>
      <c r="STG90" s="584"/>
      <c r="STH90" s="584"/>
      <c r="STI90" s="584"/>
      <c r="STJ90" s="584"/>
      <c r="STK90" s="584"/>
      <c r="STL90" s="584"/>
      <c r="STM90" s="584"/>
      <c r="STN90" s="584"/>
      <c r="STO90" s="584"/>
      <c r="STP90" s="584"/>
      <c r="STQ90" s="584"/>
      <c r="STR90" s="584"/>
      <c r="STS90" s="584"/>
      <c r="STT90" s="584"/>
      <c r="STU90" s="584"/>
      <c r="STV90" s="584"/>
      <c r="STW90" s="584"/>
      <c r="STX90" s="584"/>
      <c r="STY90" s="584"/>
      <c r="STZ90" s="584"/>
      <c r="SUA90" s="584"/>
      <c r="SUB90" s="584"/>
      <c r="SUC90" s="584"/>
      <c r="SUD90" s="584"/>
      <c r="SUE90" s="584"/>
      <c r="SUF90" s="584"/>
      <c r="SUG90" s="584"/>
      <c r="SUH90" s="584"/>
      <c r="SUI90" s="584"/>
      <c r="SUJ90" s="584"/>
      <c r="SUK90" s="584"/>
      <c r="SUL90" s="584"/>
      <c r="SUM90" s="584"/>
      <c r="SUN90" s="584"/>
      <c r="SUO90" s="584"/>
      <c r="SUP90" s="584"/>
      <c r="SUQ90" s="584"/>
      <c r="SUR90" s="584"/>
      <c r="SUS90" s="584"/>
      <c r="SUT90" s="584"/>
      <c r="SUU90" s="584"/>
      <c r="SUV90" s="584"/>
      <c r="SUW90" s="584"/>
      <c r="SUX90" s="584"/>
      <c r="SUY90" s="584"/>
      <c r="SUZ90" s="584"/>
      <c r="SVA90" s="584"/>
      <c r="SVB90" s="584"/>
      <c r="SVC90" s="584"/>
      <c r="SVD90" s="584"/>
      <c r="SVE90" s="584"/>
      <c r="SVF90" s="584"/>
      <c r="SVG90" s="584"/>
      <c r="SVH90" s="584"/>
      <c r="SVI90" s="584"/>
      <c r="SVJ90" s="584"/>
      <c r="SVK90" s="584"/>
      <c r="SVL90" s="584"/>
      <c r="SVM90" s="584"/>
      <c r="SVN90" s="584"/>
      <c r="SVO90" s="584"/>
      <c r="SVP90" s="584"/>
      <c r="SVQ90" s="584"/>
      <c r="SVR90" s="584"/>
      <c r="SVS90" s="584"/>
      <c r="SVT90" s="584"/>
      <c r="SVU90" s="584"/>
      <c r="SVV90" s="584"/>
      <c r="SVW90" s="584"/>
      <c r="SVX90" s="584"/>
      <c r="SVY90" s="584"/>
      <c r="SVZ90" s="584"/>
      <c r="SWA90" s="584"/>
      <c r="SWB90" s="584"/>
      <c r="SWC90" s="584"/>
      <c r="SWD90" s="584"/>
      <c r="SWE90" s="584"/>
      <c r="SWF90" s="584"/>
      <c r="SWG90" s="584"/>
      <c r="SWH90" s="584"/>
      <c r="SWI90" s="584"/>
      <c r="SWJ90" s="584"/>
      <c r="SWK90" s="584"/>
      <c r="SWL90" s="584"/>
      <c r="SWM90" s="584"/>
      <c r="SWN90" s="584"/>
      <c r="SWO90" s="584"/>
      <c r="SWP90" s="584"/>
      <c r="SWQ90" s="584"/>
      <c r="SWR90" s="584"/>
      <c r="SWS90" s="584"/>
      <c r="SWT90" s="584"/>
      <c r="SWU90" s="584"/>
      <c r="SWV90" s="584"/>
      <c r="SWW90" s="584"/>
      <c r="SWX90" s="584"/>
      <c r="SWY90" s="584"/>
      <c r="SWZ90" s="584"/>
      <c r="SXA90" s="584"/>
      <c r="SXB90" s="584"/>
      <c r="SXC90" s="584"/>
      <c r="SXD90" s="584"/>
      <c r="SXE90" s="584"/>
      <c r="SXF90" s="584"/>
      <c r="SXG90" s="584"/>
      <c r="SXH90" s="584"/>
      <c r="SXI90" s="584"/>
      <c r="SXJ90" s="584"/>
      <c r="SXK90" s="584"/>
      <c r="SXL90" s="584"/>
      <c r="SXM90" s="584"/>
      <c r="SXN90" s="584"/>
      <c r="SXO90" s="584"/>
      <c r="SXP90" s="584"/>
      <c r="SXQ90" s="584"/>
      <c r="SXR90" s="584"/>
      <c r="SXS90" s="584"/>
      <c r="SXT90" s="584"/>
      <c r="SXU90" s="584"/>
      <c r="SXV90" s="584"/>
      <c r="SXW90" s="584"/>
      <c r="SXX90" s="584"/>
      <c r="SXY90" s="584"/>
      <c r="SXZ90" s="584"/>
      <c r="SYA90" s="584"/>
      <c r="SYB90" s="584"/>
      <c r="SYC90" s="584"/>
      <c r="SYD90" s="584"/>
      <c r="SYE90" s="584"/>
      <c r="SYF90" s="584"/>
      <c r="SYG90" s="584"/>
      <c r="SYH90" s="584"/>
      <c r="SYI90" s="584"/>
      <c r="SYJ90" s="584"/>
      <c r="SYK90" s="584"/>
      <c r="SYL90" s="584"/>
      <c r="SYM90" s="584"/>
      <c r="SYN90" s="584"/>
      <c r="SYO90" s="584"/>
      <c r="SYP90" s="584"/>
      <c r="SYQ90" s="584"/>
      <c r="SYR90" s="584"/>
      <c r="SYS90" s="584"/>
      <c r="SYT90" s="584"/>
      <c r="SYU90" s="584"/>
      <c r="SYV90" s="584"/>
      <c r="SYW90" s="584"/>
      <c r="SYX90" s="584"/>
      <c r="SYY90" s="584"/>
      <c r="SYZ90" s="584"/>
      <c r="SZA90" s="584"/>
      <c r="SZB90" s="584"/>
      <c r="SZC90" s="584"/>
      <c r="SZD90" s="584"/>
      <c r="SZE90" s="584"/>
      <c r="SZF90" s="584"/>
      <c r="SZG90" s="584"/>
      <c r="SZH90" s="584"/>
      <c r="SZI90" s="584"/>
      <c r="SZJ90" s="584"/>
      <c r="SZK90" s="584"/>
      <c r="SZL90" s="584"/>
      <c r="SZM90" s="584"/>
      <c r="SZN90" s="584"/>
      <c r="SZO90" s="584"/>
      <c r="SZP90" s="584"/>
      <c r="SZQ90" s="584"/>
      <c r="SZR90" s="584"/>
      <c r="SZS90" s="584"/>
      <c r="SZT90" s="584"/>
      <c r="SZU90" s="584"/>
      <c r="SZV90" s="584"/>
      <c r="SZW90" s="584"/>
      <c r="SZX90" s="584"/>
      <c r="SZY90" s="584"/>
      <c r="SZZ90" s="584"/>
      <c r="TAA90" s="584"/>
      <c r="TAB90" s="584"/>
      <c r="TAC90" s="584"/>
      <c r="TAD90" s="584"/>
      <c r="TAE90" s="584"/>
      <c r="TAF90" s="584"/>
      <c r="TAG90" s="584"/>
      <c r="TAH90" s="584"/>
      <c r="TAI90" s="584"/>
      <c r="TAJ90" s="584"/>
      <c r="TAK90" s="584"/>
      <c r="TAL90" s="584"/>
      <c r="TAM90" s="584"/>
      <c r="TAN90" s="584"/>
      <c r="TAO90" s="584"/>
      <c r="TAP90" s="584"/>
      <c r="TAQ90" s="584"/>
      <c r="TAR90" s="584"/>
      <c r="TAS90" s="584"/>
      <c r="TAT90" s="584"/>
      <c r="TAU90" s="584"/>
      <c r="TAV90" s="584"/>
      <c r="TAW90" s="584"/>
      <c r="TAX90" s="584"/>
      <c r="TAY90" s="584"/>
      <c r="TAZ90" s="584"/>
      <c r="TBA90" s="584"/>
      <c r="TBB90" s="584"/>
      <c r="TBC90" s="584"/>
      <c r="TBD90" s="584"/>
      <c r="TBE90" s="584"/>
      <c r="TBF90" s="584"/>
      <c r="TBG90" s="584"/>
      <c r="TBH90" s="584"/>
      <c r="TBI90" s="584"/>
      <c r="TBJ90" s="584"/>
      <c r="TBK90" s="584"/>
      <c r="TBL90" s="584"/>
      <c r="TBM90" s="584"/>
      <c r="TBN90" s="584"/>
      <c r="TBO90" s="584"/>
      <c r="TBP90" s="584"/>
      <c r="TBQ90" s="584"/>
      <c r="TBR90" s="584"/>
      <c r="TBS90" s="584"/>
      <c r="TBT90" s="584"/>
      <c r="TBU90" s="584"/>
      <c r="TBV90" s="584"/>
      <c r="TBW90" s="584"/>
      <c r="TBX90" s="584"/>
      <c r="TBY90" s="584"/>
      <c r="TBZ90" s="584"/>
      <c r="TCA90" s="584"/>
      <c r="TCB90" s="584"/>
      <c r="TCC90" s="584"/>
      <c r="TCD90" s="584"/>
      <c r="TCE90" s="584"/>
      <c r="TCF90" s="584"/>
      <c r="TCG90" s="584"/>
      <c r="TCH90" s="584"/>
      <c r="TCI90" s="584"/>
      <c r="TCJ90" s="584"/>
      <c r="TCK90" s="584"/>
      <c r="TCL90" s="584"/>
      <c r="TCM90" s="584"/>
      <c r="TCN90" s="584"/>
      <c r="TCO90" s="584"/>
      <c r="TCP90" s="584"/>
      <c r="TCQ90" s="584"/>
      <c r="TCR90" s="584"/>
      <c r="TCS90" s="584"/>
      <c r="TCT90" s="584"/>
      <c r="TCU90" s="584"/>
      <c r="TCV90" s="584"/>
      <c r="TCW90" s="584"/>
      <c r="TCX90" s="584"/>
      <c r="TCY90" s="584"/>
      <c r="TCZ90" s="584"/>
      <c r="TDA90" s="584"/>
      <c r="TDB90" s="584"/>
      <c r="TDC90" s="584"/>
      <c r="TDD90" s="584"/>
      <c r="TDE90" s="584"/>
      <c r="TDF90" s="584"/>
      <c r="TDG90" s="584"/>
      <c r="TDH90" s="584"/>
      <c r="TDI90" s="584"/>
      <c r="TDJ90" s="584"/>
      <c r="TDK90" s="584"/>
      <c r="TDL90" s="584"/>
      <c r="TDM90" s="584"/>
      <c r="TDN90" s="584"/>
      <c r="TDO90" s="584"/>
      <c r="TDP90" s="584"/>
      <c r="TDQ90" s="584"/>
      <c r="TDR90" s="584"/>
      <c r="TDS90" s="584"/>
      <c r="TDT90" s="584"/>
      <c r="TDU90" s="584"/>
      <c r="TDV90" s="584"/>
      <c r="TDW90" s="584"/>
      <c r="TDX90" s="584"/>
      <c r="TDY90" s="584"/>
      <c r="TDZ90" s="584"/>
      <c r="TEA90" s="584"/>
      <c r="TEB90" s="584"/>
      <c r="TEC90" s="584"/>
      <c r="TED90" s="584"/>
      <c r="TEE90" s="584"/>
      <c r="TEF90" s="584"/>
      <c r="TEG90" s="584"/>
      <c r="TEH90" s="584"/>
      <c r="TEI90" s="584"/>
      <c r="TEJ90" s="584"/>
      <c r="TEK90" s="584"/>
      <c r="TEL90" s="584"/>
      <c r="TEM90" s="584"/>
      <c r="TEN90" s="584"/>
      <c r="TEO90" s="584"/>
      <c r="TEP90" s="584"/>
      <c r="TEQ90" s="584"/>
      <c r="TER90" s="584"/>
      <c r="TES90" s="584"/>
      <c r="TET90" s="584"/>
      <c r="TEU90" s="584"/>
      <c r="TEV90" s="584"/>
      <c r="TEW90" s="584"/>
      <c r="TEX90" s="584"/>
      <c r="TEY90" s="584"/>
      <c r="TEZ90" s="584"/>
      <c r="TFA90" s="584"/>
      <c r="TFB90" s="584"/>
      <c r="TFC90" s="584"/>
      <c r="TFD90" s="584"/>
      <c r="TFE90" s="584"/>
      <c r="TFF90" s="584"/>
      <c r="TFG90" s="584"/>
      <c r="TFH90" s="584"/>
      <c r="TFI90" s="584"/>
      <c r="TFJ90" s="584"/>
      <c r="TFK90" s="584"/>
      <c r="TFL90" s="584"/>
      <c r="TFM90" s="584"/>
      <c r="TFN90" s="584"/>
      <c r="TFO90" s="584"/>
      <c r="TFP90" s="584"/>
      <c r="TFQ90" s="584"/>
      <c r="TFR90" s="584"/>
      <c r="TFS90" s="584"/>
      <c r="TFT90" s="584"/>
      <c r="TFU90" s="584"/>
      <c r="TFV90" s="584"/>
      <c r="TFW90" s="584"/>
      <c r="TFX90" s="584"/>
      <c r="TFY90" s="584"/>
      <c r="TFZ90" s="584"/>
      <c r="TGA90" s="584"/>
      <c r="TGB90" s="584"/>
      <c r="TGC90" s="584"/>
      <c r="TGD90" s="584"/>
      <c r="TGE90" s="584"/>
      <c r="TGF90" s="584"/>
      <c r="TGG90" s="584"/>
      <c r="TGH90" s="584"/>
      <c r="TGI90" s="584"/>
      <c r="TGJ90" s="584"/>
      <c r="TGK90" s="584"/>
      <c r="TGL90" s="584"/>
      <c r="TGM90" s="584"/>
      <c r="TGN90" s="584"/>
      <c r="TGO90" s="584"/>
      <c r="TGP90" s="584"/>
      <c r="TGQ90" s="584"/>
      <c r="TGR90" s="584"/>
      <c r="TGS90" s="584"/>
      <c r="TGT90" s="584"/>
      <c r="TGU90" s="584"/>
      <c r="TGV90" s="584"/>
      <c r="TGW90" s="584"/>
      <c r="TGX90" s="584"/>
      <c r="TGY90" s="584"/>
      <c r="TGZ90" s="584"/>
      <c r="THA90" s="584"/>
      <c r="THB90" s="584"/>
      <c r="THC90" s="584"/>
      <c r="THD90" s="584"/>
      <c r="THE90" s="584"/>
      <c r="THF90" s="584"/>
      <c r="THG90" s="584"/>
      <c r="THH90" s="584"/>
      <c r="THI90" s="584"/>
      <c r="THJ90" s="584"/>
      <c r="THK90" s="584"/>
      <c r="THL90" s="584"/>
      <c r="THM90" s="584"/>
      <c r="THN90" s="584"/>
      <c r="THO90" s="584"/>
      <c r="THP90" s="584"/>
      <c r="THQ90" s="584"/>
      <c r="THR90" s="584"/>
      <c r="THS90" s="584"/>
      <c r="THT90" s="584"/>
      <c r="THU90" s="584"/>
      <c r="THV90" s="584"/>
      <c r="THW90" s="584"/>
      <c r="THX90" s="584"/>
      <c r="THY90" s="584"/>
      <c r="THZ90" s="584"/>
      <c r="TIA90" s="584"/>
      <c r="TIB90" s="584"/>
      <c r="TIC90" s="584"/>
      <c r="TID90" s="584"/>
      <c r="TIE90" s="584"/>
      <c r="TIF90" s="584"/>
      <c r="TIG90" s="584"/>
      <c r="TIH90" s="584"/>
      <c r="TII90" s="584"/>
      <c r="TIJ90" s="584"/>
      <c r="TIK90" s="584"/>
      <c r="TIL90" s="584"/>
      <c r="TIM90" s="584"/>
      <c r="TIN90" s="584"/>
      <c r="TIO90" s="584"/>
      <c r="TIP90" s="584"/>
      <c r="TIQ90" s="584"/>
      <c r="TIR90" s="584"/>
      <c r="TIS90" s="584"/>
      <c r="TIT90" s="584"/>
      <c r="TIU90" s="584"/>
      <c r="TIV90" s="584"/>
      <c r="TIW90" s="584"/>
      <c r="TIX90" s="584"/>
      <c r="TIY90" s="584"/>
      <c r="TIZ90" s="584"/>
      <c r="TJA90" s="584"/>
      <c r="TJB90" s="584"/>
      <c r="TJC90" s="584"/>
      <c r="TJD90" s="584"/>
      <c r="TJE90" s="584"/>
      <c r="TJF90" s="584"/>
      <c r="TJG90" s="584"/>
      <c r="TJH90" s="584"/>
      <c r="TJI90" s="584"/>
      <c r="TJJ90" s="584"/>
      <c r="TJK90" s="584"/>
      <c r="TJL90" s="584"/>
      <c r="TJM90" s="584"/>
      <c r="TJN90" s="584"/>
      <c r="TJO90" s="584"/>
      <c r="TJP90" s="584"/>
      <c r="TJQ90" s="584"/>
      <c r="TJR90" s="584"/>
      <c r="TJS90" s="584"/>
      <c r="TJT90" s="584"/>
      <c r="TJU90" s="584"/>
      <c r="TJV90" s="584"/>
      <c r="TJW90" s="584"/>
      <c r="TJX90" s="584"/>
      <c r="TJY90" s="584"/>
      <c r="TJZ90" s="584"/>
      <c r="TKA90" s="584"/>
      <c r="TKB90" s="584"/>
      <c r="TKC90" s="584"/>
      <c r="TKD90" s="584"/>
      <c r="TKE90" s="584"/>
      <c r="TKF90" s="584"/>
      <c r="TKG90" s="584"/>
      <c r="TKH90" s="584"/>
      <c r="TKI90" s="584"/>
      <c r="TKJ90" s="584"/>
      <c r="TKK90" s="584"/>
      <c r="TKL90" s="584"/>
      <c r="TKM90" s="584"/>
      <c r="TKN90" s="584"/>
      <c r="TKO90" s="584"/>
      <c r="TKP90" s="584"/>
      <c r="TKQ90" s="584"/>
      <c r="TKR90" s="584"/>
      <c r="TKS90" s="584"/>
      <c r="TKT90" s="584"/>
      <c r="TKU90" s="584"/>
      <c r="TKV90" s="584"/>
      <c r="TKW90" s="584"/>
      <c r="TKX90" s="584"/>
      <c r="TKY90" s="584"/>
      <c r="TKZ90" s="584"/>
      <c r="TLA90" s="584"/>
      <c r="TLB90" s="584"/>
      <c r="TLC90" s="584"/>
      <c r="TLD90" s="584"/>
      <c r="TLE90" s="584"/>
      <c r="TLF90" s="584"/>
      <c r="TLG90" s="584"/>
      <c r="TLH90" s="584"/>
      <c r="TLI90" s="584"/>
      <c r="TLJ90" s="584"/>
      <c r="TLK90" s="584"/>
      <c r="TLL90" s="584"/>
      <c r="TLM90" s="584"/>
      <c r="TLN90" s="584"/>
      <c r="TLO90" s="584"/>
      <c r="TLP90" s="584"/>
      <c r="TLQ90" s="584"/>
      <c r="TLR90" s="584"/>
      <c r="TLS90" s="584"/>
      <c r="TLT90" s="584"/>
      <c r="TLU90" s="584"/>
      <c r="TLV90" s="584"/>
      <c r="TLW90" s="584"/>
      <c r="TLX90" s="584"/>
      <c r="TLY90" s="584"/>
      <c r="TLZ90" s="584"/>
      <c r="TMA90" s="584"/>
      <c r="TMB90" s="584"/>
      <c r="TMC90" s="584"/>
      <c r="TMD90" s="584"/>
      <c r="TME90" s="584"/>
      <c r="TMF90" s="584"/>
      <c r="TMG90" s="584"/>
      <c r="TMH90" s="584"/>
      <c r="TMI90" s="584"/>
      <c r="TMJ90" s="584"/>
      <c r="TMK90" s="584"/>
      <c r="TML90" s="584"/>
      <c r="TMM90" s="584"/>
      <c r="TMN90" s="584"/>
      <c r="TMO90" s="584"/>
      <c r="TMP90" s="584"/>
      <c r="TMQ90" s="584"/>
      <c r="TMR90" s="584"/>
      <c r="TMS90" s="584"/>
      <c r="TMT90" s="584"/>
      <c r="TMU90" s="584"/>
      <c r="TMV90" s="584"/>
      <c r="TMW90" s="584"/>
      <c r="TMX90" s="584"/>
      <c r="TMY90" s="584"/>
      <c r="TMZ90" s="584"/>
      <c r="TNA90" s="584"/>
      <c r="TNB90" s="584"/>
      <c r="TNC90" s="584"/>
      <c r="TND90" s="584"/>
      <c r="TNE90" s="584"/>
      <c r="TNF90" s="584"/>
      <c r="TNG90" s="584"/>
      <c r="TNH90" s="584"/>
      <c r="TNI90" s="584"/>
      <c r="TNJ90" s="584"/>
      <c r="TNK90" s="584"/>
      <c r="TNL90" s="584"/>
      <c r="TNM90" s="584"/>
      <c r="TNN90" s="584"/>
      <c r="TNO90" s="584"/>
      <c r="TNP90" s="584"/>
      <c r="TNQ90" s="584"/>
      <c r="TNR90" s="584"/>
      <c r="TNS90" s="584"/>
      <c r="TNT90" s="584"/>
      <c r="TNU90" s="584"/>
      <c r="TNV90" s="584"/>
      <c r="TNW90" s="584"/>
      <c r="TNX90" s="584"/>
      <c r="TNY90" s="584"/>
      <c r="TNZ90" s="584"/>
      <c r="TOA90" s="584"/>
      <c r="TOB90" s="584"/>
      <c r="TOC90" s="584"/>
      <c r="TOD90" s="584"/>
      <c r="TOE90" s="584"/>
      <c r="TOF90" s="584"/>
      <c r="TOG90" s="584"/>
      <c r="TOH90" s="584"/>
      <c r="TOI90" s="584"/>
      <c r="TOJ90" s="584"/>
      <c r="TOK90" s="584"/>
      <c r="TOL90" s="584"/>
      <c r="TOM90" s="584"/>
      <c r="TON90" s="584"/>
      <c r="TOO90" s="584"/>
      <c r="TOP90" s="584"/>
      <c r="TOQ90" s="584"/>
      <c r="TOR90" s="584"/>
      <c r="TOS90" s="584"/>
      <c r="TOT90" s="584"/>
      <c r="TOU90" s="584"/>
      <c r="TOV90" s="584"/>
      <c r="TOW90" s="584"/>
      <c r="TOX90" s="584"/>
      <c r="TOY90" s="584"/>
      <c r="TOZ90" s="584"/>
      <c r="TPA90" s="584"/>
      <c r="TPB90" s="584"/>
      <c r="TPC90" s="584"/>
      <c r="TPD90" s="584"/>
      <c r="TPE90" s="584"/>
      <c r="TPF90" s="584"/>
      <c r="TPG90" s="584"/>
      <c r="TPH90" s="584"/>
      <c r="TPI90" s="584"/>
      <c r="TPJ90" s="584"/>
      <c r="TPK90" s="584"/>
      <c r="TPL90" s="584"/>
      <c r="TPM90" s="584"/>
      <c r="TPN90" s="584"/>
      <c r="TPO90" s="584"/>
      <c r="TPP90" s="584"/>
      <c r="TPQ90" s="584"/>
      <c r="TPR90" s="584"/>
      <c r="TPS90" s="584"/>
      <c r="TPT90" s="584"/>
      <c r="TPU90" s="584"/>
      <c r="TPV90" s="584"/>
      <c r="TPW90" s="584"/>
      <c r="TPX90" s="584"/>
      <c r="TPY90" s="584"/>
      <c r="TPZ90" s="584"/>
      <c r="TQA90" s="584"/>
      <c r="TQB90" s="584"/>
      <c r="TQC90" s="584"/>
      <c r="TQD90" s="584"/>
      <c r="TQE90" s="584"/>
      <c r="TQF90" s="584"/>
      <c r="TQG90" s="584"/>
      <c r="TQH90" s="584"/>
      <c r="TQI90" s="584"/>
      <c r="TQJ90" s="584"/>
      <c r="TQK90" s="584"/>
      <c r="TQL90" s="584"/>
      <c r="TQM90" s="584"/>
      <c r="TQN90" s="584"/>
      <c r="TQO90" s="584"/>
      <c r="TQP90" s="584"/>
      <c r="TQQ90" s="584"/>
      <c r="TQR90" s="584"/>
      <c r="TQS90" s="584"/>
      <c r="TQT90" s="584"/>
      <c r="TQU90" s="584"/>
      <c r="TQV90" s="584"/>
      <c r="TQW90" s="584"/>
      <c r="TQX90" s="584"/>
      <c r="TQY90" s="584"/>
      <c r="TQZ90" s="584"/>
      <c r="TRA90" s="584"/>
      <c r="TRB90" s="584"/>
      <c r="TRC90" s="584"/>
      <c r="TRD90" s="584"/>
      <c r="TRE90" s="584"/>
      <c r="TRF90" s="584"/>
      <c r="TRG90" s="584"/>
      <c r="TRH90" s="584"/>
      <c r="TRI90" s="584"/>
      <c r="TRJ90" s="584"/>
      <c r="TRK90" s="584"/>
      <c r="TRL90" s="584"/>
      <c r="TRM90" s="584"/>
      <c r="TRN90" s="584"/>
      <c r="TRO90" s="584"/>
      <c r="TRP90" s="584"/>
      <c r="TRQ90" s="584"/>
      <c r="TRR90" s="584"/>
      <c r="TRS90" s="584"/>
      <c r="TRT90" s="584"/>
      <c r="TRU90" s="584"/>
      <c r="TRV90" s="584"/>
      <c r="TRW90" s="584"/>
      <c r="TRX90" s="584"/>
      <c r="TRY90" s="584"/>
      <c r="TRZ90" s="584"/>
      <c r="TSA90" s="584"/>
      <c r="TSB90" s="584"/>
      <c r="TSC90" s="584"/>
      <c r="TSD90" s="584"/>
      <c r="TSE90" s="584"/>
      <c r="TSF90" s="584"/>
      <c r="TSG90" s="584"/>
      <c r="TSH90" s="584"/>
      <c r="TSI90" s="584"/>
      <c r="TSJ90" s="584"/>
      <c r="TSK90" s="584"/>
      <c r="TSL90" s="584"/>
      <c r="TSM90" s="584"/>
      <c r="TSN90" s="584"/>
      <c r="TSO90" s="584"/>
      <c r="TSP90" s="584"/>
      <c r="TSQ90" s="584"/>
      <c r="TSR90" s="584"/>
      <c r="TSS90" s="584"/>
      <c r="TST90" s="584"/>
      <c r="TSU90" s="584"/>
      <c r="TSV90" s="584"/>
      <c r="TSW90" s="584"/>
      <c r="TSX90" s="584"/>
      <c r="TSY90" s="584"/>
      <c r="TSZ90" s="584"/>
      <c r="TTA90" s="584"/>
      <c r="TTB90" s="584"/>
      <c r="TTC90" s="584"/>
      <c r="TTD90" s="584"/>
      <c r="TTE90" s="584"/>
      <c r="TTF90" s="584"/>
      <c r="TTG90" s="584"/>
      <c r="TTH90" s="584"/>
      <c r="TTI90" s="584"/>
      <c r="TTJ90" s="584"/>
      <c r="TTK90" s="584"/>
      <c r="TTL90" s="584"/>
      <c r="TTM90" s="584"/>
      <c r="TTN90" s="584"/>
      <c r="TTO90" s="584"/>
      <c r="TTP90" s="584"/>
      <c r="TTQ90" s="584"/>
      <c r="TTR90" s="584"/>
      <c r="TTS90" s="584"/>
      <c r="TTT90" s="584"/>
      <c r="TTU90" s="584"/>
      <c r="TTV90" s="584"/>
      <c r="TTW90" s="584"/>
      <c r="TTX90" s="584"/>
      <c r="TTY90" s="584"/>
      <c r="TTZ90" s="584"/>
      <c r="TUA90" s="584"/>
      <c r="TUB90" s="584"/>
      <c r="TUC90" s="584"/>
      <c r="TUD90" s="584"/>
      <c r="TUE90" s="584"/>
      <c r="TUF90" s="584"/>
      <c r="TUG90" s="584"/>
      <c r="TUH90" s="584"/>
      <c r="TUI90" s="584"/>
      <c r="TUJ90" s="584"/>
      <c r="TUK90" s="584"/>
      <c r="TUL90" s="584"/>
      <c r="TUM90" s="584"/>
      <c r="TUN90" s="584"/>
      <c r="TUO90" s="584"/>
      <c r="TUP90" s="584"/>
      <c r="TUQ90" s="584"/>
      <c r="TUR90" s="584"/>
      <c r="TUS90" s="584"/>
      <c r="TUT90" s="584"/>
      <c r="TUU90" s="584"/>
      <c r="TUV90" s="584"/>
      <c r="TUW90" s="584"/>
      <c r="TUX90" s="584"/>
      <c r="TUY90" s="584"/>
      <c r="TUZ90" s="584"/>
      <c r="TVA90" s="584"/>
      <c r="TVB90" s="584"/>
      <c r="TVC90" s="584"/>
      <c r="TVD90" s="584"/>
      <c r="TVE90" s="584"/>
      <c r="TVF90" s="584"/>
      <c r="TVG90" s="584"/>
      <c r="TVH90" s="584"/>
      <c r="TVI90" s="584"/>
      <c r="TVJ90" s="584"/>
      <c r="TVK90" s="584"/>
      <c r="TVL90" s="584"/>
      <c r="TVM90" s="584"/>
      <c r="TVN90" s="584"/>
      <c r="TVO90" s="584"/>
      <c r="TVP90" s="584"/>
      <c r="TVQ90" s="584"/>
      <c r="TVR90" s="584"/>
      <c r="TVS90" s="584"/>
      <c r="TVT90" s="584"/>
      <c r="TVU90" s="584"/>
      <c r="TVV90" s="584"/>
      <c r="TVW90" s="584"/>
      <c r="TVX90" s="584"/>
      <c r="TVY90" s="584"/>
      <c r="TVZ90" s="584"/>
      <c r="TWA90" s="584"/>
      <c r="TWB90" s="584"/>
      <c r="TWC90" s="584"/>
      <c r="TWD90" s="584"/>
      <c r="TWE90" s="584"/>
      <c r="TWF90" s="584"/>
      <c r="TWG90" s="584"/>
      <c r="TWH90" s="584"/>
      <c r="TWI90" s="584"/>
      <c r="TWJ90" s="584"/>
      <c r="TWK90" s="584"/>
      <c r="TWL90" s="584"/>
      <c r="TWM90" s="584"/>
      <c r="TWN90" s="584"/>
      <c r="TWO90" s="584"/>
      <c r="TWP90" s="584"/>
      <c r="TWQ90" s="584"/>
      <c r="TWR90" s="584"/>
      <c r="TWS90" s="584"/>
      <c r="TWT90" s="584"/>
      <c r="TWU90" s="584"/>
      <c r="TWV90" s="584"/>
      <c r="TWW90" s="584"/>
      <c r="TWX90" s="584"/>
      <c r="TWY90" s="584"/>
      <c r="TWZ90" s="584"/>
      <c r="TXA90" s="584"/>
      <c r="TXB90" s="584"/>
      <c r="TXC90" s="584"/>
      <c r="TXD90" s="584"/>
      <c r="TXE90" s="584"/>
      <c r="TXF90" s="584"/>
      <c r="TXG90" s="584"/>
      <c r="TXH90" s="584"/>
      <c r="TXI90" s="584"/>
      <c r="TXJ90" s="584"/>
      <c r="TXK90" s="584"/>
      <c r="TXL90" s="584"/>
      <c r="TXM90" s="584"/>
      <c r="TXN90" s="584"/>
      <c r="TXO90" s="584"/>
      <c r="TXP90" s="584"/>
      <c r="TXQ90" s="584"/>
      <c r="TXR90" s="584"/>
      <c r="TXS90" s="584"/>
      <c r="TXT90" s="584"/>
      <c r="TXU90" s="584"/>
      <c r="TXV90" s="584"/>
      <c r="TXW90" s="584"/>
      <c r="TXX90" s="584"/>
      <c r="TXY90" s="584"/>
      <c r="TXZ90" s="584"/>
      <c r="TYA90" s="584"/>
      <c r="TYB90" s="584"/>
      <c r="TYC90" s="584"/>
      <c r="TYD90" s="584"/>
      <c r="TYE90" s="584"/>
      <c r="TYF90" s="584"/>
      <c r="TYG90" s="584"/>
      <c r="TYH90" s="584"/>
      <c r="TYI90" s="584"/>
      <c r="TYJ90" s="584"/>
      <c r="TYK90" s="584"/>
      <c r="TYL90" s="584"/>
      <c r="TYM90" s="584"/>
      <c r="TYN90" s="584"/>
      <c r="TYO90" s="584"/>
      <c r="TYP90" s="584"/>
      <c r="TYQ90" s="584"/>
      <c r="TYR90" s="584"/>
      <c r="TYS90" s="584"/>
      <c r="TYT90" s="584"/>
      <c r="TYU90" s="584"/>
      <c r="TYV90" s="584"/>
      <c r="TYW90" s="584"/>
      <c r="TYX90" s="584"/>
      <c r="TYY90" s="584"/>
      <c r="TYZ90" s="584"/>
      <c r="TZA90" s="584"/>
      <c r="TZB90" s="584"/>
      <c r="TZC90" s="584"/>
      <c r="TZD90" s="584"/>
      <c r="TZE90" s="584"/>
      <c r="TZF90" s="584"/>
      <c r="TZG90" s="584"/>
      <c r="TZH90" s="584"/>
      <c r="TZI90" s="584"/>
      <c r="TZJ90" s="584"/>
      <c r="TZK90" s="584"/>
      <c r="TZL90" s="584"/>
      <c r="TZM90" s="584"/>
      <c r="TZN90" s="584"/>
      <c r="TZO90" s="584"/>
      <c r="TZP90" s="584"/>
      <c r="TZQ90" s="584"/>
      <c r="TZR90" s="584"/>
      <c r="TZS90" s="584"/>
      <c r="TZT90" s="584"/>
      <c r="TZU90" s="584"/>
      <c r="TZV90" s="584"/>
      <c r="TZW90" s="584"/>
      <c r="TZX90" s="584"/>
      <c r="TZY90" s="584"/>
      <c r="TZZ90" s="584"/>
      <c r="UAA90" s="584"/>
      <c r="UAB90" s="584"/>
      <c r="UAC90" s="584"/>
      <c r="UAD90" s="584"/>
      <c r="UAE90" s="584"/>
      <c r="UAF90" s="584"/>
      <c r="UAG90" s="584"/>
      <c r="UAH90" s="584"/>
      <c r="UAI90" s="584"/>
      <c r="UAJ90" s="584"/>
      <c r="UAK90" s="584"/>
      <c r="UAL90" s="584"/>
      <c r="UAM90" s="584"/>
      <c r="UAN90" s="584"/>
      <c r="UAO90" s="584"/>
      <c r="UAP90" s="584"/>
      <c r="UAQ90" s="584"/>
      <c r="UAR90" s="584"/>
      <c r="UAS90" s="584"/>
      <c r="UAT90" s="584"/>
      <c r="UAU90" s="584"/>
      <c r="UAV90" s="584"/>
      <c r="UAW90" s="584"/>
      <c r="UAX90" s="584"/>
      <c r="UAY90" s="584"/>
      <c r="UAZ90" s="584"/>
      <c r="UBA90" s="584"/>
      <c r="UBB90" s="584"/>
      <c r="UBC90" s="584"/>
      <c r="UBD90" s="584"/>
      <c r="UBE90" s="584"/>
      <c r="UBF90" s="584"/>
      <c r="UBG90" s="584"/>
      <c r="UBH90" s="584"/>
      <c r="UBI90" s="584"/>
      <c r="UBJ90" s="584"/>
      <c r="UBK90" s="584"/>
      <c r="UBL90" s="584"/>
      <c r="UBM90" s="584"/>
      <c r="UBN90" s="584"/>
      <c r="UBO90" s="584"/>
      <c r="UBP90" s="584"/>
      <c r="UBQ90" s="584"/>
      <c r="UBR90" s="584"/>
      <c r="UBS90" s="584"/>
      <c r="UBT90" s="584"/>
      <c r="UBU90" s="584"/>
      <c r="UBV90" s="584"/>
      <c r="UBW90" s="584"/>
      <c r="UBX90" s="584"/>
      <c r="UBY90" s="584"/>
      <c r="UBZ90" s="584"/>
      <c r="UCA90" s="584"/>
      <c r="UCB90" s="584"/>
      <c r="UCC90" s="584"/>
      <c r="UCD90" s="584"/>
      <c r="UCE90" s="584"/>
      <c r="UCF90" s="584"/>
      <c r="UCG90" s="584"/>
      <c r="UCH90" s="584"/>
      <c r="UCI90" s="584"/>
      <c r="UCJ90" s="584"/>
      <c r="UCK90" s="584"/>
      <c r="UCL90" s="584"/>
      <c r="UCM90" s="584"/>
      <c r="UCN90" s="584"/>
      <c r="UCO90" s="584"/>
      <c r="UCP90" s="584"/>
      <c r="UCQ90" s="584"/>
      <c r="UCR90" s="584"/>
      <c r="UCS90" s="584"/>
      <c r="UCT90" s="584"/>
      <c r="UCU90" s="584"/>
      <c r="UCV90" s="584"/>
      <c r="UCW90" s="584"/>
      <c r="UCX90" s="584"/>
      <c r="UCY90" s="584"/>
      <c r="UCZ90" s="584"/>
      <c r="UDA90" s="584"/>
      <c r="UDB90" s="584"/>
      <c r="UDC90" s="584"/>
      <c r="UDD90" s="584"/>
      <c r="UDE90" s="584"/>
      <c r="UDF90" s="584"/>
      <c r="UDG90" s="584"/>
      <c r="UDH90" s="584"/>
      <c r="UDI90" s="584"/>
      <c r="UDJ90" s="584"/>
      <c r="UDK90" s="584"/>
      <c r="UDL90" s="584"/>
      <c r="UDM90" s="584"/>
      <c r="UDN90" s="584"/>
      <c r="UDO90" s="584"/>
      <c r="UDP90" s="584"/>
      <c r="UDQ90" s="584"/>
      <c r="UDR90" s="584"/>
      <c r="UDS90" s="584"/>
      <c r="UDT90" s="584"/>
      <c r="UDU90" s="584"/>
      <c r="UDV90" s="584"/>
      <c r="UDW90" s="584"/>
      <c r="UDX90" s="584"/>
      <c r="UDY90" s="584"/>
      <c r="UDZ90" s="584"/>
      <c r="UEA90" s="584"/>
      <c r="UEB90" s="584"/>
      <c r="UEC90" s="584"/>
      <c r="UED90" s="584"/>
      <c r="UEE90" s="584"/>
      <c r="UEF90" s="584"/>
      <c r="UEG90" s="584"/>
      <c r="UEH90" s="584"/>
      <c r="UEI90" s="584"/>
      <c r="UEJ90" s="584"/>
      <c r="UEK90" s="584"/>
      <c r="UEL90" s="584"/>
      <c r="UEM90" s="584"/>
      <c r="UEN90" s="584"/>
      <c r="UEO90" s="584"/>
      <c r="UEP90" s="584"/>
      <c r="UEQ90" s="584"/>
      <c r="UER90" s="584"/>
      <c r="UES90" s="584"/>
      <c r="UET90" s="584"/>
      <c r="UEU90" s="584"/>
      <c r="UEV90" s="584"/>
      <c r="UEW90" s="584"/>
      <c r="UEX90" s="584"/>
      <c r="UEY90" s="584"/>
      <c r="UEZ90" s="584"/>
      <c r="UFA90" s="584"/>
      <c r="UFB90" s="584"/>
      <c r="UFC90" s="584"/>
      <c r="UFD90" s="584"/>
      <c r="UFE90" s="584"/>
      <c r="UFF90" s="584"/>
      <c r="UFG90" s="584"/>
      <c r="UFH90" s="584"/>
      <c r="UFI90" s="584"/>
      <c r="UFJ90" s="584"/>
      <c r="UFK90" s="584"/>
      <c r="UFL90" s="584"/>
      <c r="UFM90" s="584"/>
      <c r="UFN90" s="584"/>
      <c r="UFO90" s="584"/>
      <c r="UFP90" s="584"/>
      <c r="UFQ90" s="584"/>
      <c r="UFR90" s="584"/>
      <c r="UFS90" s="584"/>
      <c r="UFT90" s="584"/>
      <c r="UFU90" s="584"/>
      <c r="UFV90" s="584"/>
      <c r="UFW90" s="584"/>
      <c r="UFX90" s="584"/>
      <c r="UFY90" s="584"/>
      <c r="UFZ90" s="584"/>
      <c r="UGA90" s="584"/>
      <c r="UGB90" s="584"/>
      <c r="UGC90" s="584"/>
      <c r="UGD90" s="584"/>
      <c r="UGE90" s="584"/>
      <c r="UGF90" s="584"/>
      <c r="UGG90" s="584"/>
      <c r="UGH90" s="584"/>
      <c r="UGI90" s="584"/>
      <c r="UGJ90" s="584"/>
      <c r="UGK90" s="584"/>
      <c r="UGL90" s="584"/>
      <c r="UGM90" s="584"/>
      <c r="UGN90" s="584"/>
      <c r="UGO90" s="584"/>
      <c r="UGP90" s="584"/>
      <c r="UGQ90" s="584"/>
      <c r="UGR90" s="584"/>
      <c r="UGS90" s="584"/>
      <c r="UGT90" s="584"/>
      <c r="UGU90" s="584"/>
      <c r="UGV90" s="584"/>
      <c r="UGW90" s="584"/>
      <c r="UGX90" s="584"/>
      <c r="UGY90" s="584"/>
      <c r="UGZ90" s="584"/>
      <c r="UHA90" s="584"/>
      <c r="UHB90" s="584"/>
      <c r="UHC90" s="584"/>
      <c r="UHD90" s="584"/>
      <c r="UHE90" s="584"/>
      <c r="UHF90" s="584"/>
      <c r="UHG90" s="584"/>
      <c r="UHH90" s="584"/>
      <c r="UHI90" s="584"/>
      <c r="UHJ90" s="584"/>
      <c r="UHK90" s="584"/>
      <c r="UHL90" s="584"/>
      <c r="UHM90" s="584"/>
      <c r="UHN90" s="584"/>
      <c r="UHO90" s="584"/>
      <c r="UHP90" s="584"/>
      <c r="UHQ90" s="584"/>
      <c r="UHR90" s="584"/>
      <c r="UHS90" s="584"/>
      <c r="UHT90" s="584"/>
      <c r="UHU90" s="584"/>
      <c r="UHV90" s="584"/>
      <c r="UHW90" s="584"/>
      <c r="UHX90" s="584"/>
      <c r="UHY90" s="584"/>
      <c r="UHZ90" s="584"/>
      <c r="UIA90" s="584"/>
      <c r="UIB90" s="584"/>
      <c r="UIC90" s="584"/>
      <c r="UID90" s="584"/>
      <c r="UIE90" s="584"/>
      <c r="UIF90" s="584"/>
      <c r="UIG90" s="584"/>
      <c r="UIH90" s="584"/>
      <c r="UII90" s="584"/>
      <c r="UIJ90" s="584"/>
      <c r="UIK90" s="584"/>
      <c r="UIL90" s="584"/>
      <c r="UIM90" s="584"/>
      <c r="UIN90" s="584"/>
      <c r="UIO90" s="584"/>
      <c r="UIP90" s="584"/>
      <c r="UIQ90" s="584"/>
      <c r="UIR90" s="584"/>
      <c r="UIS90" s="584"/>
      <c r="UIT90" s="584"/>
      <c r="UIU90" s="584"/>
      <c r="UIV90" s="584"/>
      <c r="UIW90" s="584"/>
      <c r="UIX90" s="584"/>
      <c r="UIY90" s="584"/>
      <c r="UIZ90" s="584"/>
      <c r="UJA90" s="584"/>
      <c r="UJB90" s="584"/>
      <c r="UJC90" s="584"/>
      <c r="UJD90" s="584"/>
      <c r="UJE90" s="584"/>
      <c r="UJF90" s="584"/>
      <c r="UJG90" s="584"/>
      <c r="UJH90" s="584"/>
      <c r="UJI90" s="584"/>
      <c r="UJJ90" s="584"/>
      <c r="UJK90" s="584"/>
      <c r="UJL90" s="584"/>
      <c r="UJM90" s="584"/>
      <c r="UJN90" s="584"/>
      <c r="UJO90" s="584"/>
      <c r="UJP90" s="584"/>
      <c r="UJQ90" s="584"/>
      <c r="UJR90" s="584"/>
      <c r="UJS90" s="584"/>
      <c r="UJT90" s="584"/>
      <c r="UJU90" s="584"/>
      <c r="UJV90" s="584"/>
      <c r="UJW90" s="584"/>
      <c r="UJX90" s="584"/>
      <c r="UJY90" s="584"/>
      <c r="UJZ90" s="584"/>
      <c r="UKA90" s="584"/>
      <c r="UKB90" s="584"/>
      <c r="UKC90" s="584"/>
      <c r="UKD90" s="584"/>
      <c r="UKE90" s="584"/>
      <c r="UKF90" s="584"/>
      <c r="UKG90" s="584"/>
      <c r="UKH90" s="584"/>
      <c r="UKI90" s="584"/>
      <c r="UKJ90" s="584"/>
      <c r="UKK90" s="584"/>
      <c r="UKL90" s="584"/>
      <c r="UKM90" s="584"/>
      <c r="UKN90" s="584"/>
      <c r="UKO90" s="584"/>
      <c r="UKP90" s="584"/>
      <c r="UKQ90" s="584"/>
      <c r="UKR90" s="584"/>
      <c r="UKS90" s="584"/>
      <c r="UKT90" s="584"/>
      <c r="UKU90" s="584"/>
      <c r="UKV90" s="584"/>
      <c r="UKW90" s="584"/>
      <c r="UKX90" s="584"/>
      <c r="UKY90" s="584"/>
      <c r="UKZ90" s="584"/>
      <c r="ULA90" s="584"/>
      <c r="ULB90" s="584"/>
      <c r="ULC90" s="584"/>
      <c r="ULD90" s="584"/>
      <c r="ULE90" s="584"/>
      <c r="ULF90" s="584"/>
      <c r="ULG90" s="584"/>
      <c r="ULH90" s="584"/>
      <c r="ULI90" s="584"/>
      <c r="ULJ90" s="584"/>
      <c r="ULK90" s="584"/>
      <c r="ULL90" s="584"/>
      <c r="ULM90" s="584"/>
      <c r="ULN90" s="584"/>
      <c r="ULO90" s="584"/>
      <c r="ULP90" s="584"/>
      <c r="ULQ90" s="584"/>
      <c r="ULR90" s="584"/>
      <c r="ULS90" s="584"/>
      <c r="ULT90" s="584"/>
      <c r="ULU90" s="584"/>
      <c r="ULV90" s="584"/>
      <c r="ULW90" s="584"/>
      <c r="ULX90" s="584"/>
      <c r="ULY90" s="584"/>
      <c r="ULZ90" s="584"/>
      <c r="UMA90" s="584"/>
      <c r="UMB90" s="584"/>
      <c r="UMC90" s="584"/>
      <c r="UMD90" s="584"/>
      <c r="UME90" s="584"/>
      <c r="UMF90" s="584"/>
      <c r="UMG90" s="584"/>
      <c r="UMH90" s="584"/>
      <c r="UMI90" s="584"/>
      <c r="UMJ90" s="584"/>
      <c r="UMK90" s="584"/>
      <c r="UML90" s="584"/>
      <c r="UMM90" s="584"/>
      <c r="UMN90" s="584"/>
      <c r="UMO90" s="584"/>
      <c r="UMP90" s="584"/>
      <c r="UMQ90" s="584"/>
      <c r="UMR90" s="584"/>
      <c r="UMS90" s="584"/>
      <c r="UMT90" s="584"/>
      <c r="UMU90" s="584"/>
      <c r="UMV90" s="584"/>
      <c r="UMW90" s="584"/>
      <c r="UMX90" s="584"/>
      <c r="UMY90" s="584"/>
      <c r="UMZ90" s="584"/>
      <c r="UNA90" s="584"/>
      <c r="UNB90" s="584"/>
      <c r="UNC90" s="584"/>
      <c r="UND90" s="584"/>
      <c r="UNE90" s="584"/>
      <c r="UNF90" s="584"/>
      <c r="UNG90" s="584"/>
      <c r="UNH90" s="584"/>
      <c r="UNI90" s="584"/>
      <c r="UNJ90" s="584"/>
      <c r="UNK90" s="584"/>
      <c r="UNL90" s="584"/>
      <c r="UNM90" s="584"/>
      <c r="UNN90" s="584"/>
      <c r="UNO90" s="584"/>
      <c r="UNP90" s="584"/>
      <c r="UNQ90" s="584"/>
      <c r="UNR90" s="584"/>
      <c r="UNS90" s="584"/>
      <c r="UNT90" s="584"/>
      <c r="UNU90" s="584"/>
      <c r="UNV90" s="584"/>
      <c r="UNW90" s="584"/>
      <c r="UNX90" s="584"/>
      <c r="UNY90" s="584"/>
      <c r="UNZ90" s="584"/>
      <c r="UOA90" s="584"/>
      <c r="UOB90" s="584"/>
      <c r="UOC90" s="584"/>
      <c r="UOD90" s="584"/>
      <c r="UOE90" s="584"/>
      <c r="UOF90" s="584"/>
      <c r="UOG90" s="584"/>
      <c r="UOH90" s="584"/>
      <c r="UOI90" s="584"/>
      <c r="UOJ90" s="584"/>
      <c r="UOK90" s="584"/>
      <c r="UOL90" s="584"/>
      <c r="UOM90" s="584"/>
      <c r="UON90" s="584"/>
      <c r="UOO90" s="584"/>
      <c r="UOP90" s="584"/>
      <c r="UOQ90" s="584"/>
      <c r="UOR90" s="584"/>
      <c r="UOS90" s="584"/>
      <c r="UOT90" s="584"/>
      <c r="UOU90" s="584"/>
      <c r="UOV90" s="584"/>
      <c r="UOW90" s="584"/>
      <c r="UOX90" s="584"/>
      <c r="UOY90" s="584"/>
      <c r="UOZ90" s="584"/>
      <c r="UPA90" s="584"/>
      <c r="UPB90" s="584"/>
      <c r="UPC90" s="584"/>
      <c r="UPD90" s="584"/>
      <c r="UPE90" s="584"/>
      <c r="UPF90" s="584"/>
      <c r="UPG90" s="584"/>
      <c r="UPH90" s="584"/>
      <c r="UPI90" s="584"/>
      <c r="UPJ90" s="584"/>
      <c r="UPK90" s="584"/>
      <c r="UPL90" s="584"/>
      <c r="UPM90" s="584"/>
      <c r="UPN90" s="584"/>
      <c r="UPO90" s="584"/>
      <c r="UPP90" s="584"/>
      <c r="UPQ90" s="584"/>
      <c r="UPR90" s="584"/>
      <c r="UPS90" s="584"/>
      <c r="UPT90" s="584"/>
      <c r="UPU90" s="584"/>
      <c r="UPV90" s="584"/>
      <c r="UPW90" s="584"/>
      <c r="UPX90" s="584"/>
      <c r="UPY90" s="584"/>
      <c r="UPZ90" s="584"/>
      <c r="UQA90" s="584"/>
      <c r="UQB90" s="584"/>
      <c r="UQC90" s="584"/>
      <c r="UQD90" s="584"/>
      <c r="UQE90" s="584"/>
      <c r="UQF90" s="584"/>
      <c r="UQG90" s="584"/>
      <c r="UQH90" s="584"/>
      <c r="UQI90" s="584"/>
      <c r="UQJ90" s="584"/>
      <c r="UQK90" s="584"/>
      <c r="UQL90" s="584"/>
      <c r="UQM90" s="584"/>
      <c r="UQN90" s="584"/>
      <c r="UQO90" s="584"/>
      <c r="UQP90" s="584"/>
      <c r="UQQ90" s="584"/>
      <c r="UQR90" s="584"/>
      <c r="UQS90" s="584"/>
      <c r="UQT90" s="584"/>
      <c r="UQU90" s="584"/>
      <c r="UQV90" s="584"/>
      <c r="UQW90" s="584"/>
      <c r="UQX90" s="584"/>
      <c r="UQY90" s="584"/>
      <c r="UQZ90" s="584"/>
      <c r="URA90" s="584"/>
      <c r="URB90" s="584"/>
      <c r="URC90" s="584"/>
      <c r="URD90" s="584"/>
      <c r="URE90" s="584"/>
      <c r="URF90" s="584"/>
      <c r="URG90" s="584"/>
      <c r="URH90" s="584"/>
      <c r="URI90" s="584"/>
      <c r="URJ90" s="584"/>
      <c r="URK90" s="584"/>
      <c r="URL90" s="584"/>
      <c r="URM90" s="584"/>
      <c r="URN90" s="584"/>
      <c r="URO90" s="584"/>
      <c r="URP90" s="584"/>
      <c r="URQ90" s="584"/>
      <c r="URR90" s="584"/>
      <c r="URS90" s="584"/>
      <c r="URT90" s="584"/>
      <c r="URU90" s="584"/>
      <c r="URV90" s="584"/>
      <c r="URW90" s="584"/>
      <c r="URX90" s="584"/>
      <c r="URY90" s="584"/>
      <c r="URZ90" s="584"/>
      <c r="USA90" s="584"/>
      <c r="USB90" s="584"/>
      <c r="USC90" s="584"/>
      <c r="USD90" s="584"/>
      <c r="USE90" s="584"/>
      <c r="USF90" s="584"/>
      <c r="USG90" s="584"/>
      <c r="USH90" s="584"/>
      <c r="USI90" s="584"/>
      <c r="USJ90" s="584"/>
      <c r="USK90" s="584"/>
      <c r="USL90" s="584"/>
      <c r="USM90" s="584"/>
      <c r="USN90" s="584"/>
      <c r="USO90" s="584"/>
      <c r="USP90" s="584"/>
      <c r="USQ90" s="584"/>
      <c r="USR90" s="584"/>
      <c r="USS90" s="584"/>
      <c r="UST90" s="584"/>
      <c r="USU90" s="584"/>
      <c r="USV90" s="584"/>
      <c r="USW90" s="584"/>
      <c r="USX90" s="584"/>
      <c r="USY90" s="584"/>
      <c r="USZ90" s="584"/>
      <c r="UTA90" s="584"/>
      <c r="UTB90" s="584"/>
      <c r="UTC90" s="584"/>
      <c r="UTD90" s="584"/>
      <c r="UTE90" s="584"/>
      <c r="UTF90" s="584"/>
      <c r="UTG90" s="584"/>
      <c r="UTH90" s="584"/>
      <c r="UTI90" s="584"/>
      <c r="UTJ90" s="584"/>
      <c r="UTK90" s="584"/>
      <c r="UTL90" s="584"/>
      <c r="UTM90" s="584"/>
      <c r="UTN90" s="584"/>
      <c r="UTO90" s="584"/>
      <c r="UTP90" s="584"/>
      <c r="UTQ90" s="584"/>
      <c r="UTR90" s="584"/>
      <c r="UTS90" s="584"/>
      <c r="UTT90" s="584"/>
      <c r="UTU90" s="584"/>
      <c r="UTV90" s="584"/>
      <c r="UTW90" s="584"/>
      <c r="UTX90" s="584"/>
      <c r="UTY90" s="584"/>
      <c r="UTZ90" s="584"/>
      <c r="UUA90" s="584"/>
      <c r="UUB90" s="584"/>
      <c r="UUC90" s="584"/>
      <c r="UUD90" s="584"/>
      <c r="UUE90" s="584"/>
      <c r="UUF90" s="584"/>
      <c r="UUG90" s="584"/>
      <c r="UUH90" s="584"/>
      <c r="UUI90" s="584"/>
      <c r="UUJ90" s="584"/>
      <c r="UUK90" s="584"/>
      <c r="UUL90" s="584"/>
      <c r="UUM90" s="584"/>
      <c r="UUN90" s="584"/>
      <c r="UUO90" s="584"/>
      <c r="UUP90" s="584"/>
      <c r="UUQ90" s="584"/>
      <c r="UUR90" s="584"/>
      <c r="UUS90" s="584"/>
      <c r="UUT90" s="584"/>
      <c r="UUU90" s="584"/>
      <c r="UUV90" s="584"/>
      <c r="UUW90" s="584"/>
      <c r="UUX90" s="584"/>
      <c r="UUY90" s="584"/>
      <c r="UUZ90" s="584"/>
      <c r="UVA90" s="584"/>
      <c r="UVB90" s="584"/>
      <c r="UVC90" s="584"/>
      <c r="UVD90" s="584"/>
      <c r="UVE90" s="584"/>
      <c r="UVF90" s="584"/>
      <c r="UVG90" s="584"/>
      <c r="UVH90" s="584"/>
      <c r="UVI90" s="584"/>
      <c r="UVJ90" s="584"/>
      <c r="UVK90" s="584"/>
      <c r="UVL90" s="584"/>
      <c r="UVM90" s="584"/>
      <c r="UVN90" s="584"/>
      <c r="UVO90" s="584"/>
      <c r="UVP90" s="584"/>
      <c r="UVQ90" s="584"/>
      <c r="UVR90" s="584"/>
      <c r="UVS90" s="584"/>
      <c r="UVT90" s="584"/>
      <c r="UVU90" s="584"/>
      <c r="UVV90" s="584"/>
      <c r="UVW90" s="584"/>
      <c r="UVX90" s="584"/>
      <c r="UVY90" s="584"/>
      <c r="UVZ90" s="584"/>
      <c r="UWA90" s="584"/>
      <c r="UWB90" s="584"/>
      <c r="UWC90" s="584"/>
      <c r="UWD90" s="584"/>
      <c r="UWE90" s="584"/>
      <c r="UWF90" s="584"/>
      <c r="UWG90" s="584"/>
      <c r="UWH90" s="584"/>
      <c r="UWI90" s="584"/>
      <c r="UWJ90" s="584"/>
      <c r="UWK90" s="584"/>
      <c r="UWL90" s="584"/>
      <c r="UWM90" s="584"/>
      <c r="UWN90" s="584"/>
      <c r="UWO90" s="584"/>
      <c r="UWP90" s="584"/>
      <c r="UWQ90" s="584"/>
      <c r="UWR90" s="584"/>
      <c r="UWS90" s="584"/>
      <c r="UWT90" s="584"/>
      <c r="UWU90" s="584"/>
      <c r="UWV90" s="584"/>
      <c r="UWW90" s="584"/>
      <c r="UWX90" s="584"/>
      <c r="UWY90" s="584"/>
      <c r="UWZ90" s="584"/>
      <c r="UXA90" s="584"/>
      <c r="UXB90" s="584"/>
      <c r="UXC90" s="584"/>
      <c r="UXD90" s="584"/>
      <c r="UXE90" s="584"/>
      <c r="UXF90" s="584"/>
      <c r="UXG90" s="584"/>
      <c r="UXH90" s="584"/>
      <c r="UXI90" s="584"/>
      <c r="UXJ90" s="584"/>
      <c r="UXK90" s="584"/>
      <c r="UXL90" s="584"/>
      <c r="UXM90" s="584"/>
      <c r="UXN90" s="584"/>
      <c r="UXO90" s="584"/>
      <c r="UXP90" s="584"/>
      <c r="UXQ90" s="584"/>
      <c r="UXR90" s="584"/>
      <c r="UXS90" s="584"/>
      <c r="UXT90" s="584"/>
      <c r="UXU90" s="584"/>
      <c r="UXV90" s="584"/>
      <c r="UXW90" s="584"/>
      <c r="UXX90" s="584"/>
      <c r="UXY90" s="584"/>
      <c r="UXZ90" s="584"/>
      <c r="UYA90" s="584"/>
      <c r="UYB90" s="584"/>
      <c r="UYC90" s="584"/>
      <c r="UYD90" s="584"/>
      <c r="UYE90" s="584"/>
      <c r="UYF90" s="584"/>
      <c r="UYG90" s="584"/>
      <c r="UYH90" s="584"/>
      <c r="UYI90" s="584"/>
      <c r="UYJ90" s="584"/>
      <c r="UYK90" s="584"/>
      <c r="UYL90" s="584"/>
      <c r="UYM90" s="584"/>
      <c r="UYN90" s="584"/>
      <c r="UYO90" s="584"/>
      <c r="UYP90" s="584"/>
      <c r="UYQ90" s="584"/>
      <c r="UYR90" s="584"/>
      <c r="UYS90" s="584"/>
      <c r="UYT90" s="584"/>
      <c r="UYU90" s="584"/>
      <c r="UYV90" s="584"/>
      <c r="UYW90" s="584"/>
      <c r="UYX90" s="584"/>
      <c r="UYY90" s="584"/>
      <c r="UYZ90" s="584"/>
      <c r="UZA90" s="584"/>
      <c r="UZB90" s="584"/>
      <c r="UZC90" s="584"/>
      <c r="UZD90" s="584"/>
      <c r="UZE90" s="584"/>
      <c r="UZF90" s="584"/>
      <c r="UZG90" s="584"/>
      <c r="UZH90" s="584"/>
      <c r="UZI90" s="584"/>
      <c r="UZJ90" s="584"/>
      <c r="UZK90" s="584"/>
      <c r="UZL90" s="584"/>
      <c r="UZM90" s="584"/>
      <c r="UZN90" s="584"/>
      <c r="UZO90" s="584"/>
      <c r="UZP90" s="584"/>
      <c r="UZQ90" s="584"/>
      <c r="UZR90" s="584"/>
      <c r="UZS90" s="584"/>
      <c r="UZT90" s="584"/>
      <c r="UZU90" s="584"/>
      <c r="UZV90" s="584"/>
      <c r="UZW90" s="584"/>
      <c r="UZX90" s="584"/>
      <c r="UZY90" s="584"/>
      <c r="UZZ90" s="584"/>
      <c r="VAA90" s="584"/>
      <c r="VAB90" s="584"/>
      <c r="VAC90" s="584"/>
      <c r="VAD90" s="584"/>
      <c r="VAE90" s="584"/>
      <c r="VAF90" s="584"/>
      <c r="VAG90" s="584"/>
      <c r="VAH90" s="584"/>
      <c r="VAI90" s="584"/>
      <c r="VAJ90" s="584"/>
      <c r="VAK90" s="584"/>
      <c r="VAL90" s="584"/>
      <c r="VAM90" s="584"/>
      <c r="VAN90" s="584"/>
      <c r="VAO90" s="584"/>
      <c r="VAP90" s="584"/>
      <c r="VAQ90" s="584"/>
      <c r="VAR90" s="584"/>
      <c r="VAS90" s="584"/>
      <c r="VAT90" s="584"/>
      <c r="VAU90" s="584"/>
      <c r="VAV90" s="584"/>
      <c r="VAW90" s="584"/>
      <c r="VAX90" s="584"/>
      <c r="VAY90" s="584"/>
      <c r="VAZ90" s="584"/>
      <c r="VBA90" s="584"/>
      <c r="VBB90" s="584"/>
      <c r="VBC90" s="584"/>
      <c r="VBD90" s="584"/>
      <c r="VBE90" s="584"/>
      <c r="VBF90" s="584"/>
      <c r="VBG90" s="584"/>
      <c r="VBH90" s="584"/>
      <c r="VBI90" s="584"/>
      <c r="VBJ90" s="584"/>
      <c r="VBK90" s="584"/>
      <c r="VBL90" s="584"/>
      <c r="VBM90" s="584"/>
      <c r="VBN90" s="584"/>
      <c r="VBO90" s="584"/>
      <c r="VBP90" s="584"/>
      <c r="VBQ90" s="584"/>
      <c r="VBR90" s="584"/>
      <c r="VBS90" s="584"/>
      <c r="VBT90" s="584"/>
      <c r="VBU90" s="584"/>
      <c r="VBV90" s="584"/>
      <c r="VBW90" s="584"/>
      <c r="VBX90" s="584"/>
      <c r="VBY90" s="584"/>
      <c r="VBZ90" s="584"/>
      <c r="VCA90" s="584"/>
      <c r="VCB90" s="584"/>
      <c r="VCC90" s="584"/>
      <c r="VCD90" s="584"/>
      <c r="VCE90" s="584"/>
      <c r="VCF90" s="584"/>
      <c r="VCG90" s="584"/>
      <c r="VCH90" s="584"/>
      <c r="VCI90" s="584"/>
      <c r="VCJ90" s="584"/>
      <c r="VCK90" s="584"/>
      <c r="VCL90" s="584"/>
      <c r="VCM90" s="584"/>
      <c r="VCN90" s="584"/>
      <c r="VCO90" s="584"/>
      <c r="VCP90" s="584"/>
      <c r="VCQ90" s="584"/>
      <c r="VCR90" s="584"/>
      <c r="VCS90" s="584"/>
      <c r="VCT90" s="584"/>
      <c r="VCU90" s="584"/>
      <c r="VCV90" s="584"/>
      <c r="VCW90" s="584"/>
      <c r="VCX90" s="584"/>
      <c r="VCY90" s="584"/>
      <c r="VCZ90" s="584"/>
      <c r="VDA90" s="584"/>
      <c r="VDB90" s="584"/>
      <c r="VDC90" s="584"/>
      <c r="VDD90" s="584"/>
      <c r="VDE90" s="584"/>
      <c r="VDF90" s="584"/>
      <c r="VDG90" s="584"/>
      <c r="VDH90" s="584"/>
      <c r="VDI90" s="584"/>
      <c r="VDJ90" s="584"/>
      <c r="VDK90" s="584"/>
      <c r="VDL90" s="584"/>
      <c r="VDM90" s="584"/>
      <c r="VDN90" s="584"/>
      <c r="VDO90" s="584"/>
      <c r="VDP90" s="584"/>
      <c r="VDQ90" s="584"/>
      <c r="VDR90" s="584"/>
      <c r="VDS90" s="584"/>
      <c r="VDT90" s="584"/>
      <c r="VDU90" s="584"/>
      <c r="VDV90" s="584"/>
      <c r="VDW90" s="584"/>
      <c r="VDX90" s="584"/>
      <c r="VDY90" s="584"/>
      <c r="VDZ90" s="584"/>
      <c r="VEA90" s="584"/>
      <c r="VEB90" s="584"/>
      <c r="VEC90" s="584"/>
      <c r="VED90" s="584"/>
      <c r="VEE90" s="584"/>
      <c r="VEF90" s="584"/>
      <c r="VEG90" s="584"/>
      <c r="VEH90" s="584"/>
      <c r="VEI90" s="584"/>
      <c r="VEJ90" s="584"/>
      <c r="VEK90" s="584"/>
      <c r="VEL90" s="584"/>
      <c r="VEM90" s="584"/>
      <c r="VEN90" s="584"/>
      <c r="VEO90" s="584"/>
      <c r="VEP90" s="584"/>
      <c r="VEQ90" s="584"/>
      <c r="VER90" s="584"/>
      <c r="VES90" s="584"/>
      <c r="VET90" s="584"/>
      <c r="VEU90" s="584"/>
      <c r="VEV90" s="584"/>
      <c r="VEW90" s="584"/>
      <c r="VEX90" s="584"/>
      <c r="VEY90" s="584"/>
      <c r="VEZ90" s="584"/>
      <c r="VFA90" s="584"/>
      <c r="VFB90" s="584"/>
      <c r="VFC90" s="584"/>
      <c r="VFD90" s="584"/>
      <c r="VFE90" s="584"/>
      <c r="VFF90" s="584"/>
      <c r="VFG90" s="584"/>
      <c r="VFH90" s="584"/>
      <c r="VFI90" s="584"/>
      <c r="VFJ90" s="584"/>
      <c r="VFK90" s="584"/>
      <c r="VFL90" s="584"/>
      <c r="VFM90" s="584"/>
      <c r="VFN90" s="584"/>
      <c r="VFO90" s="584"/>
      <c r="VFP90" s="584"/>
      <c r="VFQ90" s="584"/>
      <c r="VFR90" s="584"/>
      <c r="VFS90" s="584"/>
      <c r="VFT90" s="584"/>
      <c r="VFU90" s="584"/>
      <c r="VFV90" s="584"/>
      <c r="VFW90" s="584"/>
      <c r="VFX90" s="584"/>
      <c r="VFY90" s="584"/>
      <c r="VFZ90" s="584"/>
      <c r="VGA90" s="584"/>
      <c r="VGB90" s="584"/>
      <c r="VGC90" s="584"/>
      <c r="VGD90" s="584"/>
      <c r="VGE90" s="584"/>
      <c r="VGF90" s="584"/>
      <c r="VGG90" s="584"/>
      <c r="VGH90" s="584"/>
      <c r="VGI90" s="584"/>
      <c r="VGJ90" s="584"/>
      <c r="VGK90" s="584"/>
      <c r="VGL90" s="584"/>
      <c r="VGM90" s="584"/>
      <c r="VGN90" s="584"/>
      <c r="VGO90" s="584"/>
      <c r="VGP90" s="584"/>
      <c r="VGQ90" s="584"/>
      <c r="VGR90" s="584"/>
      <c r="VGS90" s="584"/>
      <c r="VGT90" s="584"/>
      <c r="VGU90" s="584"/>
      <c r="VGV90" s="584"/>
      <c r="VGW90" s="584"/>
      <c r="VGX90" s="584"/>
      <c r="VGY90" s="584"/>
      <c r="VGZ90" s="584"/>
      <c r="VHA90" s="584"/>
      <c r="VHB90" s="584"/>
      <c r="VHC90" s="584"/>
      <c r="VHD90" s="584"/>
      <c r="VHE90" s="584"/>
      <c r="VHF90" s="584"/>
      <c r="VHG90" s="584"/>
      <c r="VHH90" s="584"/>
      <c r="VHI90" s="584"/>
      <c r="VHJ90" s="584"/>
      <c r="VHK90" s="584"/>
      <c r="VHL90" s="584"/>
      <c r="VHM90" s="584"/>
      <c r="VHN90" s="584"/>
      <c r="VHO90" s="584"/>
      <c r="VHP90" s="584"/>
      <c r="VHQ90" s="584"/>
      <c r="VHR90" s="584"/>
      <c r="VHS90" s="584"/>
      <c r="VHT90" s="584"/>
      <c r="VHU90" s="584"/>
      <c r="VHV90" s="584"/>
      <c r="VHW90" s="584"/>
      <c r="VHX90" s="584"/>
      <c r="VHY90" s="584"/>
      <c r="VHZ90" s="584"/>
      <c r="VIA90" s="584"/>
      <c r="VIB90" s="584"/>
      <c r="VIC90" s="584"/>
      <c r="VID90" s="584"/>
      <c r="VIE90" s="584"/>
      <c r="VIF90" s="584"/>
      <c r="VIG90" s="584"/>
      <c r="VIH90" s="584"/>
      <c r="VII90" s="584"/>
      <c r="VIJ90" s="584"/>
      <c r="VIK90" s="584"/>
      <c r="VIL90" s="584"/>
      <c r="VIM90" s="584"/>
      <c r="VIN90" s="584"/>
      <c r="VIO90" s="584"/>
      <c r="VIP90" s="584"/>
      <c r="VIQ90" s="584"/>
      <c r="VIR90" s="584"/>
      <c r="VIS90" s="584"/>
      <c r="VIT90" s="584"/>
      <c r="VIU90" s="584"/>
      <c r="VIV90" s="584"/>
      <c r="VIW90" s="584"/>
      <c r="VIX90" s="584"/>
      <c r="VIY90" s="584"/>
      <c r="VIZ90" s="584"/>
      <c r="VJA90" s="584"/>
      <c r="VJB90" s="584"/>
      <c r="VJC90" s="584"/>
      <c r="VJD90" s="584"/>
      <c r="VJE90" s="584"/>
      <c r="VJF90" s="584"/>
      <c r="VJG90" s="584"/>
      <c r="VJH90" s="584"/>
      <c r="VJI90" s="584"/>
      <c r="VJJ90" s="584"/>
      <c r="VJK90" s="584"/>
      <c r="VJL90" s="584"/>
      <c r="VJM90" s="584"/>
      <c r="VJN90" s="584"/>
      <c r="VJO90" s="584"/>
      <c r="VJP90" s="584"/>
      <c r="VJQ90" s="584"/>
      <c r="VJR90" s="584"/>
      <c r="VJS90" s="584"/>
      <c r="VJT90" s="584"/>
      <c r="VJU90" s="584"/>
      <c r="VJV90" s="584"/>
      <c r="VJW90" s="584"/>
      <c r="VJX90" s="584"/>
      <c r="VJY90" s="584"/>
      <c r="VJZ90" s="584"/>
      <c r="VKA90" s="584"/>
      <c r="VKB90" s="584"/>
      <c r="VKC90" s="584"/>
      <c r="VKD90" s="584"/>
      <c r="VKE90" s="584"/>
      <c r="VKF90" s="584"/>
      <c r="VKG90" s="584"/>
      <c r="VKH90" s="584"/>
      <c r="VKI90" s="584"/>
      <c r="VKJ90" s="584"/>
      <c r="VKK90" s="584"/>
      <c r="VKL90" s="584"/>
      <c r="VKM90" s="584"/>
      <c r="VKN90" s="584"/>
      <c r="VKO90" s="584"/>
      <c r="VKP90" s="584"/>
      <c r="VKQ90" s="584"/>
      <c r="VKR90" s="584"/>
      <c r="VKS90" s="584"/>
      <c r="VKT90" s="584"/>
      <c r="VKU90" s="584"/>
      <c r="VKV90" s="584"/>
      <c r="VKW90" s="584"/>
      <c r="VKX90" s="584"/>
      <c r="VKY90" s="584"/>
      <c r="VKZ90" s="584"/>
      <c r="VLA90" s="584"/>
      <c r="VLB90" s="584"/>
      <c r="VLC90" s="584"/>
      <c r="VLD90" s="584"/>
      <c r="VLE90" s="584"/>
      <c r="VLF90" s="584"/>
      <c r="VLG90" s="584"/>
      <c r="VLH90" s="584"/>
      <c r="VLI90" s="584"/>
      <c r="VLJ90" s="584"/>
      <c r="VLK90" s="584"/>
      <c r="VLL90" s="584"/>
      <c r="VLM90" s="584"/>
      <c r="VLN90" s="584"/>
      <c r="VLO90" s="584"/>
      <c r="VLP90" s="584"/>
      <c r="VLQ90" s="584"/>
      <c r="VLR90" s="584"/>
      <c r="VLS90" s="584"/>
      <c r="VLT90" s="584"/>
      <c r="VLU90" s="584"/>
      <c r="VLV90" s="584"/>
      <c r="VLW90" s="584"/>
      <c r="VLX90" s="584"/>
      <c r="VLY90" s="584"/>
      <c r="VLZ90" s="584"/>
      <c r="VMA90" s="584"/>
      <c r="VMB90" s="584"/>
      <c r="VMC90" s="584"/>
      <c r="VMD90" s="584"/>
      <c r="VME90" s="584"/>
      <c r="VMF90" s="584"/>
      <c r="VMG90" s="584"/>
      <c r="VMH90" s="584"/>
      <c r="VMI90" s="584"/>
      <c r="VMJ90" s="584"/>
      <c r="VMK90" s="584"/>
      <c r="VML90" s="584"/>
      <c r="VMM90" s="584"/>
      <c r="VMN90" s="584"/>
      <c r="VMO90" s="584"/>
      <c r="VMP90" s="584"/>
      <c r="VMQ90" s="584"/>
      <c r="VMR90" s="584"/>
      <c r="VMS90" s="584"/>
      <c r="VMT90" s="584"/>
      <c r="VMU90" s="584"/>
      <c r="VMV90" s="584"/>
      <c r="VMW90" s="584"/>
      <c r="VMX90" s="584"/>
      <c r="VMY90" s="584"/>
      <c r="VMZ90" s="584"/>
      <c r="VNA90" s="584"/>
      <c r="VNB90" s="584"/>
      <c r="VNC90" s="584"/>
      <c r="VND90" s="584"/>
      <c r="VNE90" s="584"/>
      <c r="VNF90" s="584"/>
      <c r="VNG90" s="584"/>
      <c r="VNH90" s="584"/>
      <c r="VNI90" s="584"/>
      <c r="VNJ90" s="584"/>
      <c r="VNK90" s="584"/>
      <c r="VNL90" s="584"/>
      <c r="VNM90" s="584"/>
      <c r="VNN90" s="584"/>
      <c r="VNO90" s="584"/>
      <c r="VNP90" s="584"/>
      <c r="VNQ90" s="584"/>
      <c r="VNR90" s="584"/>
      <c r="VNS90" s="584"/>
      <c r="VNT90" s="584"/>
      <c r="VNU90" s="584"/>
      <c r="VNV90" s="584"/>
      <c r="VNW90" s="584"/>
      <c r="VNX90" s="584"/>
      <c r="VNY90" s="584"/>
      <c r="VNZ90" s="584"/>
      <c r="VOA90" s="584"/>
      <c r="VOB90" s="584"/>
      <c r="VOC90" s="584"/>
      <c r="VOD90" s="584"/>
      <c r="VOE90" s="584"/>
      <c r="VOF90" s="584"/>
      <c r="VOG90" s="584"/>
      <c r="VOH90" s="584"/>
      <c r="VOI90" s="584"/>
      <c r="VOJ90" s="584"/>
      <c r="VOK90" s="584"/>
      <c r="VOL90" s="584"/>
      <c r="VOM90" s="584"/>
      <c r="VON90" s="584"/>
      <c r="VOO90" s="584"/>
      <c r="VOP90" s="584"/>
      <c r="VOQ90" s="584"/>
      <c r="VOR90" s="584"/>
      <c r="VOS90" s="584"/>
      <c r="VOT90" s="584"/>
      <c r="VOU90" s="584"/>
      <c r="VOV90" s="584"/>
      <c r="VOW90" s="584"/>
      <c r="VOX90" s="584"/>
      <c r="VOY90" s="584"/>
      <c r="VOZ90" s="584"/>
      <c r="VPA90" s="584"/>
      <c r="VPB90" s="584"/>
      <c r="VPC90" s="584"/>
      <c r="VPD90" s="584"/>
      <c r="VPE90" s="584"/>
      <c r="VPF90" s="584"/>
      <c r="VPG90" s="584"/>
      <c r="VPH90" s="584"/>
      <c r="VPI90" s="584"/>
      <c r="VPJ90" s="584"/>
      <c r="VPK90" s="584"/>
      <c r="VPL90" s="584"/>
      <c r="VPM90" s="584"/>
      <c r="VPN90" s="584"/>
      <c r="VPO90" s="584"/>
      <c r="VPP90" s="584"/>
      <c r="VPQ90" s="584"/>
      <c r="VPR90" s="584"/>
      <c r="VPS90" s="584"/>
      <c r="VPT90" s="584"/>
      <c r="VPU90" s="584"/>
      <c r="VPV90" s="584"/>
      <c r="VPW90" s="584"/>
      <c r="VPX90" s="584"/>
      <c r="VPY90" s="584"/>
      <c r="VPZ90" s="584"/>
      <c r="VQA90" s="584"/>
      <c r="VQB90" s="584"/>
      <c r="VQC90" s="584"/>
      <c r="VQD90" s="584"/>
      <c r="VQE90" s="584"/>
      <c r="VQF90" s="584"/>
      <c r="VQG90" s="584"/>
      <c r="VQH90" s="584"/>
      <c r="VQI90" s="584"/>
      <c r="VQJ90" s="584"/>
      <c r="VQK90" s="584"/>
      <c r="VQL90" s="584"/>
      <c r="VQM90" s="584"/>
      <c r="VQN90" s="584"/>
      <c r="VQO90" s="584"/>
      <c r="VQP90" s="584"/>
      <c r="VQQ90" s="584"/>
      <c r="VQR90" s="584"/>
      <c r="VQS90" s="584"/>
      <c r="VQT90" s="584"/>
      <c r="VQU90" s="584"/>
      <c r="VQV90" s="584"/>
      <c r="VQW90" s="584"/>
      <c r="VQX90" s="584"/>
      <c r="VQY90" s="584"/>
      <c r="VQZ90" s="584"/>
      <c r="VRA90" s="584"/>
      <c r="VRB90" s="584"/>
      <c r="VRC90" s="584"/>
      <c r="VRD90" s="584"/>
      <c r="VRE90" s="584"/>
      <c r="VRF90" s="584"/>
      <c r="VRG90" s="584"/>
      <c r="VRH90" s="584"/>
      <c r="VRI90" s="584"/>
      <c r="VRJ90" s="584"/>
      <c r="VRK90" s="584"/>
      <c r="VRL90" s="584"/>
      <c r="VRM90" s="584"/>
      <c r="VRN90" s="584"/>
      <c r="VRO90" s="584"/>
      <c r="VRP90" s="584"/>
      <c r="VRQ90" s="584"/>
      <c r="VRR90" s="584"/>
      <c r="VRS90" s="584"/>
      <c r="VRT90" s="584"/>
      <c r="VRU90" s="584"/>
      <c r="VRV90" s="584"/>
      <c r="VRW90" s="584"/>
      <c r="VRX90" s="584"/>
      <c r="VRY90" s="584"/>
      <c r="VRZ90" s="584"/>
      <c r="VSA90" s="584"/>
      <c r="VSB90" s="584"/>
      <c r="VSC90" s="584"/>
      <c r="VSD90" s="584"/>
      <c r="VSE90" s="584"/>
      <c r="VSF90" s="584"/>
      <c r="VSG90" s="584"/>
      <c r="VSH90" s="584"/>
      <c r="VSI90" s="584"/>
      <c r="VSJ90" s="584"/>
      <c r="VSK90" s="584"/>
      <c r="VSL90" s="584"/>
      <c r="VSM90" s="584"/>
      <c r="VSN90" s="584"/>
      <c r="VSO90" s="584"/>
      <c r="VSP90" s="584"/>
      <c r="VSQ90" s="584"/>
      <c r="VSR90" s="584"/>
      <c r="VSS90" s="584"/>
      <c r="VST90" s="584"/>
      <c r="VSU90" s="584"/>
      <c r="VSV90" s="584"/>
      <c r="VSW90" s="584"/>
      <c r="VSX90" s="584"/>
      <c r="VSY90" s="584"/>
      <c r="VSZ90" s="584"/>
      <c r="VTA90" s="584"/>
      <c r="VTB90" s="584"/>
      <c r="VTC90" s="584"/>
      <c r="VTD90" s="584"/>
      <c r="VTE90" s="584"/>
      <c r="VTF90" s="584"/>
      <c r="VTG90" s="584"/>
      <c r="VTH90" s="584"/>
      <c r="VTI90" s="584"/>
      <c r="VTJ90" s="584"/>
      <c r="VTK90" s="584"/>
      <c r="VTL90" s="584"/>
      <c r="VTM90" s="584"/>
      <c r="VTN90" s="584"/>
      <c r="VTO90" s="584"/>
      <c r="VTP90" s="584"/>
      <c r="VTQ90" s="584"/>
      <c r="VTR90" s="584"/>
      <c r="VTS90" s="584"/>
      <c r="VTT90" s="584"/>
      <c r="VTU90" s="584"/>
      <c r="VTV90" s="584"/>
      <c r="VTW90" s="584"/>
      <c r="VTX90" s="584"/>
      <c r="VTY90" s="584"/>
      <c r="VTZ90" s="584"/>
      <c r="VUA90" s="584"/>
      <c r="VUB90" s="584"/>
      <c r="VUC90" s="584"/>
      <c r="VUD90" s="584"/>
      <c r="VUE90" s="584"/>
      <c r="VUF90" s="584"/>
      <c r="VUG90" s="584"/>
      <c r="VUH90" s="584"/>
      <c r="VUI90" s="584"/>
      <c r="VUJ90" s="584"/>
      <c r="VUK90" s="584"/>
      <c r="VUL90" s="584"/>
      <c r="VUM90" s="584"/>
      <c r="VUN90" s="584"/>
      <c r="VUO90" s="584"/>
      <c r="VUP90" s="584"/>
      <c r="VUQ90" s="584"/>
      <c r="VUR90" s="584"/>
      <c r="VUS90" s="584"/>
      <c r="VUT90" s="584"/>
      <c r="VUU90" s="584"/>
      <c r="VUV90" s="584"/>
      <c r="VUW90" s="584"/>
      <c r="VUX90" s="584"/>
      <c r="VUY90" s="584"/>
      <c r="VUZ90" s="584"/>
      <c r="VVA90" s="584"/>
      <c r="VVB90" s="584"/>
      <c r="VVC90" s="584"/>
      <c r="VVD90" s="584"/>
      <c r="VVE90" s="584"/>
      <c r="VVF90" s="584"/>
      <c r="VVG90" s="584"/>
      <c r="VVH90" s="584"/>
      <c r="VVI90" s="584"/>
      <c r="VVJ90" s="584"/>
      <c r="VVK90" s="584"/>
      <c r="VVL90" s="584"/>
      <c r="VVM90" s="584"/>
      <c r="VVN90" s="584"/>
      <c r="VVO90" s="584"/>
      <c r="VVP90" s="584"/>
      <c r="VVQ90" s="584"/>
      <c r="VVR90" s="584"/>
      <c r="VVS90" s="584"/>
      <c r="VVT90" s="584"/>
      <c r="VVU90" s="584"/>
      <c r="VVV90" s="584"/>
      <c r="VVW90" s="584"/>
      <c r="VVX90" s="584"/>
      <c r="VVY90" s="584"/>
      <c r="VVZ90" s="584"/>
      <c r="VWA90" s="584"/>
      <c r="VWB90" s="584"/>
      <c r="VWC90" s="584"/>
      <c r="VWD90" s="584"/>
      <c r="VWE90" s="584"/>
      <c r="VWF90" s="584"/>
      <c r="VWG90" s="584"/>
      <c r="VWH90" s="584"/>
      <c r="VWI90" s="584"/>
      <c r="VWJ90" s="584"/>
      <c r="VWK90" s="584"/>
      <c r="VWL90" s="584"/>
      <c r="VWM90" s="584"/>
      <c r="VWN90" s="584"/>
      <c r="VWO90" s="584"/>
      <c r="VWP90" s="584"/>
      <c r="VWQ90" s="584"/>
      <c r="VWR90" s="584"/>
      <c r="VWS90" s="584"/>
      <c r="VWT90" s="584"/>
      <c r="VWU90" s="584"/>
      <c r="VWV90" s="584"/>
      <c r="VWW90" s="584"/>
      <c r="VWX90" s="584"/>
      <c r="VWY90" s="584"/>
      <c r="VWZ90" s="584"/>
      <c r="VXA90" s="584"/>
      <c r="VXB90" s="584"/>
      <c r="VXC90" s="584"/>
      <c r="VXD90" s="584"/>
      <c r="VXE90" s="584"/>
      <c r="VXF90" s="584"/>
      <c r="VXG90" s="584"/>
      <c r="VXH90" s="584"/>
      <c r="VXI90" s="584"/>
      <c r="VXJ90" s="584"/>
      <c r="VXK90" s="584"/>
      <c r="VXL90" s="584"/>
      <c r="VXM90" s="584"/>
      <c r="VXN90" s="584"/>
      <c r="VXO90" s="584"/>
      <c r="VXP90" s="584"/>
      <c r="VXQ90" s="584"/>
      <c r="VXR90" s="584"/>
      <c r="VXS90" s="584"/>
      <c r="VXT90" s="584"/>
      <c r="VXU90" s="584"/>
      <c r="VXV90" s="584"/>
      <c r="VXW90" s="584"/>
      <c r="VXX90" s="584"/>
      <c r="VXY90" s="584"/>
      <c r="VXZ90" s="584"/>
      <c r="VYA90" s="584"/>
      <c r="VYB90" s="584"/>
      <c r="VYC90" s="584"/>
      <c r="VYD90" s="584"/>
      <c r="VYE90" s="584"/>
      <c r="VYF90" s="584"/>
      <c r="VYG90" s="584"/>
      <c r="VYH90" s="584"/>
      <c r="VYI90" s="584"/>
      <c r="VYJ90" s="584"/>
      <c r="VYK90" s="584"/>
      <c r="VYL90" s="584"/>
      <c r="VYM90" s="584"/>
      <c r="VYN90" s="584"/>
      <c r="VYO90" s="584"/>
      <c r="VYP90" s="584"/>
      <c r="VYQ90" s="584"/>
      <c r="VYR90" s="584"/>
      <c r="VYS90" s="584"/>
      <c r="VYT90" s="584"/>
      <c r="VYU90" s="584"/>
      <c r="VYV90" s="584"/>
      <c r="VYW90" s="584"/>
      <c r="VYX90" s="584"/>
      <c r="VYY90" s="584"/>
      <c r="VYZ90" s="584"/>
      <c r="VZA90" s="584"/>
      <c r="VZB90" s="584"/>
      <c r="VZC90" s="584"/>
      <c r="VZD90" s="584"/>
      <c r="VZE90" s="584"/>
      <c r="VZF90" s="584"/>
      <c r="VZG90" s="584"/>
      <c r="VZH90" s="584"/>
      <c r="VZI90" s="584"/>
      <c r="VZJ90" s="584"/>
      <c r="VZK90" s="584"/>
      <c r="VZL90" s="584"/>
      <c r="VZM90" s="584"/>
      <c r="VZN90" s="584"/>
      <c r="VZO90" s="584"/>
      <c r="VZP90" s="584"/>
      <c r="VZQ90" s="584"/>
      <c r="VZR90" s="584"/>
      <c r="VZS90" s="584"/>
      <c r="VZT90" s="584"/>
      <c r="VZU90" s="584"/>
      <c r="VZV90" s="584"/>
      <c r="VZW90" s="584"/>
      <c r="VZX90" s="584"/>
      <c r="VZY90" s="584"/>
      <c r="VZZ90" s="584"/>
      <c r="WAA90" s="584"/>
      <c r="WAB90" s="584"/>
      <c r="WAC90" s="584"/>
      <c r="WAD90" s="584"/>
      <c r="WAE90" s="584"/>
      <c r="WAF90" s="584"/>
      <c r="WAG90" s="584"/>
      <c r="WAH90" s="584"/>
      <c r="WAI90" s="584"/>
      <c r="WAJ90" s="584"/>
      <c r="WAK90" s="584"/>
      <c r="WAL90" s="584"/>
      <c r="WAM90" s="584"/>
      <c r="WAN90" s="584"/>
      <c r="WAO90" s="584"/>
      <c r="WAP90" s="584"/>
      <c r="WAQ90" s="584"/>
      <c r="WAR90" s="584"/>
      <c r="WAS90" s="584"/>
      <c r="WAT90" s="584"/>
      <c r="WAU90" s="584"/>
      <c r="WAV90" s="584"/>
      <c r="WAW90" s="584"/>
      <c r="WAX90" s="584"/>
      <c r="WAY90" s="584"/>
      <c r="WAZ90" s="584"/>
      <c r="WBA90" s="584"/>
      <c r="WBB90" s="584"/>
      <c r="WBC90" s="584"/>
      <c r="WBD90" s="584"/>
      <c r="WBE90" s="584"/>
      <c r="WBF90" s="584"/>
      <c r="WBG90" s="584"/>
      <c r="WBH90" s="584"/>
      <c r="WBI90" s="584"/>
      <c r="WBJ90" s="584"/>
      <c r="WBK90" s="584"/>
      <c r="WBL90" s="584"/>
      <c r="WBM90" s="584"/>
      <c r="WBN90" s="584"/>
      <c r="WBO90" s="584"/>
      <c r="WBP90" s="584"/>
      <c r="WBQ90" s="584"/>
      <c r="WBR90" s="584"/>
      <c r="WBS90" s="584"/>
      <c r="WBT90" s="584"/>
      <c r="WBU90" s="584"/>
      <c r="WBV90" s="584"/>
      <c r="WBW90" s="584"/>
      <c r="WBX90" s="584"/>
      <c r="WBY90" s="584"/>
      <c r="WBZ90" s="584"/>
      <c r="WCA90" s="584"/>
      <c r="WCB90" s="584"/>
      <c r="WCC90" s="584"/>
      <c r="WCD90" s="584"/>
      <c r="WCE90" s="584"/>
      <c r="WCF90" s="584"/>
      <c r="WCG90" s="584"/>
      <c r="WCH90" s="584"/>
      <c r="WCI90" s="584"/>
      <c r="WCJ90" s="584"/>
      <c r="WCK90" s="584"/>
      <c r="WCL90" s="584"/>
      <c r="WCM90" s="584"/>
      <c r="WCN90" s="584"/>
      <c r="WCO90" s="584"/>
      <c r="WCP90" s="584"/>
      <c r="WCQ90" s="584"/>
      <c r="WCR90" s="584"/>
      <c r="WCS90" s="584"/>
      <c r="WCT90" s="584"/>
      <c r="WCU90" s="584"/>
      <c r="WCV90" s="584"/>
      <c r="WCW90" s="584"/>
      <c r="WCX90" s="584"/>
      <c r="WCY90" s="584"/>
      <c r="WCZ90" s="584"/>
      <c r="WDA90" s="584"/>
      <c r="WDB90" s="584"/>
      <c r="WDC90" s="584"/>
      <c r="WDD90" s="584"/>
      <c r="WDE90" s="584"/>
      <c r="WDF90" s="584"/>
      <c r="WDG90" s="584"/>
      <c r="WDH90" s="584"/>
      <c r="WDI90" s="584"/>
      <c r="WDJ90" s="584"/>
      <c r="WDK90" s="584"/>
      <c r="WDL90" s="584"/>
      <c r="WDM90" s="584"/>
      <c r="WDN90" s="584"/>
      <c r="WDO90" s="584"/>
      <c r="WDP90" s="584"/>
      <c r="WDQ90" s="584"/>
      <c r="WDR90" s="584"/>
      <c r="WDS90" s="584"/>
      <c r="WDT90" s="584"/>
      <c r="WDU90" s="584"/>
      <c r="WDV90" s="584"/>
      <c r="WDW90" s="584"/>
      <c r="WDX90" s="584"/>
      <c r="WDY90" s="584"/>
      <c r="WDZ90" s="584"/>
      <c r="WEA90" s="584"/>
      <c r="WEB90" s="584"/>
      <c r="WEC90" s="584"/>
      <c r="WED90" s="584"/>
      <c r="WEE90" s="584"/>
      <c r="WEF90" s="584"/>
      <c r="WEG90" s="584"/>
      <c r="WEH90" s="584"/>
      <c r="WEI90" s="584"/>
      <c r="WEJ90" s="584"/>
      <c r="WEK90" s="584"/>
      <c r="WEL90" s="584"/>
      <c r="WEM90" s="584"/>
      <c r="WEN90" s="584"/>
      <c r="WEO90" s="584"/>
      <c r="WEP90" s="584"/>
      <c r="WEQ90" s="584"/>
      <c r="WER90" s="584"/>
      <c r="WES90" s="584"/>
      <c r="WET90" s="584"/>
      <c r="WEU90" s="584"/>
      <c r="WEV90" s="584"/>
      <c r="WEW90" s="584"/>
      <c r="WEX90" s="584"/>
      <c r="WEY90" s="584"/>
      <c r="WEZ90" s="584"/>
      <c r="WFA90" s="584"/>
      <c r="WFB90" s="584"/>
      <c r="WFC90" s="584"/>
      <c r="WFD90" s="584"/>
      <c r="WFE90" s="584"/>
      <c r="WFF90" s="584"/>
      <c r="WFG90" s="584"/>
      <c r="WFH90" s="584"/>
      <c r="WFI90" s="584"/>
      <c r="WFJ90" s="584"/>
      <c r="WFK90" s="584"/>
      <c r="WFL90" s="584"/>
      <c r="WFM90" s="584"/>
      <c r="WFN90" s="584"/>
      <c r="WFO90" s="584"/>
      <c r="WFP90" s="584"/>
      <c r="WFQ90" s="584"/>
      <c r="WFR90" s="584"/>
      <c r="WFS90" s="584"/>
      <c r="WFT90" s="584"/>
      <c r="WFU90" s="584"/>
      <c r="WFV90" s="584"/>
      <c r="WFW90" s="584"/>
      <c r="WFX90" s="584"/>
      <c r="WFY90" s="584"/>
      <c r="WFZ90" s="584"/>
      <c r="WGA90" s="584"/>
      <c r="WGB90" s="584"/>
      <c r="WGC90" s="584"/>
      <c r="WGD90" s="584"/>
      <c r="WGE90" s="584"/>
      <c r="WGF90" s="584"/>
      <c r="WGG90" s="584"/>
      <c r="WGH90" s="584"/>
      <c r="WGI90" s="584"/>
      <c r="WGJ90" s="584"/>
      <c r="WGK90" s="584"/>
      <c r="WGL90" s="584"/>
      <c r="WGM90" s="584"/>
      <c r="WGN90" s="584"/>
      <c r="WGO90" s="584"/>
      <c r="WGP90" s="584"/>
      <c r="WGQ90" s="584"/>
      <c r="WGR90" s="584"/>
      <c r="WGS90" s="584"/>
      <c r="WGT90" s="584"/>
      <c r="WGU90" s="584"/>
      <c r="WGV90" s="584"/>
      <c r="WGW90" s="584"/>
      <c r="WGX90" s="584"/>
      <c r="WGY90" s="584"/>
      <c r="WGZ90" s="584"/>
      <c r="WHA90" s="584"/>
      <c r="WHB90" s="584"/>
      <c r="WHC90" s="584"/>
      <c r="WHD90" s="584"/>
      <c r="WHE90" s="584"/>
      <c r="WHF90" s="584"/>
      <c r="WHG90" s="584"/>
      <c r="WHH90" s="584"/>
      <c r="WHI90" s="584"/>
      <c r="WHJ90" s="584"/>
      <c r="WHK90" s="584"/>
      <c r="WHL90" s="584"/>
      <c r="WHM90" s="584"/>
      <c r="WHN90" s="584"/>
      <c r="WHO90" s="584"/>
      <c r="WHP90" s="584"/>
      <c r="WHQ90" s="584"/>
      <c r="WHR90" s="584"/>
      <c r="WHS90" s="584"/>
      <c r="WHT90" s="584"/>
      <c r="WHU90" s="584"/>
      <c r="WHV90" s="584"/>
      <c r="WHW90" s="584"/>
      <c r="WHX90" s="584"/>
      <c r="WHY90" s="584"/>
      <c r="WHZ90" s="584"/>
      <c r="WIA90" s="584"/>
      <c r="WIB90" s="584"/>
      <c r="WIC90" s="584"/>
      <c r="WID90" s="584"/>
      <c r="WIE90" s="584"/>
      <c r="WIF90" s="584"/>
      <c r="WIG90" s="584"/>
      <c r="WIH90" s="584"/>
      <c r="WII90" s="584"/>
      <c r="WIJ90" s="584"/>
      <c r="WIK90" s="584"/>
      <c r="WIL90" s="584"/>
      <c r="WIM90" s="584"/>
      <c r="WIN90" s="584"/>
      <c r="WIO90" s="584"/>
      <c r="WIP90" s="584"/>
      <c r="WIQ90" s="584"/>
      <c r="WIR90" s="584"/>
      <c r="WIS90" s="584"/>
      <c r="WIT90" s="584"/>
      <c r="WIU90" s="584"/>
      <c r="WIV90" s="584"/>
      <c r="WIW90" s="584"/>
      <c r="WIX90" s="584"/>
      <c r="WIY90" s="584"/>
      <c r="WIZ90" s="584"/>
      <c r="WJA90" s="584"/>
      <c r="WJB90" s="584"/>
      <c r="WJC90" s="584"/>
      <c r="WJD90" s="584"/>
      <c r="WJE90" s="584"/>
      <c r="WJF90" s="584"/>
      <c r="WJG90" s="584"/>
      <c r="WJH90" s="584"/>
      <c r="WJI90" s="584"/>
      <c r="WJJ90" s="584"/>
      <c r="WJK90" s="584"/>
      <c r="WJL90" s="584"/>
      <c r="WJM90" s="584"/>
      <c r="WJN90" s="584"/>
      <c r="WJO90" s="584"/>
      <c r="WJP90" s="584"/>
      <c r="WJQ90" s="584"/>
      <c r="WJR90" s="584"/>
      <c r="WJS90" s="584"/>
      <c r="WJT90" s="584"/>
      <c r="WJU90" s="584"/>
      <c r="WJV90" s="584"/>
      <c r="WJW90" s="584"/>
      <c r="WJX90" s="584"/>
      <c r="WJY90" s="584"/>
      <c r="WJZ90" s="584"/>
      <c r="WKA90" s="584"/>
      <c r="WKB90" s="584"/>
      <c r="WKC90" s="584"/>
      <c r="WKD90" s="584"/>
      <c r="WKE90" s="584"/>
      <c r="WKF90" s="584"/>
      <c r="WKG90" s="584"/>
      <c r="WKH90" s="584"/>
      <c r="WKI90" s="584"/>
      <c r="WKJ90" s="584"/>
      <c r="WKK90" s="584"/>
      <c r="WKL90" s="584"/>
      <c r="WKM90" s="584"/>
      <c r="WKN90" s="584"/>
      <c r="WKO90" s="584"/>
      <c r="WKP90" s="584"/>
      <c r="WKQ90" s="584"/>
      <c r="WKR90" s="584"/>
      <c r="WKS90" s="584"/>
      <c r="WKT90" s="584"/>
      <c r="WKU90" s="584"/>
      <c r="WKV90" s="584"/>
      <c r="WKW90" s="584"/>
      <c r="WKX90" s="584"/>
      <c r="WKY90" s="584"/>
      <c r="WKZ90" s="584"/>
      <c r="WLA90" s="584"/>
      <c r="WLB90" s="584"/>
      <c r="WLC90" s="584"/>
      <c r="WLD90" s="584"/>
      <c r="WLE90" s="584"/>
      <c r="WLF90" s="584"/>
      <c r="WLG90" s="584"/>
      <c r="WLH90" s="584"/>
      <c r="WLI90" s="584"/>
      <c r="WLJ90" s="584"/>
      <c r="WLK90" s="584"/>
      <c r="WLL90" s="584"/>
      <c r="WLM90" s="584"/>
      <c r="WLN90" s="584"/>
      <c r="WLO90" s="584"/>
      <c r="WLP90" s="584"/>
      <c r="WLQ90" s="584"/>
      <c r="WLR90" s="584"/>
      <c r="WLS90" s="584"/>
      <c r="WLT90" s="584"/>
      <c r="WLU90" s="584"/>
      <c r="WLV90" s="584"/>
      <c r="WLW90" s="584"/>
      <c r="WLX90" s="584"/>
      <c r="WLY90" s="584"/>
      <c r="WLZ90" s="584"/>
      <c r="WMA90" s="584"/>
      <c r="WMB90" s="584"/>
      <c r="WMC90" s="584"/>
      <c r="WMD90" s="584"/>
      <c r="WME90" s="584"/>
      <c r="WMF90" s="584"/>
      <c r="WMG90" s="584"/>
      <c r="WMH90" s="584"/>
      <c r="WMI90" s="584"/>
      <c r="WMJ90" s="584"/>
      <c r="WMK90" s="584"/>
      <c r="WML90" s="584"/>
      <c r="WMM90" s="584"/>
      <c r="WMN90" s="584"/>
      <c r="WMO90" s="584"/>
      <c r="WMP90" s="584"/>
      <c r="WMQ90" s="584"/>
      <c r="WMR90" s="584"/>
      <c r="WMS90" s="584"/>
      <c r="WMT90" s="584"/>
      <c r="WMU90" s="584"/>
      <c r="WMV90" s="584"/>
      <c r="WMW90" s="584"/>
      <c r="WMX90" s="584"/>
      <c r="WMY90" s="584"/>
      <c r="WMZ90" s="584"/>
      <c r="WNA90" s="584"/>
      <c r="WNB90" s="584"/>
      <c r="WNC90" s="584"/>
      <c r="WND90" s="584"/>
      <c r="WNE90" s="584"/>
      <c r="WNF90" s="584"/>
      <c r="WNG90" s="584"/>
      <c r="WNH90" s="584"/>
      <c r="WNI90" s="584"/>
      <c r="WNJ90" s="584"/>
      <c r="WNK90" s="584"/>
      <c r="WNL90" s="584"/>
      <c r="WNM90" s="584"/>
      <c r="WNN90" s="584"/>
      <c r="WNO90" s="584"/>
      <c r="WNP90" s="584"/>
      <c r="WNQ90" s="584"/>
      <c r="WNR90" s="584"/>
      <c r="WNS90" s="584"/>
      <c r="WNT90" s="584"/>
      <c r="WNU90" s="584"/>
      <c r="WNV90" s="584"/>
      <c r="WNW90" s="584"/>
      <c r="WNX90" s="584"/>
      <c r="WNY90" s="584"/>
      <c r="WNZ90" s="584"/>
      <c r="WOA90" s="584"/>
      <c r="WOB90" s="584"/>
      <c r="WOC90" s="584"/>
      <c r="WOD90" s="584"/>
      <c r="WOE90" s="584"/>
      <c r="WOF90" s="584"/>
      <c r="WOG90" s="584"/>
      <c r="WOH90" s="584"/>
      <c r="WOI90" s="584"/>
      <c r="WOJ90" s="584"/>
      <c r="WOK90" s="584"/>
      <c r="WOL90" s="584"/>
      <c r="WOM90" s="584"/>
      <c r="WON90" s="584"/>
      <c r="WOO90" s="584"/>
      <c r="WOP90" s="584"/>
      <c r="WOQ90" s="584"/>
      <c r="WOR90" s="584"/>
      <c r="WOS90" s="584"/>
      <c r="WOT90" s="584"/>
      <c r="WOU90" s="584"/>
      <c r="WOV90" s="584"/>
      <c r="WOW90" s="584"/>
      <c r="WOX90" s="584"/>
      <c r="WOY90" s="584"/>
      <c r="WOZ90" s="584"/>
      <c r="WPA90" s="584"/>
      <c r="WPB90" s="584"/>
      <c r="WPC90" s="584"/>
      <c r="WPD90" s="584"/>
      <c r="WPE90" s="584"/>
      <c r="WPF90" s="584"/>
      <c r="WPG90" s="584"/>
      <c r="WPH90" s="584"/>
      <c r="WPI90" s="584"/>
      <c r="WPJ90" s="584"/>
      <c r="WPK90" s="584"/>
      <c r="WPL90" s="584"/>
      <c r="WPM90" s="584"/>
      <c r="WPN90" s="584"/>
      <c r="WPO90" s="584"/>
      <c r="WPP90" s="584"/>
      <c r="WPQ90" s="584"/>
      <c r="WPR90" s="584"/>
      <c r="WPS90" s="584"/>
      <c r="WPT90" s="584"/>
      <c r="WPU90" s="584"/>
      <c r="WPV90" s="584"/>
      <c r="WPW90" s="584"/>
      <c r="WPX90" s="584"/>
      <c r="WPY90" s="584"/>
      <c r="WPZ90" s="584"/>
      <c r="WQA90" s="584"/>
      <c r="WQB90" s="584"/>
      <c r="WQC90" s="584"/>
      <c r="WQD90" s="584"/>
      <c r="WQE90" s="584"/>
      <c r="WQF90" s="584"/>
      <c r="WQG90" s="584"/>
      <c r="WQH90" s="584"/>
      <c r="WQI90" s="584"/>
      <c r="WQJ90" s="584"/>
      <c r="WQK90" s="584"/>
      <c r="WQL90" s="584"/>
      <c r="WQM90" s="584"/>
      <c r="WQN90" s="584"/>
      <c r="WQO90" s="584"/>
      <c r="WQP90" s="584"/>
      <c r="WQQ90" s="584"/>
      <c r="WQR90" s="584"/>
      <c r="WQS90" s="584"/>
      <c r="WQT90" s="584"/>
      <c r="WQU90" s="584"/>
      <c r="WQV90" s="584"/>
      <c r="WQW90" s="584"/>
      <c r="WQX90" s="584"/>
      <c r="WQY90" s="584"/>
      <c r="WQZ90" s="584"/>
      <c r="WRA90" s="584"/>
      <c r="WRB90" s="584"/>
      <c r="WRC90" s="584"/>
      <c r="WRD90" s="584"/>
      <c r="WRE90" s="584"/>
      <c r="WRF90" s="584"/>
      <c r="WRG90" s="584"/>
      <c r="WRH90" s="584"/>
      <c r="WRI90" s="584"/>
      <c r="WRJ90" s="584"/>
      <c r="WRK90" s="584"/>
      <c r="WRL90" s="584"/>
      <c r="WRM90" s="584"/>
      <c r="WRN90" s="584"/>
      <c r="WRO90" s="584"/>
      <c r="WRP90" s="584"/>
      <c r="WRQ90" s="584"/>
      <c r="WRR90" s="584"/>
      <c r="WRS90" s="584"/>
      <c r="WRT90" s="584"/>
      <c r="WRU90" s="584"/>
      <c r="WRV90" s="584"/>
      <c r="WRW90" s="584"/>
      <c r="WRX90" s="584"/>
      <c r="WRY90" s="584"/>
      <c r="WRZ90" s="584"/>
      <c r="WSA90" s="584"/>
      <c r="WSB90" s="584"/>
      <c r="WSC90" s="584"/>
      <c r="WSD90" s="584"/>
      <c r="WSE90" s="584"/>
      <c r="WSF90" s="584"/>
      <c r="WSG90" s="584"/>
      <c r="WSH90" s="584"/>
      <c r="WSI90" s="584"/>
      <c r="WSJ90" s="584"/>
      <c r="WSK90" s="584"/>
      <c r="WSL90" s="584"/>
      <c r="WSM90" s="584"/>
      <c r="WSN90" s="584"/>
      <c r="WSO90" s="584"/>
      <c r="WSP90" s="584"/>
      <c r="WSQ90" s="584"/>
      <c r="WSR90" s="584"/>
      <c r="WSS90" s="584"/>
      <c r="WST90" s="584"/>
      <c r="WSU90" s="584"/>
      <c r="WSV90" s="584"/>
      <c r="WSW90" s="584"/>
      <c r="WSX90" s="584"/>
      <c r="WSY90" s="584"/>
      <c r="WSZ90" s="584"/>
      <c r="WTA90" s="584"/>
      <c r="WTB90" s="584"/>
      <c r="WTC90" s="584"/>
      <c r="WTD90" s="584"/>
      <c r="WTE90" s="584"/>
      <c r="WTF90" s="584"/>
      <c r="WTG90" s="584"/>
      <c r="WTH90" s="584"/>
      <c r="WTI90" s="584"/>
      <c r="WTJ90" s="584"/>
      <c r="WTK90" s="584"/>
      <c r="WTL90" s="584"/>
      <c r="WTM90" s="584"/>
      <c r="WTN90" s="584"/>
      <c r="WTO90" s="584"/>
      <c r="WTP90" s="584"/>
      <c r="WTQ90" s="584"/>
      <c r="WTR90" s="584"/>
      <c r="WTS90" s="584"/>
      <c r="WTT90" s="584"/>
      <c r="WTU90" s="584"/>
      <c r="WTV90" s="584"/>
      <c r="WTW90" s="584"/>
      <c r="WTX90" s="584"/>
      <c r="WTY90" s="584"/>
      <c r="WTZ90" s="584"/>
      <c r="WUA90" s="584"/>
      <c r="WUB90" s="584"/>
      <c r="WUC90" s="584"/>
      <c r="WUD90" s="584"/>
      <c r="WUE90" s="584"/>
      <c r="WUF90" s="584"/>
      <c r="WUG90" s="584"/>
      <c r="WUH90" s="584"/>
      <c r="WUI90" s="584"/>
      <c r="WUJ90" s="584"/>
      <c r="WUK90" s="584"/>
      <c r="WUL90" s="584"/>
      <c r="WUM90" s="584"/>
      <c r="WUN90" s="584"/>
      <c r="WUO90" s="584"/>
      <c r="WUP90" s="584"/>
      <c r="WUQ90" s="584"/>
      <c r="WUR90" s="584"/>
      <c r="WUS90" s="584"/>
      <c r="WUT90" s="584"/>
      <c r="WUU90" s="584"/>
      <c r="WUV90" s="584"/>
      <c r="WUW90" s="584"/>
      <c r="WUX90" s="584"/>
      <c r="WUY90" s="584"/>
      <c r="WUZ90" s="584"/>
      <c r="WVA90" s="584"/>
      <c r="WVB90" s="584"/>
      <c r="WVC90" s="584"/>
      <c r="WVD90" s="584"/>
      <c r="WVE90" s="584"/>
      <c r="WVF90" s="584"/>
      <c r="WVG90" s="584"/>
      <c r="WVH90" s="584"/>
      <c r="WVI90" s="584"/>
      <c r="WVJ90" s="584"/>
      <c r="WVK90" s="584"/>
      <c r="WVL90" s="584"/>
      <c r="WVM90" s="584"/>
      <c r="WVN90" s="584"/>
      <c r="WVO90" s="584"/>
      <c r="WVP90" s="584"/>
      <c r="WVQ90" s="584"/>
      <c r="WVR90" s="584"/>
      <c r="WVS90" s="584"/>
      <c r="WVT90" s="584"/>
      <c r="WVU90" s="584"/>
      <c r="WVV90" s="584"/>
      <c r="WVW90" s="584"/>
      <c r="WVX90" s="584"/>
      <c r="WVY90" s="584"/>
      <c r="WVZ90" s="584"/>
      <c r="WWA90" s="584"/>
      <c r="WWB90" s="584"/>
      <c r="WWC90" s="584"/>
      <c r="WWD90" s="584"/>
      <c r="WWE90" s="584"/>
      <c r="WWF90" s="584"/>
      <c r="WWG90" s="584"/>
      <c r="WWH90" s="584"/>
      <c r="WWI90" s="584"/>
      <c r="WWJ90" s="584"/>
      <c r="WWK90" s="584"/>
      <c r="WWL90" s="584"/>
      <c r="WWM90" s="584"/>
      <c r="WWN90" s="584"/>
      <c r="WWO90" s="584"/>
      <c r="WWP90" s="584"/>
      <c r="WWQ90" s="584"/>
      <c r="WWR90" s="584"/>
      <c r="WWS90" s="584"/>
      <c r="WWT90" s="584"/>
      <c r="WWU90" s="584"/>
      <c r="WWV90" s="584"/>
      <c r="WWW90" s="584"/>
      <c r="WWX90" s="584"/>
      <c r="WWY90" s="584"/>
      <c r="WWZ90" s="584"/>
      <c r="WXA90" s="584"/>
      <c r="WXB90" s="584"/>
      <c r="WXC90" s="584"/>
      <c r="WXD90" s="584"/>
      <c r="WXE90" s="584"/>
      <c r="WXF90" s="584"/>
      <c r="WXG90" s="584"/>
      <c r="WXH90" s="584"/>
      <c r="WXI90" s="584"/>
      <c r="WXJ90" s="584"/>
      <c r="WXK90" s="584"/>
      <c r="WXL90" s="584"/>
      <c r="WXM90" s="584"/>
      <c r="WXN90" s="584"/>
      <c r="WXO90" s="584"/>
      <c r="WXP90" s="584"/>
      <c r="WXQ90" s="584"/>
      <c r="WXR90" s="584"/>
      <c r="WXS90" s="584"/>
      <c r="WXT90" s="584"/>
      <c r="WXU90" s="584"/>
      <c r="WXV90" s="584"/>
      <c r="WXW90" s="584"/>
      <c r="WXX90" s="584"/>
      <c r="WXY90" s="584"/>
      <c r="WXZ90" s="584"/>
      <c r="WYA90" s="584"/>
      <c r="WYB90" s="584"/>
      <c r="WYC90" s="584"/>
      <c r="WYD90" s="584"/>
      <c r="WYE90" s="584"/>
      <c r="WYF90" s="584"/>
      <c r="WYG90" s="584"/>
      <c r="WYH90" s="584"/>
      <c r="WYI90" s="584"/>
      <c r="WYJ90" s="584"/>
      <c r="WYK90" s="584"/>
      <c r="WYL90" s="584"/>
      <c r="WYM90" s="584"/>
      <c r="WYN90" s="584"/>
      <c r="WYO90" s="584"/>
      <c r="WYP90" s="584"/>
      <c r="WYQ90" s="584"/>
      <c r="WYR90" s="584"/>
      <c r="WYS90" s="584"/>
      <c r="WYT90" s="584"/>
      <c r="WYU90" s="584"/>
      <c r="WYV90" s="584"/>
      <c r="WYW90" s="584"/>
      <c r="WYX90" s="584"/>
      <c r="WYY90" s="584"/>
      <c r="WYZ90" s="584"/>
      <c r="WZA90" s="584"/>
      <c r="WZB90" s="584"/>
      <c r="WZC90" s="584"/>
      <c r="WZD90" s="584"/>
      <c r="WZE90" s="584"/>
      <c r="WZF90" s="584"/>
      <c r="WZG90" s="584"/>
      <c r="WZH90" s="584"/>
      <c r="WZI90" s="584"/>
      <c r="WZJ90" s="584"/>
      <c r="WZK90" s="584"/>
      <c r="WZL90" s="584"/>
      <c r="WZM90" s="584"/>
      <c r="WZN90" s="584"/>
      <c r="WZO90" s="584"/>
      <c r="WZP90" s="584"/>
      <c r="WZQ90" s="584"/>
      <c r="WZR90" s="584"/>
      <c r="WZS90" s="584"/>
      <c r="WZT90" s="584"/>
      <c r="WZU90" s="584"/>
      <c r="WZV90" s="584"/>
      <c r="WZW90" s="584"/>
      <c r="WZX90" s="584"/>
      <c r="WZY90" s="584"/>
      <c r="WZZ90" s="584"/>
      <c r="XAA90" s="584"/>
      <c r="XAB90" s="584"/>
      <c r="XAC90" s="584"/>
      <c r="XAD90" s="584"/>
      <c r="XAE90" s="584"/>
      <c r="XAF90" s="584"/>
      <c r="XAG90" s="584"/>
      <c r="XAH90" s="584"/>
      <c r="XAI90" s="584"/>
      <c r="XAJ90" s="584"/>
      <c r="XAK90" s="584"/>
      <c r="XAL90" s="584"/>
      <c r="XAM90" s="584"/>
      <c r="XAN90" s="584"/>
      <c r="XAO90" s="584"/>
      <c r="XAP90" s="584"/>
      <c r="XAQ90" s="584"/>
      <c r="XAR90" s="584"/>
      <c r="XAS90" s="584"/>
      <c r="XAT90" s="584"/>
      <c r="XAU90" s="584"/>
      <c r="XAV90" s="584"/>
      <c r="XAW90" s="584"/>
      <c r="XAX90" s="584"/>
      <c r="XAY90" s="584"/>
      <c r="XAZ90" s="584"/>
      <c r="XBA90" s="584"/>
      <c r="XBB90" s="584"/>
      <c r="XBC90" s="584"/>
      <c r="XBD90" s="584"/>
      <c r="XBE90" s="584"/>
      <c r="XBF90" s="584"/>
      <c r="XBG90" s="584"/>
      <c r="XBH90" s="584"/>
      <c r="XBI90" s="584"/>
      <c r="XBJ90" s="584"/>
      <c r="XBK90" s="584"/>
      <c r="XBL90" s="584"/>
      <c r="XBM90" s="584"/>
      <c r="XBN90" s="584"/>
      <c r="XBO90" s="584"/>
      <c r="XBP90" s="584"/>
      <c r="XBQ90" s="584"/>
      <c r="XBR90" s="584"/>
      <c r="XBS90" s="584"/>
      <c r="XBT90" s="584"/>
      <c r="XBU90" s="584"/>
      <c r="XBV90" s="584"/>
      <c r="XBW90" s="584"/>
      <c r="XBX90" s="584"/>
      <c r="XBY90" s="584"/>
      <c r="XBZ90" s="584"/>
      <c r="XCA90" s="584"/>
      <c r="XCB90" s="584"/>
      <c r="XCC90" s="584"/>
      <c r="XCD90" s="584"/>
      <c r="XCE90" s="584"/>
      <c r="XCF90" s="584"/>
      <c r="XCG90" s="584"/>
      <c r="XCH90" s="584"/>
      <c r="XCI90" s="584"/>
      <c r="XCJ90" s="584"/>
      <c r="XCK90" s="584"/>
      <c r="XCL90" s="584"/>
      <c r="XCM90" s="584"/>
      <c r="XCN90" s="584"/>
      <c r="XCO90" s="584"/>
      <c r="XCP90" s="584"/>
      <c r="XCQ90" s="584"/>
      <c r="XCR90" s="584"/>
      <c r="XCS90" s="584"/>
      <c r="XCT90" s="584"/>
      <c r="XCU90" s="584"/>
      <c r="XCV90" s="584"/>
      <c r="XCW90" s="584"/>
      <c r="XCX90" s="584"/>
      <c r="XCY90" s="584"/>
      <c r="XCZ90" s="584"/>
      <c r="XDA90" s="584"/>
      <c r="XDB90" s="584"/>
      <c r="XDC90" s="584"/>
      <c r="XDD90" s="584"/>
      <c r="XDE90" s="584"/>
      <c r="XDF90" s="584"/>
      <c r="XDG90" s="584"/>
      <c r="XDH90" s="584"/>
      <c r="XDI90" s="584"/>
      <c r="XDJ90" s="584"/>
      <c r="XDK90" s="584"/>
      <c r="XDL90" s="584"/>
      <c r="XDM90" s="584"/>
      <c r="XDN90" s="584"/>
      <c r="XDO90" s="584"/>
      <c r="XDP90" s="584"/>
      <c r="XDQ90" s="584"/>
      <c r="XDR90" s="584"/>
      <c r="XDS90" s="584"/>
      <c r="XDT90" s="584"/>
      <c r="XDU90" s="584"/>
      <c r="XDV90" s="584"/>
      <c r="XDW90" s="584"/>
      <c r="XDX90" s="584"/>
      <c r="XDY90" s="584"/>
      <c r="XDZ90" s="584"/>
      <c r="XEA90" s="584"/>
      <c r="XEB90" s="584"/>
      <c r="XEC90" s="584"/>
      <c r="XED90" s="584"/>
      <c r="XEE90" s="584"/>
      <c r="XEF90" s="584"/>
      <c r="XEG90" s="584"/>
      <c r="XEH90" s="584"/>
      <c r="XEI90" s="584"/>
      <c r="XEJ90" s="584"/>
      <c r="XEK90" s="584"/>
      <c r="XEL90" s="584"/>
      <c r="XEM90" s="584"/>
      <c r="XEN90" s="584"/>
      <c r="XEO90" s="584"/>
      <c r="XEP90" s="584"/>
      <c r="XEQ90" s="584"/>
      <c r="XER90" s="584"/>
      <c r="XES90" s="584"/>
      <c r="XET90" s="584"/>
      <c r="XEU90" s="584"/>
      <c r="XEV90" s="584"/>
      <c r="XEW90" s="584"/>
      <c r="XEX90" s="584"/>
      <c r="XEY90" s="584"/>
      <c r="XEZ90" s="584"/>
      <c r="XFA90" s="584"/>
    </row>
    <row r="91" spans="1:16381" s="160" customFormat="1" ht="84">
      <c r="A91" s="362" t="s">
        <v>272</v>
      </c>
      <c r="B91" s="36" t="s">
        <v>273</v>
      </c>
      <c r="C91" s="36" t="s">
        <v>274</v>
      </c>
      <c r="D91" s="36" t="s">
        <v>275</v>
      </c>
      <c r="E91" s="36" t="s">
        <v>276</v>
      </c>
      <c r="F91" s="36" t="s">
        <v>277</v>
      </c>
      <c r="G91" s="36" t="s">
        <v>278</v>
      </c>
      <c r="H91" s="36" t="s">
        <v>279</v>
      </c>
      <c r="I91" s="36" t="s">
        <v>280</v>
      </c>
      <c r="J91" s="36" t="s">
        <v>281</v>
      </c>
      <c r="K91" s="36" t="s">
        <v>282</v>
      </c>
      <c r="L91" s="36" t="s">
        <v>283</v>
      </c>
      <c r="M91" s="36" t="s">
        <v>284</v>
      </c>
      <c r="N91" s="36" t="s">
        <v>285</v>
      </c>
      <c r="O91" s="77"/>
      <c r="P91" s="77"/>
      <c r="Q91" s="77"/>
      <c r="R91" s="77"/>
      <c r="S91" s="77"/>
    </row>
    <row r="92" spans="1:16381" s="160" customFormat="1" ht="39.950000000000003" customHeight="1">
      <c r="A92" s="464"/>
      <c r="B92" s="156" t="s">
        <v>133</v>
      </c>
      <c r="C92" s="156" t="s">
        <v>134</v>
      </c>
      <c r="D92" s="156" t="s">
        <v>135</v>
      </c>
      <c r="E92" s="156" t="s">
        <v>190</v>
      </c>
      <c r="F92" s="156" t="s">
        <v>191</v>
      </c>
      <c r="G92" s="156" t="s">
        <v>286</v>
      </c>
      <c r="H92" s="156" t="s">
        <v>287</v>
      </c>
      <c r="I92" s="156" t="s">
        <v>288</v>
      </c>
      <c r="J92" s="156" t="s">
        <v>289</v>
      </c>
      <c r="K92" s="156" t="s">
        <v>290</v>
      </c>
      <c r="L92" s="156" t="s">
        <v>291</v>
      </c>
      <c r="M92" s="156" t="s">
        <v>292</v>
      </c>
      <c r="N92" s="156" t="s">
        <v>293</v>
      </c>
      <c r="O92" s="458"/>
      <c r="P92" s="458"/>
      <c r="Q92" s="458"/>
      <c r="R92" s="458"/>
      <c r="S92" s="458"/>
      <c r="T92" s="458"/>
      <c r="U92" s="458"/>
      <c r="V92" s="458"/>
      <c r="W92" s="458"/>
      <c r="X92" s="458"/>
      <c r="Y92" s="458"/>
      <c r="Z92" s="584"/>
      <c r="AA92" s="584"/>
      <c r="AB92" s="584"/>
      <c r="AC92" s="584"/>
      <c r="AD92" s="584"/>
      <c r="AE92" s="584"/>
      <c r="AF92" s="584"/>
      <c r="AG92" s="584"/>
      <c r="AH92" s="584"/>
      <c r="AI92" s="584"/>
      <c r="AJ92" s="584"/>
      <c r="AK92" s="584"/>
      <c r="AL92" s="584"/>
      <c r="AM92" s="584"/>
      <c r="AN92" s="584"/>
      <c r="AO92" s="584"/>
      <c r="AP92" s="584"/>
      <c r="AQ92" s="584"/>
      <c r="AR92" s="584"/>
      <c r="AS92" s="584"/>
      <c r="AT92" s="584"/>
      <c r="AU92" s="584"/>
      <c r="AV92" s="584"/>
      <c r="AW92" s="584"/>
      <c r="AX92" s="584"/>
      <c r="AY92" s="584"/>
      <c r="AZ92" s="584"/>
      <c r="BA92" s="584"/>
      <c r="BB92" s="584"/>
      <c r="BC92" s="584"/>
      <c r="BD92" s="584"/>
      <c r="BE92" s="584"/>
      <c r="BF92" s="584"/>
      <c r="BG92" s="584"/>
      <c r="BH92" s="584"/>
      <c r="BI92" s="584"/>
      <c r="BJ92" s="584"/>
      <c r="BK92" s="584"/>
      <c r="BL92" s="584"/>
      <c r="BM92" s="584"/>
      <c r="BN92" s="584"/>
      <c r="BO92" s="584"/>
      <c r="BP92" s="584"/>
      <c r="BQ92" s="584"/>
      <c r="BR92" s="584"/>
      <c r="BS92" s="584"/>
      <c r="BT92" s="584"/>
      <c r="BU92" s="584"/>
      <c r="BV92" s="584"/>
      <c r="BW92" s="584"/>
      <c r="BX92" s="584"/>
      <c r="BY92" s="584"/>
      <c r="BZ92" s="584"/>
      <c r="CA92" s="584"/>
      <c r="CB92" s="584"/>
      <c r="CC92" s="584"/>
      <c r="CD92" s="584"/>
      <c r="CE92" s="584"/>
      <c r="CF92" s="584"/>
      <c r="CG92" s="584"/>
      <c r="CH92" s="584"/>
      <c r="CI92" s="584"/>
      <c r="CJ92" s="584"/>
      <c r="CK92" s="584"/>
      <c r="CL92" s="584"/>
      <c r="CM92" s="584"/>
      <c r="CN92" s="584"/>
      <c r="CO92" s="584"/>
      <c r="CP92" s="584"/>
      <c r="CQ92" s="584"/>
      <c r="CR92" s="584"/>
      <c r="CS92" s="584"/>
      <c r="CT92" s="584"/>
      <c r="CU92" s="584"/>
      <c r="CV92" s="584"/>
      <c r="CW92" s="584"/>
      <c r="CX92" s="584"/>
      <c r="CY92" s="584"/>
      <c r="CZ92" s="584"/>
      <c r="DA92" s="584"/>
      <c r="DB92" s="584"/>
      <c r="DC92" s="584"/>
      <c r="DD92" s="584"/>
      <c r="DE92" s="584"/>
      <c r="DF92" s="584"/>
      <c r="DG92" s="584"/>
      <c r="DH92" s="584"/>
      <c r="DI92" s="584"/>
      <c r="DJ92" s="584"/>
      <c r="DK92" s="584"/>
      <c r="DL92" s="584"/>
      <c r="DM92" s="584"/>
      <c r="DN92" s="584"/>
      <c r="DO92" s="584"/>
      <c r="DP92" s="584"/>
      <c r="DQ92" s="584"/>
      <c r="DR92" s="584"/>
      <c r="DS92" s="584"/>
      <c r="DT92" s="584"/>
      <c r="DU92" s="584"/>
      <c r="DV92" s="584"/>
      <c r="DW92" s="584"/>
      <c r="DX92" s="584"/>
      <c r="DY92" s="584"/>
      <c r="DZ92" s="584"/>
      <c r="EA92" s="584"/>
      <c r="EB92" s="584"/>
      <c r="EC92" s="584"/>
      <c r="ED92" s="584"/>
      <c r="EE92" s="584"/>
      <c r="EF92" s="584"/>
      <c r="EG92" s="584"/>
      <c r="EH92" s="584"/>
      <c r="EI92" s="584"/>
      <c r="EJ92" s="584"/>
      <c r="EK92" s="584"/>
      <c r="EL92" s="584"/>
      <c r="EM92" s="584"/>
      <c r="EN92" s="584"/>
      <c r="EO92" s="584"/>
      <c r="EP92" s="584"/>
      <c r="EQ92" s="584"/>
      <c r="ER92" s="584"/>
      <c r="ES92" s="584"/>
      <c r="ET92" s="584"/>
      <c r="EU92" s="584"/>
      <c r="EV92" s="584"/>
      <c r="EW92" s="584"/>
      <c r="EX92" s="584"/>
      <c r="EY92" s="584"/>
      <c r="EZ92" s="584"/>
      <c r="FA92" s="584"/>
      <c r="FB92" s="584"/>
      <c r="FC92" s="584"/>
      <c r="FD92" s="584"/>
      <c r="FE92" s="584"/>
      <c r="FF92" s="584"/>
      <c r="FG92" s="584"/>
      <c r="FH92" s="584"/>
      <c r="FI92" s="584"/>
      <c r="FJ92" s="584"/>
      <c r="FK92" s="584"/>
      <c r="FL92" s="584"/>
      <c r="FM92" s="584"/>
      <c r="FN92" s="584"/>
      <c r="FO92" s="584"/>
      <c r="FP92" s="584"/>
      <c r="FQ92" s="584"/>
      <c r="FR92" s="584"/>
      <c r="FS92" s="584"/>
      <c r="FT92" s="584"/>
      <c r="FU92" s="584"/>
      <c r="FV92" s="584"/>
      <c r="FW92" s="584"/>
      <c r="FX92" s="584"/>
      <c r="FY92" s="584"/>
      <c r="FZ92" s="584"/>
      <c r="GA92" s="584"/>
      <c r="GB92" s="584"/>
      <c r="GC92" s="584"/>
      <c r="GD92" s="584"/>
      <c r="GE92" s="584"/>
      <c r="GF92" s="584"/>
      <c r="GG92" s="584"/>
      <c r="GH92" s="584"/>
      <c r="GI92" s="584"/>
      <c r="GJ92" s="584"/>
      <c r="GK92" s="584"/>
      <c r="GL92" s="584"/>
      <c r="GM92" s="584"/>
      <c r="GN92" s="584"/>
      <c r="GO92" s="584"/>
      <c r="GP92" s="584"/>
      <c r="GQ92" s="584"/>
      <c r="GR92" s="584"/>
      <c r="GS92" s="584"/>
      <c r="GT92" s="584"/>
      <c r="GU92" s="584"/>
      <c r="GV92" s="584"/>
      <c r="GW92" s="584"/>
      <c r="GX92" s="584"/>
      <c r="GY92" s="584"/>
      <c r="GZ92" s="584"/>
      <c r="HA92" s="584"/>
      <c r="HB92" s="584"/>
      <c r="HC92" s="584"/>
      <c r="HD92" s="584"/>
      <c r="HE92" s="584"/>
      <c r="HF92" s="584"/>
      <c r="HG92" s="584"/>
      <c r="HH92" s="584"/>
      <c r="HI92" s="584"/>
      <c r="HJ92" s="584"/>
      <c r="HK92" s="584"/>
      <c r="HL92" s="584"/>
      <c r="HM92" s="584"/>
      <c r="HN92" s="584"/>
      <c r="HO92" s="584"/>
      <c r="HP92" s="584"/>
      <c r="HQ92" s="584"/>
      <c r="HR92" s="584"/>
      <c r="HS92" s="584"/>
      <c r="HT92" s="584"/>
      <c r="HU92" s="584"/>
      <c r="HV92" s="584"/>
      <c r="HW92" s="584"/>
      <c r="HX92" s="584"/>
      <c r="HY92" s="584"/>
      <c r="HZ92" s="584"/>
      <c r="IA92" s="584"/>
      <c r="IB92" s="584"/>
      <c r="IC92" s="584"/>
      <c r="ID92" s="584"/>
      <c r="IE92" s="584"/>
      <c r="IF92" s="584"/>
      <c r="IG92" s="584"/>
      <c r="IH92" s="584"/>
      <c r="II92" s="584"/>
      <c r="IJ92" s="584"/>
      <c r="IK92" s="584"/>
      <c r="IL92" s="584"/>
      <c r="IM92" s="584"/>
      <c r="IN92" s="584"/>
      <c r="IO92" s="584"/>
      <c r="IP92" s="584"/>
      <c r="IQ92" s="584"/>
      <c r="IR92" s="584"/>
      <c r="IS92" s="584"/>
      <c r="IT92" s="584"/>
      <c r="IU92" s="584"/>
      <c r="IV92" s="584"/>
      <c r="IW92" s="584"/>
      <c r="IX92" s="584"/>
      <c r="IY92" s="584"/>
      <c r="IZ92" s="584"/>
      <c r="JA92" s="584"/>
      <c r="JB92" s="584"/>
      <c r="JC92" s="584"/>
      <c r="JD92" s="584"/>
      <c r="JE92" s="584"/>
      <c r="JF92" s="584"/>
      <c r="JG92" s="584"/>
      <c r="JH92" s="584"/>
      <c r="JI92" s="584"/>
      <c r="JJ92" s="584"/>
      <c r="JK92" s="584"/>
      <c r="JL92" s="584"/>
      <c r="JM92" s="584"/>
      <c r="JN92" s="584"/>
      <c r="JO92" s="584"/>
      <c r="JP92" s="584"/>
      <c r="JQ92" s="584"/>
      <c r="JR92" s="584"/>
      <c r="JS92" s="584"/>
      <c r="JT92" s="584"/>
      <c r="JU92" s="584"/>
      <c r="JV92" s="584"/>
      <c r="JW92" s="584"/>
      <c r="JX92" s="584"/>
      <c r="JY92" s="584"/>
      <c r="JZ92" s="584"/>
      <c r="KA92" s="584"/>
      <c r="KB92" s="584"/>
      <c r="KC92" s="584"/>
      <c r="KD92" s="584"/>
      <c r="KE92" s="584"/>
      <c r="KF92" s="584"/>
      <c r="KG92" s="584"/>
      <c r="KH92" s="584"/>
      <c r="KI92" s="584"/>
      <c r="KJ92" s="584"/>
      <c r="KK92" s="584"/>
      <c r="KL92" s="584"/>
      <c r="KM92" s="584"/>
      <c r="KN92" s="584"/>
      <c r="KO92" s="584"/>
      <c r="KP92" s="584"/>
      <c r="KQ92" s="584"/>
      <c r="KR92" s="584"/>
      <c r="KS92" s="584"/>
      <c r="KT92" s="584"/>
      <c r="KU92" s="584"/>
      <c r="KV92" s="584"/>
      <c r="KW92" s="584"/>
      <c r="KX92" s="584"/>
      <c r="KY92" s="584"/>
      <c r="KZ92" s="584"/>
      <c r="LA92" s="584"/>
      <c r="LB92" s="584"/>
      <c r="LC92" s="584"/>
      <c r="LD92" s="584"/>
      <c r="LE92" s="584"/>
      <c r="LF92" s="584"/>
      <c r="LG92" s="584"/>
      <c r="LH92" s="584"/>
      <c r="LI92" s="584"/>
      <c r="LJ92" s="584"/>
      <c r="LK92" s="584"/>
      <c r="LL92" s="584"/>
      <c r="LM92" s="584"/>
      <c r="LN92" s="584"/>
      <c r="LO92" s="584"/>
      <c r="LP92" s="584"/>
      <c r="LQ92" s="584"/>
      <c r="LR92" s="584"/>
      <c r="LS92" s="584"/>
      <c r="LT92" s="584"/>
      <c r="LU92" s="584"/>
      <c r="LV92" s="584"/>
      <c r="LW92" s="584"/>
      <c r="LX92" s="584"/>
      <c r="LY92" s="584"/>
      <c r="LZ92" s="584"/>
      <c r="MA92" s="584"/>
      <c r="MB92" s="584"/>
      <c r="MC92" s="584"/>
      <c r="MD92" s="584"/>
      <c r="ME92" s="584"/>
      <c r="MF92" s="584"/>
      <c r="MG92" s="584"/>
      <c r="MH92" s="584"/>
      <c r="MI92" s="584"/>
      <c r="MJ92" s="584"/>
      <c r="MK92" s="584"/>
      <c r="ML92" s="584"/>
      <c r="MM92" s="584"/>
      <c r="MN92" s="584"/>
      <c r="MO92" s="584"/>
      <c r="MP92" s="584"/>
      <c r="MQ92" s="584"/>
      <c r="MR92" s="584"/>
      <c r="MS92" s="584"/>
      <c r="MT92" s="584"/>
      <c r="MU92" s="584"/>
      <c r="MV92" s="584"/>
      <c r="MW92" s="584"/>
      <c r="MX92" s="584"/>
      <c r="MY92" s="584"/>
      <c r="MZ92" s="584"/>
      <c r="NA92" s="584"/>
      <c r="NB92" s="584"/>
      <c r="NC92" s="584"/>
      <c r="ND92" s="584"/>
      <c r="NE92" s="584"/>
      <c r="NF92" s="584"/>
      <c r="NG92" s="584"/>
      <c r="NH92" s="584"/>
      <c r="NI92" s="584"/>
      <c r="NJ92" s="584"/>
      <c r="NK92" s="584"/>
      <c r="NL92" s="584"/>
      <c r="NM92" s="584"/>
      <c r="NN92" s="584"/>
      <c r="NO92" s="584"/>
      <c r="NP92" s="584"/>
      <c r="NQ92" s="584"/>
      <c r="NR92" s="584"/>
      <c r="NS92" s="584"/>
      <c r="NT92" s="584"/>
      <c r="NU92" s="584"/>
      <c r="NV92" s="584"/>
      <c r="NW92" s="584"/>
      <c r="NX92" s="584"/>
      <c r="NY92" s="584"/>
      <c r="NZ92" s="584"/>
      <c r="OA92" s="584"/>
      <c r="OB92" s="584"/>
      <c r="OC92" s="584"/>
      <c r="OD92" s="584"/>
      <c r="OE92" s="584"/>
      <c r="OF92" s="584"/>
      <c r="OG92" s="584"/>
      <c r="OH92" s="584"/>
      <c r="OI92" s="584"/>
      <c r="OJ92" s="584"/>
      <c r="OK92" s="584"/>
      <c r="OL92" s="584"/>
      <c r="OM92" s="584"/>
      <c r="ON92" s="584"/>
      <c r="OO92" s="584"/>
      <c r="OP92" s="584"/>
      <c r="OQ92" s="584"/>
      <c r="OR92" s="584"/>
      <c r="OS92" s="584"/>
      <c r="OT92" s="584"/>
      <c r="OU92" s="584"/>
      <c r="OV92" s="584"/>
      <c r="OW92" s="584"/>
      <c r="OX92" s="584"/>
      <c r="OY92" s="584"/>
      <c r="OZ92" s="584"/>
      <c r="PA92" s="584"/>
      <c r="PB92" s="584"/>
      <c r="PC92" s="584"/>
      <c r="PD92" s="584"/>
      <c r="PE92" s="584"/>
      <c r="PF92" s="584"/>
      <c r="PG92" s="584"/>
      <c r="PH92" s="584"/>
      <c r="PI92" s="584"/>
      <c r="PJ92" s="584"/>
      <c r="PK92" s="584"/>
      <c r="PL92" s="584"/>
      <c r="PM92" s="584"/>
      <c r="PN92" s="584"/>
      <c r="PO92" s="584"/>
      <c r="PP92" s="584"/>
      <c r="PQ92" s="584"/>
      <c r="PR92" s="584"/>
      <c r="PS92" s="584"/>
      <c r="PT92" s="584"/>
      <c r="PU92" s="584"/>
      <c r="PV92" s="584"/>
      <c r="PW92" s="584"/>
      <c r="PX92" s="584"/>
      <c r="PY92" s="584"/>
      <c r="PZ92" s="584"/>
      <c r="QA92" s="584"/>
      <c r="QB92" s="584"/>
      <c r="QC92" s="584"/>
      <c r="QD92" s="584"/>
      <c r="QE92" s="584"/>
      <c r="QF92" s="584"/>
      <c r="QG92" s="584"/>
      <c r="QH92" s="584"/>
      <c r="QI92" s="584"/>
      <c r="QJ92" s="584"/>
      <c r="QK92" s="584"/>
      <c r="QL92" s="584"/>
      <c r="QM92" s="584"/>
      <c r="QN92" s="584"/>
      <c r="QO92" s="584"/>
      <c r="QP92" s="584"/>
      <c r="QQ92" s="584"/>
      <c r="QR92" s="584"/>
      <c r="QS92" s="584"/>
      <c r="QT92" s="584"/>
      <c r="QU92" s="584"/>
      <c r="QV92" s="584"/>
      <c r="QW92" s="584"/>
      <c r="QX92" s="584"/>
      <c r="QY92" s="584"/>
      <c r="QZ92" s="584"/>
      <c r="RA92" s="584"/>
      <c r="RB92" s="584"/>
      <c r="RC92" s="584"/>
      <c r="RD92" s="584"/>
      <c r="RE92" s="584"/>
      <c r="RF92" s="584"/>
      <c r="RG92" s="584"/>
      <c r="RH92" s="584"/>
      <c r="RI92" s="584"/>
      <c r="RJ92" s="584"/>
      <c r="RK92" s="584"/>
      <c r="RL92" s="584"/>
      <c r="RM92" s="584"/>
      <c r="RN92" s="584"/>
      <c r="RO92" s="584"/>
      <c r="RP92" s="584"/>
      <c r="RQ92" s="584"/>
      <c r="RR92" s="584"/>
      <c r="RS92" s="584"/>
      <c r="RT92" s="584"/>
      <c r="RU92" s="584"/>
      <c r="RV92" s="584"/>
      <c r="RW92" s="584"/>
      <c r="RX92" s="584"/>
      <c r="RY92" s="584"/>
      <c r="RZ92" s="584"/>
      <c r="SA92" s="584"/>
      <c r="SB92" s="584"/>
      <c r="SC92" s="584"/>
      <c r="SD92" s="584"/>
      <c r="SE92" s="584"/>
      <c r="SF92" s="584"/>
      <c r="SG92" s="584"/>
      <c r="SH92" s="584"/>
      <c r="SI92" s="584"/>
      <c r="SJ92" s="584"/>
      <c r="SK92" s="584"/>
      <c r="SL92" s="584"/>
      <c r="SM92" s="584"/>
      <c r="SN92" s="584"/>
      <c r="SO92" s="584"/>
      <c r="SP92" s="584"/>
      <c r="SQ92" s="584"/>
      <c r="SR92" s="584"/>
      <c r="SS92" s="584"/>
      <c r="ST92" s="584"/>
      <c r="SU92" s="584"/>
      <c r="SV92" s="584"/>
      <c r="SW92" s="584"/>
      <c r="SX92" s="584"/>
      <c r="SY92" s="584"/>
      <c r="SZ92" s="584"/>
      <c r="TA92" s="584"/>
      <c r="TB92" s="584"/>
      <c r="TC92" s="584"/>
      <c r="TD92" s="584"/>
      <c r="TE92" s="584"/>
      <c r="TF92" s="584"/>
      <c r="TG92" s="584"/>
      <c r="TH92" s="584"/>
      <c r="TI92" s="584"/>
      <c r="TJ92" s="584"/>
      <c r="TK92" s="584"/>
      <c r="TL92" s="584"/>
      <c r="TM92" s="584"/>
      <c r="TN92" s="584"/>
      <c r="TO92" s="584"/>
      <c r="TP92" s="584"/>
      <c r="TQ92" s="584"/>
      <c r="TR92" s="584"/>
      <c r="TS92" s="584"/>
      <c r="TT92" s="584"/>
      <c r="TU92" s="584"/>
      <c r="TV92" s="584"/>
      <c r="TW92" s="584"/>
      <c r="TX92" s="584"/>
      <c r="TY92" s="584"/>
      <c r="TZ92" s="584"/>
      <c r="UA92" s="584"/>
      <c r="UB92" s="584"/>
      <c r="UC92" s="584"/>
      <c r="UD92" s="584"/>
      <c r="UE92" s="584"/>
      <c r="UF92" s="584"/>
      <c r="UG92" s="584"/>
      <c r="UH92" s="584"/>
      <c r="UI92" s="584"/>
      <c r="UJ92" s="584"/>
      <c r="UK92" s="584"/>
      <c r="UL92" s="584"/>
      <c r="UM92" s="584"/>
      <c r="UN92" s="584"/>
      <c r="UO92" s="584"/>
      <c r="UP92" s="584"/>
      <c r="UQ92" s="584"/>
      <c r="UR92" s="584"/>
      <c r="US92" s="584"/>
      <c r="UT92" s="584"/>
      <c r="UU92" s="584"/>
      <c r="UV92" s="584"/>
      <c r="UW92" s="584"/>
      <c r="UX92" s="584"/>
      <c r="UY92" s="584"/>
      <c r="UZ92" s="584"/>
      <c r="VA92" s="584"/>
      <c r="VB92" s="584"/>
      <c r="VC92" s="584"/>
      <c r="VD92" s="584"/>
      <c r="VE92" s="584"/>
      <c r="VF92" s="584"/>
      <c r="VG92" s="584"/>
      <c r="VH92" s="584"/>
      <c r="VI92" s="584"/>
      <c r="VJ92" s="584"/>
      <c r="VK92" s="584"/>
      <c r="VL92" s="584"/>
      <c r="VM92" s="584"/>
      <c r="VN92" s="584"/>
      <c r="VO92" s="584"/>
      <c r="VP92" s="584"/>
      <c r="VQ92" s="584"/>
      <c r="VR92" s="584"/>
      <c r="VS92" s="584"/>
      <c r="VT92" s="584"/>
      <c r="VU92" s="584"/>
      <c r="VV92" s="584"/>
      <c r="VW92" s="584"/>
      <c r="VX92" s="584"/>
      <c r="VY92" s="584"/>
      <c r="VZ92" s="584"/>
      <c r="WA92" s="584"/>
      <c r="WB92" s="584"/>
      <c r="WC92" s="584"/>
      <c r="WD92" s="584"/>
      <c r="WE92" s="584"/>
      <c r="WF92" s="584"/>
      <c r="WG92" s="584"/>
      <c r="WH92" s="584"/>
      <c r="WI92" s="584"/>
      <c r="WJ92" s="584"/>
      <c r="WK92" s="584"/>
      <c r="WL92" s="584"/>
      <c r="WM92" s="584"/>
      <c r="WN92" s="584"/>
      <c r="WO92" s="584"/>
      <c r="WP92" s="584"/>
      <c r="WQ92" s="584"/>
      <c r="WR92" s="584"/>
      <c r="WS92" s="584"/>
      <c r="WT92" s="584"/>
      <c r="WU92" s="584"/>
      <c r="WV92" s="584"/>
      <c r="WW92" s="584"/>
      <c r="WX92" s="584"/>
      <c r="WY92" s="584"/>
      <c r="WZ92" s="584"/>
      <c r="XA92" s="584"/>
      <c r="XB92" s="584"/>
      <c r="XC92" s="584"/>
      <c r="XD92" s="584"/>
      <c r="XE92" s="584"/>
      <c r="XF92" s="584"/>
      <c r="XG92" s="584"/>
      <c r="XH92" s="584"/>
      <c r="XI92" s="584"/>
      <c r="XJ92" s="584"/>
      <c r="XK92" s="584"/>
      <c r="XL92" s="584"/>
      <c r="XM92" s="584"/>
      <c r="XN92" s="584"/>
      <c r="XO92" s="584"/>
      <c r="XP92" s="584"/>
      <c r="XQ92" s="584"/>
      <c r="XR92" s="584"/>
      <c r="XS92" s="584"/>
      <c r="XT92" s="584"/>
      <c r="XU92" s="584"/>
      <c r="XV92" s="584"/>
      <c r="XW92" s="584"/>
      <c r="XX92" s="584"/>
      <c r="XY92" s="584"/>
      <c r="XZ92" s="584"/>
      <c r="YA92" s="584"/>
      <c r="YB92" s="584"/>
      <c r="YC92" s="584"/>
      <c r="YD92" s="584"/>
      <c r="YE92" s="584"/>
      <c r="YF92" s="584"/>
      <c r="YG92" s="584"/>
      <c r="YH92" s="584"/>
      <c r="YI92" s="584"/>
      <c r="YJ92" s="584"/>
      <c r="YK92" s="584"/>
      <c r="YL92" s="584"/>
      <c r="YM92" s="584"/>
      <c r="YN92" s="584"/>
      <c r="YO92" s="584"/>
      <c r="YP92" s="584"/>
      <c r="YQ92" s="584"/>
      <c r="YR92" s="584"/>
      <c r="YS92" s="584"/>
      <c r="YT92" s="584"/>
      <c r="YU92" s="584"/>
      <c r="YV92" s="584"/>
      <c r="YW92" s="584"/>
      <c r="YX92" s="584"/>
      <c r="YY92" s="584"/>
      <c r="YZ92" s="584"/>
      <c r="ZA92" s="584"/>
      <c r="ZB92" s="584"/>
      <c r="ZC92" s="584"/>
      <c r="ZD92" s="584"/>
      <c r="ZE92" s="584"/>
      <c r="ZF92" s="584"/>
      <c r="ZG92" s="584"/>
      <c r="ZH92" s="584"/>
      <c r="ZI92" s="584"/>
      <c r="ZJ92" s="584"/>
      <c r="ZK92" s="584"/>
      <c r="ZL92" s="584"/>
      <c r="ZM92" s="584"/>
      <c r="ZN92" s="584"/>
      <c r="ZO92" s="584"/>
      <c r="ZP92" s="584"/>
      <c r="ZQ92" s="584"/>
      <c r="ZR92" s="584"/>
      <c r="ZS92" s="584"/>
      <c r="ZT92" s="584"/>
      <c r="ZU92" s="584"/>
      <c r="ZV92" s="584"/>
      <c r="ZW92" s="584"/>
      <c r="ZX92" s="584"/>
      <c r="ZY92" s="584"/>
      <c r="ZZ92" s="584"/>
      <c r="AAA92" s="584"/>
      <c r="AAB92" s="584"/>
      <c r="AAC92" s="584"/>
      <c r="AAD92" s="584"/>
      <c r="AAE92" s="584"/>
      <c r="AAF92" s="584"/>
      <c r="AAG92" s="584"/>
      <c r="AAH92" s="584"/>
      <c r="AAI92" s="584"/>
      <c r="AAJ92" s="584"/>
      <c r="AAK92" s="584"/>
      <c r="AAL92" s="584"/>
      <c r="AAM92" s="584"/>
      <c r="AAN92" s="584"/>
      <c r="AAO92" s="584"/>
      <c r="AAP92" s="584"/>
      <c r="AAQ92" s="584"/>
      <c r="AAR92" s="584"/>
      <c r="AAS92" s="584"/>
      <c r="AAT92" s="584"/>
      <c r="AAU92" s="584"/>
      <c r="AAV92" s="584"/>
      <c r="AAW92" s="584"/>
      <c r="AAX92" s="584"/>
      <c r="AAY92" s="584"/>
      <c r="AAZ92" s="584"/>
      <c r="ABA92" s="584"/>
      <c r="ABB92" s="584"/>
      <c r="ABC92" s="584"/>
      <c r="ABD92" s="584"/>
      <c r="ABE92" s="584"/>
      <c r="ABF92" s="584"/>
      <c r="ABG92" s="584"/>
      <c r="ABH92" s="584"/>
      <c r="ABI92" s="584"/>
      <c r="ABJ92" s="584"/>
      <c r="ABK92" s="584"/>
      <c r="ABL92" s="584"/>
      <c r="ABM92" s="584"/>
      <c r="ABN92" s="584"/>
      <c r="ABO92" s="584"/>
      <c r="ABP92" s="584"/>
      <c r="ABQ92" s="584"/>
      <c r="ABR92" s="584"/>
      <c r="ABS92" s="584"/>
      <c r="ABT92" s="584"/>
      <c r="ABU92" s="584"/>
      <c r="ABV92" s="584"/>
      <c r="ABW92" s="584"/>
      <c r="ABX92" s="584"/>
      <c r="ABY92" s="584"/>
      <c r="ABZ92" s="584"/>
      <c r="ACA92" s="584"/>
      <c r="ACB92" s="584"/>
      <c r="ACC92" s="584"/>
      <c r="ACD92" s="584"/>
      <c r="ACE92" s="584"/>
      <c r="ACF92" s="584"/>
      <c r="ACG92" s="584"/>
      <c r="ACH92" s="584"/>
      <c r="ACI92" s="584"/>
      <c r="ACJ92" s="584"/>
      <c r="ACK92" s="584"/>
      <c r="ACL92" s="584"/>
      <c r="ACM92" s="584"/>
      <c r="ACN92" s="584"/>
      <c r="ACO92" s="584"/>
      <c r="ACP92" s="584"/>
      <c r="ACQ92" s="584"/>
      <c r="ACR92" s="584"/>
      <c r="ACS92" s="584"/>
      <c r="ACT92" s="584"/>
      <c r="ACU92" s="584"/>
      <c r="ACV92" s="584"/>
      <c r="ACW92" s="584"/>
      <c r="ACX92" s="584"/>
      <c r="ACY92" s="584"/>
      <c r="ACZ92" s="584"/>
      <c r="ADA92" s="584"/>
      <c r="ADB92" s="584"/>
      <c r="ADC92" s="584"/>
      <c r="ADD92" s="584"/>
      <c r="ADE92" s="584"/>
      <c r="ADF92" s="584"/>
      <c r="ADG92" s="584"/>
      <c r="ADH92" s="584"/>
      <c r="ADI92" s="584"/>
      <c r="ADJ92" s="584"/>
      <c r="ADK92" s="584"/>
      <c r="ADL92" s="584"/>
      <c r="ADM92" s="584"/>
      <c r="ADN92" s="584"/>
      <c r="ADO92" s="584"/>
      <c r="ADP92" s="584"/>
      <c r="ADQ92" s="584"/>
      <c r="ADR92" s="584"/>
      <c r="ADS92" s="584"/>
      <c r="ADT92" s="584"/>
      <c r="ADU92" s="584"/>
      <c r="ADV92" s="584"/>
      <c r="ADW92" s="584"/>
      <c r="ADX92" s="584"/>
      <c r="ADY92" s="584"/>
      <c r="ADZ92" s="584"/>
      <c r="AEA92" s="584"/>
      <c r="AEB92" s="584"/>
      <c r="AEC92" s="584"/>
      <c r="AED92" s="584"/>
      <c r="AEE92" s="584"/>
      <c r="AEF92" s="584"/>
      <c r="AEG92" s="584"/>
      <c r="AEH92" s="584"/>
      <c r="AEI92" s="584"/>
      <c r="AEJ92" s="584"/>
      <c r="AEK92" s="584"/>
      <c r="AEL92" s="584"/>
      <c r="AEM92" s="584"/>
      <c r="AEN92" s="584"/>
      <c r="AEO92" s="584"/>
      <c r="AEP92" s="584"/>
      <c r="AEQ92" s="584"/>
      <c r="AER92" s="584"/>
      <c r="AES92" s="584"/>
      <c r="AET92" s="584"/>
      <c r="AEU92" s="584"/>
      <c r="AEV92" s="584"/>
      <c r="AEW92" s="584"/>
      <c r="AEX92" s="584"/>
      <c r="AEY92" s="584"/>
      <c r="AEZ92" s="584"/>
      <c r="AFA92" s="584"/>
      <c r="AFB92" s="584"/>
      <c r="AFC92" s="584"/>
      <c r="AFD92" s="584"/>
      <c r="AFE92" s="584"/>
      <c r="AFF92" s="584"/>
      <c r="AFG92" s="584"/>
      <c r="AFH92" s="584"/>
      <c r="AFI92" s="584"/>
      <c r="AFJ92" s="584"/>
      <c r="AFK92" s="584"/>
      <c r="AFL92" s="584"/>
      <c r="AFM92" s="584"/>
      <c r="AFN92" s="584"/>
      <c r="AFO92" s="584"/>
      <c r="AFP92" s="584"/>
      <c r="AFQ92" s="584"/>
      <c r="AFR92" s="584"/>
      <c r="AFS92" s="584"/>
      <c r="AFT92" s="584"/>
      <c r="AFU92" s="584"/>
      <c r="AFV92" s="584"/>
      <c r="AFW92" s="584"/>
      <c r="AFX92" s="584"/>
      <c r="AFY92" s="584"/>
      <c r="AFZ92" s="584"/>
      <c r="AGA92" s="584"/>
      <c r="AGB92" s="584"/>
      <c r="AGC92" s="584"/>
      <c r="AGD92" s="584"/>
      <c r="AGE92" s="584"/>
      <c r="AGF92" s="584"/>
      <c r="AGG92" s="584"/>
      <c r="AGH92" s="584"/>
      <c r="AGI92" s="584"/>
      <c r="AGJ92" s="584"/>
      <c r="AGK92" s="584"/>
      <c r="AGL92" s="584"/>
      <c r="AGM92" s="584"/>
      <c r="AGN92" s="584"/>
      <c r="AGO92" s="584"/>
      <c r="AGP92" s="584"/>
      <c r="AGQ92" s="584"/>
      <c r="AGR92" s="584"/>
      <c r="AGS92" s="584"/>
      <c r="AGT92" s="584"/>
      <c r="AGU92" s="584"/>
      <c r="AGV92" s="584"/>
      <c r="AGW92" s="584"/>
      <c r="AGX92" s="584"/>
      <c r="AGY92" s="584"/>
      <c r="AGZ92" s="584"/>
      <c r="AHA92" s="584"/>
      <c r="AHB92" s="584"/>
      <c r="AHC92" s="584"/>
      <c r="AHD92" s="584"/>
      <c r="AHE92" s="584"/>
      <c r="AHF92" s="584"/>
      <c r="AHG92" s="584"/>
      <c r="AHH92" s="584"/>
      <c r="AHI92" s="584"/>
      <c r="AHJ92" s="584"/>
      <c r="AHK92" s="584"/>
      <c r="AHL92" s="584"/>
      <c r="AHM92" s="584"/>
      <c r="AHN92" s="584"/>
      <c r="AHO92" s="584"/>
      <c r="AHP92" s="584"/>
      <c r="AHQ92" s="584"/>
      <c r="AHR92" s="584"/>
      <c r="AHS92" s="584"/>
      <c r="AHT92" s="584"/>
      <c r="AHU92" s="584"/>
      <c r="AHV92" s="584"/>
      <c r="AHW92" s="584"/>
      <c r="AHX92" s="584"/>
      <c r="AHY92" s="584"/>
      <c r="AHZ92" s="584"/>
      <c r="AIA92" s="584"/>
      <c r="AIB92" s="584"/>
      <c r="AIC92" s="584"/>
      <c r="AID92" s="584"/>
      <c r="AIE92" s="584"/>
      <c r="AIF92" s="584"/>
      <c r="AIG92" s="584"/>
      <c r="AIH92" s="584"/>
      <c r="AII92" s="584"/>
      <c r="AIJ92" s="584"/>
      <c r="AIK92" s="584"/>
      <c r="AIL92" s="584"/>
      <c r="AIM92" s="584"/>
      <c r="AIN92" s="584"/>
      <c r="AIO92" s="584"/>
      <c r="AIP92" s="584"/>
      <c r="AIQ92" s="584"/>
      <c r="AIR92" s="584"/>
      <c r="AIS92" s="584"/>
      <c r="AIT92" s="584"/>
      <c r="AIU92" s="584"/>
      <c r="AIV92" s="584"/>
      <c r="AIW92" s="584"/>
      <c r="AIX92" s="584"/>
      <c r="AIY92" s="584"/>
      <c r="AIZ92" s="584"/>
      <c r="AJA92" s="584"/>
      <c r="AJB92" s="584"/>
      <c r="AJC92" s="584"/>
      <c r="AJD92" s="584"/>
      <c r="AJE92" s="584"/>
      <c r="AJF92" s="584"/>
      <c r="AJG92" s="584"/>
      <c r="AJH92" s="584"/>
      <c r="AJI92" s="584"/>
      <c r="AJJ92" s="584"/>
      <c r="AJK92" s="584"/>
      <c r="AJL92" s="584"/>
      <c r="AJM92" s="584"/>
      <c r="AJN92" s="584"/>
      <c r="AJO92" s="584"/>
      <c r="AJP92" s="584"/>
      <c r="AJQ92" s="584"/>
      <c r="AJR92" s="584"/>
      <c r="AJS92" s="584"/>
      <c r="AJT92" s="584"/>
      <c r="AJU92" s="584"/>
      <c r="AJV92" s="584"/>
      <c r="AJW92" s="584"/>
      <c r="AJX92" s="584"/>
      <c r="AJY92" s="584"/>
      <c r="AJZ92" s="584"/>
      <c r="AKA92" s="584"/>
      <c r="AKB92" s="584"/>
      <c r="AKC92" s="584"/>
      <c r="AKD92" s="584"/>
      <c r="AKE92" s="584"/>
      <c r="AKF92" s="584"/>
      <c r="AKG92" s="584"/>
      <c r="AKH92" s="584"/>
      <c r="AKI92" s="584"/>
      <c r="AKJ92" s="584"/>
      <c r="AKK92" s="584"/>
      <c r="AKL92" s="584"/>
      <c r="AKM92" s="584"/>
      <c r="AKN92" s="584"/>
      <c r="AKO92" s="584"/>
      <c r="AKP92" s="584"/>
      <c r="AKQ92" s="584"/>
      <c r="AKR92" s="584"/>
      <c r="AKS92" s="584"/>
      <c r="AKT92" s="584"/>
      <c r="AKU92" s="584"/>
      <c r="AKV92" s="584"/>
      <c r="AKW92" s="584"/>
      <c r="AKX92" s="584"/>
      <c r="AKY92" s="584"/>
      <c r="AKZ92" s="584"/>
      <c r="ALA92" s="584"/>
      <c r="ALB92" s="584"/>
      <c r="ALC92" s="584"/>
      <c r="ALD92" s="584"/>
      <c r="ALE92" s="584"/>
      <c r="ALF92" s="584"/>
      <c r="ALG92" s="584"/>
      <c r="ALH92" s="584"/>
      <c r="ALI92" s="584"/>
      <c r="ALJ92" s="584"/>
      <c r="ALK92" s="584"/>
      <c r="ALL92" s="584"/>
      <c r="ALM92" s="584"/>
      <c r="ALN92" s="584"/>
      <c r="ALO92" s="584"/>
      <c r="ALP92" s="584"/>
      <c r="ALQ92" s="584"/>
      <c r="ALR92" s="584"/>
      <c r="ALS92" s="584"/>
      <c r="ALT92" s="584"/>
      <c r="ALU92" s="584"/>
      <c r="ALV92" s="584"/>
      <c r="ALW92" s="584"/>
      <c r="ALX92" s="584"/>
      <c r="ALY92" s="584"/>
      <c r="ALZ92" s="584"/>
      <c r="AMA92" s="584"/>
      <c r="AMB92" s="584"/>
      <c r="AMC92" s="584"/>
      <c r="AMD92" s="584"/>
      <c r="AME92" s="584"/>
      <c r="AMF92" s="584"/>
      <c r="AMG92" s="584"/>
      <c r="AMH92" s="584"/>
      <c r="AMI92" s="584"/>
      <c r="AMJ92" s="584"/>
      <c r="AMK92" s="584"/>
      <c r="AML92" s="584"/>
      <c r="AMM92" s="584"/>
      <c r="AMN92" s="584"/>
      <c r="AMO92" s="584"/>
      <c r="AMP92" s="584"/>
      <c r="AMQ92" s="584"/>
      <c r="AMR92" s="584"/>
      <c r="AMS92" s="584"/>
      <c r="AMT92" s="584"/>
      <c r="AMU92" s="584"/>
      <c r="AMV92" s="584"/>
      <c r="AMW92" s="584"/>
      <c r="AMX92" s="584"/>
      <c r="AMY92" s="584"/>
      <c r="AMZ92" s="584"/>
      <c r="ANA92" s="584"/>
      <c r="ANB92" s="584"/>
      <c r="ANC92" s="584"/>
      <c r="AND92" s="584"/>
      <c r="ANE92" s="584"/>
      <c r="ANF92" s="584"/>
      <c r="ANG92" s="584"/>
      <c r="ANH92" s="584"/>
      <c r="ANI92" s="584"/>
      <c r="ANJ92" s="584"/>
      <c r="ANK92" s="584"/>
      <c r="ANL92" s="584"/>
      <c r="ANM92" s="584"/>
      <c r="ANN92" s="584"/>
      <c r="ANO92" s="584"/>
      <c r="ANP92" s="584"/>
      <c r="ANQ92" s="584"/>
      <c r="ANR92" s="584"/>
      <c r="ANS92" s="584"/>
      <c r="ANT92" s="584"/>
      <c r="ANU92" s="584"/>
      <c r="ANV92" s="584"/>
      <c r="ANW92" s="584"/>
      <c r="ANX92" s="584"/>
      <c r="ANY92" s="584"/>
      <c r="ANZ92" s="584"/>
      <c r="AOA92" s="584"/>
      <c r="AOB92" s="584"/>
      <c r="AOC92" s="584"/>
      <c r="AOD92" s="584"/>
      <c r="AOE92" s="584"/>
      <c r="AOF92" s="584"/>
      <c r="AOG92" s="584"/>
      <c r="AOH92" s="584"/>
      <c r="AOI92" s="584"/>
      <c r="AOJ92" s="584"/>
      <c r="AOK92" s="584"/>
      <c r="AOL92" s="584"/>
      <c r="AOM92" s="584"/>
      <c r="AON92" s="584"/>
      <c r="AOO92" s="584"/>
      <c r="AOP92" s="584"/>
      <c r="AOQ92" s="584"/>
      <c r="AOR92" s="584"/>
      <c r="AOS92" s="584"/>
      <c r="AOT92" s="584"/>
      <c r="AOU92" s="584"/>
      <c r="AOV92" s="584"/>
      <c r="AOW92" s="584"/>
      <c r="AOX92" s="584"/>
      <c r="AOY92" s="584"/>
      <c r="AOZ92" s="584"/>
      <c r="APA92" s="584"/>
      <c r="APB92" s="584"/>
      <c r="APC92" s="584"/>
      <c r="APD92" s="584"/>
      <c r="APE92" s="584"/>
      <c r="APF92" s="584"/>
      <c r="APG92" s="584"/>
      <c r="APH92" s="584"/>
      <c r="API92" s="584"/>
      <c r="APJ92" s="584"/>
      <c r="APK92" s="584"/>
      <c r="APL92" s="584"/>
      <c r="APM92" s="584"/>
      <c r="APN92" s="584"/>
      <c r="APO92" s="584"/>
      <c r="APP92" s="584"/>
      <c r="APQ92" s="584"/>
      <c r="APR92" s="584"/>
      <c r="APS92" s="584"/>
      <c r="APT92" s="584"/>
      <c r="APU92" s="584"/>
      <c r="APV92" s="584"/>
      <c r="APW92" s="584"/>
      <c r="APX92" s="584"/>
      <c r="APY92" s="584"/>
      <c r="APZ92" s="584"/>
      <c r="AQA92" s="584"/>
      <c r="AQB92" s="584"/>
      <c r="AQC92" s="584"/>
      <c r="AQD92" s="584"/>
      <c r="AQE92" s="584"/>
      <c r="AQF92" s="584"/>
      <c r="AQG92" s="584"/>
      <c r="AQH92" s="584"/>
      <c r="AQI92" s="584"/>
      <c r="AQJ92" s="584"/>
      <c r="AQK92" s="584"/>
      <c r="AQL92" s="584"/>
      <c r="AQM92" s="584"/>
      <c r="AQN92" s="584"/>
      <c r="AQO92" s="584"/>
      <c r="AQP92" s="584"/>
      <c r="AQQ92" s="584"/>
      <c r="AQR92" s="584"/>
      <c r="AQS92" s="584"/>
      <c r="AQT92" s="584"/>
      <c r="AQU92" s="584"/>
      <c r="AQV92" s="584"/>
      <c r="AQW92" s="584"/>
      <c r="AQX92" s="584"/>
      <c r="AQY92" s="584"/>
      <c r="AQZ92" s="584"/>
      <c r="ARA92" s="584"/>
      <c r="ARB92" s="584"/>
      <c r="ARC92" s="584"/>
      <c r="ARD92" s="584"/>
      <c r="ARE92" s="584"/>
      <c r="ARF92" s="584"/>
      <c r="ARG92" s="584"/>
      <c r="ARH92" s="584"/>
      <c r="ARI92" s="584"/>
      <c r="ARJ92" s="584"/>
      <c r="ARK92" s="584"/>
      <c r="ARL92" s="584"/>
      <c r="ARM92" s="584"/>
      <c r="ARN92" s="584"/>
      <c r="ARO92" s="584"/>
      <c r="ARP92" s="584"/>
      <c r="ARQ92" s="584"/>
      <c r="ARR92" s="584"/>
      <c r="ARS92" s="584"/>
      <c r="ART92" s="584"/>
      <c r="ARU92" s="584"/>
      <c r="ARV92" s="584"/>
      <c r="ARW92" s="584"/>
      <c r="ARX92" s="584"/>
      <c r="ARY92" s="584"/>
      <c r="ARZ92" s="584"/>
      <c r="ASA92" s="584"/>
      <c r="ASB92" s="584"/>
      <c r="ASC92" s="584"/>
      <c r="ASD92" s="584"/>
      <c r="ASE92" s="584"/>
      <c r="ASF92" s="584"/>
      <c r="ASG92" s="584"/>
      <c r="ASH92" s="584"/>
      <c r="ASI92" s="584"/>
      <c r="ASJ92" s="584"/>
      <c r="ASK92" s="584"/>
      <c r="ASL92" s="584"/>
      <c r="ASM92" s="584"/>
      <c r="ASN92" s="584"/>
      <c r="ASO92" s="584"/>
      <c r="ASP92" s="584"/>
      <c r="ASQ92" s="584"/>
      <c r="ASR92" s="584"/>
      <c r="ASS92" s="584"/>
      <c r="AST92" s="584"/>
      <c r="ASU92" s="584"/>
      <c r="ASV92" s="584"/>
      <c r="ASW92" s="584"/>
      <c r="ASX92" s="584"/>
      <c r="ASY92" s="584"/>
      <c r="ASZ92" s="584"/>
      <c r="ATA92" s="584"/>
      <c r="ATB92" s="584"/>
      <c r="ATC92" s="584"/>
      <c r="ATD92" s="584"/>
      <c r="ATE92" s="584"/>
      <c r="ATF92" s="584"/>
      <c r="ATG92" s="584"/>
      <c r="ATH92" s="584"/>
      <c r="ATI92" s="584"/>
      <c r="ATJ92" s="584"/>
      <c r="ATK92" s="584"/>
      <c r="ATL92" s="584"/>
      <c r="ATM92" s="584"/>
      <c r="ATN92" s="584"/>
      <c r="ATO92" s="584"/>
      <c r="ATP92" s="584"/>
      <c r="ATQ92" s="584"/>
      <c r="ATR92" s="584"/>
      <c r="ATS92" s="584"/>
      <c r="ATT92" s="584"/>
      <c r="ATU92" s="584"/>
      <c r="ATV92" s="584"/>
      <c r="ATW92" s="584"/>
      <c r="ATX92" s="584"/>
      <c r="ATY92" s="584"/>
      <c r="ATZ92" s="584"/>
      <c r="AUA92" s="584"/>
      <c r="AUB92" s="584"/>
      <c r="AUC92" s="584"/>
      <c r="AUD92" s="584"/>
      <c r="AUE92" s="584"/>
      <c r="AUF92" s="584"/>
      <c r="AUG92" s="584"/>
      <c r="AUH92" s="584"/>
      <c r="AUI92" s="584"/>
      <c r="AUJ92" s="584"/>
      <c r="AUK92" s="584"/>
      <c r="AUL92" s="584"/>
      <c r="AUM92" s="584"/>
      <c r="AUN92" s="584"/>
      <c r="AUO92" s="584"/>
      <c r="AUP92" s="584"/>
      <c r="AUQ92" s="584"/>
      <c r="AUR92" s="584"/>
      <c r="AUS92" s="584"/>
      <c r="AUT92" s="584"/>
      <c r="AUU92" s="584"/>
      <c r="AUV92" s="584"/>
      <c r="AUW92" s="584"/>
      <c r="AUX92" s="584"/>
      <c r="AUY92" s="584"/>
      <c r="AUZ92" s="584"/>
      <c r="AVA92" s="584"/>
      <c r="AVB92" s="584"/>
      <c r="AVC92" s="584"/>
      <c r="AVD92" s="584"/>
      <c r="AVE92" s="584"/>
      <c r="AVF92" s="584"/>
      <c r="AVG92" s="584"/>
      <c r="AVH92" s="584"/>
      <c r="AVI92" s="584"/>
      <c r="AVJ92" s="584"/>
      <c r="AVK92" s="584"/>
      <c r="AVL92" s="584"/>
      <c r="AVM92" s="584"/>
      <c r="AVN92" s="584"/>
      <c r="AVO92" s="584"/>
      <c r="AVP92" s="584"/>
      <c r="AVQ92" s="584"/>
      <c r="AVR92" s="584"/>
      <c r="AVS92" s="584"/>
      <c r="AVT92" s="584"/>
      <c r="AVU92" s="584"/>
      <c r="AVV92" s="584"/>
      <c r="AVW92" s="584"/>
      <c r="AVX92" s="584"/>
      <c r="AVY92" s="584"/>
      <c r="AVZ92" s="584"/>
      <c r="AWA92" s="584"/>
      <c r="AWB92" s="584"/>
      <c r="AWC92" s="584"/>
      <c r="AWD92" s="584"/>
      <c r="AWE92" s="584"/>
      <c r="AWF92" s="584"/>
      <c r="AWG92" s="584"/>
      <c r="AWH92" s="584"/>
      <c r="AWI92" s="584"/>
      <c r="AWJ92" s="584"/>
      <c r="AWK92" s="584"/>
      <c r="AWL92" s="584"/>
      <c r="AWM92" s="584"/>
      <c r="AWN92" s="584"/>
      <c r="AWO92" s="584"/>
      <c r="AWP92" s="584"/>
      <c r="AWQ92" s="584"/>
      <c r="AWR92" s="584"/>
      <c r="AWS92" s="584"/>
      <c r="AWT92" s="584"/>
      <c r="AWU92" s="584"/>
      <c r="AWV92" s="584"/>
      <c r="AWW92" s="584"/>
      <c r="AWX92" s="584"/>
      <c r="AWY92" s="584"/>
      <c r="AWZ92" s="584"/>
      <c r="AXA92" s="584"/>
      <c r="AXB92" s="584"/>
      <c r="AXC92" s="584"/>
      <c r="AXD92" s="584"/>
      <c r="AXE92" s="584"/>
      <c r="AXF92" s="584"/>
      <c r="AXG92" s="584"/>
      <c r="AXH92" s="584"/>
      <c r="AXI92" s="584"/>
      <c r="AXJ92" s="584"/>
      <c r="AXK92" s="584"/>
      <c r="AXL92" s="584"/>
      <c r="AXM92" s="584"/>
      <c r="AXN92" s="584"/>
      <c r="AXO92" s="584"/>
      <c r="AXP92" s="584"/>
      <c r="AXQ92" s="584"/>
      <c r="AXR92" s="584"/>
      <c r="AXS92" s="584"/>
      <c r="AXT92" s="584"/>
      <c r="AXU92" s="584"/>
      <c r="AXV92" s="584"/>
      <c r="AXW92" s="584"/>
      <c r="AXX92" s="584"/>
      <c r="AXY92" s="584"/>
      <c r="AXZ92" s="584"/>
      <c r="AYA92" s="584"/>
      <c r="AYB92" s="584"/>
      <c r="AYC92" s="584"/>
      <c r="AYD92" s="584"/>
      <c r="AYE92" s="584"/>
      <c r="AYF92" s="584"/>
      <c r="AYG92" s="584"/>
      <c r="AYH92" s="584"/>
      <c r="AYI92" s="584"/>
      <c r="AYJ92" s="584"/>
      <c r="AYK92" s="584"/>
      <c r="AYL92" s="584"/>
      <c r="AYM92" s="584"/>
      <c r="AYN92" s="584"/>
      <c r="AYO92" s="584"/>
      <c r="AYP92" s="584"/>
      <c r="AYQ92" s="584"/>
      <c r="AYR92" s="584"/>
      <c r="AYS92" s="584"/>
      <c r="AYT92" s="584"/>
      <c r="AYU92" s="584"/>
      <c r="AYV92" s="584"/>
      <c r="AYW92" s="584"/>
      <c r="AYX92" s="584"/>
      <c r="AYY92" s="584"/>
      <c r="AYZ92" s="584"/>
      <c r="AZA92" s="584"/>
      <c r="AZB92" s="584"/>
      <c r="AZC92" s="584"/>
      <c r="AZD92" s="584"/>
      <c r="AZE92" s="584"/>
      <c r="AZF92" s="584"/>
      <c r="AZG92" s="584"/>
      <c r="AZH92" s="584"/>
      <c r="AZI92" s="584"/>
      <c r="AZJ92" s="584"/>
      <c r="AZK92" s="584"/>
      <c r="AZL92" s="584"/>
      <c r="AZM92" s="584"/>
      <c r="AZN92" s="584"/>
      <c r="AZO92" s="584"/>
      <c r="AZP92" s="584"/>
      <c r="AZQ92" s="584"/>
      <c r="AZR92" s="584"/>
      <c r="AZS92" s="584"/>
      <c r="AZT92" s="584"/>
      <c r="AZU92" s="584"/>
      <c r="AZV92" s="584"/>
      <c r="AZW92" s="584"/>
      <c r="AZX92" s="584"/>
      <c r="AZY92" s="584"/>
      <c r="AZZ92" s="584"/>
      <c r="BAA92" s="584"/>
      <c r="BAB92" s="584"/>
      <c r="BAC92" s="584"/>
      <c r="BAD92" s="584"/>
      <c r="BAE92" s="584"/>
      <c r="BAF92" s="584"/>
      <c r="BAG92" s="584"/>
      <c r="BAH92" s="584"/>
      <c r="BAI92" s="584"/>
      <c r="BAJ92" s="584"/>
      <c r="BAK92" s="584"/>
      <c r="BAL92" s="584"/>
      <c r="BAM92" s="584"/>
      <c r="BAN92" s="584"/>
      <c r="BAO92" s="584"/>
      <c r="BAP92" s="584"/>
      <c r="BAQ92" s="584"/>
      <c r="BAR92" s="584"/>
      <c r="BAS92" s="584"/>
      <c r="BAT92" s="584"/>
      <c r="BAU92" s="584"/>
      <c r="BAV92" s="584"/>
      <c r="BAW92" s="584"/>
      <c r="BAX92" s="584"/>
      <c r="BAY92" s="584"/>
      <c r="BAZ92" s="584"/>
      <c r="BBA92" s="584"/>
      <c r="BBB92" s="584"/>
      <c r="BBC92" s="584"/>
      <c r="BBD92" s="584"/>
      <c r="BBE92" s="584"/>
      <c r="BBF92" s="584"/>
      <c r="BBG92" s="584"/>
      <c r="BBH92" s="584"/>
      <c r="BBI92" s="584"/>
      <c r="BBJ92" s="584"/>
      <c r="BBK92" s="584"/>
      <c r="BBL92" s="584"/>
      <c r="BBM92" s="584"/>
      <c r="BBN92" s="584"/>
      <c r="BBO92" s="584"/>
      <c r="BBP92" s="584"/>
      <c r="BBQ92" s="584"/>
      <c r="BBR92" s="584"/>
      <c r="BBS92" s="584"/>
      <c r="BBT92" s="584"/>
      <c r="BBU92" s="584"/>
      <c r="BBV92" s="584"/>
      <c r="BBW92" s="584"/>
      <c r="BBX92" s="584"/>
      <c r="BBY92" s="584"/>
      <c r="BBZ92" s="584"/>
      <c r="BCA92" s="584"/>
      <c r="BCB92" s="584"/>
      <c r="BCC92" s="584"/>
      <c r="BCD92" s="584"/>
      <c r="BCE92" s="584"/>
      <c r="BCF92" s="584"/>
      <c r="BCG92" s="584"/>
      <c r="BCH92" s="584"/>
      <c r="BCI92" s="584"/>
      <c r="BCJ92" s="584"/>
      <c r="BCK92" s="584"/>
      <c r="BCL92" s="584"/>
      <c r="BCM92" s="584"/>
      <c r="BCN92" s="584"/>
      <c r="BCO92" s="584"/>
      <c r="BCP92" s="584"/>
      <c r="BCQ92" s="584"/>
      <c r="BCR92" s="584"/>
      <c r="BCS92" s="584"/>
      <c r="BCT92" s="584"/>
      <c r="BCU92" s="584"/>
      <c r="BCV92" s="584"/>
      <c r="BCW92" s="584"/>
      <c r="BCX92" s="584"/>
      <c r="BCY92" s="584"/>
      <c r="BCZ92" s="584"/>
      <c r="BDA92" s="584"/>
      <c r="BDB92" s="584"/>
      <c r="BDC92" s="584"/>
      <c r="BDD92" s="584"/>
      <c r="BDE92" s="584"/>
      <c r="BDF92" s="584"/>
      <c r="BDG92" s="584"/>
      <c r="BDH92" s="584"/>
      <c r="BDI92" s="584"/>
      <c r="BDJ92" s="584"/>
      <c r="BDK92" s="584"/>
      <c r="BDL92" s="584"/>
      <c r="BDM92" s="584"/>
      <c r="BDN92" s="584"/>
      <c r="BDO92" s="584"/>
      <c r="BDP92" s="584"/>
      <c r="BDQ92" s="584"/>
      <c r="BDR92" s="584"/>
      <c r="BDS92" s="584"/>
      <c r="BDT92" s="584"/>
      <c r="BDU92" s="584"/>
      <c r="BDV92" s="584"/>
      <c r="BDW92" s="584"/>
      <c r="BDX92" s="584"/>
      <c r="BDY92" s="584"/>
      <c r="BDZ92" s="584"/>
      <c r="BEA92" s="584"/>
      <c r="BEB92" s="584"/>
      <c r="BEC92" s="584"/>
      <c r="BED92" s="584"/>
      <c r="BEE92" s="584"/>
      <c r="BEF92" s="584"/>
      <c r="BEG92" s="584"/>
      <c r="BEH92" s="584"/>
      <c r="BEI92" s="584"/>
      <c r="BEJ92" s="584"/>
      <c r="BEK92" s="584"/>
      <c r="BEL92" s="584"/>
      <c r="BEM92" s="584"/>
      <c r="BEN92" s="584"/>
      <c r="BEO92" s="584"/>
      <c r="BEP92" s="584"/>
      <c r="BEQ92" s="584"/>
      <c r="BER92" s="584"/>
      <c r="BES92" s="584"/>
      <c r="BET92" s="584"/>
      <c r="BEU92" s="584"/>
      <c r="BEV92" s="584"/>
      <c r="BEW92" s="584"/>
      <c r="BEX92" s="584"/>
      <c r="BEY92" s="584"/>
      <c r="BEZ92" s="584"/>
      <c r="BFA92" s="584"/>
      <c r="BFB92" s="584"/>
      <c r="BFC92" s="584"/>
      <c r="BFD92" s="584"/>
      <c r="BFE92" s="584"/>
      <c r="BFF92" s="584"/>
      <c r="BFG92" s="584"/>
      <c r="BFH92" s="584"/>
      <c r="BFI92" s="584"/>
      <c r="BFJ92" s="584"/>
      <c r="BFK92" s="584"/>
      <c r="BFL92" s="584"/>
      <c r="BFM92" s="584"/>
      <c r="BFN92" s="584"/>
      <c r="BFO92" s="584"/>
      <c r="BFP92" s="584"/>
      <c r="BFQ92" s="584"/>
      <c r="BFR92" s="584"/>
      <c r="BFS92" s="584"/>
      <c r="BFT92" s="584"/>
      <c r="BFU92" s="584"/>
      <c r="BFV92" s="584"/>
      <c r="BFW92" s="584"/>
      <c r="BFX92" s="584"/>
      <c r="BFY92" s="584"/>
      <c r="BFZ92" s="584"/>
      <c r="BGA92" s="584"/>
      <c r="BGB92" s="584"/>
      <c r="BGC92" s="584"/>
      <c r="BGD92" s="584"/>
      <c r="BGE92" s="584"/>
      <c r="BGF92" s="584"/>
      <c r="BGG92" s="584"/>
      <c r="BGH92" s="584"/>
      <c r="BGI92" s="584"/>
      <c r="BGJ92" s="584"/>
      <c r="BGK92" s="584"/>
      <c r="BGL92" s="584"/>
      <c r="BGM92" s="584"/>
      <c r="BGN92" s="584"/>
      <c r="BGO92" s="584"/>
      <c r="BGP92" s="584"/>
      <c r="BGQ92" s="584"/>
      <c r="BGR92" s="584"/>
      <c r="BGS92" s="584"/>
      <c r="BGT92" s="584"/>
      <c r="BGU92" s="584"/>
      <c r="BGV92" s="584"/>
      <c r="BGW92" s="584"/>
      <c r="BGX92" s="584"/>
      <c r="BGY92" s="584"/>
      <c r="BGZ92" s="584"/>
      <c r="BHA92" s="584"/>
      <c r="BHB92" s="584"/>
      <c r="BHC92" s="584"/>
      <c r="BHD92" s="584"/>
      <c r="BHE92" s="584"/>
      <c r="BHF92" s="584"/>
      <c r="BHG92" s="584"/>
      <c r="BHH92" s="584"/>
      <c r="BHI92" s="584"/>
      <c r="BHJ92" s="584"/>
      <c r="BHK92" s="584"/>
      <c r="BHL92" s="584"/>
      <c r="BHM92" s="584"/>
      <c r="BHN92" s="584"/>
      <c r="BHO92" s="584"/>
      <c r="BHP92" s="584"/>
      <c r="BHQ92" s="584"/>
      <c r="BHR92" s="584"/>
      <c r="BHS92" s="584"/>
      <c r="BHT92" s="584"/>
      <c r="BHU92" s="584"/>
      <c r="BHV92" s="584"/>
      <c r="BHW92" s="584"/>
      <c r="BHX92" s="584"/>
      <c r="BHY92" s="584"/>
      <c r="BHZ92" s="584"/>
      <c r="BIA92" s="584"/>
      <c r="BIB92" s="584"/>
      <c r="BIC92" s="584"/>
      <c r="BID92" s="584"/>
      <c r="BIE92" s="584"/>
      <c r="BIF92" s="584"/>
      <c r="BIG92" s="584"/>
      <c r="BIH92" s="584"/>
      <c r="BII92" s="584"/>
      <c r="BIJ92" s="584"/>
      <c r="BIK92" s="584"/>
      <c r="BIL92" s="584"/>
      <c r="BIM92" s="584"/>
      <c r="BIN92" s="584"/>
      <c r="BIO92" s="584"/>
      <c r="BIP92" s="584"/>
      <c r="BIQ92" s="584"/>
      <c r="BIR92" s="584"/>
      <c r="BIS92" s="584"/>
      <c r="BIT92" s="584"/>
      <c r="BIU92" s="584"/>
      <c r="BIV92" s="584"/>
      <c r="BIW92" s="584"/>
      <c r="BIX92" s="584"/>
      <c r="BIY92" s="584"/>
      <c r="BIZ92" s="584"/>
      <c r="BJA92" s="584"/>
      <c r="BJB92" s="584"/>
      <c r="BJC92" s="584"/>
      <c r="BJD92" s="584"/>
      <c r="BJE92" s="584"/>
      <c r="BJF92" s="584"/>
      <c r="BJG92" s="584"/>
      <c r="BJH92" s="584"/>
      <c r="BJI92" s="584"/>
      <c r="BJJ92" s="584"/>
      <c r="BJK92" s="584"/>
      <c r="BJL92" s="584"/>
      <c r="BJM92" s="584"/>
      <c r="BJN92" s="584"/>
      <c r="BJO92" s="584"/>
      <c r="BJP92" s="584"/>
      <c r="BJQ92" s="584"/>
      <c r="BJR92" s="584"/>
      <c r="BJS92" s="584"/>
      <c r="BJT92" s="584"/>
      <c r="BJU92" s="584"/>
      <c r="BJV92" s="584"/>
      <c r="BJW92" s="584"/>
      <c r="BJX92" s="584"/>
      <c r="BJY92" s="584"/>
      <c r="BJZ92" s="584"/>
      <c r="BKA92" s="584"/>
      <c r="BKB92" s="584"/>
      <c r="BKC92" s="584"/>
      <c r="BKD92" s="584"/>
      <c r="BKE92" s="584"/>
      <c r="BKF92" s="584"/>
      <c r="BKG92" s="584"/>
      <c r="BKH92" s="584"/>
      <c r="BKI92" s="584"/>
      <c r="BKJ92" s="584"/>
      <c r="BKK92" s="584"/>
      <c r="BKL92" s="584"/>
      <c r="BKM92" s="584"/>
      <c r="BKN92" s="584"/>
      <c r="BKO92" s="584"/>
      <c r="BKP92" s="584"/>
      <c r="BKQ92" s="584"/>
      <c r="BKR92" s="584"/>
      <c r="BKS92" s="584"/>
      <c r="BKT92" s="584"/>
      <c r="BKU92" s="584"/>
      <c r="BKV92" s="584"/>
      <c r="BKW92" s="584"/>
      <c r="BKX92" s="584"/>
      <c r="BKY92" s="584"/>
      <c r="BKZ92" s="584"/>
      <c r="BLA92" s="584"/>
      <c r="BLB92" s="584"/>
      <c r="BLC92" s="584"/>
      <c r="BLD92" s="584"/>
      <c r="BLE92" s="584"/>
      <c r="BLF92" s="584"/>
      <c r="BLG92" s="584"/>
      <c r="BLH92" s="584"/>
      <c r="BLI92" s="584"/>
      <c r="BLJ92" s="584"/>
      <c r="BLK92" s="584"/>
      <c r="BLL92" s="584"/>
      <c r="BLM92" s="584"/>
      <c r="BLN92" s="584"/>
      <c r="BLO92" s="584"/>
      <c r="BLP92" s="584"/>
      <c r="BLQ92" s="584"/>
      <c r="BLR92" s="584"/>
      <c r="BLS92" s="584"/>
      <c r="BLT92" s="584"/>
      <c r="BLU92" s="584"/>
      <c r="BLV92" s="584"/>
      <c r="BLW92" s="584"/>
      <c r="BLX92" s="584"/>
      <c r="BLY92" s="584"/>
      <c r="BLZ92" s="584"/>
      <c r="BMA92" s="584"/>
      <c r="BMB92" s="584"/>
      <c r="BMC92" s="584"/>
      <c r="BMD92" s="584"/>
      <c r="BME92" s="584"/>
      <c r="BMF92" s="584"/>
      <c r="BMG92" s="584"/>
      <c r="BMH92" s="584"/>
      <c r="BMI92" s="584"/>
      <c r="BMJ92" s="584"/>
      <c r="BMK92" s="584"/>
      <c r="BML92" s="584"/>
      <c r="BMM92" s="584"/>
      <c r="BMN92" s="584"/>
      <c r="BMO92" s="584"/>
      <c r="BMP92" s="584"/>
      <c r="BMQ92" s="584"/>
      <c r="BMR92" s="584"/>
      <c r="BMS92" s="584"/>
      <c r="BMT92" s="584"/>
      <c r="BMU92" s="584"/>
      <c r="BMV92" s="584"/>
      <c r="BMW92" s="584"/>
      <c r="BMX92" s="584"/>
      <c r="BMY92" s="584"/>
      <c r="BMZ92" s="584"/>
      <c r="BNA92" s="584"/>
      <c r="BNB92" s="584"/>
      <c r="BNC92" s="584"/>
      <c r="BND92" s="584"/>
      <c r="BNE92" s="584"/>
      <c r="BNF92" s="584"/>
      <c r="BNG92" s="584"/>
      <c r="BNH92" s="584"/>
      <c r="BNI92" s="584"/>
      <c r="BNJ92" s="584"/>
      <c r="BNK92" s="584"/>
      <c r="BNL92" s="584"/>
      <c r="BNM92" s="584"/>
      <c r="BNN92" s="584"/>
      <c r="BNO92" s="584"/>
      <c r="BNP92" s="584"/>
      <c r="BNQ92" s="584"/>
      <c r="BNR92" s="584"/>
      <c r="BNS92" s="584"/>
      <c r="BNT92" s="584"/>
      <c r="BNU92" s="584"/>
      <c r="BNV92" s="584"/>
      <c r="BNW92" s="584"/>
      <c r="BNX92" s="584"/>
      <c r="BNY92" s="584"/>
      <c r="BNZ92" s="584"/>
      <c r="BOA92" s="584"/>
      <c r="BOB92" s="584"/>
      <c r="BOC92" s="584"/>
      <c r="BOD92" s="584"/>
      <c r="BOE92" s="584"/>
      <c r="BOF92" s="584"/>
      <c r="BOG92" s="584"/>
      <c r="BOH92" s="584"/>
      <c r="BOI92" s="584"/>
      <c r="BOJ92" s="584"/>
      <c r="BOK92" s="584"/>
      <c r="BOL92" s="584"/>
      <c r="BOM92" s="584"/>
      <c r="BON92" s="584"/>
      <c r="BOO92" s="584"/>
      <c r="BOP92" s="584"/>
      <c r="BOQ92" s="584"/>
      <c r="BOR92" s="584"/>
      <c r="BOS92" s="584"/>
      <c r="BOT92" s="584"/>
      <c r="BOU92" s="584"/>
      <c r="BOV92" s="584"/>
      <c r="BOW92" s="584"/>
      <c r="BOX92" s="584"/>
      <c r="BOY92" s="584"/>
      <c r="BOZ92" s="584"/>
      <c r="BPA92" s="584"/>
      <c r="BPB92" s="584"/>
      <c r="BPC92" s="584"/>
      <c r="BPD92" s="584"/>
      <c r="BPE92" s="584"/>
      <c r="BPF92" s="584"/>
      <c r="BPG92" s="584"/>
      <c r="BPH92" s="584"/>
      <c r="BPI92" s="584"/>
      <c r="BPJ92" s="584"/>
      <c r="BPK92" s="584"/>
      <c r="BPL92" s="584"/>
      <c r="BPM92" s="584"/>
      <c r="BPN92" s="584"/>
      <c r="BPO92" s="584"/>
      <c r="BPP92" s="584"/>
      <c r="BPQ92" s="584"/>
      <c r="BPR92" s="584"/>
      <c r="BPS92" s="584"/>
      <c r="BPT92" s="584"/>
      <c r="BPU92" s="584"/>
      <c r="BPV92" s="584"/>
      <c r="BPW92" s="584"/>
      <c r="BPX92" s="584"/>
      <c r="BPY92" s="584"/>
      <c r="BPZ92" s="584"/>
      <c r="BQA92" s="584"/>
      <c r="BQB92" s="584"/>
      <c r="BQC92" s="584"/>
      <c r="BQD92" s="584"/>
      <c r="BQE92" s="584"/>
      <c r="BQF92" s="584"/>
      <c r="BQG92" s="584"/>
      <c r="BQH92" s="584"/>
      <c r="BQI92" s="584"/>
      <c r="BQJ92" s="584"/>
      <c r="BQK92" s="584"/>
      <c r="BQL92" s="584"/>
      <c r="BQM92" s="584"/>
      <c r="BQN92" s="584"/>
      <c r="BQO92" s="584"/>
      <c r="BQP92" s="584"/>
      <c r="BQQ92" s="584"/>
      <c r="BQR92" s="584"/>
      <c r="BQS92" s="584"/>
      <c r="BQT92" s="584"/>
      <c r="BQU92" s="584"/>
      <c r="BQV92" s="584"/>
      <c r="BQW92" s="584"/>
      <c r="BQX92" s="584"/>
      <c r="BQY92" s="584"/>
      <c r="BQZ92" s="584"/>
      <c r="BRA92" s="584"/>
      <c r="BRB92" s="584"/>
      <c r="BRC92" s="584"/>
      <c r="BRD92" s="584"/>
      <c r="BRE92" s="584"/>
      <c r="BRF92" s="584"/>
      <c r="BRG92" s="584"/>
      <c r="BRH92" s="584"/>
      <c r="BRI92" s="584"/>
      <c r="BRJ92" s="584"/>
      <c r="BRK92" s="584"/>
      <c r="BRL92" s="584"/>
      <c r="BRM92" s="584"/>
      <c r="BRN92" s="584"/>
      <c r="BRO92" s="584"/>
      <c r="BRP92" s="584"/>
      <c r="BRQ92" s="584"/>
      <c r="BRR92" s="584"/>
      <c r="BRS92" s="584"/>
      <c r="BRT92" s="584"/>
      <c r="BRU92" s="584"/>
      <c r="BRV92" s="584"/>
      <c r="BRW92" s="584"/>
      <c r="BRX92" s="584"/>
      <c r="BRY92" s="584"/>
      <c r="BRZ92" s="584"/>
      <c r="BSA92" s="584"/>
      <c r="BSB92" s="584"/>
      <c r="BSC92" s="584"/>
      <c r="BSD92" s="584"/>
      <c r="BSE92" s="584"/>
      <c r="BSF92" s="584"/>
      <c r="BSG92" s="584"/>
      <c r="BSH92" s="584"/>
      <c r="BSI92" s="584"/>
      <c r="BSJ92" s="584"/>
      <c r="BSK92" s="584"/>
      <c r="BSL92" s="584"/>
      <c r="BSM92" s="584"/>
      <c r="BSN92" s="584"/>
      <c r="BSO92" s="584"/>
      <c r="BSP92" s="584"/>
      <c r="BSQ92" s="584"/>
      <c r="BSR92" s="584"/>
      <c r="BSS92" s="584"/>
      <c r="BST92" s="584"/>
      <c r="BSU92" s="584"/>
      <c r="BSV92" s="584"/>
      <c r="BSW92" s="584"/>
      <c r="BSX92" s="584"/>
      <c r="BSY92" s="584"/>
      <c r="BSZ92" s="584"/>
      <c r="BTA92" s="584"/>
      <c r="BTB92" s="584"/>
      <c r="BTC92" s="584"/>
      <c r="BTD92" s="584"/>
      <c r="BTE92" s="584"/>
      <c r="BTF92" s="584"/>
      <c r="BTG92" s="584"/>
      <c r="BTH92" s="584"/>
      <c r="BTI92" s="584"/>
      <c r="BTJ92" s="584"/>
      <c r="BTK92" s="584"/>
      <c r="BTL92" s="584"/>
      <c r="BTM92" s="584"/>
      <c r="BTN92" s="584"/>
      <c r="BTO92" s="584"/>
      <c r="BTP92" s="584"/>
      <c r="BTQ92" s="584"/>
      <c r="BTR92" s="584"/>
      <c r="BTS92" s="584"/>
      <c r="BTT92" s="584"/>
      <c r="BTU92" s="584"/>
      <c r="BTV92" s="584"/>
      <c r="BTW92" s="584"/>
      <c r="BTX92" s="584"/>
      <c r="BTY92" s="584"/>
      <c r="BTZ92" s="584"/>
      <c r="BUA92" s="584"/>
      <c r="BUB92" s="584"/>
      <c r="BUC92" s="584"/>
      <c r="BUD92" s="584"/>
      <c r="BUE92" s="584"/>
      <c r="BUF92" s="584"/>
      <c r="BUG92" s="584"/>
      <c r="BUH92" s="584"/>
      <c r="BUI92" s="584"/>
      <c r="BUJ92" s="584"/>
      <c r="BUK92" s="584"/>
      <c r="BUL92" s="584"/>
      <c r="BUM92" s="584"/>
      <c r="BUN92" s="584"/>
      <c r="BUO92" s="584"/>
      <c r="BUP92" s="584"/>
      <c r="BUQ92" s="584"/>
      <c r="BUR92" s="584"/>
      <c r="BUS92" s="584"/>
      <c r="BUT92" s="584"/>
      <c r="BUU92" s="584"/>
      <c r="BUV92" s="584"/>
      <c r="BUW92" s="584"/>
      <c r="BUX92" s="584"/>
      <c r="BUY92" s="584"/>
      <c r="BUZ92" s="584"/>
      <c r="BVA92" s="584"/>
      <c r="BVB92" s="584"/>
      <c r="BVC92" s="584"/>
      <c r="BVD92" s="584"/>
      <c r="BVE92" s="584"/>
      <c r="BVF92" s="584"/>
      <c r="BVG92" s="584"/>
      <c r="BVH92" s="584"/>
      <c r="BVI92" s="584"/>
      <c r="BVJ92" s="584"/>
      <c r="BVK92" s="584"/>
      <c r="BVL92" s="584"/>
      <c r="BVM92" s="584"/>
      <c r="BVN92" s="584"/>
      <c r="BVO92" s="584"/>
      <c r="BVP92" s="584"/>
      <c r="BVQ92" s="584"/>
      <c r="BVR92" s="584"/>
      <c r="BVS92" s="584"/>
      <c r="BVT92" s="584"/>
      <c r="BVU92" s="584"/>
      <c r="BVV92" s="584"/>
      <c r="BVW92" s="584"/>
      <c r="BVX92" s="584"/>
      <c r="BVY92" s="584"/>
      <c r="BVZ92" s="584"/>
      <c r="BWA92" s="584"/>
      <c r="BWB92" s="584"/>
      <c r="BWC92" s="584"/>
      <c r="BWD92" s="584"/>
      <c r="BWE92" s="584"/>
      <c r="BWF92" s="584"/>
      <c r="BWG92" s="584"/>
      <c r="BWH92" s="584"/>
      <c r="BWI92" s="584"/>
      <c r="BWJ92" s="584"/>
      <c r="BWK92" s="584"/>
      <c r="BWL92" s="584"/>
      <c r="BWM92" s="584"/>
      <c r="BWN92" s="584"/>
      <c r="BWO92" s="584"/>
      <c r="BWP92" s="584"/>
      <c r="BWQ92" s="584"/>
      <c r="BWR92" s="584"/>
      <c r="BWS92" s="584"/>
      <c r="BWT92" s="584"/>
      <c r="BWU92" s="584"/>
      <c r="BWV92" s="584"/>
      <c r="BWW92" s="584"/>
      <c r="BWX92" s="584"/>
      <c r="BWY92" s="584"/>
      <c r="BWZ92" s="584"/>
      <c r="BXA92" s="584"/>
      <c r="BXB92" s="584"/>
      <c r="BXC92" s="584"/>
      <c r="BXD92" s="584"/>
      <c r="BXE92" s="584"/>
      <c r="BXF92" s="584"/>
      <c r="BXG92" s="584"/>
      <c r="BXH92" s="584"/>
      <c r="BXI92" s="584"/>
      <c r="BXJ92" s="584"/>
      <c r="BXK92" s="584"/>
      <c r="BXL92" s="584"/>
      <c r="BXM92" s="584"/>
      <c r="BXN92" s="584"/>
      <c r="BXO92" s="584"/>
      <c r="BXP92" s="584"/>
      <c r="BXQ92" s="584"/>
      <c r="BXR92" s="584"/>
      <c r="BXS92" s="584"/>
      <c r="BXT92" s="584"/>
      <c r="BXU92" s="584"/>
      <c r="BXV92" s="584"/>
      <c r="BXW92" s="584"/>
      <c r="BXX92" s="584"/>
      <c r="BXY92" s="584"/>
      <c r="BXZ92" s="584"/>
      <c r="BYA92" s="584"/>
      <c r="BYB92" s="584"/>
      <c r="BYC92" s="584"/>
      <c r="BYD92" s="584"/>
      <c r="BYE92" s="584"/>
      <c r="BYF92" s="584"/>
      <c r="BYG92" s="584"/>
      <c r="BYH92" s="584"/>
      <c r="BYI92" s="584"/>
      <c r="BYJ92" s="584"/>
      <c r="BYK92" s="584"/>
      <c r="BYL92" s="584"/>
      <c r="BYM92" s="584"/>
      <c r="BYN92" s="584"/>
      <c r="BYO92" s="584"/>
      <c r="BYP92" s="584"/>
      <c r="BYQ92" s="584"/>
      <c r="BYR92" s="584"/>
      <c r="BYS92" s="584"/>
      <c r="BYT92" s="584"/>
      <c r="BYU92" s="584"/>
      <c r="BYV92" s="584"/>
      <c r="BYW92" s="584"/>
      <c r="BYX92" s="584"/>
      <c r="BYY92" s="584"/>
      <c r="BYZ92" s="584"/>
      <c r="BZA92" s="584"/>
      <c r="BZB92" s="584"/>
      <c r="BZC92" s="584"/>
      <c r="BZD92" s="584"/>
      <c r="BZE92" s="584"/>
      <c r="BZF92" s="584"/>
      <c r="BZG92" s="584"/>
      <c r="BZH92" s="584"/>
      <c r="BZI92" s="584"/>
      <c r="BZJ92" s="584"/>
      <c r="BZK92" s="584"/>
      <c r="BZL92" s="584"/>
      <c r="BZM92" s="584"/>
      <c r="BZN92" s="584"/>
      <c r="BZO92" s="584"/>
      <c r="BZP92" s="584"/>
      <c r="BZQ92" s="584"/>
      <c r="BZR92" s="584"/>
      <c r="BZS92" s="584"/>
      <c r="BZT92" s="584"/>
      <c r="BZU92" s="584"/>
      <c r="BZV92" s="584"/>
      <c r="BZW92" s="584"/>
      <c r="BZX92" s="584"/>
      <c r="BZY92" s="584"/>
      <c r="BZZ92" s="584"/>
      <c r="CAA92" s="584"/>
      <c r="CAB92" s="584"/>
      <c r="CAC92" s="584"/>
      <c r="CAD92" s="584"/>
      <c r="CAE92" s="584"/>
      <c r="CAF92" s="584"/>
      <c r="CAG92" s="584"/>
      <c r="CAH92" s="584"/>
      <c r="CAI92" s="584"/>
      <c r="CAJ92" s="584"/>
      <c r="CAK92" s="584"/>
      <c r="CAL92" s="584"/>
      <c r="CAM92" s="584"/>
      <c r="CAN92" s="584"/>
      <c r="CAO92" s="584"/>
      <c r="CAP92" s="584"/>
      <c r="CAQ92" s="584"/>
      <c r="CAR92" s="584"/>
      <c r="CAS92" s="584"/>
      <c r="CAT92" s="584"/>
      <c r="CAU92" s="584"/>
      <c r="CAV92" s="584"/>
      <c r="CAW92" s="584"/>
      <c r="CAX92" s="584"/>
      <c r="CAY92" s="584"/>
      <c r="CAZ92" s="584"/>
      <c r="CBA92" s="584"/>
      <c r="CBB92" s="584"/>
      <c r="CBC92" s="584"/>
      <c r="CBD92" s="584"/>
      <c r="CBE92" s="584"/>
      <c r="CBF92" s="584"/>
      <c r="CBG92" s="584"/>
      <c r="CBH92" s="584"/>
      <c r="CBI92" s="584"/>
      <c r="CBJ92" s="584"/>
      <c r="CBK92" s="584"/>
      <c r="CBL92" s="584"/>
      <c r="CBM92" s="584"/>
      <c r="CBN92" s="584"/>
      <c r="CBO92" s="584"/>
      <c r="CBP92" s="584"/>
      <c r="CBQ92" s="584"/>
      <c r="CBR92" s="584"/>
      <c r="CBS92" s="584"/>
      <c r="CBT92" s="584"/>
      <c r="CBU92" s="584"/>
      <c r="CBV92" s="584"/>
      <c r="CBW92" s="584"/>
      <c r="CBX92" s="584"/>
      <c r="CBY92" s="584"/>
      <c r="CBZ92" s="584"/>
      <c r="CCA92" s="584"/>
      <c r="CCB92" s="584"/>
      <c r="CCC92" s="584"/>
      <c r="CCD92" s="584"/>
      <c r="CCE92" s="584"/>
      <c r="CCF92" s="584"/>
      <c r="CCG92" s="584"/>
      <c r="CCH92" s="584"/>
      <c r="CCI92" s="584"/>
      <c r="CCJ92" s="584"/>
      <c r="CCK92" s="584"/>
      <c r="CCL92" s="584"/>
      <c r="CCM92" s="584"/>
      <c r="CCN92" s="584"/>
      <c r="CCO92" s="584"/>
      <c r="CCP92" s="584"/>
      <c r="CCQ92" s="584"/>
      <c r="CCR92" s="584"/>
      <c r="CCS92" s="584"/>
      <c r="CCT92" s="584"/>
      <c r="CCU92" s="584"/>
      <c r="CCV92" s="584"/>
      <c r="CCW92" s="584"/>
      <c r="CCX92" s="584"/>
      <c r="CCY92" s="584"/>
      <c r="CCZ92" s="584"/>
      <c r="CDA92" s="584"/>
      <c r="CDB92" s="584"/>
      <c r="CDC92" s="584"/>
      <c r="CDD92" s="584"/>
      <c r="CDE92" s="584"/>
      <c r="CDF92" s="584"/>
      <c r="CDG92" s="584"/>
      <c r="CDH92" s="584"/>
      <c r="CDI92" s="584"/>
      <c r="CDJ92" s="584"/>
      <c r="CDK92" s="584"/>
      <c r="CDL92" s="584"/>
      <c r="CDM92" s="584"/>
      <c r="CDN92" s="584"/>
      <c r="CDO92" s="584"/>
      <c r="CDP92" s="584"/>
      <c r="CDQ92" s="584"/>
      <c r="CDR92" s="584"/>
      <c r="CDS92" s="584"/>
      <c r="CDT92" s="584"/>
      <c r="CDU92" s="584"/>
      <c r="CDV92" s="584"/>
      <c r="CDW92" s="584"/>
      <c r="CDX92" s="584"/>
      <c r="CDY92" s="584"/>
      <c r="CDZ92" s="584"/>
      <c r="CEA92" s="584"/>
      <c r="CEB92" s="584"/>
      <c r="CEC92" s="584"/>
      <c r="CED92" s="584"/>
      <c r="CEE92" s="584"/>
      <c r="CEF92" s="584"/>
      <c r="CEG92" s="584"/>
      <c r="CEH92" s="584"/>
      <c r="CEI92" s="584"/>
      <c r="CEJ92" s="584"/>
      <c r="CEK92" s="584"/>
      <c r="CEL92" s="584"/>
      <c r="CEM92" s="584"/>
      <c r="CEN92" s="584"/>
      <c r="CEO92" s="584"/>
      <c r="CEP92" s="584"/>
      <c r="CEQ92" s="584"/>
      <c r="CER92" s="584"/>
      <c r="CES92" s="584"/>
      <c r="CET92" s="584"/>
      <c r="CEU92" s="584"/>
      <c r="CEV92" s="584"/>
      <c r="CEW92" s="584"/>
      <c r="CEX92" s="584"/>
      <c r="CEY92" s="584"/>
      <c r="CEZ92" s="584"/>
      <c r="CFA92" s="584"/>
      <c r="CFB92" s="584"/>
      <c r="CFC92" s="584"/>
      <c r="CFD92" s="584"/>
      <c r="CFE92" s="584"/>
      <c r="CFF92" s="584"/>
      <c r="CFG92" s="584"/>
      <c r="CFH92" s="584"/>
      <c r="CFI92" s="584"/>
      <c r="CFJ92" s="584"/>
      <c r="CFK92" s="584"/>
      <c r="CFL92" s="584"/>
      <c r="CFM92" s="584"/>
      <c r="CFN92" s="584"/>
      <c r="CFO92" s="584"/>
      <c r="CFP92" s="584"/>
      <c r="CFQ92" s="584"/>
      <c r="CFR92" s="584"/>
      <c r="CFS92" s="584"/>
      <c r="CFT92" s="584"/>
      <c r="CFU92" s="584"/>
      <c r="CFV92" s="584"/>
      <c r="CFW92" s="584"/>
      <c r="CFX92" s="584"/>
      <c r="CFY92" s="584"/>
      <c r="CFZ92" s="584"/>
      <c r="CGA92" s="584"/>
      <c r="CGB92" s="584"/>
      <c r="CGC92" s="584"/>
      <c r="CGD92" s="584"/>
      <c r="CGE92" s="584"/>
      <c r="CGF92" s="584"/>
      <c r="CGG92" s="584"/>
      <c r="CGH92" s="584"/>
      <c r="CGI92" s="584"/>
      <c r="CGJ92" s="584"/>
      <c r="CGK92" s="584"/>
      <c r="CGL92" s="584"/>
      <c r="CGM92" s="584"/>
      <c r="CGN92" s="584"/>
      <c r="CGO92" s="584"/>
      <c r="CGP92" s="584"/>
      <c r="CGQ92" s="584"/>
      <c r="CGR92" s="584"/>
      <c r="CGS92" s="584"/>
      <c r="CGT92" s="584"/>
      <c r="CGU92" s="584"/>
      <c r="CGV92" s="584"/>
      <c r="CGW92" s="584"/>
      <c r="CGX92" s="584"/>
      <c r="CGY92" s="584"/>
      <c r="CGZ92" s="584"/>
      <c r="CHA92" s="584"/>
      <c r="CHB92" s="584"/>
      <c r="CHC92" s="584"/>
      <c r="CHD92" s="584"/>
      <c r="CHE92" s="584"/>
      <c r="CHF92" s="584"/>
      <c r="CHG92" s="584"/>
      <c r="CHH92" s="584"/>
      <c r="CHI92" s="584"/>
      <c r="CHJ92" s="584"/>
      <c r="CHK92" s="584"/>
      <c r="CHL92" s="584"/>
      <c r="CHM92" s="584"/>
      <c r="CHN92" s="584"/>
      <c r="CHO92" s="584"/>
      <c r="CHP92" s="584"/>
      <c r="CHQ92" s="584"/>
      <c r="CHR92" s="584"/>
      <c r="CHS92" s="584"/>
      <c r="CHT92" s="584"/>
      <c r="CHU92" s="584"/>
      <c r="CHV92" s="584"/>
      <c r="CHW92" s="584"/>
      <c r="CHX92" s="584"/>
      <c r="CHY92" s="584"/>
      <c r="CHZ92" s="584"/>
      <c r="CIA92" s="584"/>
      <c r="CIB92" s="584"/>
      <c r="CIC92" s="584"/>
      <c r="CID92" s="584"/>
      <c r="CIE92" s="584"/>
      <c r="CIF92" s="584"/>
      <c r="CIG92" s="584"/>
      <c r="CIH92" s="584"/>
      <c r="CII92" s="584"/>
      <c r="CIJ92" s="584"/>
      <c r="CIK92" s="584"/>
      <c r="CIL92" s="584"/>
      <c r="CIM92" s="584"/>
      <c r="CIN92" s="584"/>
      <c r="CIO92" s="584"/>
      <c r="CIP92" s="584"/>
      <c r="CIQ92" s="584"/>
      <c r="CIR92" s="584"/>
      <c r="CIS92" s="584"/>
      <c r="CIT92" s="584"/>
      <c r="CIU92" s="584"/>
      <c r="CIV92" s="584"/>
      <c r="CIW92" s="584"/>
      <c r="CIX92" s="584"/>
      <c r="CIY92" s="584"/>
      <c r="CIZ92" s="584"/>
      <c r="CJA92" s="584"/>
      <c r="CJB92" s="584"/>
      <c r="CJC92" s="584"/>
      <c r="CJD92" s="584"/>
      <c r="CJE92" s="584"/>
      <c r="CJF92" s="584"/>
      <c r="CJG92" s="584"/>
      <c r="CJH92" s="584"/>
      <c r="CJI92" s="584"/>
      <c r="CJJ92" s="584"/>
      <c r="CJK92" s="584"/>
      <c r="CJL92" s="584"/>
      <c r="CJM92" s="584"/>
      <c r="CJN92" s="584"/>
      <c r="CJO92" s="584"/>
      <c r="CJP92" s="584"/>
      <c r="CJQ92" s="584"/>
      <c r="CJR92" s="584"/>
      <c r="CJS92" s="584"/>
      <c r="CJT92" s="584"/>
      <c r="CJU92" s="584"/>
      <c r="CJV92" s="584"/>
      <c r="CJW92" s="584"/>
      <c r="CJX92" s="584"/>
      <c r="CJY92" s="584"/>
      <c r="CJZ92" s="584"/>
      <c r="CKA92" s="584"/>
      <c r="CKB92" s="584"/>
      <c r="CKC92" s="584"/>
      <c r="CKD92" s="584"/>
      <c r="CKE92" s="584"/>
      <c r="CKF92" s="584"/>
      <c r="CKG92" s="584"/>
      <c r="CKH92" s="584"/>
      <c r="CKI92" s="584"/>
      <c r="CKJ92" s="584"/>
      <c r="CKK92" s="584"/>
      <c r="CKL92" s="584"/>
      <c r="CKM92" s="584"/>
      <c r="CKN92" s="584"/>
      <c r="CKO92" s="584"/>
      <c r="CKP92" s="584"/>
      <c r="CKQ92" s="584"/>
      <c r="CKR92" s="584"/>
      <c r="CKS92" s="584"/>
      <c r="CKT92" s="584"/>
      <c r="CKU92" s="584"/>
      <c r="CKV92" s="584"/>
      <c r="CKW92" s="584"/>
      <c r="CKX92" s="584"/>
      <c r="CKY92" s="584"/>
      <c r="CKZ92" s="584"/>
      <c r="CLA92" s="584"/>
      <c r="CLB92" s="584"/>
      <c r="CLC92" s="584"/>
      <c r="CLD92" s="584"/>
      <c r="CLE92" s="584"/>
      <c r="CLF92" s="584"/>
      <c r="CLG92" s="584"/>
      <c r="CLH92" s="584"/>
      <c r="CLI92" s="584"/>
      <c r="CLJ92" s="584"/>
      <c r="CLK92" s="584"/>
      <c r="CLL92" s="584"/>
      <c r="CLM92" s="584"/>
      <c r="CLN92" s="584"/>
      <c r="CLO92" s="584"/>
      <c r="CLP92" s="584"/>
      <c r="CLQ92" s="584"/>
      <c r="CLR92" s="584"/>
      <c r="CLS92" s="584"/>
      <c r="CLT92" s="584"/>
      <c r="CLU92" s="584"/>
      <c r="CLV92" s="584"/>
      <c r="CLW92" s="584"/>
      <c r="CLX92" s="584"/>
      <c r="CLY92" s="584"/>
      <c r="CLZ92" s="584"/>
      <c r="CMA92" s="584"/>
      <c r="CMB92" s="584"/>
      <c r="CMC92" s="584"/>
      <c r="CMD92" s="584"/>
      <c r="CME92" s="584"/>
      <c r="CMF92" s="584"/>
      <c r="CMG92" s="584"/>
      <c r="CMH92" s="584"/>
      <c r="CMI92" s="584"/>
      <c r="CMJ92" s="584"/>
      <c r="CMK92" s="584"/>
      <c r="CML92" s="584"/>
      <c r="CMM92" s="584"/>
      <c r="CMN92" s="584"/>
      <c r="CMO92" s="584"/>
      <c r="CMP92" s="584"/>
      <c r="CMQ92" s="584"/>
      <c r="CMR92" s="584"/>
      <c r="CMS92" s="584"/>
      <c r="CMT92" s="584"/>
      <c r="CMU92" s="584"/>
      <c r="CMV92" s="584"/>
      <c r="CMW92" s="584"/>
      <c r="CMX92" s="584"/>
      <c r="CMY92" s="584"/>
      <c r="CMZ92" s="584"/>
      <c r="CNA92" s="584"/>
      <c r="CNB92" s="584"/>
      <c r="CNC92" s="584"/>
      <c r="CND92" s="584"/>
      <c r="CNE92" s="584"/>
      <c r="CNF92" s="584"/>
      <c r="CNG92" s="584"/>
      <c r="CNH92" s="584"/>
      <c r="CNI92" s="584"/>
      <c r="CNJ92" s="584"/>
      <c r="CNK92" s="584"/>
      <c r="CNL92" s="584"/>
      <c r="CNM92" s="584"/>
      <c r="CNN92" s="584"/>
      <c r="CNO92" s="584"/>
      <c r="CNP92" s="584"/>
      <c r="CNQ92" s="584"/>
      <c r="CNR92" s="584"/>
      <c r="CNS92" s="584"/>
      <c r="CNT92" s="584"/>
      <c r="CNU92" s="584"/>
      <c r="CNV92" s="584"/>
      <c r="CNW92" s="584"/>
      <c r="CNX92" s="584"/>
      <c r="CNY92" s="584"/>
      <c r="CNZ92" s="584"/>
      <c r="COA92" s="584"/>
      <c r="COB92" s="584"/>
      <c r="COC92" s="584"/>
      <c r="COD92" s="584"/>
      <c r="COE92" s="584"/>
      <c r="COF92" s="584"/>
      <c r="COG92" s="584"/>
      <c r="COH92" s="584"/>
      <c r="COI92" s="584"/>
      <c r="COJ92" s="584"/>
      <c r="COK92" s="584"/>
      <c r="COL92" s="584"/>
      <c r="COM92" s="584"/>
      <c r="CON92" s="584"/>
      <c r="COO92" s="584"/>
      <c r="COP92" s="584"/>
      <c r="COQ92" s="584"/>
      <c r="COR92" s="584"/>
      <c r="COS92" s="584"/>
      <c r="COT92" s="584"/>
      <c r="COU92" s="584"/>
      <c r="COV92" s="584"/>
      <c r="COW92" s="584"/>
      <c r="COX92" s="584"/>
      <c r="COY92" s="584"/>
      <c r="COZ92" s="584"/>
      <c r="CPA92" s="584"/>
      <c r="CPB92" s="584"/>
      <c r="CPC92" s="584"/>
      <c r="CPD92" s="584"/>
      <c r="CPE92" s="584"/>
      <c r="CPF92" s="584"/>
      <c r="CPG92" s="584"/>
      <c r="CPH92" s="584"/>
      <c r="CPI92" s="584"/>
      <c r="CPJ92" s="584"/>
      <c r="CPK92" s="584"/>
      <c r="CPL92" s="584"/>
      <c r="CPM92" s="584"/>
      <c r="CPN92" s="584"/>
      <c r="CPO92" s="584"/>
      <c r="CPP92" s="584"/>
      <c r="CPQ92" s="584"/>
      <c r="CPR92" s="584"/>
      <c r="CPS92" s="584"/>
      <c r="CPT92" s="584"/>
      <c r="CPU92" s="584"/>
      <c r="CPV92" s="584"/>
      <c r="CPW92" s="584"/>
      <c r="CPX92" s="584"/>
      <c r="CPY92" s="584"/>
      <c r="CPZ92" s="584"/>
      <c r="CQA92" s="584"/>
      <c r="CQB92" s="584"/>
      <c r="CQC92" s="584"/>
      <c r="CQD92" s="584"/>
      <c r="CQE92" s="584"/>
      <c r="CQF92" s="584"/>
      <c r="CQG92" s="584"/>
      <c r="CQH92" s="584"/>
      <c r="CQI92" s="584"/>
      <c r="CQJ92" s="584"/>
      <c r="CQK92" s="584"/>
      <c r="CQL92" s="584"/>
      <c r="CQM92" s="584"/>
      <c r="CQN92" s="584"/>
      <c r="CQO92" s="584"/>
      <c r="CQP92" s="584"/>
      <c r="CQQ92" s="584"/>
      <c r="CQR92" s="584"/>
      <c r="CQS92" s="584"/>
      <c r="CQT92" s="584"/>
      <c r="CQU92" s="584"/>
      <c r="CQV92" s="584"/>
      <c r="CQW92" s="584"/>
      <c r="CQX92" s="584"/>
      <c r="CQY92" s="584"/>
      <c r="CQZ92" s="584"/>
      <c r="CRA92" s="584"/>
      <c r="CRB92" s="584"/>
      <c r="CRC92" s="584"/>
      <c r="CRD92" s="584"/>
      <c r="CRE92" s="584"/>
      <c r="CRF92" s="584"/>
      <c r="CRG92" s="584"/>
      <c r="CRH92" s="584"/>
      <c r="CRI92" s="584"/>
      <c r="CRJ92" s="584"/>
      <c r="CRK92" s="584"/>
      <c r="CRL92" s="584"/>
      <c r="CRM92" s="584"/>
      <c r="CRN92" s="584"/>
      <c r="CRO92" s="584"/>
      <c r="CRP92" s="584"/>
      <c r="CRQ92" s="584"/>
      <c r="CRR92" s="584"/>
      <c r="CRS92" s="584"/>
      <c r="CRT92" s="584"/>
      <c r="CRU92" s="584"/>
      <c r="CRV92" s="584"/>
      <c r="CRW92" s="584"/>
      <c r="CRX92" s="584"/>
      <c r="CRY92" s="584"/>
      <c r="CRZ92" s="584"/>
      <c r="CSA92" s="584"/>
      <c r="CSB92" s="584"/>
      <c r="CSC92" s="584"/>
      <c r="CSD92" s="584"/>
      <c r="CSE92" s="584"/>
      <c r="CSF92" s="584"/>
      <c r="CSG92" s="584"/>
      <c r="CSH92" s="584"/>
      <c r="CSI92" s="584"/>
      <c r="CSJ92" s="584"/>
      <c r="CSK92" s="584"/>
      <c r="CSL92" s="584"/>
      <c r="CSM92" s="584"/>
      <c r="CSN92" s="584"/>
      <c r="CSO92" s="584"/>
      <c r="CSP92" s="584"/>
      <c r="CSQ92" s="584"/>
      <c r="CSR92" s="584"/>
      <c r="CSS92" s="584"/>
      <c r="CST92" s="584"/>
      <c r="CSU92" s="584"/>
      <c r="CSV92" s="584"/>
      <c r="CSW92" s="584"/>
      <c r="CSX92" s="584"/>
      <c r="CSY92" s="584"/>
      <c r="CSZ92" s="584"/>
      <c r="CTA92" s="584"/>
      <c r="CTB92" s="584"/>
      <c r="CTC92" s="584"/>
      <c r="CTD92" s="584"/>
      <c r="CTE92" s="584"/>
      <c r="CTF92" s="584"/>
      <c r="CTG92" s="584"/>
      <c r="CTH92" s="584"/>
      <c r="CTI92" s="584"/>
      <c r="CTJ92" s="584"/>
      <c r="CTK92" s="584"/>
      <c r="CTL92" s="584"/>
      <c r="CTM92" s="584"/>
      <c r="CTN92" s="584"/>
      <c r="CTO92" s="584"/>
      <c r="CTP92" s="584"/>
      <c r="CTQ92" s="584"/>
      <c r="CTR92" s="584"/>
      <c r="CTS92" s="584"/>
      <c r="CTT92" s="584"/>
      <c r="CTU92" s="584"/>
      <c r="CTV92" s="584"/>
      <c r="CTW92" s="584"/>
      <c r="CTX92" s="584"/>
      <c r="CTY92" s="584"/>
      <c r="CTZ92" s="584"/>
      <c r="CUA92" s="584"/>
      <c r="CUB92" s="584"/>
      <c r="CUC92" s="584"/>
      <c r="CUD92" s="584"/>
      <c r="CUE92" s="584"/>
      <c r="CUF92" s="584"/>
      <c r="CUG92" s="584"/>
      <c r="CUH92" s="584"/>
      <c r="CUI92" s="584"/>
      <c r="CUJ92" s="584"/>
      <c r="CUK92" s="584"/>
      <c r="CUL92" s="584"/>
      <c r="CUM92" s="584"/>
      <c r="CUN92" s="584"/>
      <c r="CUO92" s="584"/>
      <c r="CUP92" s="584"/>
      <c r="CUQ92" s="584"/>
      <c r="CUR92" s="584"/>
      <c r="CUS92" s="584"/>
      <c r="CUT92" s="584"/>
      <c r="CUU92" s="584"/>
      <c r="CUV92" s="584"/>
      <c r="CUW92" s="584"/>
      <c r="CUX92" s="584"/>
      <c r="CUY92" s="584"/>
      <c r="CUZ92" s="584"/>
      <c r="CVA92" s="584"/>
      <c r="CVB92" s="584"/>
      <c r="CVC92" s="584"/>
      <c r="CVD92" s="584"/>
      <c r="CVE92" s="584"/>
      <c r="CVF92" s="584"/>
      <c r="CVG92" s="584"/>
      <c r="CVH92" s="584"/>
      <c r="CVI92" s="584"/>
      <c r="CVJ92" s="584"/>
      <c r="CVK92" s="584"/>
      <c r="CVL92" s="584"/>
      <c r="CVM92" s="584"/>
      <c r="CVN92" s="584"/>
      <c r="CVO92" s="584"/>
      <c r="CVP92" s="584"/>
      <c r="CVQ92" s="584"/>
      <c r="CVR92" s="584"/>
      <c r="CVS92" s="584"/>
      <c r="CVT92" s="584"/>
      <c r="CVU92" s="584"/>
      <c r="CVV92" s="584"/>
      <c r="CVW92" s="584"/>
      <c r="CVX92" s="584"/>
      <c r="CVY92" s="584"/>
      <c r="CVZ92" s="584"/>
      <c r="CWA92" s="584"/>
      <c r="CWB92" s="584"/>
      <c r="CWC92" s="584"/>
      <c r="CWD92" s="584"/>
      <c r="CWE92" s="584"/>
      <c r="CWF92" s="584"/>
      <c r="CWG92" s="584"/>
      <c r="CWH92" s="584"/>
      <c r="CWI92" s="584"/>
      <c r="CWJ92" s="584"/>
      <c r="CWK92" s="584"/>
      <c r="CWL92" s="584"/>
      <c r="CWM92" s="584"/>
      <c r="CWN92" s="584"/>
      <c r="CWO92" s="584"/>
      <c r="CWP92" s="584"/>
      <c r="CWQ92" s="584"/>
      <c r="CWR92" s="584"/>
      <c r="CWS92" s="584"/>
      <c r="CWT92" s="584"/>
      <c r="CWU92" s="584"/>
      <c r="CWV92" s="584"/>
      <c r="CWW92" s="584"/>
      <c r="CWX92" s="584"/>
      <c r="CWY92" s="584"/>
      <c r="CWZ92" s="584"/>
      <c r="CXA92" s="584"/>
      <c r="CXB92" s="584"/>
      <c r="CXC92" s="584"/>
      <c r="CXD92" s="584"/>
      <c r="CXE92" s="584"/>
      <c r="CXF92" s="584"/>
      <c r="CXG92" s="584"/>
      <c r="CXH92" s="584"/>
      <c r="CXI92" s="584"/>
      <c r="CXJ92" s="584"/>
      <c r="CXK92" s="584"/>
      <c r="CXL92" s="584"/>
      <c r="CXM92" s="584"/>
      <c r="CXN92" s="584"/>
      <c r="CXO92" s="584"/>
      <c r="CXP92" s="584"/>
      <c r="CXQ92" s="584"/>
      <c r="CXR92" s="584"/>
      <c r="CXS92" s="584"/>
      <c r="CXT92" s="584"/>
      <c r="CXU92" s="584"/>
      <c r="CXV92" s="584"/>
      <c r="CXW92" s="584"/>
      <c r="CXX92" s="584"/>
      <c r="CXY92" s="584"/>
      <c r="CXZ92" s="584"/>
      <c r="CYA92" s="584"/>
      <c r="CYB92" s="584"/>
      <c r="CYC92" s="584"/>
      <c r="CYD92" s="584"/>
      <c r="CYE92" s="584"/>
      <c r="CYF92" s="584"/>
      <c r="CYG92" s="584"/>
      <c r="CYH92" s="584"/>
      <c r="CYI92" s="584"/>
      <c r="CYJ92" s="584"/>
      <c r="CYK92" s="584"/>
      <c r="CYL92" s="584"/>
      <c r="CYM92" s="584"/>
      <c r="CYN92" s="584"/>
      <c r="CYO92" s="584"/>
      <c r="CYP92" s="584"/>
      <c r="CYQ92" s="584"/>
      <c r="CYR92" s="584"/>
      <c r="CYS92" s="584"/>
      <c r="CYT92" s="584"/>
      <c r="CYU92" s="584"/>
      <c r="CYV92" s="584"/>
      <c r="CYW92" s="584"/>
      <c r="CYX92" s="584"/>
      <c r="CYY92" s="584"/>
      <c r="CYZ92" s="584"/>
      <c r="CZA92" s="584"/>
      <c r="CZB92" s="584"/>
      <c r="CZC92" s="584"/>
      <c r="CZD92" s="584"/>
      <c r="CZE92" s="584"/>
      <c r="CZF92" s="584"/>
      <c r="CZG92" s="584"/>
      <c r="CZH92" s="584"/>
      <c r="CZI92" s="584"/>
      <c r="CZJ92" s="584"/>
      <c r="CZK92" s="584"/>
      <c r="CZL92" s="584"/>
      <c r="CZM92" s="584"/>
      <c r="CZN92" s="584"/>
      <c r="CZO92" s="584"/>
      <c r="CZP92" s="584"/>
      <c r="CZQ92" s="584"/>
      <c r="CZR92" s="584"/>
      <c r="CZS92" s="584"/>
      <c r="CZT92" s="584"/>
      <c r="CZU92" s="584"/>
      <c r="CZV92" s="584"/>
      <c r="CZW92" s="584"/>
      <c r="CZX92" s="584"/>
      <c r="CZY92" s="584"/>
      <c r="CZZ92" s="584"/>
      <c r="DAA92" s="584"/>
      <c r="DAB92" s="584"/>
      <c r="DAC92" s="584"/>
      <c r="DAD92" s="584"/>
      <c r="DAE92" s="584"/>
      <c r="DAF92" s="584"/>
      <c r="DAG92" s="584"/>
      <c r="DAH92" s="584"/>
      <c r="DAI92" s="584"/>
      <c r="DAJ92" s="584"/>
      <c r="DAK92" s="584"/>
      <c r="DAL92" s="584"/>
      <c r="DAM92" s="584"/>
      <c r="DAN92" s="584"/>
      <c r="DAO92" s="584"/>
      <c r="DAP92" s="584"/>
      <c r="DAQ92" s="584"/>
      <c r="DAR92" s="584"/>
      <c r="DAS92" s="584"/>
      <c r="DAT92" s="584"/>
      <c r="DAU92" s="584"/>
      <c r="DAV92" s="584"/>
      <c r="DAW92" s="584"/>
      <c r="DAX92" s="584"/>
      <c r="DAY92" s="584"/>
      <c r="DAZ92" s="584"/>
      <c r="DBA92" s="584"/>
      <c r="DBB92" s="584"/>
      <c r="DBC92" s="584"/>
      <c r="DBD92" s="584"/>
      <c r="DBE92" s="584"/>
      <c r="DBF92" s="584"/>
      <c r="DBG92" s="584"/>
      <c r="DBH92" s="584"/>
      <c r="DBI92" s="584"/>
      <c r="DBJ92" s="584"/>
      <c r="DBK92" s="584"/>
      <c r="DBL92" s="584"/>
      <c r="DBM92" s="584"/>
      <c r="DBN92" s="584"/>
      <c r="DBO92" s="584"/>
      <c r="DBP92" s="584"/>
      <c r="DBQ92" s="584"/>
      <c r="DBR92" s="584"/>
      <c r="DBS92" s="584"/>
      <c r="DBT92" s="584"/>
      <c r="DBU92" s="584"/>
      <c r="DBV92" s="584"/>
      <c r="DBW92" s="584"/>
      <c r="DBX92" s="584"/>
      <c r="DBY92" s="584"/>
      <c r="DBZ92" s="584"/>
      <c r="DCA92" s="584"/>
      <c r="DCB92" s="584"/>
      <c r="DCC92" s="584"/>
      <c r="DCD92" s="584"/>
      <c r="DCE92" s="584"/>
      <c r="DCF92" s="584"/>
      <c r="DCG92" s="584"/>
      <c r="DCH92" s="584"/>
      <c r="DCI92" s="584"/>
      <c r="DCJ92" s="584"/>
      <c r="DCK92" s="584"/>
      <c r="DCL92" s="584"/>
      <c r="DCM92" s="584"/>
      <c r="DCN92" s="584"/>
      <c r="DCO92" s="584"/>
      <c r="DCP92" s="584"/>
      <c r="DCQ92" s="584"/>
      <c r="DCR92" s="584"/>
      <c r="DCS92" s="584"/>
      <c r="DCT92" s="584"/>
      <c r="DCU92" s="584"/>
      <c r="DCV92" s="584"/>
      <c r="DCW92" s="584"/>
      <c r="DCX92" s="584"/>
      <c r="DCY92" s="584"/>
      <c r="DCZ92" s="584"/>
      <c r="DDA92" s="584"/>
      <c r="DDB92" s="584"/>
      <c r="DDC92" s="584"/>
      <c r="DDD92" s="584"/>
      <c r="DDE92" s="584"/>
      <c r="DDF92" s="584"/>
      <c r="DDG92" s="584"/>
      <c r="DDH92" s="584"/>
      <c r="DDI92" s="584"/>
      <c r="DDJ92" s="584"/>
      <c r="DDK92" s="584"/>
      <c r="DDL92" s="584"/>
      <c r="DDM92" s="584"/>
      <c r="DDN92" s="584"/>
      <c r="DDO92" s="584"/>
      <c r="DDP92" s="584"/>
      <c r="DDQ92" s="584"/>
      <c r="DDR92" s="584"/>
      <c r="DDS92" s="584"/>
      <c r="DDT92" s="584"/>
      <c r="DDU92" s="584"/>
      <c r="DDV92" s="584"/>
      <c r="DDW92" s="584"/>
      <c r="DDX92" s="584"/>
      <c r="DDY92" s="584"/>
      <c r="DDZ92" s="584"/>
      <c r="DEA92" s="584"/>
      <c r="DEB92" s="584"/>
      <c r="DEC92" s="584"/>
      <c r="DED92" s="584"/>
      <c r="DEE92" s="584"/>
      <c r="DEF92" s="584"/>
      <c r="DEG92" s="584"/>
      <c r="DEH92" s="584"/>
      <c r="DEI92" s="584"/>
      <c r="DEJ92" s="584"/>
      <c r="DEK92" s="584"/>
      <c r="DEL92" s="584"/>
      <c r="DEM92" s="584"/>
      <c r="DEN92" s="584"/>
      <c r="DEO92" s="584"/>
      <c r="DEP92" s="584"/>
      <c r="DEQ92" s="584"/>
      <c r="DER92" s="584"/>
      <c r="DES92" s="584"/>
      <c r="DET92" s="584"/>
      <c r="DEU92" s="584"/>
      <c r="DEV92" s="584"/>
      <c r="DEW92" s="584"/>
      <c r="DEX92" s="584"/>
      <c r="DEY92" s="584"/>
      <c r="DEZ92" s="584"/>
      <c r="DFA92" s="584"/>
      <c r="DFB92" s="584"/>
      <c r="DFC92" s="584"/>
      <c r="DFD92" s="584"/>
      <c r="DFE92" s="584"/>
      <c r="DFF92" s="584"/>
      <c r="DFG92" s="584"/>
      <c r="DFH92" s="584"/>
      <c r="DFI92" s="584"/>
      <c r="DFJ92" s="584"/>
      <c r="DFK92" s="584"/>
      <c r="DFL92" s="584"/>
      <c r="DFM92" s="584"/>
      <c r="DFN92" s="584"/>
      <c r="DFO92" s="584"/>
      <c r="DFP92" s="584"/>
      <c r="DFQ92" s="584"/>
      <c r="DFR92" s="584"/>
      <c r="DFS92" s="584"/>
      <c r="DFT92" s="584"/>
      <c r="DFU92" s="584"/>
      <c r="DFV92" s="584"/>
      <c r="DFW92" s="584"/>
      <c r="DFX92" s="584"/>
      <c r="DFY92" s="584"/>
      <c r="DFZ92" s="584"/>
      <c r="DGA92" s="584"/>
      <c r="DGB92" s="584"/>
      <c r="DGC92" s="584"/>
      <c r="DGD92" s="584"/>
      <c r="DGE92" s="584"/>
      <c r="DGF92" s="584"/>
      <c r="DGG92" s="584"/>
      <c r="DGH92" s="584"/>
      <c r="DGI92" s="584"/>
      <c r="DGJ92" s="584"/>
      <c r="DGK92" s="584"/>
      <c r="DGL92" s="584"/>
      <c r="DGM92" s="584"/>
      <c r="DGN92" s="584"/>
      <c r="DGO92" s="584"/>
      <c r="DGP92" s="584"/>
      <c r="DGQ92" s="584"/>
      <c r="DGR92" s="584"/>
      <c r="DGS92" s="584"/>
      <c r="DGT92" s="584"/>
      <c r="DGU92" s="584"/>
      <c r="DGV92" s="584"/>
      <c r="DGW92" s="584"/>
      <c r="DGX92" s="584"/>
      <c r="DGY92" s="584"/>
      <c r="DGZ92" s="584"/>
      <c r="DHA92" s="584"/>
      <c r="DHB92" s="584"/>
      <c r="DHC92" s="584"/>
      <c r="DHD92" s="584"/>
      <c r="DHE92" s="584"/>
      <c r="DHF92" s="584"/>
      <c r="DHG92" s="584"/>
      <c r="DHH92" s="584"/>
      <c r="DHI92" s="584"/>
      <c r="DHJ92" s="584"/>
      <c r="DHK92" s="584"/>
      <c r="DHL92" s="584"/>
      <c r="DHM92" s="584"/>
      <c r="DHN92" s="584"/>
      <c r="DHO92" s="584"/>
      <c r="DHP92" s="584"/>
      <c r="DHQ92" s="584"/>
      <c r="DHR92" s="584"/>
      <c r="DHS92" s="584"/>
      <c r="DHT92" s="584"/>
      <c r="DHU92" s="584"/>
      <c r="DHV92" s="584"/>
      <c r="DHW92" s="584"/>
      <c r="DHX92" s="584"/>
      <c r="DHY92" s="584"/>
      <c r="DHZ92" s="584"/>
      <c r="DIA92" s="584"/>
      <c r="DIB92" s="584"/>
      <c r="DIC92" s="584"/>
      <c r="DID92" s="584"/>
      <c r="DIE92" s="584"/>
      <c r="DIF92" s="584"/>
      <c r="DIG92" s="584"/>
      <c r="DIH92" s="584"/>
      <c r="DII92" s="584"/>
      <c r="DIJ92" s="584"/>
      <c r="DIK92" s="584"/>
      <c r="DIL92" s="584"/>
      <c r="DIM92" s="584"/>
      <c r="DIN92" s="584"/>
      <c r="DIO92" s="584"/>
      <c r="DIP92" s="584"/>
      <c r="DIQ92" s="584"/>
      <c r="DIR92" s="584"/>
      <c r="DIS92" s="584"/>
      <c r="DIT92" s="584"/>
      <c r="DIU92" s="584"/>
      <c r="DIV92" s="584"/>
      <c r="DIW92" s="584"/>
      <c r="DIX92" s="584"/>
      <c r="DIY92" s="584"/>
      <c r="DIZ92" s="584"/>
      <c r="DJA92" s="584"/>
      <c r="DJB92" s="584"/>
      <c r="DJC92" s="584"/>
      <c r="DJD92" s="584"/>
      <c r="DJE92" s="584"/>
      <c r="DJF92" s="584"/>
      <c r="DJG92" s="584"/>
      <c r="DJH92" s="584"/>
      <c r="DJI92" s="584"/>
      <c r="DJJ92" s="584"/>
      <c r="DJK92" s="584"/>
      <c r="DJL92" s="584"/>
      <c r="DJM92" s="584"/>
      <c r="DJN92" s="584"/>
      <c r="DJO92" s="584"/>
      <c r="DJP92" s="584"/>
      <c r="DJQ92" s="584"/>
      <c r="DJR92" s="584"/>
      <c r="DJS92" s="584"/>
      <c r="DJT92" s="584"/>
      <c r="DJU92" s="584"/>
      <c r="DJV92" s="584"/>
      <c r="DJW92" s="584"/>
      <c r="DJX92" s="584"/>
      <c r="DJY92" s="584"/>
      <c r="DJZ92" s="584"/>
      <c r="DKA92" s="584"/>
      <c r="DKB92" s="584"/>
      <c r="DKC92" s="584"/>
      <c r="DKD92" s="584"/>
      <c r="DKE92" s="584"/>
      <c r="DKF92" s="584"/>
      <c r="DKG92" s="584"/>
      <c r="DKH92" s="584"/>
      <c r="DKI92" s="584"/>
      <c r="DKJ92" s="584"/>
      <c r="DKK92" s="584"/>
      <c r="DKL92" s="584"/>
      <c r="DKM92" s="584"/>
      <c r="DKN92" s="584"/>
      <c r="DKO92" s="584"/>
      <c r="DKP92" s="584"/>
      <c r="DKQ92" s="584"/>
      <c r="DKR92" s="584"/>
      <c r="DKS92" s="584"/>
      <c r="DKT92" s="584"/>
      <c r="DKU92" s="584"/>
      <c r="DKV92" s="584"/>
      <c r="DKW92" s="584"/>
      <c r="DKX92" s="584"/>
      <c r="DKY92" s="584"/>
      <c r="DKZ92" s="584"/>
      <c r="DLA92" s="584"/>
      <c r="DLB92" s="584"/>
      <c r="DLC92" s="584"/>
      <c r="DLD92" s="584"/>
      <c r="DLE92" s="584"/>
      <c r="DLF92" s="584"/>
      <c r="DLG92" s="584"/>
      <c r="DLH92" s="584"/>
      <c r="DLI92" s="584"/>
      <c r="DLJ92" s="584"/>
      <c r="DLK92" s="584"/>
      <c r="DLL92" s="584"/>
      <c r="DLM92" s="584"/>
      <c r="DLN92" s="584"/>
      <c r="DLO92" s="584"/>
      <c r="DLP92" s="584"/>
      <c r="DLQ92" s="584"/>
      <c r="DLR92" s="584"/>
      <c r="DLS92" s="584"/>
      <c r="DLT92" s="584"/>
      <c r="DLU92" s="584"/>
      <c r="DLV92" s="584"/>
      <c r="DLW92" s="584"/>
      <c r="DLX92" s="584"/>
      <c r="DLY92" s="584"/>
      <c r="DLZ92" s="584"/>
      <c r="DMA92" s="584"/>
      <c r="DMB92" s="584"/>
      <c r="DMC92" s="584"/>
      <c r="DMD92" s="584"/>
      <c r="DME92" s="584"/>
      <c r="DMF92" s="584"/>
      <c r="DMG92" s="584"/>
      <c r="DMH92" s="584"/>
      <c r="DMI92" s="584"/>
      <c r="DMJ92" s="584"/>
      <c r="DMK92" s="584"/>
      <c r="DML92" s="584"/>
      <c r="DMM92" s="584"/>
      <c r="DMN92" s="584"/>
      <c r="DMO92" s="584"/>
      <c r="DMP92" s="584"/>
      <c r="DMQ92" s="584"/>
      <c r="DMR92" s="584"/>
      <c r="DMS92" s="584"/>
      <c r="DMT92" s="584"/>
      <c r="DMU92" s="584"/>
      <c r="DMV92" s="584"/>
      <c r="DMW92" s="584"/>
      <c r="DMX92" s="584"/>
      <c r="DMY92" s="584"/>
      <c r="DMZ92" s="584"/>
      <c r="DNA92" s="584"/>
      <c r="DNB92" s="584"/>
      <c r="DNC92" s="584"/>
      <c r="DND92" s="584"/>
      <c r="DNE92" s="584"/>
      <c r="DNF92" s="584"/>
      <c r="DNG92" s="584"/>
      <c r="DNH92" s="584"/>
      <c r="DNI92" s="584"/>
      <c r="DNJ92" s="584"/>
      <c r="DNK92" s="584"/>
      <c r="DNL92" s="584"/>
      <c r="DNM92" s="584"/>
      <c r="DNN92" s="584"/>
      <c r="DNO92" s="584"/>
      <c r="DNP92" s="584"/>
      <c r="DNQ92" s="584"/>
      <c r="DNR92" s="584"/>
      <c r="DNS92" s="584"/>
      <c r="DNT92" s="584"/>
      <c r="DNU92" s="584"/>
      <c r="DNV92" s="584"/>
      <c r="DNW92" s="584"/>
      <c r="DNX92" s="584"/>
      <c r="DNY92" s="584"/>
      <c r="DNZ92" s="584"/>
      <c r="DOA92" s="584"/>
      <c r="DOB92" s="584"/>
      <c r="DOC92" s="584"/>
      <c r="DOD92" s="584"/>
      <c r="DOE92" s="584"/>
      <c r="DOF92" s="584"/>
      <c r="DOG92" s="584"/>
      <c r="DOH92" s="584"/>
      <c r="DOI92" s="584"/>
      <c r="DOJ92" s="584"/>
      <c r="DOK92" s="584"/>
      <c r="DOL92" s="584"/>
      <c r="DOM92" s="584"/>
      <c r="DON92" s="584"/>
      <c r="DOO92" s="584"/>
      <c r="DOP92" s="584"/>
      <c r="DOQ92" s="584"/>
      <c r="DOR92" s="584"/>
      <c r="DOS92" s="584"/>
      <c r="DOT92" s="584"/>
      <c r="DOU92" s="584"/>
      <c r="DOV92" s="584"/>
      <c r="DOW92" s="584"/>
      <c r="DOX92" s="584"/>
      <c r="DOY92" s="584"/>
      <c r="DOZ92" s="584"/>
      <c r="DPA92" s="584"/>
      <c r="DPB92" s="584"/>
      <c r="DPC92" s="584"/>
      <c r="DPD92" s="584"/>
      <c r="DPE92" s="584"/>
      <c r="DPF92" s="584"/>
      <c r="DPG92" s="584"/>
      <c r="DPH92" s="584"/>
      <c r="DPI92" s="584"/>
      <c r="DPJ92" s="584"/>
      <c r="DPK92" s="584"/>
      <c r="DPL92" s="584"/>
      <c r="DPM92" s="584"/>
      <c r="DPN92" s="584"/>
      <c r="DPO92" s="584"/>
      <c r="DPP92" s="584"/>
      <c r="DPQ92" s="584"/>
      <c r="DPR92" s="584"/>
      <c r="DPS92" s="584"/>
      <c r="DPT92" s="584"/>
      <c r="DPU92" s="584"/>
      <c r="DPV92" s="584"/>
      <c r="DPW92" s="584"/>
      <c r="DPX92" s="584"/>
      <c r="DPY92" s="584"/>
      <c r="DPZ92" s="584"/>
      <c r="DQA92" s="584"/>
      <c r="DQB92" s="584"/>
      <c r="DQC92" s="584"/>
      <c r="DQD92" s="584"/>
      <c r="DQE92" s="584"/>
      <c r="DQF92" s="584"/>
      <c r="DQG92" s="584"/>
      <c r="DQH92" s="584"/>
      <c r="DQI92" s="584"/>
      <c r="DQJ92" s="584"/>
      <c r="DQK92" s="584"/>
      <c r="DQL92" s="584"/>
      <c r="DQM92" s="584"/>
      <c r="DQN92" s="584"/>
      <c r="DQO92" s="584"/>
      <c r="DQP92" s="584"/>
      <c r="DQQ92" s="584"/>
      <c r="DQR92" s="584"/>
      <c r="DQS92" s="584"/>
      <c r="DQT92" s="584"/>
      <c r="DQU92" s="584"/>
      <c r="DQV92" s="584"/>
      <c r="DQW92" s="584"/>
      <c r="DQX92" s="584"/>
      <c r="DQY92" s="584"/>
      <c r="DQZ92" s="584"/>
      <c r="DRA92" s="584"/>
      <c r="DRB92" s="584"/>
      <c r="DRC92" s="584"/>
      <c r="DRD92" s="584"/>
      <c r="DRE92" s="584"/>
      <c r="DRF92" s="584"/>
      <c r="DRG92" s="584"/>
      <c r="DRH92" s="584"/>
      <c r="DRI92" s="584"/>
      <c r="DRJ92" s="584"/>
      <c r="DRK92" s="584"/>
      <c r="DRL92" s="584"/>
      <c r="DRM92" s="584"/>
      <c r="DRN92" s="584"/>
      <c r="DRO92" s="584"/>
      <c r="DRP92" s="584"/>
      <c r="DRQ92" s="584"/>
      <c r="DRR92" s="584"/>
      <c r="DRS92" s="584"/>
      <c r="DRT92" s="584"/>
      <c r="DRU92" s="584"/>
      <c r="DRV92" s="584"/>
      <c r="DRW92" s="584"/>
      <c r="DRX92" s="584"/>
      <c r="DRY92" s="584"/>
      <c r="DRZ92" s="584"/>
      <c r="DSA92" s="584"/>
      <c r="DSB92" s="584"/>
      <c r="DSC92" s="584"/>
      <c r="DSD92" s="584"/>
      <c r="DSE92" s="584"/>
      <c r="DSF92" s="584"/>
      <c r="DSG92" s="584"/>
      <c r="DSH92" s="584"/>
      <c r="DSI92" s="584"/>
      <c r="DSJ92" s="584"/>
      <c r="DSK92" s="584"/>
      <c r="DSL92" s="584"/>
      <c r="DSM92" s="584"/>
      <c r="DSN92" s="584"/>
      <c r="DSO92" s="584"/>
      <c r="DSP92" s="584"/>
      <c r="DSQ92" s="584"/>
      <c r="DSR92" s="584"/>
      <c r="DSS92" s="584"/>
      <c r="DST92" s="584"/>
      <c r="DSU92" s="584"/>
      <c r="DSV92" s="584"/>
      <c r="DSW92" s="584"/>
      <c r="DSX92" s="584"/>
      <c r="DSY92" s="584"/>
      <c r="DSZ92" s="584"/>
      <c r="DTA92" s="584"/>
      <c r="DTB92" s="584"/>
      <c r="DTC92" s="584"/>
      <c r="DTD92" s="584"/>
      <c r="DTE92" s="584"/>
      <c r="DTF92" s="584"/>
      <c r="DTG92" s="584"/>
      <c r="DTH92" s="584"/>
      <c r="DTI92" s="584"/>
      <c r="DTJ92" s="584"/>
      <c r="DTK92" s="584"/>
      <c r="DTL92" s="584"/>
      <c r="DTM92" s="584"/>
      <c r="DTN92" s="584"/>
      <c r="DTO92" s="584"/>
      <c r="DTP92" s="584"/>
      <c r="DTQ92" s="584"/>
      <c r="DTR92" s="584"/>
      <c r="DTS92" s="584"/>
      <c r="DTT92" s="584"/>
      <c r="DTU92" s="584"/>
      <c r="DTV92" s="584"/>
      <c r="DTW92" s="584"/>
      <c r="DTX92" s="584"/>
      <c r="DTY92" s="584"/>
      <c r="DTZ92" s="584"/>
      <c r="DUA92" s="584"/>
      <c r="DUB92" s="584"/>
      <c r="DUC92" s="584"/>
      <c r="DUD92" s="584"/>
      <c r="DUE92" s="584"/>
      <c r="DUF92" s="584"/>
      <c r="DUG92" s="584"/>
      <c r="DUH92" s="584"/>
      <c r="DUI92" s="584"/>
      <c r="DUJ92" s="584"/>
      <c r="DUK92" s="584"/>
      <c r="DUL92" s="584"/>
      <c r="DUM92" s="584"/>
      <c r="DUN92" s="584"/>
      <c r="DUO92" s="584"/>
      <c r="DUP92" s="584"/>
      <c r="DUQ92" s="584"/>
      <c r="DUR92" s="584"/>
      <c r="DUS92" s="584"/>
      <c r="DUT92" s="584"/>
      <c r="DUU92" s="584"/>
      <c r="DUV92" s="584"/>
      <c r="DUW92" s="584"/>
      <c r="DUX92" s="584"/>
      <c r="DUY92" s="584"/>
      <c r="DUZ92" s="584"/>
      <c r="DVA92" s="584"/>
      <c r="DVB92" s="584"/>
      <c r="DVC92" s="584"/>
      <c r="DVD92" s="584"/>
      <c r="DVE92" s="584"/>
      <c r="DVF92" s="584"/>
      <c r="DVG92" s="584"/>
      <c r="DVH92" s="584"/>
      <c r="DVI92" s="584"/>
      <c r="DVJ92" s="584"/>
      <c r="DVK92" s="584"/>
      <c r="DVL92" s="584"/>
      <c r="DVM92" s="584"/>
      <c r="DVN92" s="584"/>
      <c r="DVO92" s="584"/>
      <c r="DVP92" s="584"/>
      <c r="DVQ92" s="584"/>
      <c r="DVR92" s="584"/>
      <c r="DVS92" s="584"/>
      <c r="DVT92" s="584"/>
      <c r="DVU92" s="584"/>
      <c r="DVV92" s="584"/>
      <c r="DVW92" s="584"/>
      <c r="DVX92" s="584"/>
      <c r="DVY92" s="584"/>
      <c r="DVZ92" s="584"/>
      <c r="DWA92" s="584"/>
      <c r="DWB92" s="584"/>
      <c r="DWC92" s="584"/>
      <c r="DWD92" s="584"/>
      <c r="DWE92" s="584"/>
      <c r="DWF92" s="584"/>
      <c r="DWG92" s="584"/>
      <c r="DWH92" s="584"/>
      <c r="DWI92" s="584"/>
      <c r="DWJ92" s="584"/>
      <c r="DWK92" s="584"/>
      <c r="DWL92" s="584"/>
      <c r="DWM92" s="584"/>
      <c r="DWN92" s="584"/>
      <c r="DWO92" s="584"/>
      <c r="DWP92" s="584"/>
      <c r="DWQ92" s="584"/>
      <c r="DWR92" s="584"/>
      <c r="DWS92" s="584"/>
      <c r="DWT92" s="584"/>
      <c r="DWU92" s="584"/>
      <c r="DWV92" s="584"/>
      <c r="DWW92" s="584"/>
      <c r="DWX92" s="584"/>
      <c r="DWY92" s="584"/>
      <c r="DWZ92" s="584"/>
      <c r="DXA92" s="584"/>
      <c r="DXB92" s="584"/>
      <c r="DXC92" s="584"/>
      <c r="DXD92" s="584"/>
      <c r="DXE92" s="584"/>
      <c r="DXF92" s="584"/>
      <c r="DXG92" s="584"/>
      <c r="DXH92" s="584"/>
      <c r="DXI92" s="584"/>
      <c r="DXJ92" s="584"/>
      <c r="DXK92" s="584"/>
      <c r="DXL92" s="584"/>
      <c r="DXM92" s="584"/>
      <c r="DXN92" s="584"/>
      <c r="DXO92" s="584"/>
      <c r="DXP92" s="584"/>
      <c r="DXQ92" s="584"/>
      <c r="DXR92" s="584"/>
      <c r="DXS92" s="584"/>
      <c r="DXT92" s="584"/>
      <c r="DXU92" s="584"/>
      <c r="DXV92" s="584"/>
      <c r="DXW92" s="584"/>
      <c r="DXX92" s="584"/>
      <c r="DXY92" s="584"/>
      <c r="DXZ92" s="584"/>
      <c r="DYA92" s="584"/>
      <c r="DYB92" s="584"/>
      <c r="DYC92" s="584"/>
      <c r="DYD92" s="584"/>
      <c r="DYE92" s="584"/>
      <c r="DYF92" s="584"/>
      <c r="DYG92" s="584"/>
      <c r="DYH92" s="584"/>
      <c r="DYI92" s="584"/>
      <c r="DYJ92" s="584"/>
      <c r="DYK92" s="584"/>
      <c r="DYL92" s="584"/>
      <c r="DYM92" s="584"/>
      <c r="DYN92" s="584"/>
      <c r="DYO92" s="584"/>
      <c r="DYP92" s="584"/>
      <c r="DYQ92" s="584"/>
      <c r="DYR92" s="584"/>
      <c r="DYS92" s="584"/>
      <c r="DYT92" s="584"/>
      <c r="DYU92" s="584"/>
      <c r="DYV92" s="584"/>
      <c r="DYW92" s="584"/>
      <c r="DYX92" s="584"/>
      <c r="DYY92" s="584"/>
      <c r="DYZ92" s="584"/>
      <c r="DZA92" s="584"/>
      <c r="DZB92" s="584"/>
      <c r="DZC92" s="584"/>
      <c r="DZD92" s="584"/>
      <c r="DZE92" s="584"/>
      <c r="DZF92" s="584"/>
      <c r="DZG92" s="584"/>
      <c r="DZH92" s="584"/>
      <c r="DZI92" s="584"/>
      <c r="DZJ92" s="584"/>
      <c r="DZK92" s="584"/>
      <c r="DZL92" s="584"/>
      <c r="DZM92" s="584"/>
      <c r="DZN92" s="584"/>
      <c r="DZO92" s="584"/>
      <c r="DZP92" s="584"/>
      <c r="DZQ92" s="584"/>
      <c r="DZR92" s="584"/>
      <c r="DZS92" s="584"/>
      <c r="DZT92" s="584"/>
      <c r="DZU92" s="584"/>
      <c r="DZV92" s="584"/>
      <c r="DZW92" s="584"/>
      <c r="DZX92" s="584"/>
      <c r="DZY92" s="584"/>
      <c r="DZZ92" s="584"/>
      <c r="EAA92" s="584"/>
      <c r="EAB92" s="584"/>
      <c r="EAC92" s="584"/>
      <c r="EAD92" s="584"/>
      <c r="EAE92" s="584"/>
      <c r="EAF92" s="584"/>
      <c r="EAG92" s="584"/>
      <c r="EAH92" s="584"/>
      <c r="EAI92" s="584"/>
      <c r="EAJ92" s="584"/>
      <c r="EAK92" s="584"/>
      <c r="EAL92" s="584"/>
      <c r="EAM92" s="584"/>
      <c r="EAN92" s="584"/>
      <c r="EAO92" s="584"/>
      <c r="EAP92" s="584"/>
      <c r="EAQ92" s="584"/>
      <c r="EAR92" s="584"/>
      <c r="EAS92" s="584"/>
      <c r="EAT92" s="584"/>
      <c r="EAU92" s="584"/>
      <c r="EAV92" s="584"/>
      <c r="EAW92" s="584"/>
      <c r="EAX92" s="584"/>
      <c r="EAY92" s="584"/>
      <c r="EAZ92" s="584"/>
      <c r="EBA92" s="584"/>
      <c r="EBB92" s="584"/>
      <c r="EBC92" s="584"/>
      <c r="EBD92" s="584"/>
      <c r="EBE92" s="584"/>
      <c r="EBF92" s="584"/>
      <c r="EBG92" s="584"/>
      <c r="EBH92" s="584"/>
      <c r="EBI92" s="584"/>
      <c r="EBJ92" s="584"/>
      <c r="EBK92" s="584"/>
      <c r="EBL92" s="584"/>
      <c r="EBM92" s="584"/>
      <c r="EBN92" s="584"/>
      <c r="EBO92" s="584"/>
      <c r="EBP92" s="584"/>
      <c r="EBQ92" s="584"/>
      <c r="EBR92" s="584"/>
      <c r="EBS92" s="584"/>
      <c r="EBT92" s="584"/>
      <c r="EBU92" s="584"/>
      <c r="EBV92" s="584"/>
      <c r="EBW92" s="584"/>
      <c r="EBX92" s="584"/>
      <c r="EBY92" s="584"/>
      <c r="EBZ92" s="584"/>
      <c r="ECA92" s="584"/>
      <c r="ECB92" s="584"/>
      <c r="ECC92" s="584"/>
      <c r="ECD92" s="584"/>
      <c r="ECE92" s="584"/>
      <c r="ECF92" s="584"/>
      <c r="ECG92" s="584"/>
      <c r="ECH92" s="584"/>
      <c r="ECI92" s="584"/>
      <c r="ECJ92" s="584"/>
      <c r="ECK92" s="584"/>
      <c r="ECL92" s="584"/>
      <c r="ECM92" s="584"/>
      <c r="ECN92" s="584"/>
      <c r="ECO92" s="584"/>
      <c r="ECP92" s="584"/>
      <c r="ECQ92" s="584"/>
      <c r="ECR92" s="584"/>
      <c r="ECS92" s="584"/>
      <c r="ECT92" s="584"/>
      <c r="ECU92" s="584"/>
      <c r="ECV92" s="584"/>
      <c r="ECW92" s="584"/>
      <c r="ECX92" s="584"/>
      <c r="ECY92" s="584"/>
      <c r="ECZ92" s="584"/>
      <c r="EDA92" s="584"/>
      <c r="EDB92" s="584"/>
      <c r="EDC92" s="584"/>
      <c r="EDD92" s="584"/>
      <c r="EDE92" s="584"/>
      <c r="EDF92" s="584"/>
      <c r="EDG92" s="584"/>
      <c r="EDH92" s="584"/>
      <c r="EDI92" s="584"/>
      <c r="EDJ92" s="584"/>
      <c r="EDK92" s="584"/>
      <c r="EDL92" s="584"/>
      <c r="EDM92" s="584"/>
      <c r="EDN92" s="584"/>
      <c r="EDO92" s="584"/>
      <c r="EDP92" s="584"/>
      <c r="EDQ92" s="584"/>
      <c r="EDR92" s="584"/>
      <c r="EDS92" s="584"/>
      <c r="EDT92" s="584"/>
      <c r="EDU92" s="584"/>
      <c r="EDV92" s="584"/>
      <c r="EDW92" s="584"/>
      <c r="EDX92" s="584"/>
      <c r="EDY92" s="584"/>
      <c r="EDZ92" s="584"/>
      <c r="EEA92" s="584"/>
      <c r="EEB92" s="584"/>
      <c r="EEC92" s="584"/>
      <c r="EED92" s="584"/>
      <c r="EEE92" s="584"/>
      <c r="EEF92" s="584"/>
      <c r="EEG92" s="584"/>
      <c r="EEH92" s="584"/>
      <c r="EEI92" s="584"/>
      <c r="EEJ92" s="584"/>
      <c r="EEK92" s="584"/>
      <c r="EEL92" s="584"/>
      <c r="EEM92" s="584"/>
      <c r="EEN92" s="584"/>
      <c r="EEO92" s="584"/>
      <c r="EEP92" s="584"/>
      <c r="EEQ92" s="584"/>
      <c r="EER92" s="584"/>
      <c r="EES92" s="584"/>
      <c r="EET92" s="584"/>
      <c r="EEU92" s="584"/>
      <c r="EEV92" s="584"/>
      <c r="EEW92" s="584"/>
      <c r="EEX92" s="584"/>
      <c r="EEY92" s="584"/>
      <c r="EEZ92" s="584"/>
      <c r="EFA92" s="584"/>
      <c r="EFB92" s="584"/>
      <c r="EFC92" s="584"/>
      <c r="EFD92" s="584"/>
      <c r="EFE92" s="584"/>
      <c r="EFF92" s="584"/>
      <c r="EFG92" s="584"/>
      <c r="EFH92" s="584"/>
      <c r="EFI92" s="584"/>
      <c r="EFJ92" s="584"/>
      <c r="EFK92" s="584"/>
      <c r="EFL92" s="584"/>
      <c r="EFM92" s="584"/>
      <c r="EFN92" s="584"/>
      <c r="EFO92" s="584"/>
      <c r="EFP92" s="584"/>
      <c r="EFQ92" s="584"/>
      <c r="EFR92" s="584"/>
      <c r="EFS92" s="584"/>
      <c r="EFT92" s="584"/>
      <c r="EFU92" s="584"/>
      <c r="EFV92" s="584"/>
      <c r="EFW92" s="584"/>
      <c r="EFX92" s="584"/>
      <c r="EFY92" s="584"/>
      <c r="EFZ92" s="584"/>
      <c r="EGA92" s="584"/>
      <c r="EGB92" s="584"/>
      <c r="EGC92" s="584"/>
      <c r="EGD92" s="584"/>
      <c r="EGE92" s="584"/>
      <c r="EGF92" s="584"/>
      <c r="EGG92" s="584"/>
      <c r="EGH92" s="584"/>
      <c r="EGI92" s="584"/>
      <c r="EGJ92" s="584"/>
      <c r="EGK92" s="584"/>
      <c r="EGL92" s="584"/>
      <c r="EGM92" s="584"/>
      <c r="EGN92" s="584"/>
      <c r="EGO92" s="584"/>
      <c r="EGP92" s="584"/>
      <c r="EGQ92" s="584"/>
      <c r="EGR92" s="584"/>
      <c r="EGS92" s="584"/>
      <c r="EGT92" s="584"/>
      <c r="EGU92" s="584"/>
      <c r="EGV92" s="584"/>
      <c r="EGW92" s="584"/>
      <c r="EGX92" s="584"/>
      <c r="EGY92" s="584"/>
      <c r="EGZ92" s="584"/>
      <c r="EHA92" s="584"/>
      <c r="EHB92" s="584"/>
      <c r="EHC92" s="584"/>
      <c r="EHD92" s="584"/>
      <c r="EHE92" s="584"/>
      <c r="EHF92" s="584"/>
      <c r="EHG92" s="584"/>
      <c r="EHH92" s="584"/>
      <c r="EHI92" s="584"/>
      <c r="EHJ92" s="584"/>
      <c r="EHK92" s="584"/>
      <c r="EHL92" s="584"/>
      <c r="EHM92" s="584"/>
      <c r="EHN92" s="584"/>
      <c r="EHO92" s="584"/>
      <c r="EHP92" s="584"/>
      <c r="EHQ92" s="584"/>
      <c r="EHR92" s="584"/>
      <c r="EHS92" s="584"/>
      <c r="EHT92" s="584"/>
      <c r="EHU92" s="584"/>
      <c r="EHV92" s="584"/>
      <c r="EHW92" s="584"/>
      <c r="EHX92" s="584"/>
      <c r="EHY92" s="584"/>
      <c r="EHZ92" s="584"/>
      <c r="EIA92" s="584"/>
      <c r="EIB92" s="584"/>
      <c r="EIC92" s="584"/>
      <c r="EID92" s="584"/>
      <c r="EIE92" s="584"/>
      <c r="EIF92" s="584"/>
      <c r="EIG92" s="584"/>
      <c r="EIH92" s="584"/>
      <c r="EII92" s="584"/>
      <c r="EIJ92" s="584"/>
      <c r="EIK92" s="584"/>
      <c r="EIL92" s="584"/>
      <c r="EIM92" s="584"/>
      <c r="EIN92" s="584"/>
      <c r="EIO92" s="584"/>
      <c r="EIP92" s="584"/>
      <c r="EIQ92" s="584"/>
      <c r="EIR92" s="584"/>
      <c r="EIS92" s="584"/>
      <c r="EIT92" s="584"/>
      <c r="EIU92" s="584"/>
      <c r="EIV92" s="584"/>
      <c r="EIW92" s="584"/>
      <c r="EIX92" s="584"/>
      <c r="EIY92" s="584"/>
      <c r="EIZ92" s="584"/>
      <c r="EJA92" s="584"/>
      <c r="EJB92" s="584"/>
      <c r="EJC92" s="584"/>
      <c r="EJD92" s="584"/>
      <c r="EJE92" s="584"/>
      <c r="EJF92" s="584"/>
      <c r="EJG92" s="584"/>
      <c r="EJH92" s="584"/>
      <c r="EJI92" s="584"/>
      <c r="EJJ92" s="584"/>
      <c r="EJK92" s="584"/>
      <c r="EJL92" s="584"/>
      <c r="EJM92" s="584"/>
      <c r="EJN92" s="584"/>
      <c r="EJO92" s="584"/>
      <c r="EJP92" s="584"/>
      <c r="EJQ92" s="584"/>
      <c r="EJR92" s="584"/>
      <c r="EJS92" s="584"/>
      <c r="EJT92" s="584"/>
      <c r="EJU92" s="584"/>
      <c r="EJV92" s="584"/>
      <c r="EJW92" s="584"/>
      <c r="EJX92" s="584"/>
      <c r="EJY92" s="584"/>
      <c r="EJZ92" s="584"/>
      <c r="EKA92" s="584"/>
      <c r="EKB92" s="584"/>
      <c r="EKC92" s="584"/>
      <c r="EKD92" s="584"/>
      <c r="EKE92" s="584"/>
      <c r="EKF92" s="584"/>
      <c r="EKG92" s="584"/>
      <c r="EKH92" s="584"/>
      <c r="EKI92" s="584"/>
      <c r="EKJ92" s="584"/>
      <c r="EKK92" s="584"/>
      <c r="EKL92" s="584"/>
      <c r="EKM92" s="584"/>
      <c r="EKN92" s="584"/>
      <c r="EKO92" s="584"/>
      <c r="EKP92" s="584"/>
      <c r="EKQ92" s="584"/>
      <c r="EKR92" s="584"/>
      <c r="EKS92" s="584"/>
      <c r="EKT92" s="584"/>
      <c r="EKU92" s="584"/>
      <c r="EKV92" s="584"/>
      <c r="EKW92" s="584"/>
      <c r="EKX92" s="584"/>
      <c r="EKY92" s="584"/>
      <c r="EKZ92" s="584"/>
      <c r="ELA92" s="584"/>
      <c r="ELB92" s="584"/>
      <c r="ELC92" s="584"/>
      <c r="ELD92" s="584"/>
      <c r="ELE92" s="584"/>
      <c r="ELF92" s="584"/>
      <c r="ELG92" s="584"/>
      <c r="ELH92" s="584"/>
      <c r="ELI92" s="584"/>
      <c r="ELJ92" s="584"/>
      <c r="ELK92" s="584"/>
      <c r="ELL92" s="584"/>
      <c r="ELM92" s="584"/>
      <c r="ELN92" s="584"/>
      <c r="ELO92" s="584"/>
      <c r="ELP92" s="584"/>
      <c r="ELQ92" s="584"/>
      <c r="ELR92" s="584"/>
      <c r="ELS92" s="584"/>
      <c r="ELT92" s="584"/>
      <c r="ELU92" s="584"/>
      <c r="ELV92" s="584"/>
      <c r="ELW92" s="584"/>
      <c r="ELX92" s="584"/>
      <c r="ELY92" s="584"/>
      <c r="ELZ92" s="584"/>
      <c r="EMA92" s="584"/>
      <c r="EMB92" s="584"/>
      <c r="EMC92" s="584"/>
      <c r="EMD92" s="584"/>
      <c r="EME92" s="584"/>
      <c r="EMF92" s="584"/>
      <c r="EMG92" s="584"/>
      <c r="EMH92" s="584"/>
      <c r="EMI92" s="584"/>
      <c r="EMJ92" s="584"/>
      <c r="EMK92" s="584"/>
      <c r="EML92" s="584"/>
      <c r="EMM92" s="584"/>
      <c r="EMN92" s="584"/>
      <c r="EMO92" s="584"/>
      <c r="EMP92" s="584"/>
      <c r="EMQ92" s="584"/>
      <c r="EMR92" s="584"/>
      <c r="EMS92" s="584"/>
      <c r="EMT92" s="584"/>
      <c r="EMU92" s="584"/>
      <c r="EMV92" s="584"/>
      <c r="EMW92" s="584"/>
      <c r="EMX92" s="584"/>
      <c r="EMY92" s="584"/>
      <c r="EMZ92" s="584"/>
      <c r="ENA92" s="584"/>
      <c r="ENB92" s="584"/>
      <c r="ENC92" s="584"/>
      <c r="END92" s="584"/>
      <c r="ENE92" s="584"/>
      <c r="ENF92" s="584"/>
      <c r="ENG92" s="584"/>
      <c r="ENH92" s="584"/>
      <c r="ENI92" s="584"/>
      <c r="ENJ92" s="584"/>
      <c r="ENK92" s="584"/>
      <c r="ENL92" s="584"/>
      <c r="ENM92" s="584"/>
      <c r="ENN92" s="584"/>
      <c r="ENO92" s="584"/>
      <c r="ENP92" s="584"/>
      <c r="ENQ92" s="584"/>
      <c r="ENR92" s="584"/>
      <c r="ENS92" s="584"/>
      <c r="ENT92" s="584"/>
      <c r="ENU92" s="584"/>
      <c r="ENV92" s="584"/>
      <c r="ENW92" s="584"/>
      <c r="ENX92" s="584"/>
      <c r="ENY92" s="584"/>
      <c r="ENZ92" s="584"/>
      <c r="EOA92" s="584"/>
      <c r="EOB92" s="584"/>
      <c r="EOC92" s="584"/>
      <c r="EOD92" s="584"/>
      <c r="EOE92" s="584"/>
      <c r="EOF92" s="584"/>
      <c r="EOG92" s="584"/>
      <c r="EOH92" s="584"/>
      <c r="EOI92" s="584"/>
      <c r="EOJ92" s="584"/>
      <c r="EOK92" s="584"/>
      <c r="EOL92" s="584"/>
      <c r="EOM92" s="584"/>
      <c r="EON92" s="584"/>
      <c r="EOO92" s="584"/>
      <c r="EOP92" s="584"/>
      <c r="EOQ92" s="584"/>
      <c r="EOR92" s="584"/>
      <c r="EOS92" s="584"/>
      <c r="EOT92" s="584"/>
      <c r="EOU92" s="584"/>
      <c r="EOV92" s="584"/>
      <c r="EOW92" s="584"/>
      <c r="EOX92" s="584"/>
      <c r="EOY92" s="584"/>
      <c r="EOZ92" s="584"/>
      <c r="EPA92" s="584"/>
      <c r="EPB92" s="584"/>
      <c r="EPC92" s="584"/>
      <c r="EPD92" s="584"/>
      <c r="EPE92" s="584"/>
      <c r="EPF92" s="584"/>
      <c r="EPG92" s="584"/>
      <c r="EPH92" s="584"/>
      <c r="EPI92" s="584"/>
      <c r="EPJ92" s="584"/>
      <c r="EPK92" s="584"/>
      <c r="EPL92" s="584"/>
      <c r="EPM92" s="584"/>
      <c r="EPN92" s="584"/>
      <c r="EPO92" s="584"/>
      <c r="EPP92" s="584"/>
      <c r="EPQ92" s="584"/>
      <c r="EPR92" s="584"/>
      <c r="EPS92" s="584"/>
      <c r="EPT92" s="584"/>
      <c r="EPU92" s="584"/>
      <c r="EPV92" s="584"/>
      <c r="EPW92" s="584"/>
      <c r="EPX92" s="584"/>
      <c r="EPY92" s="584"/>
      <c r="EPZ92" s="584"/>
      <c r="EQA92" s="584"/>
      <c r="EQB92" s="584"/>
      <c r="EQC92" s="584"/>
      <c r="EQD92" s="584"/>
      <c r="EQE92" s="584"/>
      <c r="EQF92" s="584"/>
      <c r="EQG92" s="584"/>
      <c r="EQH92" s="584"/>
      <c r="EQI92" s="584"/>
      <c r="EQJ92" s="584"/>
      <c r="EQK92" s="584"/>
      <c r="EQL92" s="584"/>
      <c r="EQM92" s="584"/>
      <c r="EQN92" s="584"/>
      <c r="EQO92" s="584"/>
      <c r="EQP92" s="584"/>
      <c r="EQQ92" s="584"/>
      <c r="EQR92" s="584"/>
      <c r="EQS92" s="584"/>
      <c r="EQT92" s="584"/>
      <c r="EQU92" s="584"/>
      <c r="EQV92" s="584"/>
      <c r="EQW92" s="584"/>
      <c r="EQX92" s="584"/>
      <c r="EQY92" s="584"/>
      <c r="EQZ92" s="584"/>
      <c r="ERA92" s="584"/>
      <c r="ERB92" s="584"/>
      <c r="ERC92" s="584"/>
      <c r="ERD92" s="584"/>
      <c r="ERE92" s="584"/>
      <c r="ERF92" s="584"/>
      <c r="ERG92" s="584"/>
      <c r="ERH92" s="584"/>
      <c r="ERI92" s="584"/>
      <c r="ERJ92" s="584"/>
      <c r="ERK92" s="584"/>
      <c r="ERL92" s="584"/>
      <c r="ERM92" s="584"/>
      <c r="ERN92" s="584"/>
      <c r="ERO92" s="584"/>
      <c r="ERP92" s="584"/>
      <c r="ERQ92" s="584"/>
      <c r="ERR92" s="584"/>
      <c r="ERS92" s="584"/>
      <c r="ERT92" s="584"/>
      <c r="ERU92" s="584"/>
      <c r="ERV92" s="584"/>
      <c r="ERW92" s="584"/>
      <c r="ERX92" s="584"/>
      <c r="ERY92" s="584"/>
      <c r="ERZ92" s="584"/>
      <c r="ESA92" s="584"/>
      <c r="ESB92" s="584"/>
      <c r="ESC92" s="584"/>
      <c r="ESD92" s="584"/>
      <c r="ESE92" s="584"/>
      <c r="ESF92" s="584"/>
      <c r="ESG92" s="584"/>
      <c r="ESH92" s="584"/>
      <c r="ESI92" s="584"/>
      <c r="ESJ92" s="584"/>
      <c r="ESK92" s="584"/>
      <c r="ESL92" s="584"/>
      <c r="ESM92" s="584"/>
      <c r="ESN92" s="584"/>
      <c r="ESO92" s="584"/>
      <c r="ESP92" s="584"/>
      <c r="ESQ92" s="584"/>
      <c r="ESR92" s="584"/>
      <c r="ESS92" s="584"/>
      <c r="EST92" s="584"/>
      <c r="ESU92" s="584"/>
      <c r="ESV92" s="584"/>
      <c r="ESW92" s="584"/>
      <c r="ESX92" s="584"/>
      <c r="ESY92" s="584"/>
      <c r="ESZ92" s="584"/>
      <c r="ETA92" s="584"/>
      <c r="ETB92" s="584"/>
      <c r="ETC92" s="584"/>
      <c r="ETD92" s="584"/>
      <c r="ETE92" s="584"/>
      <c r="ETF92" s="584"/>
      <c r="ETG92" s="584"/>
      <c r="ETH92" s="584"/>
      <c r="ETI92" s="584"/>
      <c r="ETJ92" s="584"/>
      <c r="ETK92" s="584"/>
      <c r="ETL92" s="584"/>
      <c r="ETM92" s="584"/>
      <c r="ETN92" s="584"/>
      <c r="ETO92" s="584"/>
      <c r="ETP92" s="584"/>
      <c r="ETQ92" s="584"/>
      <c r="ETR92" s="584"/>
      <c r="ETS92" s="584"/>
      <c r="ETT92" s="584"/>
      <c r="ETU92" s="584"/>
      <c r="ETV92" s="584"/>
      <c r="ETW92" s="584"/>
      <c r="ETX92" s="584"/>
      <c r="ETY92" s="584"/>
      <c r="ETZ92" s="584"/>
      <c r="EUA92" s="584"/>
      <c r="EUB92" s="584"/>
      <c r="EUC92" s="584"/>
      <c r="EUD92" s="584"/>
      <c r="EUE92" s="584"/>
      <c r="EUF92" s="584"/>
      <c r="EUG92" s="584"/>
      <c r="EUH92" s="584"/>
      <c r="EUI92" s="584"/>
      <c r="EUJ92" s="584"/>
      <c r="EUK92" s="584"/>
      <c r="EUL92" s="584"/>
      <c r="EUM92" s="584"/>
      <c r="EUN92" s="584"/>
      <c r="EUO92" s="584"/>
      <c r="EUP92" s="584"/>
      <c r="EUQ92" s="584"/>
      <c r="EUR92" s="584"/>
      <c r="EUS92" s="584"/>
      <c r="EUT92" s="584"/>
      <c r="EUU92" s="584"/>
      <c r="EUV92" s="584"/>
      <c r="EUW92" s="584"/>
      <c r="EUX92" s="584"/>
      <c r="EUY92" s="584"/>
      <c r="EUZ92" s="584"/>
      <c r="EVA92" s="584"/>
      <c r="EVB92" s="584"/>
      <c r="EVC92" s="584"/>
      <c r="EVD92" s="584"/>
      <c r="EVE92" s="584"/>
      <c r="EVF92" s="584"/>
      <c r="EVG92" s="584"/>
      <c r="EVH92" s="584"/>
      <c r="EVI92" s="584"/>
      <c r="EVJ92" s="584"/>
      <c r="EVK92" s="584"/>
      <c r="EVL92" s="584"/>
      <c r="EVM92" s="584"/>
      <c r="EVN92" s="584"/>
      <c r="EVO92" s="584"/>
      <c r="EVP92" s="584"/>
      <c r="EVQ92" s="584"/>
      <c r="EVR92" s="584"/>
      <c r="EVS92" s="584"/>
      <c r="EVT92" s="584"/>
      <c r="EVU92" s="584"/>
      <c r="EVV92" s="584"/>
      <c r="EVW92" s="584"/>
      <c r="EVX92" s="584"/>
      <c r="EVY92" s="584"/>
      <c r="EVZ92" s="584"/>
      <c r="EWA92" s="584"/>
      <c r="EWB92" s="584"/>
      <c r="EWC92" s="584"/>
      <c r="EWD92" s="584"/>
      <c r="EWE92" s="584"/>
      <c r="EWF92" s="584"/>
      <c r="EWG92" s="584"/>
      <c r="EWH92" s="584"/>
      <c r="EWI92" s="584"/>
      <c r="EWJ92" s="584"/>
      <c r="EWK92" s="584"/>
      <c r="EWL92" s="584"/>
      <c r="EWM92" s="584"/>
      <c r="EWN92" s="584"/>
      <c r="EWO92" s="584"/>
      <c r="EWP92" s="584"/>
      <c r="EWQ92" s="584"/>
      <c r="EWR92" s="584"/>
      <c r="EWS92" s="584"/>
      <c r="EWT92" s="584"/>
      <c r="EWU92" s="584"/>
      <c r="EWV92" s="584"/>
      <c r="EWW92" s="584"/>
      <c r="EWX92" s="584"/>
      <c r="EWY92" s="584"/>
      <c r="EWZ92" s="584"/>
      <c r="EXA92" s="584"/>
      <c r="EXB92" s="584"/>
      <c r="EXC92" s="584"/>
      <c r="EXD92" s="584"/>
      <c r="EXE92" s="584"/>
      <c r="EXF92" s="584"/>
      <c r="EXG92" s="584"/>
      <c r="EXH92" s="584"/>
      <c r="EXI92" s="584"/>
      <c r="EXJ92" s="584"/>
      <c r="EXK92" s="584"/>
      <c r="EXL92" s="584"/>
      <c r="EXM92" s="584"/>
      <c r="EXN92" s="584"/>
      <c r="EXO92" s="584"/>
      <c r="EXP92" s="584"/>
      <c r="EXQ92" s="584"/>
      <c r="EXR92" s="584"/>
      <c r="EXS92" s="584"/>
      <c r="EXT92" s="584"/>
      <c r="EXU92" s="584"/>
      <c r="EXV92" s="584"/>
      <c r="EXW92" s="584"/>
      <c r="EXX92" s="584"/>
      <c r="EXY92" s="584"/>
      <c r="EXZ92" s="584"/>
      <c r="EYA92" s="584"/>
      <c r="EYB92" s="584"/>
      <c r="EYC92" s="584"/>
      <c r="EYD92" s="584"/>
      <c r="EYE92" s="584"/>
      <c r="EYF92" s="584"/>
      <c r="EYG92" s="584"/>
      <c r="EYH92" s="584"/>
      <c r="EYI92" s="584"/>
      <c r="EYJ92" s="584"/>
      <c r="EYK92" s="584"/>
      <c r="EYL92" s="584"/>
      <c r="EYM92" s="584"/>
      <c r="EYN92" s="584"/>
      <c r="EYO92" s="584"/>
      <c r="EYP92" s="584"/>
      <c r="EYQ92" s="584"/>
      <c r="EYR92" s="584"/>
      <c r="EYS92" s="584"/>
      <c r="EYT92" s="584"/>
      <c r="EYU92" s="584"/>
      <c r="EYV92" s="584"/>
      <c r="EYW92" s="584"/>
      <c r="EYX92" s="584"/>
      <c r="EYY92" s="584"/>
      <c r="EYZ92" s="584"/>
      <c r="EZA92" s="584"/>
      <c r="EZB92" s="584"/>
      <c r="EZC92" s="584"/>
      <c r="EZD92" s="584"/>
      <c r="EZE92" s="584"/>
      <c r="EZF92" s="584"/>
      <c r="EZG92" s="584"/>
      <c r="EZH92" s="584"/>
      <c r="EZI92" s="584"/>
      <c r="EZJ92" s="584"/>
      <c r="EZK92" s="584"/>
      <c r="EZL92" s="584"/>
      <c r="EZM92" s="584"/>
      <c r="EZN92" s="584"/>
      <c r="EZO92" s="584"/>
      <c r="EZP92" s="584"/>
      <c r="EZQ92" s="584"/>
      <c r="EZR92" s="584"/>
      <c r="EZS92" s="584"/>
      <c r="EZT92" s="584"/>
      <c r="EZU92" s="584"/>
      <c r="EZV92" s="584"/>
      <c r="EZW92" s="584"/>
      <c r="EZX92" s="584"/>
      <c r="EZY92" s="584"/>
      <c r="EZZ92" s="584"/>
      <c r="FAA92" s="584"/>
      <c r="FAB92" s="584"/>
      <c r="FAC92" s="584"/>
      <c r="FAD92" s="584"/>
      <c r="FAE92" s="584"/>
      <c r="FAF92" s="584"/>
      <c r="FAG92" s="584"/>
      <c r="FAH92" s="584"/>
      <c r="FAI92" s="584"/>
      <c r="FAJ92" s="584"/>
      <c r="FAK92" s="584"/>
      <c r="FAL92" s="584"/>
      <c r="FAM92" s="584"/>
      <c r="FAN92" s="584"/>
      <c r="FAO92" s="584"/>
      <c r="FAP92" s="584"/>
      <c r="FAQ92" s="584"/>
      <c r="FAR92" s="584"/>
      <c r="FAS92" s="584"/>
      <c r="FAT92" s="584"/>
      <c r="FAU92" s="584"/>
      <c r="FAV92" s="584"/>
      <c r="FAW92" s="584"/>
      <c r="FAX92" s="584"/>
      <c r="FAY92" s="584"/>
      <c r="FAZ92" s="584"/>
      <c r="FBA92" s="584"/>
      <c r="FBB92" s="584"/>
      <c r="FBC92" s="584"/>
      <c r="FBD92" s="584"/>
      <c r="FBE92" s="584"/>
      <c r="FBF92" s="584"/>
      <c r="FBG92" s="584"/>
      <c r="FBH92" s="584"/>
      <c r="FBI92" s="584"/>
      <c r="FBJ92" s="584"/>
      <c r="FBK92" s="584"/>
      <c r="FBL92" s="584"/>
      <c r="FBM92" s="584"/>
      <c r="FBN92" s="584"/>
      <c r="FBO92" s="584"/>
      <c r="FBP92" s="584"/>
      <c r="FBQ92" s="584"/>
      <c r="FBR92" s="584"/>
      <c r="FBS92" s="584"/>
      <c r="FBT92" s="584"/>
      <c r="FBU92" s="584"/>
      <c r="FBV92" s="584"/>
      <c r="FBW92" s="584"/>
      <c r="FBX92" s="584"/>
      <c r="FBY92" s="584"/>
      <c r="FBZ92" s="584"/>
      <c r="FCA92" s="584"/>
      <c r="FCB92" s="584"/>
      <c r="FCC92" s="584"/>
      <c r="FCD92" s="584"/>
      <c r="FCE92" s="584"/>
      <c r="FCF92" s="584"/>
      <c r="FCG92" s="584"/>
      <c r="FCH92" s="584"/>
      <c r="FCI92" s="584"/>
      <c r="FCJ92" s="584"/>
      <c r="FCK92" s="584"/>
      <c r="FCL92" s="584"/>
      <c r="FCM92" s="584"/>
      <c r="FCN92" s="584"/>
      <c r="FCO92" s="584"/>
      <c r="FCP92" s="584"/>
      <c r="FCQ92" s="584"/>
      <c r="FCR92" s="584"/>
      <c r="FCS92" s="584"/>
      <c r="FCT92" s="584"/>
      <c r="FCU92" s="584"/>
      <c r="FCV92" s="584"/>
      <c r="FCW92" s="584"/>
      <c r="FCX92" s="584"/>
      <c r="FCY92" s="584"/>
      <c r="FCZ92" s="584"/>
      <c r="FDA92" s="584"/>
      <c r="FDB92" s="584"/>
      <c r="FDC92" s="584"/>
      <c r="FDD92" s="584"/>
      <c r="FDE92" s="584"/>
      <c r="FDF92" s="584"/>
      <c r="FDG92" s="584"/>
      <c r="FDH92" s="584"/>
      <c r="FDI92" s="584"/>
      <c r="FDJ92" s="584"/>
      <c r="FDK92" s="584"/>
      <c r="FDL92" s="584"/>
      <c r="FDM92" s="584"/>
      <c r="FDN92" s="584"/>
      <c r="FDO92" s="584"/>
      <c r="FDP92" s="584"/>
      <c r="FDQ92" s="584"/>
      <c r="FDR92" s="584"/>
      <c r="FDS92" s="584"/>
      <c r="FDT92" s="584"/>
      <c r="FDU92" s="584"/>
      <c r="FDV92" s="584"/>
      <c r="FDW92" s="584"/>
      <c r="FDX92" s="584"/>
      <c r="FDY92" s="584"/>
      <c r="FDZ92" s="584"/>
      <c r="FEA92" s="584"/>
      <c r="FEB92" s="584"/>
      <c r="FEC92" s="584"/>
      <c r="FED92" s="584"/>
      <c r="FEE92" s="584"/>
      <c r="FEF92" s="584"/>
      <c r="FEG92" s="584"/>
      <c r="FEH92" s="584"/>
      <c r="FEI92" s="584"/>
      <c r="FEJ92" s="584"/>
      <c r="FEK92" s="584"/>
      <c r="FEL92" s="584"/>
      <c r="FEM92" s="584"/>
      <c r="FEN92" s="584"/>
      <c r="FEO92" s="584"/>
      <c r="FEP92" s="584"/>
      <c r="FEQ92" s="584"/>
      <c r="FER92" s="584"/>
      <c r="FES92" s="584"/>
      <c r="FET92" s="584"/>
      <c r="FEU92" s="584"/>
      <c r="FEV92" s="584"/>
      <c r="FEW92" s="584"/>
      <c r="FEX92" s="584"/>
      <c r="FEY92" s="584"/>
      <c r="FEZ92" s="584"/>
      <c r="FFA92" s="584"/>
      <c r="FFB92" s="584"/>
      <c r="FFC92" s="584"/>
      <c r="FFD92" s="584"/>
      <c r="FFE92" s="584"/>
      <c r="FFF92" s="584"/>
      <c r="FFG92" s="584"/>
      <c r="FFH92" s="584"/>
      <c r="FFI92" s="584"/>
      <c r="FFJ92" s="584"/>
      <c r="FFK92" s="584"/>
      <c r="FFL92" s="584"/>
      <c r="FFM92" s="584"/>
      <c r="FFN92" s="584"/>
      <c r="FFO92" s="584"/>
      <c r="FFP92" s="584"/>
      <c r="FFQ92" s="584"/>
      <c r="FFR92" s="584"/>
      <c r="FFS92" s="584"/>
      <c r="FFT92" s="584"/>
      <c r="FFU92" s="584"/>
      <c r="FFV92" s="584"/>
      <c r="FFW92" s="584"/>
      <c r="FFX92" s="584"/>
      <c r="FFY92" s="584"/>
      <c r="FFZ92" s="584"/>
      <c r="FGA92" s="584"/>
      <c r="FGB92" s="584"/>
      <c r="FGC92" s="584"/>
      <c r="FGD92" s="584"/>
      <c r="FGE92" s="584"/>
      <c r="FGF92" s="584"/>
      <c r="FGG92" s="584"/>
      <c r="FGH92" s="584"/>
      <c r="FGI92" s="584"/>
      <c r="FGJ92" s="584"/>
      <c r="FGK92" s="584"/>
      <c r="FGL92" s="584"/>
      <c r="FGM92" s="584"/>
      <c r="FGN92" s="584"/>
      <c r="FGO92" s="584"/>
      <c r="FGP92" s="584"/>
      <c r="FGQ92" s="584"/>
      <c r="FGR92" s="584"/>
      <c r="FGS92" s="584"/>
      <c r="FGT92" s="584"/>
      <c r="FGU92" s="584"/>
      <c r="FGV92" s="584"/>
      <c r="FGW92" s="584"/>
      <c r="FGX92" s="584"/>
      <c r="FGY92" s="584"/>
      <c r="FGZ92" s="584"/>
      <c r="FHA92" s="584"/>
      <c r="FHB92" s="584"/>
      <c r="FHC92" s="584"/>
      <c r="FHD92" s="584"/>
      <c r="FHE92" s="584"/>
      <c r="FHF92" s="584"/>
      <c r="FHG92" s="584"/>
      <c r="FHH92" s="584"/>
      <c r="FHI92" s="584"/>
      <c r="FHJ92" s="584"/>
      <c r="FHK92" s="584"/>
      <c r="FHL92" s="584"/>
      <c r="FHM92" s="584"/>
      <c r="FHN92" s="584"/>
      <c r="FHO92" s="584"/>
      <c r="FHP92" s="584"/>
      <c r="FHQ92" s="584"/>
      <c r="FHR92" s="584"/>
      <c r="FHS92" s="584"/>
      <c r="FHT92" s="584"/>
      <c r="FHU92" s="584"/>
      <c r="FHV92" s="584"/>
      <c r="FHW92" s="584"/>
      <c r="FHX92" s="584"/>
      <c r="FHY92" s="584"/>
      <c r="FHZ92" s="584"/>
      <c r="FIA92" s="584"/>
      <c r="FIB92" s="584"/>
      <c r="FIC92" s="584"/>
      <c r="FID92" s="584"/>
      <c r="FIE92" s="584"/>
      <c r="FIF92" s="584"/>
      <c r="FIG92" s="584"/>
      <c r="FIH92" s="584"/>
      <c r="FII92" s="584"/>
      <c r="FIJ92" s="584"/>
      <c r="FIK92" s="584"/>
      <c r="FIL92" s="584"/>
      <c r="FIM92" s="584"/>
      <c r="FIN92" s="584"/>
      <c r="FIO92" s="584"/>
      <c r="FIP92" s="584"/>
      <c r="FIQ92" s="584"/>
      <c r="FIR92" s="584"/>
      <c r="FIS92" s="584"/>
      <c r="FIT92" s="584"/>
      <c r="FIU92" s="584"/>
      <c r="FIV92" s="584"/>
      <c r="FIW92" s="584"/>
      <c r="FIX92" s="584"/>
      <c r="FIY92" s="584"/>
      <c r="FIZ92" s="584"/>
      <c r="FJA92" s="584"/>
      <c r="FJB92" s="584"/>
      <c r="FJC92" s="584"/>
      <c r="FJD92" s="584"/>
      <c r="FJE92" s="584"/>
      <c r="FJF92" s="584"/>
      <c r="FJG92" s="584"/>
      <c r="FJH92" s="584"/>
      <c r="FJI92" s="584"/>
      <c r="FJJ92" s="584"/>
      <c r="FJK92" s="584"/>
      <c r="FJL92" s="584"/>
      <c r="FJM92" s="584"/>
      <c r="FJN92" s="584"/>
      <c r="FJO92" s="584"/>
      <c r="FJP92" s="584"/>
      <c r="FJQ92" s="584"/>
      <c r="FJR92" s="584"/>
      <c r="FJS92" s="584"/>
      <c r="FJT92" s="584"/>
      <c r="FJU92" s="584"/>
      <c r="FJV92" s="584"/>
      <c r="FJW92" s="584"/>
      <c r="FJX92" s="584"/>
      <c r="FJY92" s="584"/>
      <c r="FJZ92" s="584"/>
      <c r="FKA92" s="584"/>
      <c r="FKB92" s="584"/>
      <c r="FKC92" s="584"/>
      <c r="FKD92" s="584"/>
      <c r="FKE92" s="584"/>
      <c r="FKF92" s="584"/>
      <c r="FKG92" s="584"/>
      <c r="FKH92" s="584"/>
      <c r="FKI92" s="584"/>
      <c r="FKJ92" s="584"/>
      <c r="FKK92" s="584"/>
      <c r="FKL92" s="584"/>
      <c r="FKM92" s="584"/>
      <c r="FKN92" s="584"/>
      <c r="FKO92" s="584"/>
      <c r="FKP92" s="584"/>
      <c r="FKQ92" s="584"/>
      <c r="FKR92" s="584"/>
      <c r="FKS92" s="584"/>
      <c r="FKT92" s="584"/>
      <c r="FKU92" s="584"/>
      <c r="FKV92" s="584"/>
      <c r="FKW92" s="584"/>
      <c r="FKX92" s="584"/>
      <c r="FKY92" s="584"/>
      <c r="FKZ92" s="584"/>
      <c r="FLA92" s="584"/>
      <c r="FLB92" s="584"/>
      <c r="FLC92" s="584"/>
      <c r="FLD92" s="584"/>
      <c r="FLE92" s="584"/>
      <c r="FLF92" s="584"/>
      <c r="FLG92" s="584"/>
      <c r="FLH92" s="584"/>
      <c r="FLI92" s="584"/>
      <c r="FLJ92" s="584"/>
      <c r="FLK92" s="584"/>
      <c r="FLL92" s="584"/>
      <c r="FLM92" s="584"/>
      <c r="FLN92" s="584"/>
      <c r="FLO92" s="584"/>
      <c r="FLP92" s="584"/>
      <c r="FLQ92" s="584"/>
      <c r="FLR92" s="584"/>
      <c r="FLS92" s="584"/>
      <c r="FLT92" s="584"/>
      <c r="FLU92" s="584"/>
      <c r="FLV92" s="584"/>
      <c r="FLW92" s="584"/>
      <c r="FLX92" s="584"/>
      <c r="FLY92" s="584"/>
      <c r="FLZ92" s="584"/>
      <c r="FMA92" s="584"/>
      <c r="FMB92" s="584"/>
      <c r="FMC92" s="584"/>
      <c r="FMD92" s="584"/>
      <c r="FME92" s="584"/>
      <c r="FMF92" s="584"/>
      <c r="FMG92" s="584"/>
      <c r="FMH92" s="584"/>
      <c r="FMI92" s="584"/>
      <c r="FMJ92" s="584"/>
      <c r="FMK92" s="584"/>
      <c r="FML92" s="584"/>
      <c r="FMM92" s="584"/>
      <c r="FMN92" s="584"/>
      <c r="FMO92" s="584"/>
      <c r="FMP92" s="584"/>
      <c r="FMQ92" s="584"/>
      <c r="FMR92" s="584"/>
      <c r="FMS92" s="584"/>
      <c r="FMT92" s="584"/>
      <c r="FMU92" s="584"/>
      <c r="FMV92" s="584"/>
      <c r="FMW92" s="584"/>
      <c r="FMX92" s="584"/>
      <c r="FMY92" s="584"/>
      <c r="FMZ92" s="584"/>
      <c r="FNA92" s="584"/>
      <c r="FNB92" s="584"/>
      <c r="FNC92" s="584"/>
      <c r="FND92" s="584"/>
      <c r="FNE92" s="584"/>
      <c r="FNF92" s="584"/>
      <c r="FNG92" s="584"/>
      <c r="FNH92" s="584"/>
      <c r="FNI92" s="584"/>
      <c r="FNJ92" s="584"/>
      <c r="FNK92" s="584"/>
      <c r="FNL92" s="584"/>
      <c r="FNM92" s="584"/>
      <c r="FNN92" s="584"/>
      <c r="FNO92" s="584"/>
      <c r="FNP92" s="584"/>
      <c r="FNQ92" s="584"/>
      <c r="FNR92" s="584"/>
      <c r="FNS92" s="584"/>
      <c r="FNT92" s="584"/>
      <c r="FNU92" s="584"/>
      <c r="FNV92" s="584"/>
      <c r="FNW92" s="584"/>
      <c r="FNX92" s="584"/>
      <c r="FNY92" s="584"/>
      <c r="FNZ92" s="584"/>
      <c r="FOA92" s="584"/>
      <c r="FOB92" s="584"/>
      <c r="FOC92" s="584"/>
      <c r="FOD92" s="584"/>
      <c r="FOE92" s="584"/>
      <c r="FOF92" s="584"/>
      <c r="FOG92" s="584"/>
      <c r="FOH92" s="584"/>
      <c r="FOI92" s="584"/>
      <c r="FOJ92" s="584"/>
      <c r="FOK92" s="584"/>
      <c r="FOL92" s="584"/>
      <c r="FOM92" s="584"/>
      <c r="FON92" s="584"/>
      <c r="FOO92" s="584"/>
      <c r="FOP92" s="584"/>
      <c r="FOQ92" s="584"/>
      <c r="FOR92" s="584"/>
      <c r="FOS92" s="584"/>
      <c r="FOT92" s="584"/>
      <c r="FOU92" s="584"/>
      <c r="FOV92" s="584"/>
      <c r="FOW92" s="584"/>
      <c r="FOX92" s="584"/>
      <c r="FOY92" s="584"/>
      <c r="FOZ92" s="584"/>
      <c r="FPA92" s="584"/>
      <c r="FPB92" s="584"/>
      <c r="FPC92" s="584"/>
      <c r="FPD92" s="584"/>
      <c r="FPE92" s="584"/>
      <c r="FPF92" s="584"/>
      <c r="FPG92" s="584"/>
      <c r="FPH92" s="584"/>
      <c r="FPI92" s="584"/>
      <c r="FPJ92" s="584"/>
      <c r="FPK92" s="584"/>
      <c r="FPL92" s="584"/>
      <c r="FPM92" s="584"/>
      <c r="FPN92" s="584"/>
      <c r="FPO92" s="584"/>
      <c r="FPP92" s="584"/>
      <c r="FPQ92" s="584"/>
      <c r="FPR92" s="584"/>
      <c r="FPS92" s="584"/>
      <c r="FPT92" s="584"/>
      <c r="FPU92" s="584"/>
      <c r="FPV92" s="584"/>
      <c r="FPW92" s="584"/>
      <c r="FPX92" s="584"/>
      <c r="FPY92" s="584"/>
      <c r="FPZ92" s="584"/>
      <c r="FQA92" s="584"/>
      <c r="FQB92" s="584"/>
      <c r="FQC92" s="584"/>
      <c r="FQD92" s="584"/>
      <c r="FQE92" s="584"/>
      <c r="FQF92" s="584"/>
      <c r="FQG92" s="584"/>
      <c r="FQH92" s="584"/>
      <c r="FQI92" s="584"/>
      <c r="FQJ92" s="584"/>
      <c r="FQK92" s="584"/>
      <c r="FQL92" s="584"/>
      <c r="FQM92" s="584"/>
      <c r="FQN92" s="584"/>
      <c r="FQO92" s="584"/>
      <c r="FQP92" s="584"/>
      <c r="FQQ92" s="584"/>
      <c r="FQR92" s="584"/>
      <c r="FQS92" s="584"/>
      <c r="FQT92" s="584"/>
      <c r="FQU92" s="584"/>
      <c r="FQV92" s="584"/>
      <c r="FQW92" s="584"/>
      <c r="FQX92" s="584"/>
      <c r="FQY92" s="584"/>
      <c r="FQZ92" s="584"/>
      <c r="FRA92" s="584"/>
      <c r="FRB92" s="584"/>
      <c r="FRC92" s="584"/>
      <c r="FRD92" s="584"/>
      <c r="FRE92" s="584"/>
      <c r="FRF92" s="584"/>
      <c r="FRG92" s="584"/>
      <c r="FRH92" s="584"/>
      <c r="FRI92" s="584"/>
      <c r="FRJ92" s="584"/>
      <c r="FRK92" s="584"/>
      <c r="FRL92" s="584"/>
      <c r="FRM92" s="584"/>
      <c r="FRN92" s="584"/>
      <c r="FRO92" s="584"/>
      <c r="FRP92" s="584"/>
      <c r="FRQ92" s="584"/>
      <c r="FRR92" s="584"/>
      <c r="FRS92" s="584"/>
      <c r="FRT92" s="584"/>
      <c r="FRU92" s="584"/>
      <c r="FRV92" s="584"/>
      <c r="FRW92" s="584"/>
      <c r="FRX92" s="584"/>
      <c r="FRY92" s="584"/>
      <c r="FRZ92" s="584"/>
      <c r="FSA92" s="584"/>
      <c r="FSB92" s="584"/>
      <c r="FSC92" s="584"/>
      <c r="FSD92" s="584"/>
      <c r="FSE92" s="584"/>
      <c r="FSF92" s="584"/>
      <c r="FSG92" s="584"/>
      <c r="FSH92" s="584"/>
      <c r="FSI92" s="584"/>
      <c r="FSJ92" s="584"/>
      <c r="FSK92" s="584"/>
      <c r="FSL92" s="584"/>
      <c r="FSM92" s="584"/>
      <c r="FSN92" s="584"/>
      <c r="FSO92" s="584"/>
      <c r="FSP92" s="584"/>
      <c r="FSQ92" s="584"/>
      <c r="FSR92" s="584"/>
      <c r="FSS92" s="584"/>
      <c r="FST92" s="584"/>
      <c r="FSU92" s="584"/>
      <c r="FSV92" s="584"/>
      <c r="FSW92" s="584"/>
      <c r="FSX92" s="584"/>
      <c r="FSY92" s="584"/>
      <c r="FSZ92" s="584"/>
      <c r="FTA92" s="584"/>
      <c r="FTB92" s="584"/>
      <c r="FTC92" s="584"/>
      <c r="FTD92" s="584"/>
      <c r="FTE92" s="584"/>
      <c r="FTF92" s="584"/>
      <c r="FTG92" s="584"/>
      <c r="FTH92" s="584"/>
      <c r="FTI92" s="584"/>
      <c r="FTJ92" s="584"/>
      <c r="FTK92" s="584"/>
      <c r="FTL92" s="584"/>
      <c r="FTM92" s="584"/>
      <c r="FTN92" s="584"/>
      <c r="FTO92" s="584"/>
      <c r="FTP92" s="584"/>
      <c r="FTQ92" s="584"/>
      <c r="FTR92" s="584"/>
      <c r="FTS92" s="584"/>
      <c r="FTT92" s="584"/>
      <c r="FTU92" s="584"/>
      <c r="FTV92" s="584"/>
      <c r="FTW92" s="584"/>
      <c r="FTX92" s="584"/>
      <c r="FTY92" s="584"/>
      <c r="FTZ92" s="584"/>
      <c r="FUA92" s="584"/>
      <c r="FUB92" s="584"/>
      <c r="FUC92" s="584"/>
      <c r="FUD92" s="584"/>
      <c r="FUE92" s="584"/>
      <c r="FUF92" s="584"/>
      <c r="FUG92" s="584"/>
      <c r="FUH92" s="584"/>
      <c r="FUI92" s="584"/>
      <c r="FUJ92" s="584"/>
      <c r="FUK92" s="584"/>
      <c r="FUL92" s="584"/>
      <c r="FUM92" s="584"/>
      <c r="FUN92" s="584"/>
      <c r="FUO92" s="584"/>
      <c r="FUP92" s="584"/>
      <c r="FUQ92" s="584"/>
      <c r="FUR92" s="584"/>
      <c r="FUS92" s="584"/>
      <c r="FUT92" s="584"/>
      <c r="FUU92" s="584"/>
      <c r="FUV92" s="584"/>
      <c r="FUW92" s="584"/>
      <c r="FUX92" s="584"/>
      <c r="FUY92" s="584"/>
      <c r="FUZ92" s="584"/>
      <c r="FVA92" s="584"/>
      <c r="FVB92" s="584"/>
      <c r="FVC92" s="584"/>
      <c r="FVD92" s="584"/>
      <c r="FVE92" s="584"/>
      <c r="FVF92" s="584"/>
      <c r="FVG92" s="584"/>
      <c r="FVH92" s="584"/>
      <c r="FVI92" s="584"/>
      <c r="FVJ92" s="584"/>
      <c r="FVK92" s="584"/>
      <c r="FVL92" s="584"/>
      <c r="FVM92" s="584"/>
      <c r="FVN92" s="584"/>
      <c r="FVO92" s="584"/>
      <c r="FVP92" s="584"/>
      <c r="FVQ92" s="584"/>
      <c r="FVR92" s="584"/>
      <c r="FVS92" s="584"/>
      <c r="FVT92" s="584"/>
      <c r="FVU92" s="584"/>
      <c r="FVV92" s="584"/>
      <c r="FVW92" s="584"/>
      <c r="FVX92" s="584"/>
      <c r="FVY92" s="584"/>
      <c r="FVZ92" s="584"/>
      <c r="FWA92" s="584"/>
      <c r="FWB92" s="584"/>
      <c r="FWC92" s="584"/>
      <c r="FWD92" s="584"/>
      <c r="FWE92" s="584"/>
      <c r="FWF92" s="584"/>
      <c r="FWG92" s="584"/>
      <c r="FWH92" s="584"/>
      <c r="FWI92" s="584"/>
      <c r="FWJ92" s="584"/>
      <c r="FWK92" s="584"/>
      <c r="FWL92" s="584"/>
      <c r="FWM92" s="584"/>
      <c r="FWN92" s="584"/>
      <c r="FWO92" s="584"/>
      <c r="FWP92" s="584"/>
      <c r="FWQ92" s="584"/>
      <c r="FWR92" s="584"/>
      <c r="FWS92" s="584"/>
      <c r="FWT92" s="584"/>
      <c r="FWU92" s="584"/>
      <c r="FWV92" s="584"/>
      <c r="FWW92" s="584"/>
      <c r="FWX92" s="584"/>
      <c r="FWY92" s="584"/>
      <c r="FWZ92" s="584"/>
      <c r="FXA92" s="584"/>
      <c r="FXB92" s="584"/>
      <c r="FXC92" s="584"/>
      <c r="FXD92" s="584"/>
      <c r="FXE92" s="584"/>
      <c r="FXF92" s="584"/>
      <c r="FXG92" s="584"/>
      <c r="FXH92" s="584"/>
      <c r="FXI92" s="584"/>
      <c r="FXJ92" s="584"/>
      <c r="FXK92" s="584"/>
      <c r="FXL92" s="584"/>
      <c r="FXM92" s="584"/>
      <c r="FXN92" s="584"/>
      <c r="FXO92" s="584"/>
      <c r="FXP92" s="584"/>
      <c r="FXQ92" s="584"/>
      <c r="FXR92" s="584"/>
      <c r="FXS92" s="584"/>
      <c r="FXT92" s="584"/>
      <c r="FXU92" s="584"/>
      <c r="FXV92" s="584"/>
      <c r="FXW92" s="584"/>
      <c r="FXX92" s="584"/>
      <c r="FXY92" s="584"/>
      <c r="FXZ92" s="584"/>
      <c r="FYA92" s="584"/>
      <c r="FYB92" s="584"/>
      <c r="FYC92" s="584"/>
      <c r="FYD92" s="584"/>
      <c r="FYE92" s="584"/>
      <c r="FYF92" s="584"/>
      <c r="FYG92" s="584"/>
      <c r="FYH92" s="584"/>
      <c r="FYI92" s="584"/>
      <c r="FYJ92" s="584"/>
      <c r="FYK92" s="584"/>
      <c r="FYL92" s="584"/>
      <c r="FYM92" s="584"/>
      <c r="FYN92" s="584"/>
      <c r="FYO92" s="584"/>
      <c r="FYP92" s="584"/>
      <c r="FYQ92" s="584"/>
      <c r="FYR92" s="584"/>
      <c r="FYS92" s="584"/>
      <c r="FYT92" s="584"/>
      <c r="FYU92" s="584"/>
      <c r="FYV92" s="584"/>
      <c r="FYW92" s="584"/>
      <c r="FYX92" s="584"/>
      <c r="FYY92" s="584"/>
      <c r="FYZ92" s="584"/>
      <c r="FZA92" s="584"/>
      <c r="FZB92" s="584"/>
      <c r="FZC92" s="584"/>
      <c r="FZD92" s="584"/>
      <c r="FZE92" s="584"/>
      <c r="FZF92" s="584"/>
      <c r="FZG92" s="584"/>
      <c r="FZH92" s="584"/>
      <c r="FZI92" s="584"/>
      <c r="FZJ92" s="584"/>
      <c r="FZK92" s="584"/>
      <c r="FZL92" s="584"/>
      <c r="FZM92" s="584"/>
      <c r="FZN92" s="584"/>
      <c r="FZO92" s="584"/>
      <c r="FZP92" s="584"/>
      <c r="FZQ92" s="584"/>
      <c r="FZR92" s="584"/>
      <c r="FZS92" s="584"/>
      <c r="FZT92" s="584"/>
      <c r="FZU92" s="584"/>
      <c r="FZV92" s="584"/>
      <c r="FZW92" s="584"/>
      <c r="FZX92" s="584"/>
      <c r="FZY92" s="584"/>
      <c r="FZZ92" s="584"/>
      <c r="GAA92" s="584"/>
      <c r="GAB92" s="584"/>
      <c r="GAC92" s="584"/>
      <c r="GAD92" s="584"/>
      <c r="GAE92" s="584"/>
      <c r="GAF92" s="584"/>
      <c r="GAG92" s="584"/>
      <c r="GAH92" s="584"/>
      <c r="GAI92" s="584"/>
      <c r="GAJ92" s="584"/>
      <c r="GAK92" s="584"/>
      <c r="GAL92" s="584"/>
      <c r="GAM92" s="584"/>
      <c r="GAN92" s="584"/>
      <c r="GAO92" s="584"/>
      <c r="GAP92" s="584"/>
      <c r="GAQ92" s="584"/>
      <c r="GAR92" s="584"/>
      <c r="GAS92" s="584"/>
      <c r="GAT92" s="584"/>
      <c r="GAU92" s="584"/>
      <c r="GAV92" s="584"/>
      <c r="GAW92" s="584"/>
      <c r="GAX92" s="584"/>
      <c r="GAY92" s="584"/>
      <c r="GAZ92" s="584"/>
      <c r="GBA92" s="584"/>
      <c r="GBB92" s="584"/>
      <c r="GBC92" s="584"/>
      <c r="GBD92" s="584"/>
      <c r="GBE92" s="584"/>
      <c r="GBF92" s="584"/>
      <c r="GBG92" s="584"/>
      <c r="GBH92" s="584"/>
      <c r="GBI92" s="584"/>
      <c r="GBJ92" s="584"/>
      <c r="GBK92" s="584"/>
      <c r="GBL92" s="584"/>
      <c r="GBM92" s="584"/>
      <c r="GBN92" s="584"/>
      <c r="GBO92" s="584"/>
      <c r="GBP92" s="584"/>
      <c r="GBQ92" s="584"/>
      <c r="GBR92" s="584"/>
      <c r="GBS92" s="584"/>
      <c r="GBT92" s="584"/>
      <c r="GBU92" s="584"/>
      <c r="GBV92" s="584"/>
      <c r="GBW92" s="584"/>
      <c r="GBX92" s="584"/>
      <c r="GBY92" s="584"/>
      <c r="GBZ92" s="584"/>
      <c r="GCA92" s="584"/>
      <c r="GCB92" s="584"/>
      <c r="GCC92" s="584"/>
      <c r="GCD92" s="584"/>
      <c r="GCE92" s="584"/>
      <c r="GCF92" s="584"/>
      <c r="GCG92" s="584"/>
      <c r="GCH92" s="584"/>
      <c r="GCI92" s="584"/>
      <c r="GCJ92" s="584"/>
      <c r="GCK92" s="584"/>
      <c r="GCL92" s="584"/>
      <c r="GCM92" s="584"/>
      <c r="GCN92" s="584"/>
      <c r="GCO92" s="584"/>
      <c r="GCP92" s="584"/>
      <c r="GCQ92" s="584"/>
      <c r="GCR92" s="584"/>
      <c r="GCS92" s="584"/>
      <c r="GCT92" s="584"/>
      <c r="GCU92" s="584"/>
      <c r="GCV92" s="584"/>
      <c r="GCW92" s="584"/>
      <c r="GCX92" s="584"/>
      <c r="GCY92" s="584"/>
      <c r="GCZ92" s="584"/>
      <c r="GDA92" s="584"/>
      <c r="GDB92" s="584"/>
      <c r="GDC92" s="584"/>
      <c r="GDD92" s="584"/>
      <c r="GDE92" s="584"/>
      <c r="GDF92" s="584"/>
      <c r="GDG92" s="584"/>
      <c r="GDH92" s="584"/>
      <c r="GDI92" s="584"/>
      <c r="GDJ92" s="584"/>
      <c r="GDK92" s="584"/>
      <c r="GDL92" s="584"/>
      <c r="GDM92" s="584"/>
      <c r="GDN92" s="584"/>
      <c r="GDO92" s="584"/>
      <c r="GDP92" s="584"/>
      <c r="GDQ92" s="584"/>
      <c r="GDR92" s="584"/>
      <c r="GDS92" s="584"/>
      <c r="GDT92" s="584"/>
      <c r="GDU92" s="584"/>
      <c r="GDV92" s="584"/>
      <c r="GDW92" s="584"/>
      <c r="GDX92" s="584"/>
      <c r="GDY92" s="584"/>
      <c r="GDZ92" s="584"/>
      <c r="GEA92" s="584"/>
      <c r="GEB92" s="584"/>
      <c r="GEC92" s="584"/>
      <c r="GED92" s="584"/>
      <c r="GEE92" s="584"/>
      <c r="GEF92" s="584"/>
      <c r="GEG92" s="584"/>
      <c r="GEH92" s="584"/>
      <c r="GEI92" s="584"/>
      <c r="GEJ92" s="584"/>
      <c r="GEK92" s="584"/>
      <c r="GEL92" s="584"/>
      <c r="GEM92" s="584"/>
      <c r="GEN92" s="584"/>
      <c r="GEO92" s="584"/>
      <c r="GEP92" s="584"/>
      <c r="GEQ92" s="584"/>
      <c r="GER92" s="584"/>
      <c r="GES92" s="584"/>
      <c r="GET92" s="584"/>
      <c r="GEU92" s="584"/>
      <c r="GEV92" s="584"/>
      <c r="GEW92" s="584"/>
      <c r="GEX92" s="584"/>
      <c r="GEY92" s="584"/>
      <c r="GEZ92" s="584"/>
      <c r="GFA92" s="584"/>
      <c r="GFB92" s="584"/>
      <c r="GFC92" s="584"/>
      <c r="GFD92" s="584"/>
      <c r="GFE92" s="584"/>
      <c r="GFF92" s="584"/>
      <c r="GFG92" s="584"/>
      <c r="GFH92" s="584"/>
      <c r="GFI92" s="584"/>
      <c r="GFJ92" s="584"/>
      <c r="GFK92" s="584"/>
      <c r="GFL92" s="584"/>
      <c r="GFM92" s="584"/>
      <c r="GFN92" s="584"/>
      <c r="GFO92" s="584"/>
      <c r="GFP92" s="584"/>
      <c r="GFQ92" s="584"/>
      <c r="GFR92" s="584"/>
      <c r="GFS92" s="584"/>
      <c r="GFT92" s="584"/>
      <c r="GFU92" s="584"/>
      <c r="GFV92" s="584"/>
      <c r="GFW92" s="584"/>
      <c r="GFX92" s="584"/>
      <c r="GFY92" s="584"/>
      <c r="GFZ92" s="584"/>
      <c r="GGA92" s="584"/>
      <c r="GGB92" s="584"/>
      <c r="GGC92" s="584"/>
      <c r="GGD92" s="584"/>
      <c r="GGE92" s="584"/>
      <c r="GGF92" s="584"/>
      <c r="GGG92" s="584"/>
      <c r="GGH92" s="584"/>
      <c r="GGI92" s="584"/>
      <c r="GGJ92" s="584"/>
      <c r="GGK92" s="584"/>
      <c r="GGL92" s="584"/>
      <c r="GGM92" s="584"/>
      <c r="GGN92" s="584"/>
      <c r="GGO92" s="584"/>
      <c r="GGP92" s="584"/>
      <c r="GGQ92" s="584"/>
      <c r="GGR92" s="584"/>
      <c r="GGS92" s="584"/>
      <c r="GGT92" s="584"/>
      <c r="GGU92" s="584"/>
      <c r="GGV92" s="584"/>
      <c r="GGW92" s="584"/>
      <c r="GGX92" s="584"/>
      <c r="GGY92" s="584"/>
      <c r="GGZ92" s="584"/>
      <c r="GHA92" s="584"/>
      <c r="GHB92" s="584"/>
      <c r="GHC92" s="584"/>
      <c r="GHD92" s="584"/>
      <c r="GHE92" s="584"/>
      <c r="GHF92" s="584"/>
      <c r="GHG92" s="584"/>
      <c r="GHH92" s="584"/>
      <c r="GHI92" s="584"/>
      <c r="GHJ92" s="584"/>
      <c r="GHK92" s="584"/>
      <c r="GHL92" s="584"/>
      <c r="GHM92" s="584"/>
      <c r="GHN92" s="584"/>
      <c r="GHO92" s="584"/>
      <c r="GHP92" s="584"/>
      <c r="GHQ92" s="584"/>
      <c r="GHR92" s="584"/>
      <c r="GHS92" s="584"/>
      <c r="GHT92" s="584"/>
      <c r="GHU92" s="584"/>
      <c r="GHV92" s="584"/>
      <c r="GHW92" s="584"/>
      <c r="GHX92" s="584"/>
      <c r="GHY92" s="584"/>
      <c r="GHZ92" s="584"/>
      <c r="GIA92" s="584"/>
      <c r="GIB92" s="584"/>
      <c r="GIC92" s="584"/>
      <c r="GID92" s="584"/>
      <c r="GIE92" s="584"/>
      <c r="GIF92" s="584"/>
      <c r="GIG92" s="584"/>
      <c r="GIH92" s="584"/>
      <c r="GII92" s="584"/>
      <c r="GIJ92" s="584"/>
      <c r="GIK92" s="584"/>
      <c r="GIL92" s="584"/>
      <c r="GIM92" s="584"/>
      <c r="GIN92" s="584"/>
      <c r="GIO92" s="584"/>
      <c r="GIP92" s="584"/>
      <c r="GIQ92" s="584"/>
      <c r="GIR92" s="584"/>
      <c r="GIS92" s="584"/>
      <c r="GIT92" s="584"/>
      <c r="GIU92" s="584"/>
      <c r="GIV92" s="584"/>
      <c r="GIW92" s="584"/>
      <c r="GIX92" s="584"/>
      <c r="GIY92" s="584"/>
      <c r="GIZ92" s="584"/>
      <c r="GJA92" s="584"/>
      <c r="GJB92" s="584"/>
      <c r="GJC92" s="584"/>
      <c r="GJD92" s="584"/>
      <c r="GJE92" s="584"/>
      <c r="GJF92" s="584"/>
      <c r="GJG92" s="584"/>
      <c r="GJH92" s="584"/>
      <c r="GJI92" s="584"/>
      <c r="GJJ92" s="584"/>
      <c r="GJK92" s="584"/>
      <c r="GJL92" s="584"/>
      <c r="GJM92" s="584"/>
      <c r="GJN92" s="584"/>
      <c r="GJO92" s="584"/>
      <c r="GJP92" s="584"/>
      <c r="GJQ92" s="584"/>
      <c r="GJR92" s="584"/>
      <c r="GJS92" s="584"/>
      <c r="GJT92" s="584"/>
      <c r="GJU92" s="584"/>
      <c r="GJV92" s="584"/>
      <c r="GJW92" s="584"/>
      <c r="GJX92" s="584"/>
      <c r="GJY92" s="584"/>
      <c r="GJZ92" s="584"/>
      <c r="GKA92" s="584"/>
      <c r="GKB92" s="584"/>
      <c r="GKC92" s="584"/>
      <c r="GKD92" s="584"/>
      <c r="GKE92" s="584"/>
      <c r="GKF92" s="584"/>
      <c r="GKG92" s="584"/>
      <c r="GKH92" s="584"/>
      <c r="GKI92" s="584"/>
      <c r="GKJ92" s="584"/>
      <c r="GKK92" s="584"/>
      <c r="GKL92" s="584"/>
      <c r="GKM92" s="584"/>
      <c r="GKN92" s="584"/>
      <c r="GKO92" s="584"/>
      <c r="GKP92" s="584"/>
      <c r="GKQ92" s="584"/>
      <c r="GKR92" s="584"/>
      <c r="GKS92" s="584"/>
      <c r="GKT92" s="584"/>
      <c r="GKU92" s="584"/>
      <c r="GKV92" s="584"/>
      <c r="GKW92" s="584"/>
      <c r="GKX92" s="584"/>
      <c r="GKY92" s="584"/>
      <c r="GKZ92" s="584"/>
      <c r="GLA92" s="584"/>
      <c r="GLB92" s="584"/>
      <c r="GLC92" s="584"/>
      <c r="GLD92" s="584"/>
      <c r="GLE92" s="584"/>
      <c r="GLF92" s="584"/>
      <c r="GLG92" s="584"/>
      <c r="GLH92" s="584"/>
      <c r="GLI92" s="584"/>
      <c r="GLJ92" s="584"/>
      <c r="GLK92" s="584"/>
      <c r="GLL92" s="584"/>
      <c r="GLM92" s="584"/>
      <c r="GLN92" s="584"/>
      <c r="GLO92" s="584"/>
      <c r="GLP92" s="584"/>
      <c r="GLQ92" s="584"/>
      <c r="GLR92" s="584"/>
      <c r="GLS92" s="584"/>
      <c r="GLT92" s="584"/>
      <c r="GLU92" s="584"/>
      <c r="GLV92" s="584"/>
      <c r="GLW92" s="584"/>
      <c r="GLX92" s="584"/>
      <c r="GLY92" s="584"/>
      <c r="GLZ92" s="584"/>
      <c r="GMA92" s="584"/>
      <c r="GMB92" s="584"/>
      <c r="GMC92" s="584"/>
      <c r="GMD92" s="584"/>
      <c r="GME92" s="584"/>
      <c r="GMF92" s="584"/>
      <c r="GMG92" s="584"/>
      <c r="GMH92" s="584"/>
      <c r="GMI92" s="584"/>
      <c r="GMJ92" s="584"/>
      <c r="GMK92" s="584"/>
      <c r="GML92" s="584"/>
      <c r="GMM92" s="584"/>
      <c r="GMN92" s="584"/>
      <c r="GMO92" s="584"/>
      <c r="GMP92" s="584"/>
      <c r="GMQ92" s="584"/>
      <c r="GMR92" s="584"/>
      <c r="GMS92" s="584"/>
      <c r="GMT92" s="584"/>
      <c r="GMU92" s="584"/>
      <c r="GMV92" s="584"/>
      <c r="GMW92" s="584"/>
      <c r="GMX92" s="584"/>
      <c r="GMY92" s="584"/>
      <c r="GMZ92" s="584"/>
      <c r="GNA92" s="584"/>
      <c r="GNB92" s="584"/>
      <c r="GNC92" s="584"/>
      <c r="GND92" s="584"/>
      <c r="GNE92" s="584"/>
      <c r="GNF92" s="584"/>
      <c r="GNG92" s="584"/>
      <c r="GNH92" s="584"/>
      <c r="GNI92" s="584"/>
      <c r="GNJ92" s="584"/>
      <c r="GNK92" s="584"/>
      <c r="GNL92" s="584"/>
      <c r="GNM92" s="584"/>
      <c r="GNN92" s="584"/>
      <c r="GNO92" s="584"/>
      <c r="GNP92" s="584"/>
      <c r="GNQ92" s="584"/>
      <c r="GNR92" s="584"/>
      <c r="GNS92" s="584"/>
      <c r="GNT92" s="584"/>
      <c r="GNU92" s="584"/>
      <c r="GNV92" s="584"/>
      <c r="GNW92" s="584"/>
      <c r="GNX92" s="584"/>
      <c r="GNY92" s="584"/>
      <c r="GNZ92" s="584"/>
      <c r="GOA92" s="584"/>
      <c r="GOB92" s="584"/>
      <c r="GOC92" s="584"/>
      <c r="GOD92" s="584"/>
      <c r="GOE92" s="584"/>
      <c r="GOF92" s="584"/>
      <c r="GOG92" s="584"/>
      <c r="GOH92" s="584"/>
      <c r="GOI92" s="584"/>
      <c r="GOJ92" s="584"/>
      <c r="GOK92" s="584"/>
      <c r="GOL92" s="584"/>
      <c r="GOM92" s="584"/>
      <c r="GON92" s="584"/>
      <c r="GOO92" s="584"/>
      <c r="GOP92" s="584"/>
      <c r="GOQ92" s="584"/>
      <c r="GOR92" s="584"/>
      <c r="GOS92" s="584"/>
      <c r="GOT92" s="584"/>
      <c r="GOU92" s="584"/>
      <c r="GOV92" s="584"/>
      <c r="GOW92" s="584"/>
      <c r="GOX92" s="584"/>
      <c r="GOY92" s="584"/>
      <c r="GOZ92" s="584"/>
      <c r="GPA92" s="584"/>
      <c r="GPB92" s="584"/>
      <c r="GPC92" s="584"/>
      <c r="GPD92" s="584"/>
      <c r="GPE92" s="584"/>
      <c r="GPF92" s="584"/>
      <c r="GPG92" s="584"/>
      <c r="GPH92" s="584"/>
      <c r="GPI92" s="584"/>
      <c r="GPJ92" s="584"/>
      <c r="GPK92" s="584"/>
      <c r="GPL92" s="584"/>
      <c r="GPM92" s="584"/>
      <c r="GPN92" s="584"/>
      <c r="GPO92" s="584"/>
      <c r="GPP92" s="584"/>
      <c r="GPQ92" s="584"/>
      <c r="GPR92" s="584"/>
      <c r="GPS92" s="584"/>
      <c r="GPT92" s="584"/>
      <c r="GPU92" s="584"/>
      <c r="GPV92" s="584"/>
      <c r="GPW92" s="584"/>
      <c r="GPX92" s="584"/>
      <c r="GPY92" s="584"/>
      <c r="GPZ92" s="584"/>
      <c r="GQA92" s="584"/>
      <c r="GQB92" s="584"/>
      <c r="GQC92" s="584"/>
      <c r="GQD92" s="584"/>
      <c r="GQE92" s="584"/>
      <c r="GQF92" s="584"/>
      <c r="GQG92" s="584"/>
      <c r="GQH92" s="584"/>
      <c r="GQI92" s="584"/>
      <c r="GQJ92" s="584"/>
      <c r="GQK92" s="584"/>
      <c r="GQL92" s="584"/>
      <c r="GQM92" s="584"/>
      <c r="GQN92" s="584"/>
      <c r="GQO92" s="584"/>
      <c r="GQP92" s="584"/>
      <c r="GQQ92" s="584"/>
      <c r="GQR92" s="584"/>
      <c r="GQS92" s="584"/>
      <c r="GQT92" s="584"/>
      <c r="GQU92" s="584"/>
      <c r="GQV92" s="584"/>
      <c r="GQW92" s="584"/>
      <c r="GQX92" s="584"/>
      <c r="GQY92" s="584"/>
      <c r="GQZ92" s="584"/>
      <c r="GRA92" s="584"/>
      <c r="GRB92" s="584"/>
      <c r="GRC92" s="584"/>
      <c r="GRD92" s="584"/>
      <c r="GRE92" s="584"/>
      <c r="GRF92" s="584"/>
      <c r="GRG92" s="584"/>
      <c r="GRH92" s="584"/>
      <c r="GRI92" s="584"/>
      <c r="GRJ92" s="584"/>
      <c r="GRK92" s="584"/>
      <c r="GRL92" s="584"/>
      <c r="GRM92" s="584"/>
      <c r="GRN92" s="584"/>
      <c r="GRO92" s="584"/>
      <c r="GRP92" s="584"/>
      <c r="GRQ92" s="584"/>
      <c r="GRR92" s="584"/>
      <c r="GRS92" s="584"/>
      <c r="GRT92" s="584"/>
      <c r="GRU92" s="584"/>
      <c r="GRV92" s="584"/>
      <c r="GRW92" s="584"/>
      <c r="GRX92" s="584"/>
      <c r="GRY92" s="584"/>
      <c r="GRZ92" s="584"/>
      <c r="GSA92" s="584"/>
      <c r="GSB92" s="584"/>
      <c r="GSC92" s="584"/>
      <c r="GSD92" s="584"/>
      <c r="GSE92" s="584"/>
      <c r="GSF92" s="584"/>
      <c r="GSG92" s="584"/>
      <c r="GSH92" s="584"/>
      <c r="GSI92" s="584"/>
      <c r="GSJ92" s="584"/>
      <c r="GSK92" s="584"/>
      <c r="GSL92" s="584"/>
      <c r="GSM92" s="584"/>
      <c r="GSN92" s="584"/>
      <c r="GSO92" s="584"/>
      <c r="GSP92" s="584"/>
      <c r="GSQ92" s="584"/>
      <c r="GSR92" s="584"/>
      <c r="GSS92" s="584"/>
      <c r="GST92" s="584"/>
      <c r="GSU92" s="584"/>
      <c r="GSV92" s="584"/>
      <c r="GSW92" s="584"/>
      <c r="GSX92" s="584"/>
      <c r="GSY92" s="584"/>
      <c r="GSZ92" s="584"/>
      <c r="GTA92" s="584"/>
      <c r="GTB92" s="584"/>
      <c r="GTC92" s="584"/>
      <c r="GTD92" s="584"/>
      <c r="GTE92" s="584"/>
      <c r="GTF92" s="584"/>
      <c r="GTG92" s="584"/>
      <c r="GTH92" s="584"/>
      <c r="GTI92" s="584"/>
      <c r="GTJ92" s="584"/>
      <c r="GTK92" s="584"/>
      <c r="GTL92" s="584"/>
      <c r="GTM92" s="584"/>
      <c r="GTN92" s="584"/>
      <c r="GTO92" s="584"/>
      <c r="GTP92" s="584"/>
      <c r="GTQ92" s="584"/>
      <c r="GTR92" s="584"/>
      <c r="GTS92" s="584"/>
      <c r="GTT92" s="584"/>
      <c r="GTU92" s="584"/>
      <c r="GTV92" s="584"/>
      <c r="GTW92" s="584"/>
      <c r="GTX92" s="584"/>
      <c r="GTY92" s="584"/>
      <c r="GTZ92" s="584"/>
      <c r="GUA92" s="584"/>
      <c r="GUB92" s="584"/>
      <c r="GUC92" s="584"/>
      <c r="GUD92" s="584"/>
      <c r="GUE92" s="584"/>
      <c r="GUF92" s="584"/>
      <c r="GUG92" s="584"/>
      <c r="GUH92" s="584"/>
      <c r="GUI92" s="584"/>
      <c r="GUJ92" s="584"/>
      <c r="GUK92" s="584"/>
      <c r="GUL92" s="584"/>
      <c r="GUM92" s="584"/>
      <c r="GUN92" s="584"/>
      <c r="GUO92" s="584"/>
      <c r="GUP92" s="584"/>
      <c r="GUQ92" s="584"/>
      <c r="GUR92" s="584"/>
      <c r="GUS92" s="584"/>
      <c r="GUT92" s="584"/>
      <c r="GUU92" s="584"/>
      <c r="GUV92" s="584"/>
      <c r="GUW92" s="584"/>
      <c r="GUX92" s="584"/>
      <c r="GUY92" s="584"/>
      <c r="GUZ92" s="584"/>
      <c r="GVA92" s="584"/>
      <c r="GVB92" s="584"/>
      <c r="GVC92" s="584"/>
      <c r="GVD92" s="584"/>
      <c r="GVE92" s="584"/>
      <c r="GVF92" s="584"/>
      <c r="GVG92" s="584"/>
      <c r="GVH92" s="584"/>
      <c r="GVI92" s="584"/>
      <c r="GVJ92" s="584"/>
      <c r="GVK92" s="584"/>
      <c r="GVL92" s="584"/>
      <c r="GVM92" s="584"/>
      <c r="GVN92" s="584"/>
      <c r="GVO92" s="584"/>
      <c r="GVP92" s="584"/>
      <c r="GVQ92" s="584"/>
      <c r="GVR92" s="584"/>
      <c r="GVS92" s="584"/>
      <c r="GVT92" s="584"/>
      <c r="GVU92" s="584"/>
      <c r="GVV92" s="584"/>
      <c r="GVW92" s="584"/>
      <c r="GVX92" s="584"/>
      <c r="GVY92" s="584"/>
      <c r="GVZ92" s="584"/>
      <c r="GWA92" s="584"/>
      <c r="GWB92" s="584"/>
      <c r="GWC92" s="584"/>
      <c r="GWD92" s="584"/>
      <c r="GWE92" s="584"/>
      <c r="GWF92" s="584"/>
      <c r="GWG92" s="584"/>
      <c r="GWH92" s="584"/>
      <c r="GWI92" s="584"/>
      <c r="GWJ92" s="584"/>
      <c r="GWK92" s="584"/>
      <c r="GWL92" s="584"/>
      <c r="GWM92" s="584"/>
      <c r="GWN92" s="584"/>
      <c r="GWO92" s="584"/>
      <c r="GWP92" s="584"/>
      <c r="GWQ92" s="584"/>
      <c r="GWR92" s="584"/>
      <c r="GWS92" s="584"/>
      <c r="GWT92" s="584"/>
      <c r="GWU92" s="584"/>
      <c r="GWV92" s="584"/>
      <c r="GWW92" s="584"/>
      <c r="GWX92" s="584"/>
      <c r="GWY92" s="584"/>
      <c r="GWZ92" s="584"/>
      <c r="GXA92" s="584"/>
      <c r="GXB92" s="584"/>
      <c r="GXC92" s="584"/>
      <c r="GXD92" s="584"/>
      <c r="GXE92" s="584"/>
      <c r="GXF92" s="584"/>
      <c r="GXG92" s="584"/>
      <c r="GXH92" s="584"/>
      <c r="GXI92" s="584"/>
      <c r="GXJ92" s="584"/>
      <c r="GXK92" s="584"/>
      <c r="GXL92" s="584"/>
      <c r="GXM92" s="584"/>
      <c r="GXN92" s="584"/>
      <c r="GXO92" s="584"/>
      <c r="GXP92" s="584"/>
      <c r="GXQ92" s="584"/>
      <c r="GXR92" s="584"/>
      <c r="GXS92" s="584"/>
      <c r="GXT92" s="584"/>
      <c r="GXU92" s="584"/>
      <c r="GXV92" s="584"/>
      <c r="GXW92" s="584"/>
      <c r="GXX92" s="584"/>
      <c r="GXY92" s="584"/>
      <c r="GXZ92" s="584"/>
      <c r="GYA92" s="584"/>
      <c r="GYB92" s="584"/>
      <c r="GYC92" s="584"/>
      <c r="GYD92" s="584"/>
      <c r="GYE92" s="584"/>
      <c r="GYF92" s="584"/>
      <c r="GYG92" s="584"/>
      <c r="GYH92" s="584"/>
      <c r="GYI92" s="584"/>
      <c r="GYJ92" s="584"/>
      <c r="GYK92" s="584"/>
      <c r="GYL92" s="584"/>
      <c r="GYM92" s="584"/>
      <c r="GYN92" s="584"/>
      <c r="GYO92" s="584"/>
      <c r="GYP92" s="584"/>
      <c r="GYQ92" s="584"/>
      <c r="GYR92" s="584"/>
      <c r="GYS92" s="584"/>
      <c r="GYT92" s="584"/>
      <c r="GYU92" s="584"/>
      <c r="GYV92" s="584"/>
      <c r="GYW92" s="584"/>
      <c r="GYX92" s="584"/>
      <c r="GYY92" s="584"/>
      <c r="GYZ92" s="584"/>
      <c r="GZA92" s="584"/>
      <c r="GZB92" s="584"/>
      <c r="GZC92" s="584"/>
      <c r="GZD92" s="584"/>
      <c r="GZE92" s="584"/>
      <c r="GZF92" s="584"/>
      <c r="GZG92" s="584"/>
      <c r="GZH92" s="584"/>
      <c r="GZI92" s="584"/>
      <c r="GZJ92" s="584"/>
      <c r="GZK92" s="584"/>
      <c r="GZL92" s="584"/>
      <c r="GZM92" s="584"/>
      <c r="GZN92" s="584"/>
      <c r="GZO92" s="584"/>
      <c r="GZP92" s="584"/>
      <c r="GZQ92" s="584"/>
      <c r="GZR92" s="584"/>
      <c r="GZS92" s="584"/>
      <c r="GZT92" s="584"/>
      <c r="GZU92" s="584"/>
      <c r="GZV92" s="584"/>
      <c r="GZW92" s="584"/>
      <c r="GZX92" s="584"/>
      <c r="GZY92" s="584"/>
      <c r="GZZ92" s="584"/>
      <c r="HAA92" s="584"/>
      <c r="HAB92" s="584"/>
      <c r="HAC92" s="584"/>
      <c r="HAD92" s="584"/>
      <c r="HAE92" s="584"/>
      <c r="HAF92" s="584"/>
      <c r="HAG92" s="584"/>
      <c r="HAH92" s="584"/>
      <c r="HAI92" s="584"/>
      <c r="HAJ92" s="584"/>
      <c r="HAK92" s="584"/>
      <c r="HAL92" s="584"/>
      <c r="HAM92" s="584"/>
      <c r="HAN92" s="584"/>
      <c r="HAO92" s="584"/>
      <c r="HAP92" s="584"/>
      <c r="HAQ92" s="584"/>
      <c r="HAR92" s="584"/>
      <c r="HAS92" s="584"/>
      <c r="HAT92" s="584"/>
      <c r="HAU92" s="584"/>
      <c r="HAV92" s="584"/>
      <c r="HAW92" s="584"/>
      <c r="HAX92" s="584"/>
      <c r="HAY92" s="584"/>
      <c r="HAZ92" s="584"/>
      <c r="HBA92" s="584"/>
      <c r="HBB92" s="584"/>
      <c r="HBC92" s="584"/>
      <c r="HBD92" s="584"/>
      <c r="HBE92" s="584"/>
      <c r="HBF92" s="584"/>
      <c r="HBG92" s="584"/>
      <c r="HBH92" s="584"/>
      <c r="HBI92" s="584"/>
      <c r="HBJ92" s="584"/>
      <c r="HBK92" s="584"/>
      <c r="HBL92" s="584"/>
      <c r="HBM92" s="584"/>
      <c r="HBN92" s="584"/>
      <c r="HBO92" s="584"/>
      <c r="HBP92" s="584"/>
      <c r="HBQ92" s="584"/>
      <c r="HBR92" s="584"/>
      <c r="HBS92" s="584"/>
      <c r="HBT92" s="584"/>
      <c r="HBU92" s="584"/>
      <c r="HBV92" s="584"/>
      <c r="HBW92" s="584"/>
      <c r="HBX92" s="584"/>
      <c r="HBY92" s="584"/>
      <c r="HBZ92" s="584"/>
      <c r="HCA92" s="584"/>
      <c r="HCB92" s="584"/>
      <c r="HCC92" s="584"/>
      <c r="HCD92" s="584"/>
      <c r="HCE92" s="584"/>
      <c r="HCF92" s="584"/>
      <c r="HCG92" s="584"/>
      <c r="HCH92" s="584"/>
      <c r="HCI92" s="584"/>
      <c r="HCJ92" s="584"/>
      <c r="HCK92" s="584"/>
      <c r="HCL92" s="584"/>
      <c r="HCM92" s="584"/>
      <c r="HCN92" s="584"/>
      <c r="HCO92" s="584"/>
      <c r="HCP92" s="584"/>
      <c r="HCQ92" s="584"/>
      <c r="HCR92" s="584"/>
      <c r="HCS92" s="584"/>
      <c r="HCT92" s="584"/>
      <c r="HCU92" s="584"/>
      <c r="HCV92" s="584"/>
      <c r="HCW92" s="584"/>
      <c r="HCX92" s="584"/>
      <c r="HCY92" s="584"/>
      <c r="HCZ92" s="584"/>
      <c r="HDA92" s="584"/>
      <c r="HDB92" s="584"/>
      <c r="HDC92" s="584"/>
      <c r="HDD92" s="584"/>
      <c r="HDE92" s="584"/>
      <c r="HDF92" s="584"/>
      <c r="HDG92" s="584"/>
      <c r="HDH92" s="584"/>
      <c r="HDI92" s="584"/>
      <c r="HDJ92" s="584"/>
      <c r="HDK92" s="584"/>
      <c r="HDL92" s="584"/>
      <c r="HDM92" s="584"/>
      <c r="HDN92" s="584"/>
      <c r="HDO92" s="584"/>
      <c r="HDP92" s="584"/>
      <c r="HDQ92" s="584"/>
      <c r="HDR92" s="584"/>
      <c r="HDS92" s="584"/>
      <c r="HDT92" s="584"/>
      <c r="HDU92" s="584"/>
      <c r="HDV92" s="584"/>
      <c r="HDW92" s="584"/>
      <c r="HDX92" s="584"/>
      <c r="HDY92" s="584"/>
      <c r="HDZ92" s="584"/>
      <c r="HEA92" s="584"/>
      <c r="HEB92" s="584"/>
      <c r="HEC92" s="584"/>
      <c r="HED92" s="584"/>
      <c r="HEE92" s="584"/>
      <c r="HEF92" s="584"/>
      <c r="HEG92" s="584"/>
      <c r="HEH92" s="584"/>
      <c r="HEI92" s="584"/>
      <c r="HEJ92" s="584"/>
      <c r="HEK92" s="584"/>
      <c r="HEL92" s="584"/>
      <c r="HEM92" s="584"/>
      <c r="HEN92" s="584"/>
      <c r="HEO92" s="584"/>
      <c r="HEP92" s="584"/>
      <c r="HEQ92" s="584"/>
      <c r="HER92" s="584"/>
      <c r="HES92" s="584"/>
      <c r="HET92" s="584"/>
      <c r="HEU92" s="584"/>
      <c r="HEV92" s="584"/>
      <c r="HEW92" s="584"/>
      <c r="HEX92" s="584"/>
      <c r="HEY92" s="584"/>
      <c r="HEZ92" s="584"/>
      <c r="HFA92" s="584"/>
      <c r="HFB92" s="584"/>
      <c r="HFC92" s="584"/>
      <c r="HFD92" s="584"/>
      <c r="HFE92" s="584"/>
      <c r="HFF92" s="584"/>
      <c r="HFG92" s="584"/>
      <c r="HFH92" s="584"/>
      <c r="HFI92" s="584"/>
      <c r="HFJ92" s="584"/>
      <c r="HFK92" s="584"/>
      <c r="HFL92" s="584"/>
      <c r="HFM92" s="584"/>
      <c r="HFN92" s="584"/>
      <c r="HFO92" s="584"/>
      <c r="HFP92" s="584"/>
      <c r="HFQ92" s="584"/>
      <c r="HFR92" s="584"/>
      <c r="HFS92" s="584"/>
      <c r="HFT92" s="584"/>
      <c r="HFU92" s="584"/>
      <c r="HFV92" s="584"/>
      <c r="HFW92" s="584"/>
      <c r="HFX92" s="584"/>
      <c r="HFY92" s="584"/>
      <c r="HFZ92" s="584"/>
      <c r="HGA92" s="584"/>
      <c r="HGB92" s="584"/>
      <c r="HGC92" s="584"/>
      <c r="HGD92" s="584"/>
      <c r="HGE92" s="584"/>
      <c r="HGF92" s="584"/>
      <c r="HGG92" s="584"/>
      <c r="HGH92" s="584"/>
      <c r="HGI92" s="584"/>
      <c r="HGJ92" s="584"/>
      <c r="HGK92" s="584"/>
      <c r="HGL92" s="584"/>
      <c r="HGM92" s="584"/>
      <c r="HGN92" s="584"/>
      <c r="HGO92" s="584"/>
      <c r="HGP92" s="584"/>
      <c r="HGQ92" s="584"/>
      <c r="HGR92" s="584"/>
      <c r="HGS92" s="584"/>
      <c r="HGT92" s="584"/>
      <c r="HGU92" s="584"/>
      <c r="HGV92" s="584"/>
      <c r="HGW92" s="584"/>
      <c r="HGX92" s="584"/>
      <c r="HGY92" s="584"/>
      <c r="HGZ92" s="584"/>
      <c r="HHA92" s="584"/>
      <c r="HHB92" s="584"/>
      <c r="HHC92" s="584"/>
      <c r="HHD92" s="584"/>
      <c r="HHE92" s="584"/>
      <c r="HHF92" s="584"/>
      <c r="HHG92" s="584"/>
      <c r="HHH92" s="584"/>
      <c r="HHI92" s="584"/>
      <c r="HHJ92" s="584"/>
      <c r="HHK92" s="584"/>
      <c r="HHL92" s="584"/>
      <c r="HHM92" s="584"/>
      <c r="HHN92" s="584"/>
      <c r="HHO92" s="584"/>
      <c r="HHP92" s="584"/>
      <c r="HHQ92" s="584"/>
      <c r="HHR92" s="584"/>
      <c r="HHS92" s="584"/>
      <c r="HHT92" s="584"/>
      <c r="HHU92" s="584"/>
      <c r="HHV92" s="584"/>
      <c r="HHW92" s="584"/>
      <c r="HHX92" s="584"/>
      <c r="HHY92" s="584"/>
      <c r="HHZ92" s="584"/>
      <c r="HIA92" s="584"/>
      <c r="HIB92" s="584"/>
      <c r="HIC92" s="584"/>
      <c r="HID92" s="584"/>
      <c r="HIE92" s="584"/>
      <c r="HIF92" s="584"/>
      <c r="HIG92" s="584"/>
      <c r="HIH92" s="584"/>
      <c r="HII92" s="584"/>
      <c r="HIJ92" s="584"/>
      <c r="HIK92" s="584"/>
      <c r="HIL92" s="584"/>
      <c r="HIM92" s="584"/>
      <c r="HIN92" s="584"/>
      <c r="HIO92" s="584"/>
      <c r="HIP92" s="584"/>
      <c r="HIQ92" s="584"/>
      <c r="HIR92" s="584"/>
      <c r="HIS92" s="584"/>
      <c r="HIT92" s="584"/>
      <c r="HIU92" s="584"/>
      <c r="HIV92" s="584"/>
      <c r="HIW92" s="584"/>
      <c r="HIX92" s="584"/>
      <c r="HIY92" s="584"/>
      <c r="HIZ92" s="584"/>
      <c r="HJA92" s="584"/>
      <c r="HJB92" s="584"/>
      <c r="HJC92" s="584"/>
      <c r="HJD92" s="584"/>
      <c r="HJE92" s="584"/>
      <c r="HJF92" s="584"/>
      <c r="HJG92" s="584"/>
      <c r="HJH92" s="584"/>
      <c r="HJI92" s="584"/>
      <c r="HJJ92" s="584"/>
      <c r="HJK92" s="584"/>
      <c r="HJL92" s="584"/>
      <c r="HJM92" s="584"/>
      <c r="HJN92" s="584"/>
      <c r="HJO92" s="584"/>
      <c r="HJP92" s="584"/>
      <c r="HJQ92" s="584"/>
      <c r="HJR92" s="584"/>
      <c r="HJS92" s="584"/>
      <c r="HJT92" s="584"/>
      <c r="HJU92" s="584"/>
      <c r="HJV92" s="584"/>
      <c r="HJW92" s="584"/>
      <c r="HJX92" s="584"/>
      <c r="HJY92" s="584"/>
      <c r="HJZ92" s="584"/>
      <c r="HKA92" s="584"/>
      <c r="HKB92" s="584"/>
      <c r="HKC92" s="584"/>
      <c r="HKD92" s="584"/>
      <c r="HKE92" s="584"/>
      <c r="HKF92" s="584"/>
      <c r="HKG92" s="584"/>
      <c r="HKH92" s="584"/>
      <c r="HKI92" s="584"/>
      <c r="HKJ92" s="584"/>
      <c r="HKK92" s="584"/>
      <c r="HKL92" s="584"/>
      <c r="HKM92" s="584"/>
      <c r="HKN92" s="584"/>
      <c r="HKO92" s="584"/>
      <c r="HKP92" s="584"/>
      <c r="HKQ92" s="584"/>
      <c r="HKR92" s="584"/>
      <c r="HKS92" s="584"/>
      <c r="HKT92" s="584"/>
      <c r="HKU92" s="584"/>
      <c r="HKV92" s="584"/>
      <c r="HKW92" s="584"/>
      <c r="HKX92" s="584"/>
      <c r="HKY92" s="584"/>
      <c r="HKZ92" s="584"/>
      <c r="HLA92" s="584"/>
      <c r="HLB92" s="584"/>
      <c r="HLC92" s="584"/>
      <c r="HLD92" s="584"/>
      <c r="HLE92" s="584"/>
      <c r="HLF92" s="584"/>
      <c r="HLG92" s="584"/>
      <c r="HLH92" s="584"/>
      <c r="HLI92" s="584"/>
      <c r="HLJ92" s="584"/>
      <c r="HLK92" s="584"/>
      <c r="HLL92" s="584"/>
      <c r="HLM92" s="584"/>
      <c r="HLN92" s="584"/>
      <c r="HLO92" s="584"/>
      <c r="HLP92" s="584"/>
      <c r="HLQ92" s="584"/>
      <c r="HLR92" s="584"/>
      <c r="HLS92" s="584"/>
      <c r="HLT92" s="584"/>
      <c r="HLU92" s="584"/>
      <c r="HLV92" s="584"/>
      <c r="HLW92" s="584"/>
      <c r="HLX92" s="584"/>
      <c r="HLY92" s="584"/>
      <c r="HLZ92" s="584"/>
      <c r="HMA92" s="584"/>
      <c r="HMB92" s="584"/>
      <c r="HMC92" s="584"/>
      <c r="HMD92" s="584"/>
      <c r="HME92" s="584"/>
      <c r="HMF92" s="584"/>
      <c r="HMG92" s="584"/>
      <c r="HMH92" s="584"/>
      <c r="HMI92" s="584"/>
      <c r="HMJ92" s="584"/>
      <c r="HMK92" s="584"/>
      <c r="HML92" s="584"/>
      <c r="HMM92" s="584"/>
      <c r="HMN92" s="584"/>
      <c r="HMO92" s="584"/>
      <c r="HMP92" s="584"/>
      <c r="HMQ92" s="584"/>
      <c r="HMR92" s="584"/>
      <c r="HMS92" s="584"/>
      <c r="HMT92" s="584"/>
      <c r="HMU92" s="584"/>
      <c r="HMV92" s="584"/>
      <c r="HMW92" s="584"/>
      <c r="HMX92" s="584"/>
      <c r="HMY92" s="584"/>
      <c r="HMZ92" s="584"/>
      <c r="HNA92" s="584"/>
      <c r="HNB92" s="584"/>
      <c r="HNC92" s="584"/>
      <c r="HND92" s="584"/>
      <c r="HNE92" s="584"/>
      <c r="HNF92" s="584"/>
      <c r="HNG92" s="584"/>
      <c r="HNH92" s="584"/>
      <c r="HNI92" s="584"/>
      <c r="HNJ92" s="584"/>
      <c r="HNK92" s="584"/>
      <c r="HNL92" s="584"/>
      <c r="HNM92" s="584"/>
      <c r="HNN92" s="584"/>
      <c r="HNO92" s="584"/>
      <c r="HNP92" s="584"/>
      <c r="HNQ92" s="584"/>
      <c r="HNR92" s="584"/>
      <c r="HNS92" s="584"/>
      <c r="HNT92" s="584"/>
      <c r="HNU92" s="584"/>
      <c r="HNV92" s="584"/>
      <c r="HNW92" s="584"/>
      <c r="HNX92" s="584"/>
      <c r="HNY92" s="584"/>
      <c r="HNZ92" s="584"/>
      <c r="HOA92" s="584"/>
      <c r="HOB92" s="584"/>
      <c r="HOC92" s="584"/>
      <c r="HOD92" s="584"/>
      <c r="HOE92" s="584"/>
      <c r="HOF92" s="584"/>
      <c r="HOG92" s="584"/>
      <c r="HOH92" s="584"/>
      <c r="HOI92" s="584"/>
      <c r="HOJ92" s="584"/>
      <c r="HOK92" s="584"/>
      <c r="HOL92" s="584"/>
      <c r="HOM92" s="584"/>
      <c r="HON92" s="584"/>
      <c r="HOO92" s="584"/>
      <c r="HOP92" s="584"/>
      <c r="HOQ92" s="584"/>
      <c r="HOR92" s="584"/>
      <c r="HOS92" s="584"/>
      <c r="HOT92" s="584"/>
      <c r="HOU92" s="584"/>
      <c r="HOV92" s="584"/>
      <c r="HOW92" s="584"/>
      <c r="HOX92" s="584"/>
      <c r="HOY92" s="584"/>
      <c r="HOZ92" s="584"/>
      <c r="HPA92" s="584"/>
      <c r="HPB92" s="584"/>
      <c r="HPC92" s="584"/>
      <c r="HPD92" s="584"/>
      <c r="HPE92" s="584"/>
      <c r="HPF92" s="584"/>
      <c r="HPG92" s="584"/>
      <c r="HPH92" s="584"/>
      <c r="HPI92" s="584"/>
      <c r="HPJ92" s="584"/>
      <c r="HPK92" s="584"/>
      <c r="HPL92" s="584"/>
      <c r="HPM92" s="584"/>
      <c r="HPN92" s="584"/>
      <c r="HPO92" s="584"/>
      <c r="HPP92" s="584"/>
      <c r="HPQ92" s="584"/>
      <c r="HPR92" s="584"/>
      <c r="HPS92" s="584"/>
      <c r="HPT92" s="584"/>
      <c r="HPU92" s="584"/>
      <c r="HPV92" s="584"/>
      <c r="HPW92" s="584"/>
      <c r="HPX92" s="584"/>
      <c r="HPY92" s="584"/>
      <c r="HPZ92" s="584"/>
      <c r="HQA92" s="584"/>
      <c r="HQB92" s="584"/>
      <c r="HQC92" s="584"/>
      <c r="HQD92" s="584"/>
      <c r="HQE92" s="584"/>
      <c r="HQF92" s="584"/>
      <c r="HQG92" s="584"/>
      <c r="HQH92" s="584"/>
      <c r="HQI92" s="584"/>
      <c r="HQJ92" s="584"/>
      <c r="HQK92" s="584"/>
      <c r="HQL92" s="584"/>
      <c r="HQM92" s="584"/>
      <c r="HQN92" s="584"/>
      <c r="HQO92" s="584"/>
      <c r="HQP92" s="584"/>
      <c r="HQQ92" s="584"/>
      <c r="HQR92" s="584"/>
      <c r="HQS92" s="584"/>
      <c r="HQT92" s="584"/>
      <c r="HQU92" s="584"/>
      <c r="HQV92" s="584"/>
      <c r="HQW92" s="584"/>
      <c r="HQX92" s="584"/>
      <c r="HQY92" s="584"/>
      <c r="HQZ92" s="584"/>
      <c r="HRA92" s="584"/>
      <c r="HRB92" s="584"/>
      <c r="HRC92" s="584"/>
      <c r="HRD92" s="584"/>
      <c r="HRE92" s="584"/>
      <c r="HRF92" s="584"/>
      <c r="HRG92" s="584"/>
      <c r="HRH92" s="584"/>
      <c r="HRI92" s="584"/>
      <c r="HRJ92" s="584"/>
      <c r="HRK92" s="584"/>
      <c r="HRL92" s="584"/>
      <c r="HRM92" s="584"/>
      <c r="HRN92" s="584"/>
      <c r="HRO92" s="584"/>
      <c r="HRP92" s="584"/>
      <c r="HRQ92" s="584"/>
      <c r="HRR92" s="584"/>
      <c r="HRS92" s="584"/>
      <c r="HRT92" s="584"/>
      <c r="HRU92" s="584"/>
      <c r="HRV92" s="584"/>
      <c r="HRW92" s="584"/>
      <c r="HRX92" s="584"/>
      <c r="HRY92" s="584"/>
      <c r="HRZ92" s="584"/>
      <c r="HSA92" s="584"/>
      <c r="HSB92" s="584"/>
      <c r="HSC92" s="584"/>
      <c r="HSD92" s="584"/>
      <c r="HSE92" s="584"/>
      <c r="HSF92" s="584"/>
      <c r="HSG92" s="584"/>
      <c r="HSH92" s="584"/>
      <c r="HSI92" s="584"/>
      <c r="HSJ92" s="584"/>
      <c r="HSK92" s="584"/>
      <c r="HSL92" s="584"/>
      <c r="HSM92" s="584"/>
      <c r="HSN92" s="584"/>
      <c r="HSO92" s="584"/>
      <c r="HSP92" s="584"/>
      <c r="HSQ92" s="584"/>
      <c r="HSR92" s="584"/>
      <c r="HSS92" s="584"/>
      <c r="HST92" s="584"/>
      <c r="HSU92" s="584"/>
      <c r="HSV92" s="584"/>
      <c r="HSW92" s="584"/>
      <c r="HSX92" s="584"/>
      <c r="HSY92" s="584"/>
      <c r="HSZ92" s="584"/>
      <c r="HTA92" s="584"/>
      <c r="HTB92" s="584"/>
      <c r="HTC92" s="584"/>
      <c r="HTD92" s="584"/>
      <c r="HTE92" s="584"/>
      <c r="HTF92" s="584"/>
      <c r="HTG92" s="584"/>
      <c r="HTH92" s="584"/>
      <c r="HTI92" s="584"/>
      <c r="HTJ92" s="584"/>
      <c r="HTK92" s="584"/>
      <c r="HTL92" s="584"/>
      <c r="HTM92" s="584"/>
      <c r="HTN92" s="584"/>
      <c r="HTO92" s="584"/>
      <c r="HTP92" s="584"/>
      <c r="HTQ92" s="584"/>
      <c r="HTR92" s="584"/>
      <c r="HTS92" s="584"/>
      <c r="HTT92" s="584"/>
      <c r="HTU92" s="584"/>
      <c r="HTV92" s="584"/>
      <c r="HTW92" s="584"/>
      <c r="HTX92" s="584"/>
      <c r="HTY92" s="584"/>
      <c r="HTZ92" s="584"/>
      <c r="HUA92" s="584"/>
      <c r="HUB92" s="584"/>
      <c r="HUC92" s="584"/>
      <c r="HUD92" s="584"/>
      <c r="HUE92" s="584"/>
      <c r="HUF92" s="584"/>
      <c r="HUG92" s="584"/>
      <c r="HUH92" s="584"/>
      <c r="HUI92" s="584"/>
      <c r="HUJ92" s="584"/>
      <c r="HUK92" s="584"/>
      <c r="HUL92" s="584"/>
      <c r="HUM92" s="584"/>
      <c r="HUN92" s="584"/>
      <c r="HUO92" s="584"/>
      <c r="HUP92" s="584"/>
      <c r="HUQ92" s="584"/>
      <c r="HUR92" s="584"/>
      <c r="HUS92" s="584"/>
      <c r="HUT92" s="584"/>
      <c r="HUU92" s="584"/>
      <c r="HUV92" s="584"/>
      <c r="HUW92" s="584"/>
      <c r="HUX92" s="584"/>
      <c r="HUY92" s="584"/>
      <c r="HUZ92" s="584"/>
      <c r="HVA92" s="584"/>
      <c r="HVB92" s="584"/>
      <c r="HVC92" s="584"/>
      <c r="HVD92" s="584"/>
      <c r="HVE92" s="584"/>
      <c r="HVF92" s="584"/>
      <c r="HVG92" s="584"/>
      <c r="HVH92" s="584"/>
      <c r="HVI92" s="584"/>
      <c r="HVJ92" s="584"/>
      <c r="HVK92" s="584"/>
      <c r="HVL92" s="584"/>
      <c r="HVM92" s="584"/>
      <c r="HVN92" s="584"/>
      <c r="HVO92" s="584"/>
      <c r="HVP92" s="584"/>
      <c r="HVQ92" s="584"/>
      <c r="HVR92" s="584"/>
      <c r="HVS92" s="584"/>
      <c r="HVT92" s="584"/>
      <c r="HVU92" s="584"/>
      <c r="HVV92" s="584"/>
      <c r="HVW92" s="584"/>
      <c r="HVX92" s="584"/>
      <c r="HVY92" s="584"/>
      <c r="HVZ92" s="584"/>
      <c r="HWA92" s="584"/>
      <c r="HWB92" s="584"/>
      <c r="HWC92" s="584"/>
      <c r="HWD92" s="584"/>
      <c r="HWE92" s="584"/>
      <c r="HWF92" s="584"/>
      <c r="HWG92" s="584"/>
      <c r="HWH92" s="584"/>
      <c r="HWI92" s="584"/>
      <c r="HWJ92" s="584"/>
      <c r="HWK92" s="584"/>
      <c r="HWL92" s="584"/>
      <c r="HWM92" s="584"/>
      <c r="HWN92" s="584"/>
      <c r="HWO92" s="584"/>
      <c r="HWP92" s="584"/>
      <c r="HWQ92" s="584"/>
      <c r="HWR92" s="584"/>
      <c r="HWS92" s="584"/>
      <c r="HWT92" s="584"/>
      <c r="HWU92" s="584"/>
      <c r="HWV92" s="584"/>
      <c r="HWW92" s="584"/>
      <c r="HWX92" s="584"/>
      <c r="HWY92" s="584"/>
      <c r="HWZ92" s="584"/>
      <c r="HXA92" s="584"/>
      <c r="HXB92" s="584"/>
      <c r="HXC92" s="584"/>
      <c r="HXD92" s="584"/>
      <c r="HXE92" s="584"/>
      <c r="HXF92" s="584"/>
      <c r="HXG92" s="584"/>
      <c r="HXH92" s="584"/>
      <c r="HXI92" s="584"/>
      <c r="HXJ92" s="584"/>
      <c r="HXK92" s="584"/>
      <c r="HXL92" s="584"/>
      <c r="HXM92" s="584"/>
      <c r="HXN92" s="584"/>
      <c r="HXO92" s="584"/>
      <c r="HXP92" s="584"/>
      <c r="HXQ92" s="584"/>
      <c r="HXR92" s="584"/>
      <c r="HXS92" s="584"/>
      <c r="HXT92" s="584"/>
      <c r="HXU92" s="584"/>
      <c r="HXV92" s="584"/>
      <c r="HXW92" s="584"/>
      <c r="HXX92" s="584"/>
      <c r="HXY92" s="584"/>
      <c r="HXZ92" s="584"/>
      <c r="HYA92" s="584"/>
      <c r="HYB92" s="584"/>
      <c r="HYC92" s="584"/>
      <c r="HYD92" s="584"/>
      <c r="HYE92" s="584"/>
      <c r="HYF92" s="584"/>
      <c r="HYG92" s="584"/>
      <c r="HYH92" s="584"/>
      <c r="HYI92" s="584"/>
      <c r="HYJ92" s="584"/>
      <c r="HYK92" s="584"/>
      <c r="HYL92" s="584"/>
      <c r="HYM92" s="584"/>
      <c r="HYN92" s="584"/>
      <c r="HYO92" s="584"/>
      <c r="HYP92" s="584"/>
      <c r="HYQ92" s="584"/>
      <c r="HYR92" s="584"/>
      <c r="HYS92" s="584"/>
      <c r="HYT92" s="584"/>
      <c r="HYU92" s="584"/>
      <c r="HYV92" s="584"/>
      <c r="HYW92" s="584"/>
      <c r="HYX92" s="584"/>
      <c r="HYY92" s="584"/>
      <c r="HYZ92" s="584"/>
      <c r="HZA92" s="584"/>
      <c r="HZB92" s="584"/>
      <c r="HZC92" s="584"/>
      <c r="HZD92" s="584"/>
      <c r="HZE92" s="584"/>
      <c r="HZF92" s="584"/>
      <c r="HZG92" s="584"/>
      <c r="HZH92" s="584"/>
      <c r="HZI92" s="584"/>
      <c r="HZJ92" s="584"/>
      <c r="HZK92" s="584"/>
      <c r="HZL92" s="584"/>
      <c r="HZM92" s="584"/>
      <c r="HZN92" s="584"/>
      <c r="HZO92" s="584"/>
      <c r="HZP92" s="584"/>
      <c r="HZQ92" s="584"/>
      <c r="HZR92" s="584"/>
      <c r="HZS92" s="584"/>
      <c r="HZT92" s="584"/>
      <c r="HZU92" s="584"/>
      <c r="HZV92" s="584"/>
      <c r="HZW92" s="584"/>
      <c r="HZX92" s="584"/>
      <c r="HZY92" s="584"/>
      <c r="HZZ92" s="584"/>
      <c r="IAA92" s="584"/>
      <c r="IAB92" s="584"/>
      <c r="IAC92" s="584"/>
      <c r="IAD92" s="584"/>
      <c r="IAE92" s="584"/>
      <c r="IAF92" s="584"/>
      <c r="IAG92" s="584"/>
      <c r="IAH92" s="584"/>
      <c r="IAI92" s="584"/>
      <c r="IAJ92" s="584"/>
      <c r="IAK92" s="584"/>
      <c r="IAL92" s="584"/>
      <c r="IAM92" s="584"/>
      <c r="IAN92" s="584"/>
      <c r="IAO92" s="584"/>
      <c r="IAP92" s="584"/>
      <c r="IAQ92" s="584"/>
      <c r="IAR92" s="584"/>
      <c r="IAS92" s="584"/>
      <c r="IAT92" s="584"/>
      <c r="IAU92" s="584"/>
      <c r="IAV92" s="584"/>
      <c r="IAW92" s="584"/>
      <c r="IAX92" s="584"/>
      <c r="IAY92" s="584"/>
      <c r="IAZ92" s="584"/>
      <c r="IBA92" s="584"/>
      <c r="IBB92" s="584"/>
      <c r="IBC92" s="584"/>
      <c r="IBD92" s="584"/>
      <c r="IBE92" s="584"/>
      <c r="IBF92" s="584"/>
      <c r="IBG92" s="584"/>
      <c r="IBH92" s="584"/>
      <c r="IBI92" s="584"/>
      <c r="IBJ92" s="584"/>
      <c r="IBK92" s="584"/>
      <c r="IBL92" s="584"/>
      <c r="IBM92" s="584"/>
      <c r="IBN92" s="584"/>
      <c r="IBO92" s="584"/>
      <c r="IBP92" s="584"/>
      <c r="IBQ92" s="584"/>
      <c r="IBR92" s="584"/>
      <c r="IBS92" s="584"/>
      <c r="IBT92" s="584"/>
      <c r="IBU92" s="584"/>
      <c r="IBV92" s="584"/>
      <c r="IBW92" s="584"/>
      <c r="IBX92" s="584"/>
      <c r="IBY92" s="584"/>
      <c r="IBZ92" s="584"/>
      <c r="ICA92" s="584"/>
      <c r="ICB92" s="584"/>
      <c r="ICC92" s="584"/>
      <c r="ICD92" s="584"/>
      <c r="ICE92" s="584"/>
      <c r="ICF92" s="584"/>
      <c r="ICG92" s="584"/>
      <c r="ICH92" s="584"/>
      <c r="ICI92" s="584"/>
      <c r="ICJ92" s="584"/>
      <c r="ICK92" s="584"/>
      <c r="ICL92" s="584"/>
      <c r="ICM92" s="584"/>
      <c r="ICN92" s="584"/>
      <c r="ICO92" s="584"/>
      <c r="ICP92" s="584"/>
      <c r="ICQ92" s="584"/>
      <c r="ICR92" s="584"/>
      <c r="ICS92" s="584"/>
      <c r="ICT92" s="584"/>
      <c r="ICU92" s="584"/>
      <c r="ICV92" s="584"/>
      <c r="ICW92" s="584"/>
      <c r="ICX92" s="584"/>
      <c r="ICY92" s="584"/>
      <c r="ICZ92" s="584"/>
      <c r="IDA92" s="584"/>
      <c r="IDB92" s="584"/>
      <c r="IDC92" s="584"/>
      <c r="IDD92" s="584"/>
      <c r="IDE92" s="584"/>
      <c r="IDF92" s="584"/>
      <c r="IDG92" s="584"/>
      <c r="IDH92" s="584"/>
      <c r="IDI92" s="584"/>
      <c r="IDJ92" s="584"/>
      <c r="IDK92" s="584"/>
      <c r="IDL92" s="584"/>
      <c r="IDM92" s="584"/>
      <c r="IDN92" s="584"/>
      <c r="IDO92" s="584"/>
      <c r="IDP92" s="584"/>
      <c r="IDQ92" s="584"/>
      <c r="IDR92" s="584"/>
      <c r="IDS92" s="584"/>
      <c r="IDT92" s="584"/>
      <c r="IDU92" s="584"/>
      <c r="IDV92" s="584"/>
      <c r="IDW92" s="584"/>
      <c r="IDX92" s="584"/>
      <c r="IDY92" s="584"/>
      <c r="IDZ92" s="584"/>
      <c r="IEA92" s="584"/>
      <c r="IEB92" s="584"/>
      <c r="IEC92" s="584"/>
      <c r="IED92" s="584"/>
      <c r="IEE92" s="584"/>
      <c r="IEF92" s="584"/>
      <c r="IEG92" s="584"/>
      <c r="IEH92" s="584"/>
      <c r="IEI92" s="584"/>
      <c r="IEJ92" s="584"/>
      <c r="IEK92" s="584"/>
      <c r="IEL92" s="584"/>
      <c r="IEM92" s="584"/>
      <c r="IEN92" s="584"/>
      <c r="IEO92" s="584"/>
      <c r="IEP92" s="584"/>
      <c r="IEQ92" s="584"/>
      <c r="IER92" s="584"/>
      <c r="IES92" s="584"/>
      <c r="IET92" s="584"/>
      <c r="IEU92" s="584"/>
      <c r="IEV92" s="584"/>
      <c r="IEW92" s="584"/>
      <c r="IEX92" s="584"/>
      <c r="IEY92" s="584"/>
      <c r="IEZ92" s="584"/>
      <c r="IFA92" s="584"/>
      <c r="IFB92" s="584"/>
      <c r="IFC92" s="584"/>
      <c r="IFD92" s="584"/>
      <c r="IFE92" s="584"/>
      <c r="IFF92" s="584"/>
      <c r="IFG92" s="584"/>
      <c r="IFH92" s="584"/>
      <c r="IFI92" s="584"/>
      <c r="IFJ92" s="584"/>
      <c r="IFK92" s="584"/>
      <c r="IFL92" s="584"/>
      <c r="IFM92" s="584"/>
      <c r="IFN92" s="584"/>
      <c r="IFO92" s="584"/>
      <c r="IFP92" s="584"/>
      <c r="IFQ92" s="584"/>
      <c r="IFR92" s="584"/>
      <c r="IFS92" s="584"/>
      <c r="IFT92" s="584"/>
      <c r="IFU92" s="584"/>
      <c r="IFV92" s="584"/>
      <c r="IFW92" s="584"/>
      <c r="IFX92" s="584"/>
      <c r="IFY92" s="584"/>
      <c r="IFZ92" s="584"/>
      <c r="IGA92" s="584"/>
      <c r="IGB92" s="584"/>
      <c r="IGC92" s="584"/>
      <c r="IGD92" s="584"/>
      <c r="IGE92" s="584"/>
      <c r="IGF92" s="584"/>
      <c r="IGG92" s="584"/>
      <c r="IGH92" s="584"/>
      <c r="IGI92" s="584"/>
      <c r="IGJ92" s="584"/>
      <c r="IGK92" s="584"/>
      <c r="IGL92" s="584"/>
      <c r="IGM92" s="584"/>
      <c r="IGN92" s="584"/>
      <c r="IGO92" s="584"/>
      <c r="IGP92" s="584"/>
      <c r="IGQ92" s="584"/>
      <c r="IGR92" s="584"/>
      <c r="IGS92" s="584"/>
      <c r="IGT92" s="584"/>
      <c r="IGU92" s="584"/>
      <c r="IGV92" s="584"/>
      <c r="IGW92" s="584"/>
      <c r="IGX92" s="584"/>
      <c r="IGY92" s="584"/>
      <c r="IGZ92" s="584"/>
      <c r="IHA92" s="584"/>
      <c r="IHB92" s="584"/>
      <c r="IHC92" s="584"/>
      <c r="IHD92" s="584"/>
      <c r="IHE92" s="584"/>
      <c r="IHF92" s="584"/>
      <c r="IHG92" s="584"/>
      <c r="IHH92" s="584"/>
      <c r="IHI92" s="584"/>
      <c r="IHJ92" s="584"/>
      <c r="IHK92" s="584"/>
      <c r="IHL92" s="584"/>
      <c r="IHM92" s="584"/>
      <c r="IHN92" s="584"/>
      <c r="IHO92" s="584"/>
      <c r="IHP92" s="584"/>
      <c r="IHQ92" s="584"/>
      <c r="IHR92" s="584"/>
      <c r="IHS92" s="584"/>
      <c r="IHT92" s="584"/>
      <c r="IHU92" s="584"/>
      <c r="IHV92" s="584"/>
      <c r="IHW92" s="584"/>
      <c r="IHX92" s="584"/>
      <c r="IHY92" s="584"/>
      <c r="IHZ92" s="584"/>
      <c r="IIA92" s="584"/>
      <c r="IIB92" s="584"/>
      <c r="IIC92" s="584"/>
      <c r="IID92" s="584"/>
      <c r="IIE92" s="584"/>
      <c r="IIF92" s="584"/>
      <c r="IIG92" s="584"/>
      <c r="IIH92" s="584"/>
      <c r="III92" s="584"/>
      <c r="IIJ92" s="584"/>
      <c r="IIK92" s="584"/>
      <c r="IIL92" s="584"/>
      <c r="IIM92" s="584"/>
      <c r="IIN92" s="584"/>
      <c r="IIO92" s="584"/>
      <c r="IIP92" s="584"/>
      <c r="IIQ92" s="584"/>
      <c r="IIR92" s="584"/>
      <c r="IIS92" s="584"/>
      <c r="IIT92" s="584"/>
      <c r="IIU92" s="584"/>
      <c r="IIV92" s="584"/>
      <c r="IIW92" s="584"/>
      <c r="IIX92" s="584"/>
      <c r="IIY92" s="584"/>
      <c r="IIZ92" s="584"/>
      <c r="IJA92" s="584"/>
      <c r="IJB92" s="584"/>
      <c r="IJC92" s="584"/>
      <c r="IJD92" s="584"/>
      <c r="IJE92" s="584"/>
      <c r="IJF92" s="584"/>
      <c r="IJG92" s="584"/>
      <c r="IJH92" s="584"/>
      <c r="IJI92" s="584"/>
      <c r="IJJ92" s="584"/>
      <c r="IJK92" s="584"/>
      <c r="IJL92" s="584"/>
      <c r="IJM92" s="584"/>
      <c r="IJN92" s="584"/>
      <c r="IJO92" s="584"/>
      <c r="IJP92" s="584"/>
      <c r="IJQ92" s="584"/>
      <c r="IJR92" s="584"/>
      <c r="IJS92" s="584"/>
      <c r="IJT92" s="584"/>
      <c r="IJU92" s="584"/>
      <c r="IJV92" s="584"/>
      <c r="IJW92" s="584"/>
      <c r="IJX92" s="584"/>
      <c r="IJY92" s="584"/>
      <c r="IJZ92" s="584"/>
      <c r="IKA92" s="584"/>
      <c r="IKB92" s="584"/>
      <c r="IKC92" s="584"/>
      <c r="IKD92" s="584"/>
      <c r="IKE92" s="584"/>
      <c r="IKF92" s="584"/>
      <c r="IKG92" s="584"/>
      <c r="IKH92" s="584"/>
      <c r="IKI92" s="584"/>
      <c r="IKJ92" s="584"/>
      <c r="IKK92" s="584"/>
      <c r="IKL92" s="584"/>
      <c r="IKM92" s="584"/>
      <c r="IKN92" s="584"/>
      <c r="IKO92" s="584"/>
      <c r="IKP92" s="584"/>
      <c r="IKQ92" s="584"/>
      <c r="IKR92" s="584"/>
      <c r="IKS92" s="584"/>
      <c r="IKT92" s="584"/>
      <c r="IKU92" s="584"/>
      <c r="IKV92" s="584"/>
      <c r="IKW92" s="584"/>
      <c r="IKX92" s="584"/>
      <c r="IKY92" s="584"/>
      <c r="IKZ92" s="584"/>
      <c r="ILA92" s="584"/>
      <c r="ILB92" s="584"/>
      <c r="ILC92" s="584"/>
      <c r="ILD92" s="584"/>
      <c r="ILE92" s="584"/>
      <c r="ILF92" s="584"/>
      <c r="ILG92" s="584"/>
      <c r="ILH92" s="584"/>
      <c r="ILI92" s="584"/>
      <c r="ILJ92" s="584"/>
      <c r="ILK92" s="584"/>
      <c r="ILL92" s="584"/>
      <c r="ILM92" s="584"/>
      <c r="ILN92" s="584"/>
      <c r="ILO92" s="584"/>
      <c r="ILP92" s="584"/>
      <c r="ILQ92" s="584"/>
      <c r="ILR92" s="584"/>
      <c r="ILS92" s="584"/>
      <c r="ILT92" s="584"/>
      <c r="ILU92" s="584"/>
      <c r="ILV92" s="584"/>
      <c r="ILW92" s="584"/>
      <c r="ILX92" s="584"/>
      <c r="ILY92" s="584"/>
      <c r="ILZ92" s="584"/>
      <c r="IMA92" s="584"/>
      <c r="IMB92" s="584"/>
      <c r="IMC92" s="584"/>
      <c r="IMD92" s="584"/>
      <c r="IME92" s="584"/>
      <c r="IMF92" s="584"/>
      <c r="IMG92" s="584"/>
      <c r="IMH92" s="584"/>
      <c r="IMI92" s="584"/>
      <c r="IMJ92" s="584"/>
      <c r="IMK92" s="584"/>
      <c r="IML92" s="584"/>
      <c r="IMM92" s="584"/>
      <c r="IMN92" s="584"/>
      <c r="IMO92" s="584"/>
      <c r="IMP92" s="584"/>
      <c r="IMQ92" s="584"/>
      <c r="IMR92" s="584"/>
      <c r="IMS92" s="584"/>
      <c r="IMT92" s="584"/>
      <c r="IMU92" s="584"/>
      <c r="IMV92" s="584"/>
      <c r="IMW92" s="584"/>
      <c r="IMX92" s="584"/>
      <c r="IMY92" s="584"/>
      <c r="IMZ92" s="584"/>
      <c r="INA92" s="584"/>
      <c r="INB92" s="584"/>
      <c r="INC92" s="584"/>
      <c r="IND92" s="584"/>
      <c r="INE92" s="584"/>
      <c r="INF92" s="584"/>
      <c r="ING92" s="584"/>
      <c r="INH92" s="584"/>
      <c r="INI92" s="584"/>
      <c r="INJ92" s="584"/>
      <c r="INK92" s="584"/>
      <c r="INL92" s="584"/>
      <c r="INM92" s="584"/>
      <c r="INN92" s="584"/>
      <c r="INO92" s="584"/>
      <c r="INP92" s="584"/>
      <c r="INQ92" s="584"/>
      <c r="INR92" s="584"/>
      <c r="INS92" s="584"/>
      <c r="INT92" s="584"/>
      <c r="INU92" s="584"/>
      <c r="INV92" s="584"/>
      <c r="INW92" s="584"/>
      <c r="INX92" s="584"/>
      <c r="INY92" s="584"/>
      <c r="INZ92" s="584"/>
      <c r="IOA92" s="584"/>
      <c r="IOB92" s="584"/>
      <c r="IOC92" s="584"/>
      <c r="IOD92" s="584"/>
      <c r="IOE92" s="584"/>
      <c r="IOF92" s="584"/>
      <c r="IOG92" s="584"/>
      <c r="IOH92" s="584"/>
      <c r="IOI92" s="584"/>
      <c r="IOJ92" s="584"/>
      <c r="IOK92" s="584"/>
      <c r="IOL92" s="584"/>
      <c r="IOM92" s="584"/>
      <c r="ION92" s="584"/>
      <c r="IOO92" s="584"/>
      <c r="IOP92" s="584"/>
      <c r="IOQ92" s="584"/>
      <c r="IOR92" s="584"/>
      <c r="IOS92" s="584"/>
      <c r="IOT92" s="584"/>
      <c r="IOU92" s="584"/>
      <c r="IOV92" s="584"/>
      <c r="IOW92" s="584"/>
      <c r="IOX92" s="584"/>
      <c r="IOY92" s="584"/>
      <c r="IOZ92" s="584"/>
      <c r="IPA92" s="584"/>
      <c r="IPB92" s="584"/>
      <c r="IPC92" s="584"/>
      <c r="IPD92" s="584"/>
      <c r="IPE92" s="584"/>
      <c r="IPF92" s="584"/>
      <c r="IPG92" s="584"/>
      <c r="IPH92" s="584"/>
      <c r="IPI92" s="584"/>
      <c r="IPJ92" s="584"/>
      <c r="IPK92" s="584"/>
      <c r="IPL92" s="584"/>
      <c r="IPM92" s="584"/>
      <c r="IPN92" s="584"/>
      <c r="IPO92" s="584"/>
      <c r="IPP92" s="584"/>
      <c r="IPQ92" s="584"/>
      <c r="IPR92" s="584"/>
      <c r="IPS92" s="584"/>
      <c r="IPT92" s="584"/>
      <c r="IPU92" s="584"/>
      <c r="IPV92" s="584"/>
      <c r="IPW92" s="584"/>
      <c r="IPX92" s="584"/>
      <c r="IPY92" s="584"/>
      <c r="IPZ92" s="584"/>
      <c r="IQA92" s="584"/>
      <c r="IQB92" s="584"/>
      <c r="IQC92" s="584"/>
      <c r="IQD92" s="584"/>
      <c r="IQE92" s="584"/>
      <c r="IQF92" s="584"/>
      <c r="IQG92" s="584"/>
      <c r="IQH92" s="584"/>
      <c r="IQI92" s="584"/>
      <c r="IQJ92" s="584"/>
      <c r="IQK92" s="584"/>
      <c r="IQL92" s="584"/>
      <c r="IQM92" s="584"/>
      <c r="IQN92" s="584"/>
      <c r="IQO92" s="584"/>
      <c r="IQP92" s="584"/>
      <c r="IQQ92" s="584"/>
      <c r="IQR92" s="584"/>
      <c r="IQS92" s="584"/>
      <c r="IQT92" s="584"/>
      <c r="IQU92" s="584"/>
      <c r="IQV92" s="584"/>
      <c r="IQW92" s="584"/>
      <c r="IQX92" s="584"/>
      <c r="IQY92" s="584"/>
      <c r="IQZ92" s="584"/>
      <c r="IRA92" s="584"/>
      <c r="IRB92" s="584"/>
      <c r="IRC92" s="584"/>
      <c r="IRD92" s="584"/>
      <c r="IRE92" s="584"/>
      <c r="IRF92" s="584"/>
      <c r="IRG92" s="584"/>
      <c r="IRH92" s="584"/>
      <c r="IRI92" s="584"/>
      <c r="IRJ92" s="584"/>
      <c r="IRK92" s="584"/>
      <c r="IRL92" s="584"/>
      <c r="IRM92" s="584"/>
      <c r="IRN92" s="584"/>
      <c r="IRO92" s="584"/>
      <c r="IRP92" s="584"/>
      <c r="IRQ92" s="584"/>
      <c r="IRR92" s="584"/>
      <c r="IRS92" s="584"/>
      <c r="IRT92" s="584"/>
      <c r="IRU92" s="584"/>
      <c r="IRV92" s="584"/>
      <c r="IRW92" s="584"/>
      <c r="IRX92" s="584"/>
      <c r="IRY92" s="584"/>
      <c r="IRZ92" s="584"/>
      <c r="ISA92" s="584"/>
      <c r="ISB92" s="584"/>
      <c r="ISC92" s="584"/>
      <c r="ISD92" s="584"/>
      <c r="ISE92" s="584"/>
      <c r="ISF92" s="584"/>
      <c r="ISG92" s="584"/>
      <c r="ISH92" s="584"/>
      <c r="ISI92" s="584"/>
      <c r="ISJ92" s="584"/>
      <c r="ISK92" s="584"/>
      <c r="ISL92" s="584"/>
      <c r="ISM92" s="584"/>
      <c r="ISN92" s="584"/>
      <c r="ISO92" s="584"/>
      <c r="ISP92" s="584"/>
      <c r="ISQ92" s="584"/>
      <c r="ISR92" s="584"/>
      <c r="ISS92" s="584"/>
      <c r="IST92" s="584"/>
      <c r="ISU92" s="584"/>
      <c r="ISV92" s="584"/>
      <c r="ISW92" s="584"/>
      <c r="ISX92" s="584"/>
      <c r="ISY92" s="584"/>
      <c r="ISZ92" s="584"/>
      <c r="ITA92" s="584"/>
      <c r="ITB92" s="584"/>
      <c r="ITC92" s="584"/>
      <c r="ITD92" s="584"/>
      <c r="ITE92" s="584"/>
      <c r="ITF92" s="584"/>
      <c r="ITG92" s="584"/>
      <c r="ITH92" s="584"/>
      <c r="ITI92" s="584"/>
      <c r="ITJ92" s="584"/>
      <c r="ITK92" s="584"/>
      <c r="ITL92" s="584"/>
      <c r="ITM92" s="584"/>
      <c r="ITN92" s="584"/>
      <c r="ITO92" s="584"/>
      <c r="ITP92" s="584"/>
      <c r="ITQ92" s="584"/>
      <c r="ITR92" s="584"/>
      <c r="ITS92" s="584"/>
      <c r="ITT92" s="584"/>
      <c r="ITU92" s="584"/>
      <c r="ITV92" s="584"/>
      <c r="ITW92" s="584"/>
      <c r="ITX92" s="584"/>
      <c r="ITY92" s="584"/>
      <c r="ITZ92" s="584"/>
      <c r="IUA92" s="584"/>
      <c r="IUB92" s="584"/>
      <c r="IUC92" s="584"/>
      <c r="IUD92" s="584"/>
      <c r="IUE92" s="584"/>
      <c r="IUF92" s="584"/>
      <c r="IUG92" s="584"/>
      <c r="IUH92" s="584"/>
      <c r="IUI92" s="584"/>
      <c r="IUJ92" s="584"/>
      <c r="IUK92" s="584"/>
      <c r="IUL92" s="584"/>
      <c r="IUM92" s="584"/>
      <c r="IUN92" s="584"/>
      <c r="IUO92" s="584"/>
      <c r="IUP92" s="584"/>
      <c r="IUQ92" s="584"/>
      <c r="IUR92" s="584"/>
      <c r="IUS92" s="584"/>
      <c r="IUT92" s="584"/>
      <c r="IUU92" s="584"/>
      <c r="IUV92" s="584"/>
      <c r="IUW92" s="584"/>
      <c r="IUX92" s="584"/>
      <c r="IUY92" s="584"/>
      <c r="IUZ92" s="584"/>
      <c r="IVA92" s="584"/>
      <c r="IVB92" s="584"/>
      <c r="IVC92" s="584"/>
      <c r="IVD92" s="584"/>
      <c r="IVE92" s="584"/>
      <c r="IVF92" s="584"/>
      <c r="IVG92" s="584"/>
      <c r="IVH92" s="584"/>
      <c r="IVI92" s="584"/>
      <c r="IVJ92" s="584"/>
      <c r="IVK92" s="584"/>
      <c r="IVL92" s="584"/>
      <c r="IVM92" s="584"/>
      <c r="IVN92" s="584"/>
      <c r="IVO92" s="584"/>
      <c r="IVP92" s="584"/>
      <c r="IVQ92" s="584"/>
      <c r="IVR92" s="584"/>
      <c r="IVS92" s="584"/>
      <c r="IVT92" s="584"/>
      <c r="IVU92" s="584"/>
      <c r="IVV92" s="584"/>
      <c r="IVW92" s="584"/>
      <c r="IVX92" s="584"/>
      <c r="IVY92" s="584"/>
      <c r="IVZ92" s="584"/>
      <c r="IWA92" s="584"/>
      <c r="IWB92" s="584"/>
      <c r="IWC92" s="584"/>
      <c r="IWD92" s="584"/>
      <c r="IWE92" s="584"/>
      <c r="IWF92" s="584"/>
      <c r="IWG92" s="584"/>
      <c r="IWH92" s="584"/>
      <c r="IWI92" s="584"/>
      <c r="IWJ92" s="584"/>
      <c r="IWK92" s="584"/>
      <c r="IWL92" s="584"/>
      <c r="IWM92" s="584"/>
      <c r="IWN92" s="584"/>
      <c r="IWO92" s="584"/>
      <c r="IWP92" s="584"/>
      <c r="IWQ92" s="584"/>
      <c r="IWR92" s="584"/>
      <c r="IWS92" s="584"/>
      <c r="IWT92" s="584"/>
      <c r="IWU92" s="584"/>
      <c r="IWV92" s="584"/>
      <c r="IWW92" s="584"/>
      <c r="IWX92" s="584"/>
      <c r="IWY92" s="584"/>
      <c r="IWZ92" s="584"/>
      <c r="IXA92" s="584"/>
      <c r="IXB92" s="584"/>
      <c r="IXC92" s="584"/>
      <c r="IXD92" s="584"/>
      <c r="IXE92" s="584"/>
      <c r="IXF92" s="584"/>
      <c r="IXG92" s="584"/>
      <c r="IXH92" s="584"/>
      <c r="IXI92" s="584"/>
      <c r="IXJ92" s="584"/>
      <c r="IXK92" s="584"/>
      <c r="IXL92" s="584"/>
      <c r="IXM92" s="584"/>
      <c r="IXN92" s="584"/>
      <c r="IXO92" s="584"/>
      <c r="IXP92" s="584"/>
      <c r="IXQ92" s="584"/>
      <c r="IXR92" s="584"/>
      <c r="IXS92" s="584"/>
      <c r="IXT92" s="584"/>
      <c r="IXU92" s="584"/>
      <c r="IXV92" s="584"/>
      <c r="IXW92" s="584"/>
      <c r="IXX92" s="584"/>
      <c r="IXY92" s="584"/>
      <c r="IXZ92" s="584"/>
      <c r="IYA92" s="584"/>
      <c r="IYB92" s="584"/>
      <c r="IYC92" s="584"/>
      <c r="IYD92" s="584"/>
      <c r="IYE92" s="584"/>
      <c r="IYF92" s="584"/>
      <c r="IYG92" s="584"/>
      <c r="IYH92" s="584"/>
      <c r="IYI92" s="584"/>
      <c r="IYJ92" s="584"/>
      <c r="IYK92" s="584"/>
      <c r="IYL92" s="584"/>
      <c r="IYM92" s="584"/>
      <c r="IYN92" s="584"/>
      <c r="IYO92" s="584"/>
      <c r="IYP92" s="584"/>
      <c r="IYQ92" s="584"/>
      <c r="IYR92" s="584"/>
      <c r="IYS92" s="584"/>
      <c r="IYT92" s="584"/>
      <c r="IYU92" s="584"/>
      <c r="IYV92" s="584"/>
      <c r="IYW92" s="584"/>
      <c r="IYX92" s="584"/>
      <c r="IYY92" s="584"/>
      <c r="IYZ92" s="584"/>
      <c r="IZA92" s="584"/>
      <c r="IZB92" s="584"/>
      <c r="IZC92" s="584"/>
      <c r="IZD92" s="584"/>
      <c r="IZE92" s="584"/>
      <c r="IZF92" s="584"/>
      <c r="IZG92" s="584"/>
      <c r="IZH92" s="584"/>
      <c r="IZI92" s="584"/>
      <c r="IZJ92" s="584"/>
      <c r="IZK92" s="584"/>
      <c r="IZL92" s="584"/>
      <c r="IZM92" s="584"/>
      <c r="IZN92" s="584"/>
      <c r="IZO92" s="584"/>
      <c r="IZP92" s="584"/>
      <c r="IZQ92" s="584"/>
      <c r="IZR92" s="584"/>
      <c r="IZS92" s="584"/>
      <c r="IZT92" s="584"/>
      <c r="IZU92" s="584"/>
      <c r="IZV92" s="584"/>
      <c r="IZW92" s="584"/>
      <c r="IZX92" s="584"/>
      <c r="IZY92" s="584"/>
      <c r="IZZ92" s="584"/>
      <c r="JAA92" s="584"/>
      <c r="JAB92" s="584"/>
      <c r="JAC92" s="584"/>
      <c r="JAD92" s="584"/>
      <c r="JAE92" s="584"/>
      <c r="JAF92" s="584"/>
      <c r="JAG92" s="584"/>
      <c r="JAH92" s="584"/>
      <c r="JAI92" s="584"/>
      <c r="JAJ92" s="584"/>
      <c r="JAK92" s="584"/>
      <c r="JAL92" s="584"/>
      <c r="JAM92" s="584"/>
      <c r="JAN92" s="584"/>
      <c r="JAO92" s="584"/>
      <c r="JAP92" s="584"/>
      <c r="JAQ92" s="584"/>
      <c r="JAR92" s="584"/>
      <c r="JAS92" s="584"/>
      <c r="JAT92" s="584"/>
      <c r="JAU92" s="584"/>
      <c r="JAV92" s="584"/>
      <c r="JAW92" s="584"/>
      <c r="JAX92" s="584"/>
      <c r="JAY92" s="584"/>
      <c r="JAZ92" s="584"/>
      <c r="JBA92" s="584"/>
      <c r="JBB92" s="584"/>
      <c r="JBC92" s="584"/>
      <c r="JBD92" s="584"/>
      <c r="JBE92" s="584"/>
      <c r="JBF92" s="584"/>
      <c r="JBG92" s="584"/>
      <c r="JBH92" s="584"/>
      <c r="JBI92" s="584"/>
      <c r="JBJ92" s="584"/>
      <c r="JBK92" s="584"/>
      <c r="JBL92" s="584"/>
      <c r="JBM92" s="584"/>
      <c r="JBN92" s="584"/>
      <c r="JBO92" s="584"/>
      <c r="JBP92" s="584"/>
      <c r="JBQ92" s="584"/>
      <c r="JBR92" s="584"/>
      <c r="JBS92" s="584"/>
      <c r="JBT92" s="584"/>
      <c r="JBU92" s="584"/>
      <c r="JBV92" s="584"/>
      <c r="JBW92" s="584"/>
      <c r="JBX92" s="584"/>
      <c r="JBY92" s="584"/>
      <c r="JBZ92" s="584"/>
      <c r="JCA92" s="584"/>
      <c r="JCB92" s="584"/>
      <c r="JCC92" s="584"/>
      <c r="JCD92" s="584"/>
      <c r="JCE92" s="584"/>
      <c r="JCF92" s="584"/>
      <c r="JCG92" s="584"/>
      <c r="JCH92" s="584"/>
      <c r="JCI92" s="584"/>
      <c r="JCJ92" s="584"/>
      <c r="JCK92" s="584"/>
      <c r="JCL92" s="584"/>
      <c r="JCM92" s="584"/>
      <c r="JCN92" s="584"/>
      <c r="JCO92" s="584"/>
      <c r="JCP92" s="584"/>
      <c r="JCQ92" s="584"/>
      <c r="JCR92" s="584"/>
      <c r="JCS92" s="584"/>
      <c r="JCT92" s="584"/>
      <c r="JCU92" s="584"/>
      <c r="JCV92" s="584"/>
      <c r="JCW92" s="584"/>
      <c r="JCX92" s="584"/>
      <c r="JCY92" s="584"/>
      <c r="JCZ92" s="584"/>
      <c r="JDA92" s="584"/>
      <c r="JDB92" s="584"/>
      <c r="JDC92" s="584"/>
      <c r="JDD92" s="584"/>
      <c r="JDE92" s="584"/>
      <c r="JDF92" s="584"/>
      <c r="JDG92" s="584"/>
      <c r="JDH92" s="584"/>
      <c r="JDI92" s="584"/>
      <c r="JDJ92" s="584"/>
      <c r="JDK92" s="584"/>
      <c r="JDL92" s="584"/>
      <c r="JDM92" s="584"/>
      <c r="JDN92" s="584"/>
      <c r="JDO92" s="584"/>
      <c r="JDP92" s="584"/>
      <c r="JDQ92" s="584"/>
      <c r="JDR92" s="584"/>
      <c r="JDS92" s="584"/>
      <c r="JDT92" s="584"/>
      <c r="JDU92" s="584"/>
      <c r="JDV92" s="584"/>
      <c r="JDW92" s="584"/>
      <c r="JDX92" s="584"/>
      <c r="JDY92" s="584"/>
      <c r="JDZ92" s="584"/>
      <c r="JEA92" s="584"/>
      <c r="JEB92" s="584"/>
      <c r="JEC92" s="584"/>
      <c r="JED92" s="584"/>
      <c r="JEE92" s="584"/>
      <c r="JEF92" s="584"/>
      <c r="JEG92" s="584"/>
      <c r="JEH92" s="584"/>
      <c r="JEI92" s="584"/>
      <c r="JEJ92" s="584"/>
      <c r="JEK92" s="584"/>
      <c r="JEL92" s="584"/>
      <c r="JEM92" s="584"/>
      <c r="JEN92" s="584"/>
      <c r="JEO92" s="584"/>
      <c r="JEP92" s="584"/>
      <c r="JEQ92" s="584"/>
      <c r="JER92" s="584"/>
      <c r="JES92" s="584"/>
      <c r="JET92" s="584"/>
      <c r="JEU92" s="584"/>
      <c r="JEV92" s="584"/>
      <c r="JEW92" s="584"/>
      <c r="JEX92" s="584"/>
      <c r="JEY92" s="584"/>
      <c r="JEZ92" s="584"/>
      <c r="JFA92" s="584"/>
      <c r="JFB92" s="584"/>
      <c r="JFC92" s="584"/>
      <c r="JFD92" s="584"/>
      <c r="JFE92" s="584"/>
      <c r="JFF92" s="584"/>
      <c r="JFG92" s="584"/>
      <c r="JFH92" s="584"/>
      <c r="JFI92" s="584"/>
      <c r="JFJ92" s="584"/>
      <c r="JFK92" s="584"/>
      <c r="JFL92" s="584"/>
      <c r="JFM92" s="584"/>
      <c r="JFN92" s="584"/>
      <c r="JFO92" s="584"/>
      <c r="JFP92" s="584"/>
      <c r="JFQ92" s="584"/>
      <c r="JFR92" s="584"/>
      <c r="JFS92" s="584"/>
      <c r="JFT92" s="584"/>
      <c r="JFU92" s="584"/>
      <c r="JFV92" s="584"/>
      <c r="JFW92" s="584"/>
      <c r="JFX92" s="584"/>
      <c r="JFY92" s="584"/>
      <c r="JFZ92" s="584"/>
      <c r="JGA92" s="584"/>
      <c r="JGB92" s="584"/>
      <c r="JGC92" s="584"/>
      <c r="JGD92" s="584"/>
      <c r="JGE92" s="584"/>
      <c r="JGF92" s="584"/>
      <c r="JGG92" s="584"/>
      <c r="JGH92" s="584"/>
      <c r="JGI92" s="584"/>
      <c r="JGJ92" s="584"/>
      <c r="JGK92" s="584"/>
      <c r="JGL92" s="584"/>
      <c r="JGM92" s="584"/>
      <c r="JGN92" s="584"/>
      <c r="JGO92" s="584"/>
      <c r="JGP92" s="584"/>
      <c r="JGQ92" s="584"/>
      <c r="JGR92" s="584"/>
      <c r="JGS92" s="584"/>
      <c r="JGT92" s="584"/>
      <c r="JGU92" s="584"/>
      <c r="JGV92" s="584"/>
      <c r="JGW92" s="584"/>
      <c r="JGX92" s="584"/>
      <c r="JGY92" s="584"/>
      <c r="JGZ92" s="584"/>
      <c r="JHA92" s="584"/>
      <c r="JHB92" s="584"/>
      <c r="JHC92" s="584"/>
      <c r="JHD92" s="584"/>
      <c r="JHE92" s="584"/>
      <c r="JHF92" s="584"/>
      <c r="JHG92" s="584"/>
      <c r="JHH92" s="584"/>
      <c r="JHI92" s="584"/>
      <c r="JHJ92" s="584"/>
      <c r="JHK92" s="584"/>
      <c r="JHL92" s="584"/>
      <c r="JHM92" s="584"/>
      <c r="JHN92" s="584"/>
      <c r="JHO92" s="584"/>
      <c r="JHP92" s="584"/>
      <c r="JHQ92" s="584"/>
      <c r="JHR92" s="584"/>
      <c r="JHS92" s="584"/>
      <c r="JHT92" s="584"/>
      <c r="JHU92" s="584"/>
      <c r="JHV92" s="584"/>
      <c r="JHW92" s="584"/>
      <c r="JHX92" s="584"/>
      <c r="JHY92" s="584"/>
      <c r="JHZ92" s="584"/>
      <c r="JIA92" s="584"/>
      <c r="JIB92" s="584"/>
      <c r="JIC92" s="584"/>
      <c r="JID92" s="584"/>
      <c r="JIE92" s="584"/>
      <c r="JIF92" s="584"/>
      <c r="JIG92" s="584"/>
      <c r="JIH92" s="584"/>
      <c r="JII92" s="584"/>
      <c r="JIJ92" s="584"/>
      <c r="JIK92" s="584"/>
      <c r="JIL92" s="584"/>
      <c r="JIM92" s="584"/>
      <c r="JIN92" s="584"/>
      <c r="JIO92" s="584"/>
      <c r="JIP92" s="584"/>
      <c r="JIQ92" s="584"/>
      <c r="JIR92" s="584"/>
      <c r="JIS92" s="584"/>
      <c r="JIT92" s="584"/>
      <c r="JIU92" s="584"/>
      <c r="JIV92" s="584"/>
      <c r="JIW92" s="584"/>
      <c r="JIX92" s="584"/>
      <c r="JIY92" s="584"/>
      <c r="JIZ92" s="584"/>
      <c r="JJA92" s="584"/>
      <c r="JJB92" s="584"/>
      <c r="JJC92" s="584"/>
      <c r="JJD92" s="584"/>
      <c r="JJE92" s="584"/>
      <c r="JJF92" s="584"/>
      <c r="JJG92" s="584"/>
      <c r="JJH92" s="584"/>
      <c r="JJI92" s="584"/>
      <c r="JJJ92" s="584"/>
      <c r="JJK92" s="584"/>
      <c r="JJL92" s="584"/>
      <c r="JJM92" s="584"/>
      <c r="JJN92" s="584"/>
      <c r="JJO92" s="584"/>
      <c r="JJP92" s="584"/>
      <c r="JJQ92" s="584"/>
      <c r="JJR92" s="584"/>
      <c r="JJS92" s="584"/>
      <c r="JJT92" s="584"/>
      <c r="JJU92" s="584"/>
      <c r="JJV92" s="584"/>
      <c r="JJW92" s="584"/>
      <c r="JJX92" s="584"/>
      <c r="JJY92" s="584"/>
      <c r="JJZ92" s="584"/>
      <c r="JKA92" s="584"/>
      <c r="JKB92" s="584"/>
      <c r="JKC92" s="584"/>
      <c r="JKD92" s="584"/>
      <c r="JKE92" s="584"/>
      <c r="JKF92" s="584"/>
      <c r="JKG92" s="584"/>
      <c r="JKH92" s="584"/>
      <c r="JKI92" s="584"/>
      <c r="JKJ92" s="584"/>
      <c r="JKK92" s="584"/>
      <c r="JKL92" s="584"/>
      <c r="JKM92" s="584"/>
      <c r="JKN92" s="584"/>
      <c r="JKO92" s="584"/>
      <c r="JKP92" s="584"/>
      <c r="JKQ92" s="584"/>
      <c r="JKR92" s="584"/>
      <c r="JKS92" s="584"/>
      <c r="JKT92" s="584"/>
      <c r="JKU92" s="584"/>
      <c r="JKV92" s="584"/>
      <c r="JKW92" s="584"/>
      <c r="JKX92" s="584"/>
      <c r="JKY92" s="584"/>
      <c r="JKZ92" s="584"/>
      <c r="JLA92" s="584"/>
      <c r="JLB92" s="584"/>
      <c r="JLC92" s="584"/>
      <c r="JLD92" s="584"/>
      <c r="JLE92" s="584"/>
      <c r="JLF92" s="584"/>
      <c r="JLG92" s="584"/>
      <c r="JLH92" s="584"/>
      <c r="JLI92" s="584"/>
      <c r="JLJ92" s="584"/>
      <c r="JLK92" s="584"/>
      <c r="JLL92" s="584"/>
      <c r="JLM92" s="584"/>
      <c r="JLN92" s="584"/>
      <c r="JLO92" s="584"/>
      <c r="JLP92" s="584"/>
      <c r="JLQ92" s="584"/>
      <c r="JLR92" s="584"/>
      <c r="JLS92" s="584"/>
      <c r="JLT92" s="584"/>
      <c r="JLU92" s="584"/>
      <c r="JLV92" s="584"/>
      <c r="JLW92" s="584"/>
      <c r="JLX92" s="584"/>
      <c r="JLY92" s="584"/>
      <c r="JLZ92" s="584"/>
      <c r="JMA92" s="584"/>
      <c r="JMB92" s="584"/>
      <c r="JMC92" s="584"/>
      <c r="JMD92" s="584"/>
      <c r="JME92" s="584"/>
      <c r="JMF92" s="584"/>
      <c r="JMG92" s="584"/>
      <c r="JMH92" s="584"/>
      <c r="JMI92" s="584"/>
      <c r="JMJ92" s="584"/>
      <c r="JMK92" s="584"/>
      <c r="JML92" s="584"/>
      <c r="JMM92" s="584"/>
      <c r="JMN92" s="584"/>
      <c r="JMO92" s="584"/>
      <c r="JMP92" s="584"/>
      <c r="JMQ92" s="584"/>
      <c r="JMR92" s="584"/>
      <c r="JMS92" s="584"/>
      <c r="JMT92" s="584"/>
      <c r="JMU92" s="584"/>
      <c r="JMV92" s="584"/>
      <c r="JMW92" s="584"/>
      <c r="JMX92" s="584"/>
      <c r="JMY92" s="584"/>
      <c r="JMZ92" s="584"/>
      <c r="JNA92" s="584"/>
      <c r="JNB92" s="584"/>
      <c r="JNC92" s="584"/>
      <c r="JND92" s="584"/>
      <c r="JNE92" s="584"/>
      <c r="JNF92" s="584"/>
      <c r="JNG92" s="584"/>
      <c r="JNH92" s="584"/>
      <c r="JNI92" s="584"/>
      <c r="JNJ92" s="584"/>
      <c r="JNK92" s="584"/>
      <c r="JNL92" s="584"/>
      <c r="JNM92" s="584"/>
      <c r="JNN92" s="584"/>
      <c r="JNO92" s="584"/>
      <c r="JNP92" s="584"/>
      <c r="JNQ92" s="584"/>
      <c r="JNR92" s="584"/>
      <c r="JNS92" s="584"/>
      <c r="JNT92" s="584"/>
      <c r="JNU92" s="584"/>
      <c r="JNV92" s="584"/>
      <c r="JNW92" s="584"/>
      <c r="JNX92" s="584"/>
      <c r="JNY92" s="584"/>
      <c r="JNZ92" s="584"/>
      <c r="JOA92" s="584"/>
      <c r="JOB92" s="584"/>
      <c r="JOC92" s="584"/>
      <c r="JOD92" s="584"/>
      <c r="JOE92" s="584"/>
      <c r="JOF92" s="584"/>
      <c r="JOG92" s="584"/>
      <c r="JOH92" s="584"/>
      <c r="JOI92" s="584"/>
      <c r="JOJ92" s="584"/>
      <c r="JOK92" s="584"/>
      <c r="JOL92" s="584"/>
      <c r="JOM92" s="584"/>
      <c r="JON92" s="584"/>
      <c r="JOO92" s="584"/>
      <c r="JOP92" s="584"/>
      <c r="JOQ92" s="584"/>
      <c r="JOR92" s="584"/>
      <c r="JOS92" s="584"/>
      <c r="JOT92" s="584"/>
      <c r="JOU92" s="584"/>
      <c r="JOV92" s="584"/>
      <c r="JOW92" s="584"/>
      <c r="JOX92" s="584"/>
      <c r="JOY92" s="584"/>
      <c r="JOZ92" s="584"/>
      <c r="JPA92" s="584"/>
      <c r="JPB92" s="584"/>
      <c r="JPC92" s="584"/>
      <c r="JPD92" s="584"/>
      <c r="JPE92" s="584"/>
      <c r="JPF92" s="584"/>
      <c r="JPG92" s="584"/>
      <c r="JPH92" s="584"/>
      <c r="JPI92" s="584"/>
      <c r="JPJ92" s="584"/>
      <c r="JPK92" s="584"/>
      <c r="JPL92" s="584"/>
      <c r="JPM92" s="584"/>
      <c r="JPN92" s="584"/>
      <c r="JPO92" s="584"/>
      <c r="JPP92" s="584"/>
      <c r="JPQ92" s="584"/>
      <c r="JPR92" s="584"/>
      <c r="JPS92" s="584"/>
      <c r="JPT92" s="584"/>
      <c r="JPU92" s="584"/>
      <c r="JPV92" s="584"/>
      <c r="JPW92" s="584"/>
      <c r="JPX92" s="584"/>
      <c r="JPY92" s="584"/>
      <c r="JPZ92" s="584"/>
      <c r="JQA92" s="584"/>
      <c r="JQB92" s="584"/>
      <c r="JQC92" s="584"/>
      <c r="JQD92" s="584"/>
      <c r="JQE92" s="584"/>
      <c r="JQF92" s="584"/>
      <c r="JQG92" s="584"/>
      <c r="JQH92" s="584"/>
      <c r="JQI92" s="584"/>
      <c r="JQJ92" s="584"/>
      <c r="JQK92" s="584"/>
      <c r="JQL92" s="584"/>
      <c r="JQM92" s="584"/>
      <c r="JQN92" s="584"/>
      <c r="JQO92" s="584"/>
      <c r="JQP92" s="584"/>
      <c r="JQQ92" s="584"/>
      <c r="JQR92" s="584"/>
      <c r="JQS92" s="584"/>
      <c r="JQT92" s="584"/>
      <c r="JQU92" s="584"/>
      <c r="JQV92" s="584"/>
      <c r="JQW92" s="584"/>
      <c r="JQX92" s="584"/>
      <c r="JQY92" s="584"/>
      <c r="JQZ92" s="584"/>
      <c r="JRA92" s="584"/>
      <c r="JRB92" s="584"/>
      <c r="JRC92" s="584"/>
      <c r="JRD92" s="584"/>
      <c r="JRE92" s="584"/>
      <c r="JRF92" s="584"/>
      <c r="JRG92" s="584"/>
      <c r="JRH92" s="584"/>
      <c r="JRI92" s="584"/>
      <c r="JRJ92" s="584"/>
      <c r="JRK92" s="584"/>
      <c r="JRL92" s="584"/>
      <c r="JRM92" s="584"/>
      <c r="JRN92" s="584"/>
      <c r="JRO92" s="584"/>
      <c r="JRP92" s="584"/>
      <c r="JRQ92" s="584"/>
      <c r="JRR92" s="584"/>
      <c r="JRS92" s="584"/>
      <c r="JRT92" s="584"/>
      <c r="JRU92" s="584"/>
      <c r="JRV92" s="584"/>
      <c r="JRW92" s="584"/>
      <c r="JRX92" s="584"/>
      <c r="JRY92" s="584"/>
      <c r="JRZ92" s="584"/>
      <c r="JSA92" s="584"/>
      <c r="JSB92" s="584"/>
      <c r="JSC92" s="584"/>
      <c r="JSD92" s="584"/>
      <c r="JSE92" s="584"/>
      <c r="JSF92" s="584"/>
      <c r="JSG92" s="584"/>
      <c r="JSH92" s="584"/>
      <c r="JSI92" s="584"/>
      <c r="JSJ92" s="584"/>
      <c r="JSK92" s="584"/>
      <c r="JSL92" s="584"/>
      <c r="JSM92" s="584"/>
      <c r="JSN92" s="584"/>
      <c r="JSO92" s="584"/>
      <c r="JSP92" s="584"/>
      <c r="JSQ92" s="584"/>
      <c r="JSR92" s="584"/>
      <c r="JSS92" s="584"/>
      <c r="JST92" s="584"/>
      <c r="JSU92" s="584"/>
      <c r="JSV92" s="584"/>
      <c r="JSW92" s="584"/>
      <c r="JSX92" s="584"/>
      <c r="JSY92" s="584"/>
      <c r="JSZ92" s="584"/>
      <c r="JTA92" s="584"/>
      <c r="JTB92" s="584"/>
      <c r="JTC92" s="584"/>
      <c r="JTD92" s="584"/>
      <c r="JTE92" s="584"/>
      <c r="JTF92" s="584"/>
      <c r="JTG92" s="584"/>
      <c r="JTH92" s="584"/>
      <c r="JTI92" s="584"/>
      <c r="JTJ92" s="584"/>
      <c r="JTK92" s="584"/>
      <c r="JTL92" s="584"/>
      <c r="JTM92" s="584"/>
      <c r="JTN92" s="584"/>
      <c r="JTO92" s="584"/>
      <c r="JTP92" s="584"/>
      <c r="JTQ92" s="584"/>
      <c r="JTR92" s="584"/>
      <c r="JTS92" s="584"/>
      <c r="JTT92" s="584"/>
      <c r="JTU92" s="584"/>
      <c r="JTV92" s="584"/>
      <c r="JTW92" s="584"/>
      <c r="JTX92" s="584"/>
      <c r="JTY92" s="584"/>
      <c r="JTZ92" s="584"/>
      <c r="JUA92" s="584"/>
      <c r="JUB92" s="584"/>
      <c r="JUC92" s="584"/>
      <c r="JUD92" s="584"/>
      <c r="JUE92" s="584"/>
      <c r="JUF92" s="584"/>
      <c r="JUG92" s="584"/>
      <c r="JUH92" s="584"/>
      <c r="JUI92" s="584"/>
      <c r="JUJ92" s="584"/>
      <c r="JUK92" s="584"/>
      <c r="JUL92" s="584"/>
      <c r="JUM92" s="584"/>
      <c r="JUN92" s="584"/>
      <c r="JUO92" s="584"/>
      <c r="JUP92" s="584"/>
      <c r="JUQ92" s="584"/>
      <c r="JUR92" s="584"/>
      <c r="JUS92" s="584"/>
      <c r="JUT92" s="584"/>
      <c r="JUU92" s="584"/>
      <c r="JUV92" s="584"/>
      <c r="JUW92" s="584"/>
      <c r="JUX92" s="584"/>
      <c r="JUY92" s="584"/>
      <c r="JUZ92" s="584"/>
      <c r="JVA92" s="584"/>
      <c r="JVB92" s="584"/>
      <c r="JVC92" s="584"/>
      <c r="JVD92" s="584"/>
      <c r="JVE92" s="584"/>
      <c r="JVF92" s="584"/>
      <c r="JVG92" s="584"/>
      <c r="JVH92" s="584"/>
      <c r="JVI92" s="584"/>
      <c r="JVJ92" s="584"/>
      <c r="JVK92" s="584"/>
      <c r="JVL92" s="584"/>
      <c r="JVM92" s="584"/>
      <c r="JVN92" s="584"/>
      <c r="JVO92" s="584"/>
      <c r="JVP92" s="584"/>
      <c r="JVQ92" s="584"/>
      <c r="JVR92" s="584"/>
      <c r="JVS92" s="584"/>
      <c r="JVT92" s="584"/>
      <c r="JVU92" s="584"/>
      <c r="JVV92" s="584"/>
      <c r="JVW92" s="584"/>
      <c r="JVX92" s="584"/>
      <c r="JVY92" s="584"/>
      <c r="JVZ92" s="584"/>
      <c r="JWA92" s="584"/>
      <c r="JWB92" s="584"/>
      <c r="JWC92" s="584"/>
      <c r="JWD92" s="584"/>
      <c r="JWE92" s="584"/>
      <c r="JWF92" s="584"/>
      <c r="JWG92" s="584"/>
      <c r="JWH92" s="584"/>
      <c r="JWI92" s="584"/>
      <c r="JWJ92" s="584"/>
      <c r="JWK92" s="584"/>
      <c r="JWL92" s="584"/>
      <c r="JWM92" s="584"/>
      <c r="JWN92" s="584"/>
      <c r="JWO92" s="584"/>
      <c r="JWP92" s="584"/>
      <c r="JWQ92" s="584"/>
      <c r="JWR92" s="584"/>
      <c r="JWS92" s="584"/>
      <c r="JWT92" s="584"/>
      <c r="JWU92" s="584"/>
      <c r="JWV92" s="584"/>
      <c r="JWW92" s="584"/>
      <c r="JWX92" s="584"/>
      <c r="JWY92" s="584"/>
      <c r="JWZ92" s="584"/>
      <c r="JXA92" s="584"/>
      <c r="JXB92" s="584"/>
      <c r="JXC92" s="584"/>
      <c r="JXD92" s="584"/>
      <c r="JXE92" s="584"/>
      <c r="JXF92" s="584"/>
      <c r="JXG92" s="584"/>
      <c r="JXH92" s="584"/>
      <c r="JXI92" s="584"/>
      <c r="JXJ92" s="584"/>
      <c r="JXK92" s="584"/>
      <c r="JXL92" s="584"/>
      <c r="JXM92" s="584"/>
      <c r="JXN92" s="584"/>
      <c r="JXO92" s="584"/>
      <c r="JXP92" s="584"/>
      <c r="JXQ92" s="584"/>
      <c r="JXR92" s="584"/>
      <c r="JXS92" s="584"/>
      <c r="JXT92" s="584"/>
      <c r="JXU92" s="584"/>
      <c r="JXV92" s="584"/>
      <c r="JXW92" s="584"/>
      <c r="JXX92" s="584"/>
      <c r="JXY92" s="584"/>
      <c r="JXZ92" s="584"/>
      <c r="JYA92" s="584"/>
      <c r="JYB92" s="584"/>
      <c r="JYC92" s="584"/>
      <c r="JYD92" s="584"/>
      <c r="JYE92" s="584"/>
      <c r="JYF92" s="584"/>
      <c r="JYG92" s="584"/>
      <c r="JYH92" s="584"/>
      <c r="JYI92" s="584"/>
      <c r="JYJ92" s="584"/>
      <c r="JYK92" s="584"/>
      <c r="JYL92" s="584"/>
      <c r="JYM92" s="584"/>
      <c r="JYN92" s="584"/>
      <c r="JYO92" s="584"/>
      <c r="JYP92" s="584"/>
      <c r="JYQ92" s="584"/>
      <c r="JYR92" s="584"/>
      <c r="JYS92" s="584"/>
      <c r="JYT92" s="584"/>
      <c r="JYU92" s="584"/>
      <c r="JYV92" s="584"/>
      <c r="JYW92" s="584"/>
      <c r="JYX92" s="584"/>
      <c r="JYY92" s="584"/>
      <c r="JYZ92" s="584"/>
      <c r="JZA92" s="584"/>
      <c r="JZB92" s="584"/>
      <c r="JZC92" s="584"/>
      <c r="JZD92" s="584"/>
      <c r="JZE92" s="584"/>
      <c r="JZF92" s="584"/>
      <c r="JZG92" s="584"/>
      <c r="JZH92" s="584"/>
      <c r="JZI92" s="584"/>
      <c r="JZJ92" s="584"/>
      <c r="JZK92" s="584"/>
      <c r="JZL92" s="584"/>
      <c r="JZM92" s="584"/>
      <c r="JZN92" s="584"/>
      <c r="JZO92" s="584"/>
      <c r="JZP92" s="584"/>
      <c r="JZQ92" s="584"/>
      <c r="JZR92" s="584"/>
      <c r="JZS92" s="584"/>
      <c r="JZT92" s="584"/>
      <c r="JZU92" s="584"/>
      <c r="JZV92" s="584"/>
      <c r="JZW92" s="584"/>
      <c r="JZX92" s="584"/>
      <c r="JZY92" s="584"/>
      <c r="JZZ92" s="584"/>
      <c r="KAA92" s="584"/>
      <c r="KAB92" s="584"/>
      <c r="KAC92" s="584"/>
      <c r="KAD92" s="584"/>
      <c r="KAE92" s="584"/>
      <c r="KAF92" s="584"/>
      <c r="KAG92" s="584"/>
      <c r="KAH92" s="584"/>
      <c r="KAI92" s="584"/>
      <c r="KAJ92" s="584"/>
      <c r="KAK92" s="584"/>
      <c r="KAL92" s="584"/>
      <c r="KAM92" s="584"/>
      <c r="KAN92" s="584"/>
      <c r="KAO92" s="584"/>
      <c r="KAP92" s="584"/>
      <c r="KAQ92" s="584"/>
      <c r="KAR92" s="584"/>
      <c r="KAS92" s="584"/>
      <c r="KAT92" s="584"/>
      <c r="KAU92" s="584"/>
      <c r="KAV92" s="584"/>
      <c r="KAW92" s="584"/>
      <c r="KAX92" s="584"/>
      <c r="KAY92" s="584"/>
      <c r="KAZ92" s="584"/>
      <c r="KBA92" s="584"/>
      <c r="KBB92" s="584"/>
      <c r="KBC92" s="584"/>
      <c r="KBD92" s="584"/>
      <c r="KBE92" s="584"/>
      <c r="KBF92" s="584"/>
      <c r="KBG92" s="584"/>
      <c r="KBH92" s="584"/>
      <c r="KBI92" s="584"/>
      <c r="KBJ92" s="584"/>
      <c r="KBK92" s="584"/>
      <c r="KBL92" s="584"/>
      <c r="KBM92" s="584"/>
      <c r="KBN92" s="584"/>
      <c r="KBO92" s="584"/>
      <c r="KBP92" s="584"/>
      <c r="KBQ92" s="584"/>
      <c r="KBR92" s="584"/>
      <c r="KBS92" s="584"/>
      <c r="KBT92" s="584"/>
      <c r="KBU92" s="584"/>
      <c r="KBV92" s="584"/>
      <c r="KBW92" s="584"/>
      <c r="KBX92" s="584"/>
      <c r="KBY92" s="584"/>
      <c r="KBZ92" s="584"/>
      <c r="KCA92" s="584"/>
      <c r="KCB92" s="584"/>
      <c r="KCC92" s="584"/>
      <c r="KCD92" s="584"/>
      <c r="KCE92" s="584"/>
      <c r="KCF92" s="584"/>
      <c r="KCG92" s="584"/>
      <c r="KCH92" s="584"/>
      <c r="KCI92" s="584"/>
      <c r="KCJ92" s="584"/>
      <c r="KCK92" s="584"/>
      <c r="KCL92" s="584"/>
      <c r="KCM92" s="584"/>
      <c r="KCN92" s="584"/>
      <c r="KCO92" s="584"/>
      <c r="KCP92" s="584"/>
      <c r="KCQ92" s="584"/>
      <c r="KCR92" s="584"/>
      <c r="KCS92" s="584"/>
      <c r="KCT92" s="584"/>
      <c r="KCU92" s="584"/>
      <c r="KCV92" s="584"/>
      <c r="KCW92" s="584"/>
      <c r="KCX92" s="584"/>
      <c r="KCY92" s="584"/>
      <c r="KCZ92" s="584"/>
      <c r="KDA92" s="584"/>
      <c r="KDB92" s="584"/>
      <c r="KDC92" s="584"/>
      <c r="KDD92" s="584"/>
      <c r="KDE92" s="584"/>
      <c r="KDF92" s="584"/>
      <c r="KDG92" s="584"/>
      <c r="KDH92" s="584"/>
      <c r="KDI92" s="584"/>
      <c r="KDJ92" s="584"/>
      <c r="KDK92" s="584"/>
      <c r="KDL92" s="584"/>
      <c r="KDM92" s="584"/>
      <c r="KDN92" s="584"/>
      <c r="KDO92" s="584"/>
      <c r="KDP92" s="584"/>
      <c r="KDQ92" s="584"/>
      <c r="KDR92" s="584"/>
      <c r="KDS92" s="584"/>
      <c r="KDT92" s="584"/>
      <c r="KDU92" s="584"/>
      <c r="KDV92" s="584"/>
      <c r="KDW92" s="584"/>
      <c r="KDX92" s="584"/>
      <c r="KDY92" s="584"/>
      <c r="KDZ92" s="584"/>
      <c r="KEA92" s="584"/>
      <c r="KEB92" s="584"/>
      <c r="KEC92" s="584"/>
      <c r="KED92" s="584"/>
      <c r="KEE92" s="584"/>
      <c r="KEF92" s="584"/>
      <c r="KEG92" s="584"/>
      <c r="KEH92" s="584"/>
      <c r="KEI92" s="584"/>
      <c r="KEJ92" s="584"/>
      <c r="KEK92" s="584"/>
      <c r="KEL92" s="584"/>
      <c r="KEM92" s="584"/>
      <c r="KEN92" s="584"/>
      <c r="KEO92" s="584"/>
      <c r="KEP92" s="584"/>
      <c r="KEQ92" s="584"/>
      <c r="KER92" s="584"/>
      <c r="KES92" s="584"/>
      <c r="KET92" s="584"/>
      <c r="KEU92" s="584"/>
      <c r="KEV92" s="584"/>
      <c r="KEW92" s="584"/>
      <c r="KEX92" s="584"/>
      <c r="KEY92" s="584"/>
      <c r="KEZ92" s="584"/>
      <c r="KFA92" s="584"/>
      <c r="KFB92" s="584"/>
      <c r="KFC92" s="584"/>
      <c r="KFD92" s="584"/>
      <c r="KFE92" s="584"/>
      <c r="KFF92" s="584"/>
      <c r="KFG92" s="584"/>
      <c r="KFH92" s="584"/>
      <c r="KFI92" s="584"/>
      <c r="KFJ92" s="584"/>
      <c r="KFK92" s="584"/>
      <c r="KFL92" s="584"/>
      <c r="KFM92" s="584"/>
      <c r="KFN92" s="584"/>
      <c r="KFO92" s="584"/>
      <c r="KFP92" s="584"/>
      <c r="KFQ92" s="584"/>
      <c r="KFR92" s="584"/>
      <c r="KFS92" s="584"/>
      <c r="KFT92" s="584"/>
      <c r="KFU92" s="584"/>
      <c r="KFV92" s="584"/>
      <c r="KFW92" s="584"/>
      <c r="KFX92" s="584"/>
      <c r="KFY92" s="584"/>
      <c r="KFZ92" s="584"/>
      <c r="KGA92" s="584"/>
      <c r="KGB92" s="584"/>
      <c r="KGC92" s="584"/>
      <c r="KGD92" s="584"/>
      <c r="KGE92" s="584"/>
      <c r="KGF92" s="584"/>
      <c r="KGG92" s="584"/>
      <c r="KGH92" s="584"/>
      <c r="KGI92" s="584"/>
      <c r="KGJ92" s="584"/>
      <c r="KGK92" s="584"/>
      <c r="KGL92" s="584"/>
      <c r="KGM92" s="584"/>
      <c r="KGN92" s="584"/>
      <c r="KGO92" s="584"/>
      <c r="KGP92" s="584"/>
      <c r="KGQ92" s="584"/>
      <c r="KGR92" s="584"/>
      <c r="KGS92" s="584"/>
      <c r="KGT92" s="584"/>
      <c r="KGU92" s="584"/>
      <c r="KGV92" s="584"/>
      <c r="KGW92" s="584"/>
      <c r="KGX92" s="584"/>
      <c r="KGY92" s="584"/>
      <c r="KGZ92" s="584"/>
      <c r="KHA92" s="584"/>
      <c r="KHB92" s="584"/>
      <c r="KHC92" s="584"/>
      <c r="KHD92" s="584"/>
      <c r="KHE92" s="584"/>
      <c r="KHF92" s="584"/>
      <c r="KHG92" s="584"/>
      <c r="KHH92" s="584"/>
      <c r="KHI92" s="584"/>
      <c r="KHJ92" s="584"/>
      <c r="KHK92" s="584"/>
      <c r="KHL92" s="584"/>
      <c r="KHM92" s="584"/>
      <c r="KHN92" s="584"/>
      <c r="KHO92" s="584"/>
      <c r="KHP92" s="584"/>
      <c r="KHQ92" s="584"/>
      <c r="KHR92" s="584"/>
      <c r="KHS92" s="584"/>
      <c r="KHT92" s="584"/>
      <c r="KHU92" s="584"/>
      <c r="KHV92" s="584"/>
      <c r="KHW92" s="584"/>
      <c r="KHX92" s="584"/>
      <c r="KHY92" s="584"/>
      <c r="KHZ92" s="584"/>
      <c r="KIA92" s="584"/>
      <c r="KIB92" s="584"/>
      <c r="KIC92" s="584"/>
      <c r="KID92" s="584"/>
      <c r="KIE92" s="584"/>
      <c r="KIF92" s="584"/>
      <c r="KIG92" s="584"/>
      <c r="KIH92" s="584"/>
      <c r="KII92" s="584"/>
      <c r="KIJ92" s="584"/>
      <c r="KIK92" s="584"/>
      <c r="KIL92" s="584"/>
      <c r="KIM92" s="584"/>
      <c r="KIN92" s="584"/>
      <c r="KIO92" s="584"/>
      <c r="KIP92" s="584"/>
      <c r="KIQ92" s="584"/>
      <c r="KIR92" s="584"/>
      <c r="KIS92" s="584"/>
      <c r="KIT92" s="584"/>
      <c r="KIU92" s="584"/>
      <c r="KIV92" s="584"/>
      <c r="KIW92" s="584"/>
      <c r="KIX92" s="584"/>
      <c r="KIY92" s="584"/>
      <c r="KIZ92" s="584"/>
      <c r="KJA92" s="584"/>
      <c r="KJB92" s="584"/>
      <c r="KJC92" s="584"/>
      <c r="KJD92" s="584"/>
      <c r="KJE92" s="584"/>
      <c r="KJF92" s="584"/>
      <c r="KJG92" s="584"/>
      <c r="KJH92" s="584"/>
      <c r="KJI92" s="584"/>
      <c r="KJJ92" s="584"/>
      <c r="KJK92" s="584"/>
      <c r="KJL92" s="584"/>
      <c r="KJM92" s="584"/>
      <c r="KJN92" s="584"/>
      <c r="KJO92" s="584"/>
      <c r="KJP92" s="584"/>
      <c r="KJQ92" s="584"/>
      <c r="KJR92" s="584"/>
      <c r="KJS92" s="584"/>
      <c r="KJT92" s="584"/>
      <c r="KJU92" s="584"/>
      <c r="KJV92" s="584"/>
      <c r="KJW92" s="584"/>
      <c r="KJX92" s="584"/>
      <c r="KJY92" s="584"/>
      <c r="KJZ92" s="584"/>
      <c r="KKA92" s="584"/>
      <c r="KKB92" s="584"/>
      <c r="KKC92" s="584"/>
      <c r="KKD92" s="584"/>
      <c r="KKE92" s="584"/>
      <c r="KKF92" s="584"/>
      <c r="KKG92" s="584"/>
      <c r="KKH92" s="584"/>
      <c r="KKI92" s="584"/>
      <c r="KKJ92" s="584"/>
      <c r="KKK92" s="584"/>
      <c r="KKL92" s="584"/>
      <c r="KKM92" s="584"/>
      <c r="KKN92" s="584"/>
      <c r="KKO92" s="584"/>
      <c r="KKP92" s="584"/>
      <c r="KKQ92" s="584"/>
      <c r="KKR92" s="584"/>
      <c r="KKS92" s="584"/>
      <c r="KKT92" s="584"/>
      <c r="KKU92" s="584"/>
      <c r="KKV92" s="584"/>
      <c r="KKW92" s="584"/>
      <c r="KKX92" s="584"/>
      <c r="KKY92" s="584"/>
      <c r="KKZ92" s="584"/>
      <c r="KLA92" s="584"/>
      <c r="KLB92" s="584"/>
      <c r="KLC92" s="584"/>
      <c r="KLD92" s="584"/>
      <c r="KLE92" s="584"/>
      <c r="KLF92" s="584"/>
      <c r="KLG92" s="584"/>
      <c r="KLH92" s="584"/>
      <c r="KLI92" s="584"/>
      <c r="KLJ92" s="584"/>
      <c r="KLK92" s="584"/>
      <c r="KLL92" s="584"/>
      <c r="KLM92" s="584"/>
      <c r="KLN92" s="584"/>
      <c r="KLO92" s="584"/>
      <c r="KLP92" s="584"/>
      <c r="KLQ92" s="584"/>
      <c r="KLR92" s="584"/>
      <c r="KLS92" s="584"/>
      <c r="KLT92" s="584"/>
      <c r="KLU92" s="584"/>
      <c r="KLV92" s="584"/>
      <c r="KLW92" s="584"/>
      <c r="KLX92" s="584"/>
      <c r="KLY92" s="584"/>
      <c r="KLZ92" s="584"/>
      <c r="KMA92" s="584"/>
      <c r="KMB92" s="584"/>
      <c r="KMC92" s="584"/>
      <c r="KMD92" s="584"/>
      <c r="KME92" s="584"/>
      <c r="KMF92" s="584"/>
      <c r="KMG92" s="584"/>
      <c r="KMH92" s="584"/>
      <c r="KMI92" s="584"/>
      <c r="KMJ92" s="584"/>
      <c r="KMK92" s="584"/>
      <c r="KML92" s="584"/>
      <c r="KMM92" s="584"/>
      <c r="KMN92" s="584"/>
      <c r="KMO92" s="584"/>
      <c r="KMP92" s="584"/>
      <c r="KMQ92" s="584"/>
      <c r="KMR92" s="584"/>
      <c r="KMS92" s="584"/>
      <c r="KMT92" s="584"/>
      <c r="KMU92" s="584"/>
      <c r="KMV92" s="584"/>
      <c r="KMW92" s="584"/>
      <c r="KMX92" s="584"/>
      <c r="KMY92" s="584"/>
      <c r="KMZ92" s="584"/>
      <c r="KNA92" s="584"/>
      <c r="KNB92" s="584"/>
      <c r="KNC92" s="584"/>
      <c r="KND92" s="584"/>
      <c r="KNE92" s="584"/>
      <c r="KNF92" s="584"/>
      <c r="KNG92" s="584"/>
      <c r="KNH92" s="584"/>
      <c r="KNI92" s="584"/>
      <c r="KNJ92" s="584"/>
      <c r="KNK92" s="584"/>
      <c r="KNL92" s="584"/>
      <c r="KNM92" s="584"/>
      <c r="KNN92" s="584"/>
      <c r="KNO92" s="584"/>
      <c r="KNP92" s="584"/>
      <c r="KNQ92" s="584"/>
      <c r="KNR92" s="584"/>
      <c r="KNS92" s="584"/>
      <c r="KNT92" s="584"/>
      <c r="KNU92" s="584"/>
      <c r="KNV92" s="584"/>
      <c r="KNW92" s="584"/>
      <c r="KNX92" s="584"/>
      <c r="KNY92" s="584"/>
      <c r="KNZ92" s="584"/>
      <c r="KOA92" s="584"/>
      <c r="KOB92" s="584"/>
      <c r="KOC92" s="584"/>
      <c r="KOD92" s="584"/>
      <c r="KOE92" s="584"/>
      <c r="KOF92" s="584"/>
      <c r="KOG92" s="584"/>
      <c r="KOH92" s="584"/>
      <c r="KOI92" s="584"/>
      <c r="KOJ92" s="584"/>
      <c r="KOK92" s="584"/>
      <c r="KOL92" s="584"/>
      <c r="KOM92" s="584"/>
      <c r="KON92" s="584"/>
      <c r="KOO92" s="584"/>
      <c r="KOP92" s="584"/>
      <c r="KOQ92" s="584"/>
      <c r="KOR92" s="584"/>
      <c r="KOS92" s="584"/>
      <c r="KOT92" s="584"/>
      <c r="KOU92" s="584"/>
      <c r="KOV92" s="584"/>
      <c r="KOW92" s="584"/>
      <c r="KOX92" s="584"/>
      <c r="KOY92" s="584"/>
      <c r="KOZ92" s="584"/>
      <c r="KPA92" s="584"/>
      <c r="KPB92" s="584"/>
      <c r="KPC92" s="584"/>
      <c r="KPD92" s="584"/>
      <c r="KPE92" s="584"/>
      <c r="KPF92" s="584"/>
      <c r="KPG92" s="584"/>
      <c r="KPH92" s="584"/>
      <c r="KPI92" s="584"/>
      <c r="KPJ92" s="584"/>
      <c r="KPK92" s="584"/>
      <c r="KPL92" s="584"/>
      <c r="KPM92" s="584"/>
      <c r="KPN92" s="584"/>
      <c r="KPO92" s="584"/>
      <c r="KPP92" s="584"/>
      <c r="KPQ92" s="584"/>
      <c r="KPR92" s="584"/>
      <c r="KPS92" s="584"/>
      <c r="KPT92" s="584"/>
      <c r="KPU92" s="584"/>
      <c r="KPV92" s="584"/>
      <c r="KPW92" s="584"/>
      <c r="KPX92" s="584"/>
      <c r="KPY92" s="584"/>
      <c r="KPZ92" s="584"/>
      <c r="KQA92" s="584"/>
      <c r="KQB92" s="584"/>
      <c r="KQC92" s="584"/>
      <c r="KQD92" s="584"/>
      <c r="KQE92" s="584"/>
      <c r="KQF92" s="584"/>
      <c r="KQG92" s="584"/>
      <c r="KQH92" s="584"/>
      <c r="KQI92" s="584"/>
      <c r="KQJ92" s="584"/>
      <c r="KQK92" s="584"/>
      <c r="KQL92" s="584"/>
      <c r="KQM92" s="584"/>
      <c r="KQN92" s="584"/>
      <c r="KQO92" s="584"/>
      <c r="KQP92" s="584"/>
      <c r="KQQ92" s="584"/>
      <c r="KQR92" s="584"/>
      <c r="KQS92" s="584"/>
      <c r="KQT92" s="584"/>
      <c r="KQU92" s="584"/>
      <c r="KQV92" s="584"/>
      <c r="KQW92" s="584"/>
      <c r="KQX92" s="584"/>
      <c r="KQY92" s="584"/>
      <c r="KQZ92" s="584"/>
      <c r="KRA92" s="584"/>
      <c r="KRB92" s="584"/>
      <c r="KRC92" s="584"/>
      <c r="KRD92" s="584"/>
      <c r="KRE92" s="584"/>
      <c r="KRF92" s="584"/>
      <c r="KRG92" s="584"/>
      <c r="KRH92" s="584"/>
      <c r="KRI92" s="584"/>
      <c r="KRJ92" s="584"/>
      <c r="KRK92" s="584"/>
      <c r="KRL92" s="584"/>
      <c r="KRM92" s="584"/>
      <c r="KRN92" s="584"/>
      <c r="KRO92" s="584"/>
      <c r="KRP92" s="584"/>
      <c r="KRQ92" s="584"/>
      <c r="KRR92" s="584"/>
      <c r="KRS92" s="584"/>
      <c r="KRT92" s="584"/>
      <c r="KRU92" s="584"/>
      <c r="KRV92" s="584"/>
      <c r="KRW92" s="584"/>
      <c r="KRX92" s="584"/>
      <c r="KRY92" s="584"/>
      <c r="KRZ92" s="584"/>
      <c r="KSA92" s="584"/>
      <c r="KSB92" s="584"/>
      <c r="KSC92" s="584"/>
      <c r="KSD92" s="584"/>
      <c r="KSE92" s="584"/>
      <c r="KSF92" s="584"/>
      <c r="KSG92" s="584"/>
      <c r="KSH92" s="584"/>
      <c r="KSI92" s="584"/>
      <c r="KSJ92" s="584"/>
      <c r="KSK92" s="584"/>
      <c r="KSL92" s="584"/>
      <c r="KSM92" s="584"/>
      <c r="KSN92" s="584"/>
      <c r="KSO92" s="584"/>
      <c r="KSP92" s="584"/>
      <c r="KSQ92" s="584"/>
      <c r="KSR92" s="584"/>
      <c r="KSS92" s="584"/>
      <c r="KST92" s="584"/>
      <c r="KSU92" s="584"/>
      <c r="KSV92" s="584"/>
      <c r="KSW92" s="584"/>
      <c r="KSX92" s="584"/>
      <c r="KSY92" s="584"/>
      <c r="KSZ92" s="584"/>
      <c r="KTA92" s="584"/>
      <c r="KTB92" s="584"/>
      <c r="KTC92" s="584"/>
      <c r="KTD92" s="584"/>
      <c r="KTE92" s="584"/>
      <c r="KTF92" s="584"/>
      <c r="KTG92" s="584"/>
      <c r="KTH92" s="584"/>
      <c r="KTI92" s="584"/>
      <c r="KTJ92" s="584"/>
      <c r="KTK92" s="584"/>
      <c r="KTL92" s="584"/>
      <c r="KTM92" s="584"/>
      <c r="KTN92" s="584"/>
      <c r="KTO92" s="584"/>
      <c r="KTP92" s="584"/>
      <c r="KTQ92" s="584"/>
      <c r="KTR92" s="584"/>
      <c r="KTS92" s="584"/>
      <c r="KTT92" s="584"/>
      <c r="KTU92" s="584"/>
      <c r="KTV92" s="584"/>
      <c r="KTW92" s="584"/>
      <c r="KTX92" s="584"/>
      <c r="KTY92" s="584"/>
      <c r="KTZ92" s="584"/>
      <c r="KUA92" s="584"/>
      <c r="KUB92" s="584"/>
      <c r="KUC92" s="584"/>
      <c r="KUD92" s="584"/>
      <c r="KUE92" s="584"/>
      <c r="KUF92" s="584"/>
      <c r="KUG92" s="584"/>
      <c r="KUH92" s="584"/>
      <c r="KUI92" s="584"/>
      <c r="KUJ92" s="584"/>
      <c r="KUK92" s="584"/>
      <c r="KUL92" s="584"/>
      <c r="KUM92" s="584"/>
      <c r="KUN92" s="584"/>
      <c r="KUO92" s="584"/>
      <c r="KUP92" s="584"/>
      <c r="KUQ92" s="584"/>
      <c r="KUR92" s="584"/>
      <c r="KUS92" s="584"/>
      <c r="KUT92" s="584"/>
      <c r="KUU92" s="584"/>
      <c r="KUV92" s="584"/>
      <c r="KUW92" s="584"/>
      <c r="KUX92" s="584"/>
      <c r="KUY92" s="584"/>
      <c r="KUZ92" s="584"/>
      <c r="KVA92" s="584"/>
      <c r="KVB92" s="584"/>
      <c r="KVC92" s="584"/>
      <c r="KVD92" s="584"/>
      <c r="KVE92" s="584"/>
      <c r="KVF92" s="584"/>
      <c r="KVG92" s="584"/>
      <c r="KVH92" s="584"/>
      <c r="KVI92" s="584"/>
      <c r="KVJ92" s="584"/>
      <c r="KVK92" s="584"/>
      <c r="KVL92" s="584"/>
      <c r="KVM92" s="584"/>
      <c r="KVN92" s="584"/>
      <c r="KVO92" s="584"/>
      <c r="KVP92" s="584"/>
      <c r="KVQ92" s="584"/>
      <c r="KVR92" s="584"/>
      <c r="KVS92" s="584"/>
      <c r="KVT92" s="584"/>
      <c r="KVU92" s="584"/>
      <c r="KVV92" s="584"/>
      <c r="KVW92" s="584"/>
      <c r="KVX92" s="584"/>
      <c r="KVY92" s="584"/>
      <c r="KVZ92" s="584"/>
      <c r="KWA92" s="584"/>
      <c r="KWB92" s="584"/>
      <c r="KWC92" s="584"/>
      <c r="KWD92" s="584"/>
      <c r="KWE92" s="584"/>
      <c r="KWF92" s="584"/>
      <c r="KWG92" s="584"/>
      <c r="KWH92" s="584"/>
      <c r="KWI92" s="584"/>
      <c r="KWJ92" s="584"/>
      <c r="KWK92" s="584"/>
      <c r="KWL92" s="584"/>
      <c r="KWM92" s="584"/>
      <c r="KWN92" s="584"/>
      <c r="KWO92" s="584"/>
      <c r="KWP92" s="584"/>
      <c r="KWQ92" s="584"/>
      <c r="KWR92" s="584"/>
      <c r="KWS92" s="584"/>
      <c r="KWT92" s="584"/>
      <c r="KWU92" s="584"/>
      <c r="KWV92" s="584"/>
      <c r="KWW92" s="584"/>
      <c r="KWX92" s="584"/>
      <c r="KWY92" s="584"/>
      <c r="KWZ92" s="584"/>
      <c r="KXA92" s="584"/>
      <c r="KXB92" s="584"/>
      <c r="KXC92" s="584"/>
      <c r="KXD92" s="584"/>
      <c r="KXE92" s="584"/>
      <c r="KXF92" s="584"/>
      <c r="KXG92" s="584"/>
      <c r="KXH92" s="584"/>
      <c r="KXI92" s="584"/>
      <c r="KXJ92" s="584"/>
      <c r="KXK92" s="584"/>
      <c r="KXL92" s="584"/>
      <c r="KXM92" s="584"/>
      <c r="KXN92" s="584"/>
      <c r="KXO92" s="584"/>
      <c r="KXP92" s="584"/>
      <c r="KXQ92" s="584"/>
      <c r="KXR92" s="584"/>
      <c r="KXS92" s="584"/>
      <c r="KXT92" s="584"/>
      <c r="KXU92" s="584"/>
      <c r="KXV92" s="584"/>
      <c r="KXW92" s="584"/>
      <c r="KXX92" s="584"/>
      <c r="KXY92" s="584"/>
      <c r="KXZ92" s="584"/>
      <c r="KYA92" s="584"/>
      <c r="KYB92" s="584"/>
      <c r="KYC92" s="584"/>
      <c r="KYD92" s="584"/>
      <c r="KYE92" s="584"/>
      <c r="KYF92" s="584"/>
      <c r="KYG92" s="584"/>
      <c r="KYH92" s="584"/>
      <c r="KYI92" s="584"/>
      <c r="KYJ92" s="584"/>
      <c r="KYK92" s="584"/>
      <c r="KYL92" s="584"/>
      <c r="KYM92" s="584"/>
      <c r="KYN92" s="584"/>
      <c r="KYO92" s="584"/>
      <c r="KYP92" s="584"/>
      <c r="KYQ92" s="584"/>
      <c r="KYR92" s="584"/>
      <c r="KYS92" s="584"/>
      <c r="KYT92" s="584"/>
      <c r="KYU92" s="584"/>
      <c r="KYV92" s="584"/>
      <c r="KYW92" s="584"/>
      <c r="KYX92" s="584"/>
      <c r="KYY92" s="584"/>
      <c r="KYZ92" s="584"/>
      <c r="KZA92" s="584"/>
      <c r="KZB92" s="584"/>
      <c r="KZC92" s="584"/>
      <c r="KZD92" s="584"/>
      <c r="KZE92" s="584"/>
      <c r="KZF92" s="584"/>
      <c r="KZG92" s="584"/>
      <c r="KZH92" s="584"/>
      <c r="KZI92" s="584"/>
      <c r="KZJ92" s="584"/>
      <c r="KZK92" s="584"/>
      <c r="KZL92" s="584"/>
      <c r="KZM92" s="584"/>
      <c r="KZN92" s="584"/>
      <c r="KZO92" s="584"/>
      <c r="KZP92" s="584"/>
      <c r="KZQ92" s="584"/>
      <c r="KZR92" s="584"/>
      <c r="KZS92" s="584"/>
      <c r="KZT92" s="584"/>
      <c r="KZU92" s="584"/>
      <c r="KZV92" s="584"/>
      <c r="KZW92" s="584"/>
      <c r="KZX92" s="584"/>
      <c r="KZY92" s="584"/>
      <c r="KZZ92" s="584"/>
      <c r="LAA92" s="584"/>
      <c r="LAB92" s="584"/>
      <c r="LAC92" s="584"/>
      <c r="LAD92" s="584"/>
      <c r="LAE92" s="584"/>
      <c r="LAF92" s="584"/>
      <c r="LAG92" s="584"/>
      <c r="LAH92" s="584"/>
      <c r="LAI92" s="584"/>
      <c r="LAJ92" s="584"/>
      <c r="LAK92" s="584"/>
      <c r="LAL92" s="584"/>
      <c r="LAM92" s="584"/>
      <c r="LAN92" s="584"/>
      <c r="LAO92" s="584"/>
      <c r="LAP92" s="584"/>
      <c r="LAQ92" s="584"/>
      <c r="LAR92" s="584"/>
      <c r="LAS92" s="584"/>
      <c r="LAT92" s="584"/>
      <c r="LAU92" s="584"/>
      <c r="LAV92" s="584"/>
      <c r="LAW92" s="584"/>
      <c r="LAX92" s="584"/>
      <c r="LAY92" s="584"/>
      <c r="LAZ92" s="584"/>
      <c r="LBA92" s="584"/>
      <c r="LBB92" s="584"/>
      <c r="LBC92" s="584"/>
      <c r="LBD92" s="584"/>
      <c r="LBE92" s="584"/>
      <c r="LBF92" s="584"/>
      <c r="LBG92" s="584"/>
      <c r="LBH92" s="584"/>
      <c r="LBI92" s="584"/>
      <c r="LBJ92" s="584"/>
      <c r="LBK92" s="584"/>
      <c r="LBL92" s="584"/>
      <c r="LBM92" s="584"/>
      <c r="LBN92" s="584"/>
      <c r="LBO92" s="584"/>
      <c r="LBP92" s="584"/>
      <c r="LBQ92" s="584"/>
      <c r="LBR92" s="584"/>
      <c r="LBS92" s="584"/>
      <c r="LBT92" s="584"/>
      <c r="LBU92" s="584"/>
      <c r="LBV92" s="584"/>
      <c r="LBW92" s="584"/>
      <c r="LBX92" s="584"/>
      <c r="LBY92" s="584"/>
      <c r="LBZ92" s="584"/>
      <c r="LCA92" s="584"/>
      <c r="LCB92" s="584"/>
      <c r="LCC92" s="584"/>
      <c r="LCD92" s="584"/>
      <c r="LCE92" s="584"/>
      <c r="LCF92" s="584"/>
      <c r="LCG92" s="584"/>
      <c r="LCH92" s="584"/>
      <c r="LCI92" s="584"/>
      <c r="LCJ92" s="584"/>
      <c r="LCK92" s="584"/>
      <c r="LCL92" s="584"/>
      <c r="LCM92" s="584"/>
      <c r="LCN92" s="584"/>
      <c r="LCO92" s="584"/>
      <c r="LCP92" s="584"/>
      <c r="LCQ92" s="584"/>
      <c r="LCR92" s="584"/>
      <c r="LCS92" s="584"/>
      <c r="LCT92" s="584"/>
      <c r="LCU92" s="584"/>
      <c r="LCV92" s="584"/>
      <c r="LCW92" s="584"/>
      <c r="LCX92" s="584"/>
      <c r="LCY92" s="584"/>
      <c r="LCZ92" s="584"/>
      <c r="LDA92" s="584"/>
      <c r="LDB92" s="584"/>
      <c r="LDC92" s="584"/>
      <c r="LDD92" s="584"/>
      <c r="LDE92" s="584"/>
      <c r="LDF92" s="584"/>
      <c r="LDG92" s="584"/>
      <c r="LDH92" s="584"/>
      <c r="LDI92" s="584"/>
      <c r="LDJ92" s="584"/>
      <c r="LDK92" s="584"/>
      <c r="LDL92" s="584"/>
      <c r="LDM92" s="584"/>
      <c r="LDN92" s="584"/>
      <c r="LDO92" s="584"/>
      <c r="LDP92" s="584"/>
      <c r="LDQ92" s="584"/>
      <c r="LDR92" s="584"/>
      <c r="LDS92" s="584"/>
      <c r="LDT92" s="584"/>
      <c r="LDU92" s="584"/>
      <c r="LDV92" s="584"/>
      <c r="LDW92" s="584"/>
      <c r="LDX92" s="584"/>
      <c r="LDY92" s="584"/>
      <c r="LDZ92" s="584"/>
      <c r="LEA92" s="584"/>
      <c r="LEB92" s="584"/>
      <c r="LEC92" s="584"/>
      <c r="LED92" s="584"/>
      <c r="LEE92" s="584"/>
      <c r="LEF92" s="584"/>
      <c r="LEG92" s="584"/>
      <c r="LEH92" s="584"/>
      <c r="LEI92" s="584"/>
      <c r="LEJ92" s="584"/>
      <c r="LEK92" s="584"/>
      <c r="LEL92" s="584"/>
      <c r="LEM92" s="584"/>
      <c r="LEN92" s="584"/>
      <c r="LEO92" s="584"/>
      <c r="LEP92" s="584"/>
      <c r="LEQ92" s="584"/>
      <c r="LER92" s="584"/>
      <c r="LES92" s="584"/>
      <c r="LET92" s="584"/>
      <c r="LEU92" s="584"/>
      <c r="LEV92" s="584"/>
      <c r="LEW92" s="584"/>
      <c r="LEX92" s="584"/>
      <c r="LEY92" s="584"/>
      <c r="LEZ92" s="584"/>
      <c r="LFA92" s="584"/>
      <c r="LFB92" s="584"/>
      <c r="LFC92" s="584"/>
      <c r="LFD92" s="584"/>
      <c r="LFE92" s="584"/>
      <c r="LFF92" s="584"/>
      <c r="LFG92" s="584"/>
      <c r="LFH92" s="584"/>
      <c r="LFI92" s="584"/>
      <c r="LFJ92" s="584"/>
      <c r="LFK92" s="584"/>
      <c r="LFL92" s="584"/>
      <c r="LFM92" s="584"/>
      <c r="LFN92" s="584"/>
      <c r="LFO92" s="584"/>
      <c r="LFP92" s="584"/>
      <c r="LFQ92" s="584"/>
      <c r="LFR92" s="584"/>
      <c r="LFS92" s="584"/>
      <c r="LFT92" s="584"/>
      <c r="LFU92" s="584"/>
      <c r="LFV92" s="584"/>
      <c r="LFW92" s="584"/>
      <c r="LFX92" s="584"/>
      <c r="LFY92" s="584"/>
      <c r="LFZ92" s="584"/>
      <c r="LGA92" s="584"/>
      <c r="LGB92" s="584"/>
      <c r="LGC92" s="584"/>
      <c r="LGD92" s="584"/>
      <c r="LGE92" s="584"/>
      <c r="LGF92" s="584"/>
      <c r="LGG92" s="584"/>
      <c r="LGH92" s="584"/>
      <c r="LGI92" s="584"/>
      <c r="LGJ92" s="584"/>
      <c r="LGK92" s="584"/>
      <c r="LGL92" s="584"/>
      <c r="LGM92" s="584"/>
      <c r="LGN92" s="584"/>
      <c r="LGO92" s="584"/>
      <c r="LGP92" s="584"/>
      <c r="LGQ92" s="584"/>
      <c r="LGR92" s="584"/>
      <c r="LGS92" s="584"/>
      <c r="LGT92" s="584"/>
      <c r="LGU92" s="584"/>
      <c r="LGV92" s="584"/>
      <c r="LGW92" s="584"/>
      <c r="LGX92" s="584"/>
      <c r="LGY92" s="584"/>
      <c r="LGZ92" s="584"/>
      <c r="LHA92" s="584"/>
      <c r="LHB92" s="584"/>
      <c r="LHC92" s="584"/>
      <c r="LHD92" s="584"/>
      <c r="LHE92" s="584"/>
      <c r="LHF92" s="584"/>
      <c r="LHG92" s="584"/>
      <c r="LHH92" s="584"/>
      <c r="LHI92" s="584"/>
      <c r="LHJ92" s="584"/>
      <c r="LHK92" s="584"/>
      <c r="LHL92" s="584"/>
      <c r="LHM92" s="584"/>
      <c r="LHN92" s="584"/>
      <c r="LHO92" s="584"/>
      <c r="LHP92" s="584"/>
      <c r="LHQ92" s="584"/>
      <c r="LHR92" s="584"/>
      <c r="LHS92" s="584"/>
      <c r="LHT92" s="584"/>
      <c r="LHU92" s="584"/>
      <c r="LHV92" s="584"/>
      <c r="LHW92" s="584"/>
      <c r="LHX92" s="584"/>
      <c r="LHY92" s="584"/>
      <c r="LHZ92" s="584"/>
      <c r="LIA92" s="584"/>
      <c r="LIB92" s="584"/>
      <c r="LIC92" s="584"/>
      <c r="LID92" s="584"/>
      <c r="LIE92" s="584"/>
      <c r="LIF92" s="584"/>
      <c r="LIG92" s="584"/>
      <c r="LIH92" s="584"/>
      <c r="LII92" s="584"/>
      <c r="LIJ92" s="584"/>
      <c r="LIK92" s="584"/>
      <c r="LIL92" s="584"/>
      <c r="LIM92" s="584"/>
      <c r="LIN92" s="584"/>
      <c r="LIO92" s="584"/>
      <c r="LIP92" s="584"/>
      <c r="LIQ92" s="584"/>
      <c r="LIR92" s="584"/>
      <c r="LIS92" s="584"/>
      <c r="LIT92" s="584"/>
      <c r="LIU92" s="584"/>
      <c r="LIV92" s="584"/>
      <c r="LIW92" s="584"/>
      <c r="LIX92" s="584"/>
      <c r="LIY92" s="584"/>
      <c r="LIZ92" s="584"/>
      <c r="LJA92" s="584"/>
      <c r="LJB92" s="584"/>
      <c r="LJC92" s="584"/>
      <c r="LJD92" s="584"/>
      <c r="LJE92" s="584"/>
      <c r="LJF92" s="584"/>
      <c r="LJG92" s="584"/>
      <c r="LJH92" s="584"/>
      <c r="LJI92" s="584"/>
      <c r="LJJ92" s="584"/>
      <c r="LJK92" s="584"/>
      <c r="LJL92" s="584"/>
      <c r="LJM92" s="584"/>
      <c r="LJN92" s="584"/>
      <c r="LJO92" s="584"/>
      <c r="LJP92" s="584"/>
      <c r="LJQ92" s="584"/>
      <c r="LJR92" s="584"/>
      <c r="LJS92" s="584"/>
      <c r="LJT92" s="584"/>
      <c r="LJU92" s="584"/>
      <c r="LJV92" s="584"/>
      <c r="LJW92" s="584"/>
      <c r="LJX92" s="584"/>
      <c r="LJY92" s="584"/>
      <c r="LJZ92" s="584"/>
      <c r="LKA92" s="584"/>
      <c r="LKB92" s="584"/>
      <c r="LKC92" s="584"/>
      <c r="LKD92" s="584"/>
      <c r="LKE92" s="584"/>
      <c r="LKF92" s="584"/>
      <c r="LKG92" s="584"/>
      <c r="LKH92" s="584"/>
      <c r="LKI92" s="584"/>
      <c r="LKJ92" s="584"/>
      <c r="LKK92" s="584"/>
      <c r="LKL92" s="584"/>
      <c r="LKM92" s="584"/>
      <c r="LKN92" s="584"/>
      <c r="LKO92" s="584"/>
      <c r="LKP92" s="584"/>
      <c r="LKQ92" s="584"/>
      <c r="LKR92" s="584"/>
      <c r="LKS92" s="584"/>
      <c r="LKT92" s="584"/>
      <c r="LKU92" s="584"/>
      <c r="LKV92" s="584"/>
      <c r="LKW92" s="584"/>
      <c r="LKX92" s="584"/>
      <c r="LKY92" s="584"/>
      <c r="LKZ92" s="584"/>
      <c r="LLA92" s="584"/>
      <c r="LLB92" s="584"/>
      <c r="LLC92" s="584"/>
      <c r="LLD92" s="584"/>
      <c r="LLE92" s="584"/>
      <c r="LLF92" s="584"/>
      <c r="LLG92" s="584"/>
      <c r="LLH92" s="584"/>
      <c r="LLI92" s="584"/>
      <c r="LLJ92" s="584"/>
      <c r="LLK92" s="584"/>
      <c r="LLL92" s="584"/>
      <c r="LLM92" s="584"/>
      <c r="LLN92" s="584"/>
      <c r="LLO92" s="584"/>
      <c r="LLP92" s="584"/>
      <c r="LLQ92" s="584"/>
      <c r="LLR92" s="584"/>
      <c r="LLS92" s="584"/>
      <c r="LLT92" s="584"/>
      <c r="LLU92" s="584"/>
      <c r="LLV92" s="584"/>
      <c r="LLW92" s="584"/>
      <c r="LLX92" s="584"/>
      <c r="LLY92" s="584"/>
      <c r="LLZ92" s="584"/>
      <c r="LMA92" s="584"/>
      <c r="LMB92" s="584"/>
      <c r="LMC92" s="584"/>
      <c r="LMD92" s="584"/>
      <c r="LME92" s="584"/>
      <c r="LMF92" s="584"/>
      <c r="LMG92" s="584"/>
      <c r="LMH92" s="584"/>
      <c r="LMI92" s="584"/>
      <c r="LMJ92" s="584"/>
      <c r="LMK92" s="584"/>
      <c r="LML92" s="584"/>
      <c r="LMM92" s="584"/>
      <c r="LMN92" s="584"/>
      <c r="LMO92" s="584"/>
      <c r="LMP92" s="584"/>
      <c r="LMQ92" s="584"/>
      <c r="LMR92" s="584"/>
      <c r="LMS92" s="584"/>
      <c r="LMT92" s="584"/>
      <c r="LMU92" s="584"/>
      <c r="LMV92" s="584"/>
      <c r="LMW92" s="584"/>
      <c r="LMX92" s="584"/>
      <c r="LMY92" s="584"/>
      <c r="LMZ92" s="584"/>
      <c r="LNA92" s="584"/>
      <c r="LNB92" s="584"/>
      <c r="LNC92" s="584"/>
      <c r="LND92" s="584"/>
      <c r="LNE92" s="584"/>
      <c r="LNF92" s="584"/>
      <c r="LNG92" s="584"/>
      <c r="LNH92" s="584"/>
      <c r="LNI92" s="584"/>
      <c r="LNJ92" s="584"/>
      <c r="LNK92" s="584"/>
      <c r="LNL92" s="584"/>
      <c r="LNM92" s="584"/>
      <c r="LNN92" s="584"/>
      <c r="LNO92" s="584"/>
      <c r="LNP92" s="584"/>
      <c r="LNQ92" s="584"/>
      <c r="LNR92" s="584"/>
      <c r="LNS92" s="584"/>
      <c r="LNT92" s="584"/>
      <c r="LNU92" s="584"/>
      <c r="LNV92" s="584"/>
      <c r="LNW92" s="584"/>
      <c r="LNX92" s="584"/>
      <c r="LNY92" s="584"/>
      <c r="LNZ92" s="584"/>
      <c r="LOA92" s="584"/>
      <c r="LOB92" s="584"/>
      <c r="LOC92" s="584"/>
      <c r="LOD92" s="584"/>
      <c r="LOE92" s="584"/>
      <c r="LOF92" s="584"/>
      <c r="LOG92" s="584"/>
      <c r="LOH92" s="584"/>
      <c r="LOI92" s="584"/>
      <c r="LOJ92" s="584"/>
      <c r="LOK92" s="584"/>
      <c r="LOL92" s="584"/>
      <c r="LOM92" s="584"/>
      <c r="LON92" s="584"/>
      <c r="LOO92" s="584"/>
      <c r="LOP92" s="584"/>
      <c r="LOQ92" s="584"/>
      <c r="LOR92" s="584"/>
      <c r="LOS92" s="584"/>
      <c r="LOT92" s="584"/>
      <c r="LOU92" s="584"/>
      <c r="LOV92" s="584"/>
      <c r="LOW92" s="584"/>
      <c r="LOX92" s="584"/>
      <c r="LOY92" s="584"/>
      <c r="LOZ92" s="584"/>
      <c r="LPA92" s="584"/>
      <c r="LPB92" s="584"/>
      <c r="LPC92" s="584"/>
      <c r="LPD92" s="584"/>
      <c r="LPE92" s="584"/>
      <c r="LPF92" s="584"/>
      <c r="LPG92" s="584"/>
      <c r="LPH92" s="584"/>
      <c r="LPI92" s="584"/>
      <c r="LPJ92" s="584"/>
      <c r="LPK92" s="584"/>
      <c r="LPL92" s="584"/>
      <c r="LPM92" s="584"/>
      <c r="LPN92" s="584"/>
      <c r="LPO92" s="584"/>
      <c r="LPP92" s="584"/>
      <c r="LPQ92" s="584"/>
      <c r="LPR92" s="584"/>
      <c r="LPS92" s="584"/>
      <c r="LPT92" s="584"/>
      <c r="LPU92" s="584"/>
      <c r="LPV92" s="584"/>
      <c r="LPW92" s="584"/>
      <c r="LPX92" s="584"/>
      <c r="LPY92" s="584"/>
      <c r="LPZ92" s="584"/>
      <c r="LQA92" s="584"/>
      <c r="LQB92" s="584"/>
      <c r="LQC92" s="584"/>
      <c r="LQD92" s="584"/>
      <c r="LQE92" s="584"/>
      <c r="LQF92" s="584"/>
      <c r="LQG92" s="584"/>
      <c r="LQH92" s="584"/>
      <c r="LQI92" s="584"/>
      <c r="LQJ92" s="584"/>
      <c r="LQK92" s="584"/>
      <c r="LQL92" s="584"/>
      <c r="LQM92" s="584"/>
      <c r="LQN92" s="584"/>
      <c r="LQO92" s="584"/>
      <c r="LQP92" s="584"/>
      <c r="LQQ92" s="584"/>
      <c r="LQR92" s="584"/>
      <c r="LQS92" s="584"/>
      <c r="LQT92" s="584"/>
      <c r="LQU92" s="584"/>
      <c r="LQV92" s="584"/>
      <c r="LQW92" s="584"/>
      <c r="LQX92" s="584"/>
      <c r="LQY92" s="584"/>
      <c r="LQZ92" s="584"/>
      <c r="LRA92" s="584"/>
      <c r="LRB92" s="584"/>
      <c r="LRC92" s="584"/>
      <c r="LRD92" s="584"/>
      <c r="LRE92" s="584"/>
      <c r="LRF92" s="584"/>
      <c r="LRG92" s="584"/>
      <c r="LRH92" s="584"/>
      <c r="LRI92" s="584"/>
      <c r="LRJ92" s="584"/>
      <c r="LRK92" s="584"/>
      <c r="LRL92" s="584"/>
      <c r="LRM92" s="584"/>
      <c r="LRN92" s="584"/>
      <c r="LRO92" s="584"/>
      <c r="LRP92" s="584"/>
      <c r="LRQ92" s="584"/>
      <c r="LRR92" s="584"/>
      <c r="LRS92" s="584"/>
      <c r="LRT92" s="584"/>
      <c r="LRU92" s="584"/>
      <c r="LRV92" s="584"/>
      <c r="LRW92" s="584"/>
      <c r="LRX92" s="584"/>
      <c r="LRY92" s="584"/>
      <c r="LRZ92" s="584"/>
      <c r="LSA92" s="584"/>
      <c r="LSB92" s="584"/>
      <c r="LSC92" s="584"/>
      <c r="LSD92" s="584"/>
      <c r="LSE92" s="584"/>
      <c r="LSF92" s="584"/>
      <c r="LSG92" s="584"/>
      <c r="LSH92" s="584"/>
      <c r="LSI92" s="584"/>
      <c r="LSJ92" s="584"/>
      <c r="LSK92" s="584"/>
      <c r="LSL92" s="584"/>
      <c r="LSM92" s="584"/>
      <c r="LSN92" s="584"/>
      <c r="LSO92" s="584"/>
      <c r="LSP92" s="584"/>
      <c r="LSQ92" s="584"/>
      <c r="LSR92" s="584"/>
      <c r="LSS92" s="584"/>
      <c r="LST92" s="584"/>
      <c r="LSU92" s="584"/>
      <c r="LSV92" s="584"/>
      <c r="LSW92" s="584"/>
      <c r="LSX92" s="584"/>
      <c r="LSY92" s="584"/>
      <c r="LSZ92" s="584"/>
      <c r="LTA92" s="584"/>
      <c r="LTB92" s="584"/>
      <c r="LTC92" s="584"/>
      <c r="LTD92" s="584"/>
      <c r="LTE92" s="584"/>
      <c r="LTF92" s="584"/>
      <c r="LTG92" s="584"/>
      <c r="LTH92" s="584"/>
      <c r="LTI92" s="584"/>
      <c r="LTJ92" s="584"/>
      <c r="LTK92" s="584"/>
      <c r="LTL92" s="584"/>
      <c r="LTM92" s="584"/>
      <c r="LTN92" s="584"/>
      <c r="LTO92" s="584"/>
      <c r="LTP92" s="584"/>
      <c r="LTQ92" s="584"/>
      <c r="LTR92" s="584"/>
      <c r="LTS92" s="584"/>
      <c r="LTT92" s="584"/>
      <c r="LTU92" s="584"/>
      <c r="LTV92" s="584"/>
      <c r="LTW92" s="584"/>
      <c r="LTX92" s="584"/>
      <c r="LTY92" s="584"/>
      <c r="LTZ92" s="584"/>
      <c r="LUA92" s="584"/>
      <c r="LUB92" s="584"/>
      <c r="LUC92" s="584"/>
      <c r="LUD92" s="584"/>
      <c r="LUE92" s="584"/>
      <c r="LUF92" s="584"/>
      <c r="LUG92" s="584"/>
      <c r="LUH92" s="584"/>
      <c r="LUI92" s="584"/>
      <c r="LUJ92" s="584"/>
      <c r="LUK92" s="584"/>
      <c r="LUL92" s="584"/>
      <c r="LUM92" s="584"/>
      <c r="LUN92" s="584"/>
      <c r="LUO92" s="584"/>
      <c r="LUP92" s="584"/>
      <c r="LUQ92" s="584"/>
      <c r="LUR92" s="584"/>
      <c r="LUS92" s="584"/>
      <c r="LUT92" s="584"/>
      <c r="LUU92" s="584"/>
      <c r="LUV92" s="584"/>
      <c r="LUW92" s="584"/>
      <c r="LUX92" s="584"/>
      <c r="LUY92" s="584"/>
      <c r="LUZ92" s="584"/>
      <c r="LVA92" s="584"/>
      <c r="LVB92" s="584"/>
      <c r="LVC92" s="584"/>
      <c r="LVD92" s="584"/>
      <c r="LVE92" s="584"/>
      <c r="LVF92" s="584"/>
      <c r="LVG92" s="584"/>
      <c r="LVH92" s="584"/>
      <c r="LVI92" s="584"/>
      <c r="LVJ92" s="584"/>
      <c r="LVK92" s="584"/>
      <c r="LVL92" s="584"/>
      <c r="LVM92" s="584"/>
      <c r="LVN92" s="584"/>
      <c r="LVO92" s="584"/>
      <c r="LVP92" s="584"/>
      <c r="LVQ92" s="584"/>
      <c r="LVR92" s="584"/>
      <c r="LVS92" s="584"/>
      <c r="LVT92" s="584"/>
      <c r="LVU92" s="584"/>
      <c r="LVV92" s="584"/>
      <c r="LVW92" s="584"/>
      <c r="LVX92" s="584"/>
      <c r="LVY92" s="584"/>
      <c r="LVZ92" s="584"/>
      <c r="LWA92" s="584"/>
      <c r="LWB92" s="584"/>
      <c r="LWC92" s="584"/>
      <c r="LWD92" s="584"/>
      <c r="LWE92" s="584"/>
      <c r="LWF92" s="584"/>
      <c r="LWG92" s="584"/>
      <c r="LWH92" s="584"/>
      <c r="LWI92" s="584"/>
      <c r="LWJ92" s="584"/>
      <c r="LWK92" s="584"/>
      <c r="LWL92" s="584"/>
      <c r="LWM92" s="584"/>
      <c r="LWN92" s="584"/>
      <c r="LWO92" s="584"/>
      <c r="LWP92" s="584"/>
      <c r="LWQ92" s="584"/>
      <c r="LWR92" s="584"/>
      <c r="LWS92" s="584"/>
      <c r="LWT92" s="584"/>
      <c r="LWU92" s="584"/>
      <c r="LWV92" s="584"/>
      <c r="LWW92" s="584"/>
      <c r="LWX92" s="584"/>
      <c r="LWY92" s="584"/>
      <c r="LWZ92" s="584"/>
      <c r="LXA92" s="584"/>
      <c r="LXB92" s="584"/>
      <c r="LXC92" s="584"/>
      <c r="LXD92" s="584"/>
      <c r="LXE92" s="584"/>
      <c r="LXF92" s="584"/>
      <c r="LXG92" s="584"/>
      <c r="LXH92" s="584"/>
      <c r="LXI92" s="584"/>
      <c r="LXJ92" s="584"/>
      <c r="LXK92" s="584"/>
      <c r="LXL92" s="584"/>
      <c r="LXM92" s="584"/>
      <c r="LXN92" s="584"/>
      <c r="LXO92" s="584"/>
      <c r="LXP92" s="584"/>
      <c r="LXQ92" s="584"/>
      <c r="LXR92" s="584"/>
      <c r="LXS92" s="584"/>
      <c r="LXT92" s="584"/>
      <c r="LXU92" s="584"/>
      <c r="LXV92" s="584"/>
      <c r="LXW92" s="584"/>
      <c r="LXX92" s="584"/>
      <c r="LXY92" s="584"/>
      <c r="LXZ92" s="584"/>
      <c r="LYA92" s="584"/>
      <c r="LYB92" s="584"/>
      <c r="LYC92" s="584"/>
      <c r="LYD92" s="584"/>
      <c r="LYE92" s="584"/>
      <c r="LYF92" s="584"/>
      <c r="LYG92" s="584"/>
      <c r="LYH92" s="584"/>
      <c r="LYI92" s="584"/>
      <c r="LYJ92" s="584"/>
      <c r="LYK92" s="584"/>
      <c r="LYL92" s="584"/>
      <c r="LYM92" s="584"/>
      <c r="LYN92" s="584"/>
      <c r="LYO92" s="584"/>
      <c r="LYP92" s="584"/>
      <c r="LYQ92" s="584"/>
      <c r="LYR92" s="584"/>
      <c r="LYS92" s="584"/>
      <c r="LYT92" s="584"/>
      <c r="LYU92" s="584"/>
      <c r="LYV92" s="584"/>
      <c r="LYW92" s="584"/>
      <c r="LYX92" s="584"/>
      <c r="LYY92" s="584"/>
      <c r="LYZ92" s="584"/>
      <c r="LZA92" s="584"/>
      <c r="LZB92" s="584"/>
      <c r="LZC92" s="584"/>
      <c r="LZD92" s="584"/>
      <c r="LZE92" s="584"/>
      <c r="LZF92" s="584"/>
      <c r="LZG92" s="584"/>
      <c r="LZH92" s="584"/>
      <c r="LZI92" s="584"/>
      <c r="LZJ92" s="584"/>
      <c r="LZK92" s="584"/>
      <c r="LZL92" s="584"/>
      <c r="LZM92" s="584"/>
      <c r="LZN92" s="584"/>
      <c r="LZO92" s="584"/>
      <c r="LZP92" s="584"/>
      <c r="LZQ92" s="584"/>
      <c r="LZR92" s="584"/>
      <c r="LZS92" s="584"/>
      <c r="LZT92" s="584"/>
      <c r="LZU92" s="584"/>
      <c r="LZV92" s="584"/>
      <c r="LZW92" s="584"/>
      <c r="LZX92" s="584"/>
      <c r="LZY92" s="584"/>
      <c r="LZZ92" s="584"/>
      <c r="MAA92" s="584"/>
      <c r="MAB92" s="584"/>
      <c r="MAC92" s="584"/>
      <c r="MAD92" s="584"/>
      <c r="MAE92" s="584"/>
      <c r="MAF92" s="584"/>
      <c r="MAG92" s="584"/>
      <c r="MAH92" s="584"/>
      <c r="MAI92" s="584"/>
      <c r="MAJ92" s="584"/>
      <c r="MAK92" s="584"/>
      <c r="MAL92" s="584"/>
      <c r="MAM92" s="584"/>
      <c r="MAN92" s="584"/>
      <c r="MAO92" s="584"/>
      <c r="MAP92" s="584"/>
      <c r="MAQ92" s="584"/>
      <c r="MAR92" s="584"/>
      <c r="MAS92" s="584"/>
      <c r="MAT92" s="584"/>
      <c r="MAU92" s="584"/>
      <c r="MAV92" s="584"/>
      <c r="MAW92" s="584"/>
      <c r="MAX92" s="584"/>
      <c r="MAY92" s="584"/>
      <c r="MAZ92" s="584"/>
      <c r="MBA92" s="584"/>
      <c r="MBB92" s="584"/>
      <c r="MBC92" s="584"/>
      <c r="MBD92" s="584"/>
      <c r="MBE92" s="584"/>
      <c r="MBF92" s="584"/>
      <c r="MBG92" s="584"/>
      <c r="MBH92" s="584"/>
      <c r="MBI92" s="584"/>
      <c r="MBJ92" s="584"/>
      <c r="MBK92" s="584"/>
      <c r="MBL92" s="584"/>
      <c r="MBM92" s="584"/>
      <c r="MBN92" s="584"/>
      <c r="MBO92" s="584"/>
      <c r="MBP92" s="584"/>
      <c r="MBQ92" s="584"/>
      <c r="MBR92" s="584"/>
      <c r="MBS92" s="584"/>
      <c r="MBT92" s="584"/>
      <c r="MBU92" s="584"/>
      <c r="MBV92" s="584"/>
      <c r="MBW92" s="584"/>
      <c r="MBX92" s="584"/>
      <c r="MBY92" s="584"/>
      <c r="MBZ92" s="584"/>
      <c r="MCA92" s="584"/>
      <c r="MCB92" s="584"/>
      <c r="MCC92" s="584"/>
      <c r="MCD92" s="584"/>
      <c r="MCE92" s="584"/>
      <c r="MCF92" s="584"/>
      <c r="MCG92" s="584"/>
      <c r="MCH92" s="584"/>
      <c r="MCI92" s="584"/>
      <c r="MCJ92" s="584"/>
      <c r="MCK92" s="584"/>
      <c r="MCL92" s="584"/>
      <c r="MCM92" s="584"/>
      <c r="MCN92" s="584"/>
      <c r="MCO92" s="584"/>
      <c r="MCP92" s="584"/>
      <c r="MCQ92" s="584"/>
      <c r="MCR92" s="584"/>
      <c r="MCS92" s="584"/>
      <c r="MCT92" s="584"/>
      <c r="MCU92" s="584"/>
      <c r="MCV92" s="584"/>
      <c r="MCW92" s="584"/>
      <c r="MCX92" s="584"/>
      <c r="MCY92" s="584"/>
      <c r="MCZ92" s="584"/>
      <c r="MDA92" s="584"/>
      <c r="MDB92" s="584"/>
      <c r="MDC92" s="584"/>
      <c r="MDD92" s="584"/>
      <c r="MDE92" s="584"/>
      <c r="MDF92" s="584"/>
      <c r="MDG92" s="584"/>
      <c r="MDH92" s="584"/>
      <c r="MDI92" s="584"/>
      <c r="MDJ92" s="584"/>
      <c r="MDK92" s="584"/>
      <c r="MDL92" s="584"/>
      <c r="MDM92" s="584"/>
      <c r="MDN92" s="584"/>
      <c r="MDO92" s="584"/>
      <c r="MDP92" s="584"/>
      <c r="MDQ92" s="584"/>
      <c r="MDR92" s="584"/>
      <c r="MDS92" s="584"/>
      <c r="MDT92" s="584"/>
      <c r="MDU92" s="584"/>
      <c r="MDV92" s="584"/>
      <c r="MDW92" s="584"/>
      <c r="MDX92" s="584"/>
      <c r="MDY92" s="584"/>
      <c r="MDZ92" s="584"/>
      <c r="MEA92" s="584"/>
      <c r="MEB92" s="584"/>
      <c r="MEC92" s="584"/>
      <c r="MED92" s="584"/>
      <c r="MEE92" s="584"/>
      <c r="MEF92" s="584"/>
      <c r="MEG92" s="584"/>
      <c r="MEH92" s="584"/>
      <c r="MEI92" s="584"/>
      <c r="MEJ92" s="584"/>
      <c r="MEK92" s="584"/>
      <c r="MEL92" s="584"/>
      <c r="MEM92" s="584"/>
      <c r="MEN92" s="584"/>
      <c r="MEO92" s="584"/>
      <c r="MEP92" s="584"/>
      <c r="MEQ92" s="584"/>
      <c r="MER92" s="584"/>
      <c r="MES92" s="584"/>
      <c r="MET92" s="584"/>
      <c r="MEU92" s="584"/>
      <c r="MEV92" s="584"/>
      <c r="MEW92" s="584"/>
      <c r="MEX92" s="584"/>
      <c r="MEY92" s="584"/>
      <c r="MEZ92" s="584"/>
      <c r="MFA92" s="584"/>
      <c r="MFB92" s="584"/>
      <c r="MFC92" s="584"/>
      <c r="MFD92" s="584"/>
      <c r="MFE92" s="584"/>
      <c r="MFF92" s="584"/>
      <c r="MFG92" s="584"/>
      <c r="MFH92" s="584"/>
      <c r="MFI92" s="584"/>
      <c r="MFJ92" s="584"/>
      <c r="MFK92" s="584"/>
      <c r="MFL92" s="584"/>
      <c r="MFM92" s="584"/>
      <c r="MFN92" s="584"/>
      <c r="MFO92" s="584"/>
      <c r="MFP92" s="584"/>
      <c r="MFQ92" s="584"/>
      <c r="MFR92" s="584"/>
      <c r="MFS92" s="584"/>
      <c r="MFT92" s="584"/>
      <c r="MFU92" s="584"/>
      <c r="MFV92" s="584"/>
      <c r="MFW92" s="584"/>
      <c r="MFX92" s="584"/>
      <c r="MFY92" s="584"/>
      <c r="MFZ92" s="584"/>
      <c r="MGA92" s="584"/>
      <c r="MGB92" s="584"/>
      <c r="MGC92" s="584"/>
      <c r="MGD92" s="584"/>
      <c r="MGE92" s="584"/>
      <c r="MGF92" s="584"/>
      <c r="MGG92" s="584"/>
      <c r="MGH92" s="584"/>
      <c r="MGI92" s="584"/>
      <c r="MGJ92" s="584"/>
      <c r="MGK92" s="584"/>
      <c r="MGL92" s="584"/>
      <c r="MGM92" s="584"/>
      <c r="MGN92" s="584"/>
      <c r="MGO92" s="584"/>
      <c r="MGP92" s="584"/>
      <c r="MGQ92" s="584"/>
      <c r="MGR92" s="584"/>
      <c r="MGS92" s="584"/>
      <c r="MGT92" s="584"/>
      <c r="MGU92" s="584"/>
      <c r="MGV92" s="584"/>
      <c r="MGW92" s="584"/>
      <c r="MGX92" s="584"/>
      <c r="MGY92" s="584"/>
      <c r="MGZ92" s="584"/>
      <c r="MHA92" s="584"/>
      <c r="MHB92" s="584"/>
      <c r="MHC92" s="584"/>
      <c r="MHD92" s="584"/>
      <c r="MHE92" s="584"/>
      <c r="MHF92" s="584"/>
      <c r="MHG92" s="584"/>
      <c r="MHH92" s="584"/>
      <c r="MHI92" s="584"/>
      <c r="MHJ92" s="584"/>
      <c r="MHK92" s="584"/>
      <c r="MHL92" s="584"/>
      <c r="MHM92" s="584"/>
      <c r="MHN92" s="584"/>
      <c r="MHO92" s="584"/>
      <c r="MHP92" s="584"/>
      <c r="MHQ92" s="584"/>
      <c r="MHR92" s="584"/>
      <c r="MHS92" s="584"/>
      <c r="MHT92" s="584"/>
      <c r="MHU92" s="584"/>
      <c r="MHV92" s="584"/>
      <c r="MHW92" s="584"/>
      <c r="MHX92" s="584"/>
      <c r="MHY92" s="584"/>
      <c r="MHZ92" s="584"/>
      <c r="MIA92" s="584"/>
      <c r="MIB92" s="584"/>
      <c r="MIC92" s="584"/>
      <c r="MID92" s="584"/>
      <c r="MIE92" s="584"/>
      <c r="MIF92" s="584"/>
      <c r="MIG92" s="584"/>
      <c r="MIH92" s="584"/>
      <c r="MII92" s="584"/>
      <c r="MIJ92" s="584"/>
      <c r="MIK92" s="584"/>
      <c r="MIL92" s="584"/>
      <c r="MIM92" s="584"/>
      <c r="MIN92" s="584"/>
      <c r="MIO92" s="584"/>
      <c r="MIP92" s="584"/>
      <c r="MIQ92" s="584"/>
      <c r="MIR92" s="584"/>
      <c r="MIS92" s="584"/>
      <c r="MIT92" s="584"/>
      <c r="MIU92" s="584"/>
      <c r="MIV92" s="584"/>
      <c r="MIW92" s="584"/>
      <c r="MIX92" s="584"/>
      <c r="MIY92" s="584"/>
      <c r="MIZ92" s="584"/>
      <c r="MJA92" s="584"/>
      <c r="MJB92" s="584"/>
      <c r="MJC92" s="584"/>
      <c r="MJD92" s="584"/>
      <c r="MJE92" s="584"/>
      <c r="MJF92" s="584"/>
      <c r="MJG92" s="584"/>
      <c r="MJH92" s="584"/>
      <c r="MJI92" s="584"/>
      <c r="MJJ92" s="584"/>
      <c r="MJK92" s="584"/>
      <c r="MJL92" s="584"/>
      <c r="MJM92" s="584"/>
      <c r="MJN92" s="584"/>
      <c r="MJO92" s="584"/>
      <c r="MJP92" s="584"/>
      <c r="MJQ92" s="584"/>
      <c r="MJR92" s="584"/>
      <c r="MJS92" s="584"/>
      <c r="MJT92" s="584"/>
      <c r="MJU92" s="584"/>
      <c r="MJV92" s="584"/>
      <c r="MJW92" s="584"/>
      <c r="MJX92" s="584"/>
      <c r="MJY92" s="584"/>
      <c r="MJZ92" s="584"/>
      <c r="MKA92" s="584"/>
      <c r="MKB92" s="584"/>
      <c r="MKC92" s="584"/>
      <c r="MKD92" s="584"/>
      <c r="MKE92" s="584"/>
      <c r="MKF92" s="584"/>
      <c r="MKG92" s="584"/>
      <c r="MKH92" s="584"/>
      <c r="MKI92" s="584"/>
      <c r="MKJ92" s="584"/>
      <c r="MKK92" s="584"/>
      <c r="MKL92" s="584"/>
      <c r="MKM92" s="584"/>
      <c r="MKN92" s="584"/>
      <c r="MKO92" s="584"/>
      <c r="MKP92" s="584"/>
      <c r="MKQ92" s="584"/>
      <c r="MKR92" s="584"/>
      <c r="MKS92" s="584"/>
      <c r="MKT92" s="584"/>
      <c r="MKU92" s="584"/>
      <c r="MKV92" s="584"/>
      <c r="MKW92" s="584"/>
      <c r="MKX92" s="584"/>
      <c r="MKY92" s="584"/>
      <c r="MKZ92" s="584"/>
      <c r="MLA92" s="584"/>
      <c r="MLB92" s="584"/>
      <c r="MLC92" s="584"/>
      <c r="MLD92" s="584"/>
      <c r="MLE92" s="584"/>
      <c r="MLF92" s="584"/>
      <c r="MLG92" s="584"/>
      <c r="MLH92" s="584"/>
      <c r="MLI92" s="584"/>
      <c r="MLJ92" s="584"/>
      <c r="MLK92" s="584"/>
      <c r="MLL92" s="584"/>
      <c r="MLM92" s="584"/>
      <c r="MLN92" s="584"/>
      <c r="MLO92" s="584"/>
      <c r="MLP92" s="584"/>
      <c r="MLQ92" s="584"/>
      <c r="MLR92" s="584"/>
      <c r="MLS92" s="584"/>
      <c r="MLT92" s="584"/>
      <c r="MLU92" s="584"/>
      <c r="MLV92" s="584"/>
      <c r="MLW92" s="584"/>
      <c r="MLX92" s="584"/>
      <c r="MLY92" s="584"/>
      <c r="MLZ92" s="584"/>
      <c r="MMA92" s="584"/>
      <c r="MMB92" s="584"/>
      <c r="MMC92" s="584"/>
      <c r="MMD92" s="584"/>
      <c r="MME92" s="584"/>
      <c r="MMF92" s="584"/>
      <c r="MMG92" s="584"/>
      <c r="MMH92" s="584"/>
      <c r="MMI92" s="584"/>
      <c r="MMJ92" s="584"/>
      <c r="MMK92" s="584"/>
      <c r="MML92" s="584"/>
      <c r="MMM92" s="584"/>
      <c r="MMN92" s="584"/>
      <c r="MMO92" s="584"/>
      <c r="MMP92" s="584"/>
      <c r="MMQ92" s="584"/>
      <c r="MMR92" s="584"/>
      <c r="MMS92" s="584"/>
      <c r="MMT92" s="584"/>
      <c r="MMU92" s="584"/>
      <c r="MMV92" s="584"/>
      <c r="MMW92" s="584"/>
      <c r="MMX92" s="584"/>
      <c r="MMY92" s="584"/>
      <c r="MMZ92" s="584"/>
      <c r="MNA92" s="584"/>
      <c r="MNB92" s="584"/>
      <c r="MNC92" s="584"/>
      <c r="MND92" s="584"/>
      <c r="MNE92" s="584"/>
      <c r="MNF92" s="584"/>
      <c r="MNG92" s="584"/>
      <c r="MNH92" s="584"/>
      <c r="MNI92" s="584"/>
      <c r="MNJ92" s="584"/>
      <c r="MNK92" s="584"/>
      <c r="MNL92" s="584"/>
      <c r="MNM92" s="584"/>
      <c r="MNN92" s="584"/>
      <c r="MNO92" s="584"/>
      <c r="MNP92" s="584"/>
      <c r="MNQ92" s="584"/>
      <c r="MNR92" s="584"/>
      <c r="MNS92" s="584"/>
      <c r="MNT92" s="584"/>
      <c r="MNU92" s="584"/>
      <c r="MNV92" s="584"/>
      <c r="MNW92" s="584"/>
      <c r="MNX92" s="584"/>
      <c r="MNY92" s="584"/>
      <c r="MNZ92" s="584"/>
      <c r="MOA92" s="584"/>
      <c r="MOB92" s="584"/>
      <c r="MOC92" s="584"/>
      <c r="MOD92" s="584"/>
      <c r="MOE92" s="584"/>
      <c r="MOF92" s="584"/>
      <c r="MOG92" s="584"/>
      <c r="MOH92" s="584"/>
      <c r="MOI92" s="584"/>
      <c r="MOJ92" s="584"/>
      <c r="MOK92" s="584"/>
      <c r="MOL92" s="584"/>
      <c r="MOM92" s="584"/>
      <c r="MON92" s="584"/>
      <c r="MOO92" s="584"/>
      <c r="MOP92" s="584"/>
      <c r="MOQ92" s="584"/>
      <c r="MOR92" s="584"/>
      <c r="MOS92" s="584"/>
      <c r="MOT92" s="584"/>
      <c r="MOU92" s="584"/>
      <c r="MOV92" s="584"/>
      <c r="MOW92" s="584"/>
      <c r="MOX92" s="584"/>
      <c r="MOY92" s="584"/>
      <c r="MOZ92" s="584"/>
      <c r="MPA92" s="584"/>
      <c r="MPB92" s="584"/>
      <c r="MPC92" s="584"/>
      <c r="MPD92" s="584"/>
      <c r="MPE92" s="584"/>
      <c r="MPF92" s="584"/>
      <c r="MPG92" s="584"/>
      <c r="MPH92" s="584"/>
      <c r="MPI92" s="584"/>
      <c r="MPJ92" s="584"/>
      <c r="MPK92" s="584"/>
      <c r="MPL92" s="584"/>
      <c r="MPM92" s="584"/>
      <c r="MPN92" s="584"/>
      <c r="MPO92" s="584"/>
      <c r="MPP92" s="584"/>
      <c r="MPQ92" s="584"/>
      <c r="MPR92" s="584"/>
      <c r="MPS92" s="584"/>
      <c r="MPT92" s="584"/>
      <c r="MPU92" s="584"/>
      <c r="MPV92" s="584"/>
      <c r="MPW92" s="584"/>
      <c r="MPX92" s="584"/>
      <c r="MPY92" s="584"/>
      <c r="MPZ92" s="584"/>
      <c r="MQA92" s="584"/>
      <c r="MQB92" s="584"/>
      <c r="MQC92" s="584"/>
      <c r="MQD92" s="584"/>
      <c r="MQE92" s="584"/>
      <c r="MQF92" s="584"/>
      <c r="MQG92" s="584"/>
      <c r="MQH92" s="584"/>
      <c r="MQI92" s="584"/>
      <c r="MQJ92" s="584"/>
      <c r="MQK92" s="584"/>
      <c r="MQL92" s="584"/>
      <c r="MQM92" s="584"/>
      <c r="MQN92" s="584"/>
      <c r="MQO92" s="584"/>
      <c r="MQP92" s="584"/>
      <c r="MQQ92" s="584"/>
      <c r="MQR92" s="584"/>
      <c r="MQS92" s="584"/>
      <c r="MQT92" s="584"/>
      <c r="MQU92" s="584"/>
      <c r="MQV92" s="584"/>
      <c r="MQW92" s="584"/>
      <c r="MQX92" s="584"/>
      <c r="MQY92" s="584"/>
      <c r="MQZ92" s="584"/>
      <c r="MRA92" s="584"/>
      <c r="MRB92" s="584"/>
      <c r="MRC92" s="584"/>
      <c r="MRD92" s="584"/>
      <c r="MRE92" s="584"/>
      <c r="MRF92" s="584"/>
      <c r="MRG92" s="584"/>
      <c r="MRH92" s="584"/>
      <c r="MRI92" s="584"/>
      <c r="MRJ92" s="584"/>
      <c r="MRK92" s="584"/>
      <c r="MRL92" s="584"/>
      <c r="MRM92" s="584"/>
      <c r="MRN92" s="584"/>
      <c r="MRO92" s="584"/>
      <c r="MRP92" s="584"/>
      <c r="MRQ92" s="584"/>
      <c r="MRR92" s="584"/>
      <c r="MRS92" s="584"/>
      <c r="MRT92" s="584"/>
      <c r="MRU92" s="584"/>
      <c r="MRV92" s="584"/>
      <c r="MRW92" s="584"/>
      <c r="MRX92" s="584"/>
      <c r="MRY92" s="584"/>
      <c r="MRZ92" s="584"/>
      <c r="MSA92" s="584"/>
      <c r="MSB92" s="584"/>
      <c r="MSC92" s="584"/>
      <c r="MSD92" s="584"/>
      <c r="MSE92" s="584"/>
      <c r="MSF92" s="584"/>
      <c r="MSG92" s="584"/>
      <c r="MSH92" s="584"/>
      <c r="MSI92" s="584"/>
      <c r="MSJ92" s="584"/>
      <c r="MSK92" s="584"/>
      <c r="MSL92" s="584"/>
      <c r="MSM92" s="584"/>
      <c r="MSN92" s="584"/>
      <c r="MSO92" s="584"/>
      <c r="MSP92" s="584"/>
      <c r="MSQ92" s="584"/>
      <c r="MSR92" s="584"/>
      <c r="MSS92" s="584"/>
      <c r="MST92" s="584"/>
      <c r="MSU92" s="584"/>
      <c r="MSV92" s="584"/>
      <c r="MSW92" s="584"/>
      <c r="MSX92" s="584"/>
      <c r="MSY92" s="584"/>
      <c r="MSZ92" s="584"/>
      <c r="MTA92" s="584"/>
      <c r="MTB92" s="584"/>
      <c r="MTC92" s="584"/>
      <c r="MTD92" s="584"/>
      <c r="MTE92" s="584"/>
      <c r="MTF92" s="584"/>
      <c r="MTG92" s="584"/>
      <c r="MTH92" s="584"/>
      <c r="MTI92" s="584"/>
      <c r="MTJ92" s="584"/>
      <c r="MTK92" s="584"/>
      <c r="MTL92" s="584"/>
      <c r="MTM92" s="584"/>
      <c r="MTN92" s="584"/>
      <c r="MTO92" s="584"/>
      <c r="MTP92" s="584"/>
      <c r="MTQ92" s="584"/>
      <c r="MTR92" s="584"/>
      <c r="MTS92" s="584"/>
      <c r="MTT92" s="584"/>
      <c r="MTU92" s="584"/>
      <c r="MTV92" s="584"/>
      <c r="MTW92" s="584"/>
      <c r="MTX92" s="584"/>
      <c r="MTY92" s="584"/>
      <c r="MTZ92" s="584"/>
      <c r="MUA92" s="584"/>
      <c r="MUB92" s="584"/>
      <c r="MUC92" s="584"/>
      <c r="MUD92" s="584"/>
      <c r="MUE92" s="584"/>
      <c r="MUF92" s="584"/>
      <c r="MUG92" s="584"/>
      <c r="MUH92" s="584"/>
      <c r="MUI92" s="584"/>
      <c r="MUJ92" s="584"/>
      <c r="MUK92" s="584"/>
      <c r="MUL92" s="584"/>
      <c r="MUM92" s="584"/>
      <c r="MUN92" s="584"/>
      <c r="MUO92" s="584"/>
      <c r="MUP92" s="584"/>
      <c r="MUQ92" s="584"/>
      <c r="MUR92" s="584"/>
      <c r="MUS92" s="584"/>
      <c r="MUT92" s="584"/>
      <c r="MUU92" s="584"/>
      <c r="MUV92" s="584"/>
      <c r="MUW92" s="584"/>
      <c r="MUX92" s="584"/>
      <c r="MUY92" s="584"/>
      <c r="MUZ92" s="584"/>
      <c r="MVA92" s="584"/>
      <c r="MVB92" s="584"/>
      <c r="MVC92" s="584"/>
      <c r="MVD92" s="584"/>
      <c r="MVE92" s="584"/>
      <c r="MVF92" s="584"/>
      <c r="MVG92" s="584"/>
      <c r="MVH92" s="584"/>
      <c r="MVI92" s="584"/>
      <c r="MVJ92" s="584"/>
      <c r="MVK92" s="584"/>
      <c r="MVL92" s="584"/>
      <c r="MVM92" s="584"/>
      <c r="MVN92" s="584"/>
      <c r="MVO92" s="584"/>
      <c r="MVP92" s="584"/>
      <c r="MVQ92" s="584"/>
      <c r="MVR92" s="584"/>
      <c r="MVS92" s="584"/>
      <c r="MVT92" s="584"/>
      <c r="MVU92" s="584"/>
      <c r="MVV92" s="584"/>
      <c r="MVW92" s="584"/>
      <c r="MVX92" s="584"/>
      <c r="MVY92" s="584"/>
      <c r="MVZ92" s="584"/>
      <c r="MWA92" s="584"/>
      <c r="MWB92" s="584"/>
      <c r="MWC92" s="584"/>
      <c r="MWD92" s="584"/>
      <c r="MWE92" s="584"/>
      <c r="MWF92" s="584"/>
      <c r="MWG92" s="584"/>
      <c r="MWH92" s="584"/>
      <c r="MWI92" s="584"/>
      <c r="MWJ92" s="584"/>
      <c r="MWK92" s="584"/>
      <c r="MWL92" s="584"/>
      <c r="MWM92" s="584"/>
      <c r="MWN92" s="584"/>
      <c r="MWO92" s="584"/>
      <c r="MWP92" s="584"/>
      <c r="MWQ92" s="584"/>
      <c r="MWR92" s="584"/>
      <c r="MWS92" s="584"/>
      <c r="MWT92" s="584"/>
      <c r="MWU92" s="584"/>
      <c r="MWV92" s="584"/>
      <c r="MWW92" s="584"/>
      <c r="MWX92" s="584"/>
      <c r="MWY92" s="584"/>
      <c r="MWZ92" s="584"/>
      <c r="MXA92" s="584"/>
      <c r="MXB92" s="584"/>
      <c r="MXC92" s="584"/>
      <c r="MXD92" s="584"/>
      <c r="MXE92" s="584"/>
      <c r="MXF92" s="584"/>
      <c r="MXG92" s="584"/>
      <c r="MXH92" s="584"/>
      <c r="MXI92" s="584"/>
      <c r="MXJ92" s="584"/>
      <c r="MXK92" s="584"/>
      <c r="MXL92" s="584"/>
      <c r="MXM92" s="584"/>
      <c r="MXN92" s="584"/>
      <c r="MXO92" s="584"/>
      <c r="MXP92" s="584"/>
      <c r="MXQ92" s="584"/>
      <c r="MXR92" s="584"/>
      <c r="MXS92" s="584"/>
      <c r="MXT92" s="584"/>
      <c r="MXU92" s="584"/>
      <c r="MXV92" s="584"/>
      <c r="MXW92" s="584"/>
      <c r="MXX92" s="584"/>
      <c r="MXY92" s="584"/>
      <c r="MXZ92" s="584"/>
      <c r="MYA92" s="584"/>
      <c r="MYB92" s="584"/>
      <c r="MYC92" s="584"/>
      <c r="MYD92" s="584"/>
      <c r="MYE92" s="584"/>
      <c r="MYF92" s="584"/>
      <c r="MYG92" s="584"/>
      <c r="MYH92" s="584"/>
      <c r="MYI92" s="584"/>
      <c r="MYJ92" s="584"/>
      <c r="MYK92" s="584"/>
      <c r="MYL92" s="584"/>
      <c r="MYM92" s="584"/>
      <c r="MYN92" s="584"/>
      <c r="MYO92" s="584"/>
      <c r="MYP92" s="584"/>
      <c r="MYQ92" s="584"/>
      <c r="MYR92" s="584"/>
      <c r="MYS92" s="584"/>
      <c r="MYT92" s="584"/>
      <c r="MYU92" s="584"/>
      <c r="MYV92" s="584"/>
      <c r="MYW92" s="584"/>
      <c r="MYX92" s="584"/>
      <c r="MYY92" s="584"/>
      <c r="MYZ92" s="584"/>
      <c r="MZA92" s="584"/>
      <c r="MZB92" s="584"/>
      <c r="MZC92" s="584"/>
      <c r="MZD92" s="584"/>
      <c r="MZE92" s="584"/>
      <c r="MZF92" s="584"/>
      <c r="MZG92" s="584"/>
      <c r="MZH92" s="584"/>
      <c r="MZI92" s="584"/>
      <c r="MZJ92" s="584"/>
      <c r="MZK92" s="584"/>
      <c r="MZL92" s="584"/>
      <c r="MZM92" s="584"/>
      <c r="MZN92" s="584"/>
      <c r="MZO92" s="584"/>
      <c r="MZP92" s="584"/>
      <c r="MZQ92" s="584"/>
      <c r="MZR92" s="584"/>
      <c r="MZS92" s="584"/>
      <c r="MZT92" s="584"/>
      <c r="MZU92" s="584"/>
      <c r="MZV92" s="584"/>
      <c r="MZW92" s="584"/>
      <c r="MZX92" s="584"/>
      <c r="MZY92" s="584"/>
      <c r="MZZ92" s="584"/>
      <c r="NAA92" s="584"/>
      <c r="NAB92" s="584"/>
      <c r="NAC92" s="584"/>
      <c r="NAD92" s="584"/>
      <c r="NAE92" s="584"/>
      <c r="NAF92" s="584"/>
      <c r="NAG92" s="584"/>
      <c r="NAH92" s="584"/>
      <c r="NAI92" s="584"/>
      <c r="NAJ92" s="584"/>
      <c r="NAK92" s="584"/>
      <c r="NAL92" s="584"/>
      <c r="NAM92" s="584"/>
      <c r="NAN92" s="584"/>
      <c r="NAO92" s="584"/>
      <c r="NAP92" s="584"/>
      <c r="NAQ92" s="584"/>
      <c r="NAR92" s="584"/>
      <c r="NAS92" s="584"/>
      <c r="NAT92" s="584"/>
      <c r="NAU92" s="584"/>
      <c r="NAV92" s="584"/>
      <c r="NAW92" s="584"/>
      <c r="NAX92" s="584"/>
      <c r="NAY92" s="584"/>
      <c r="NAZ92" s="584"/>
      <c r="NBA92" s="584"/>
      <c r="NBB92" s="584"/>
      <c r="NBC92" s="584"/>
      <c r="NBD92" s="584"/>
      <c r="NBE92" s="584"/>
      <c r="NBF92" s="584"/>
      <c r="NBG92" s="584"/>
      <c r="NBH92" s="584"/>
      <c r="NBI92" s="584"/>
      <c r="NBJ92" s="584"/>
      <c r="NBK92" s="584"/>
      <c r="NBL92" s="584"/>
      <c r="NBM92" s="584"/>
      <c r="NBN92" s="584"/>
      <c r="NBO92" s="584"/>
      <c r="NBP92" s="584"/>
      <c r="NBQ92" s="584"/>
      <c r="NBR92" s="584"/>
      <c r="NBS92" s="584"/>
      <c r="NBT92" s="584"/>
      <c r="NBU92" s="584"/>
      <c r="NBV92" s="584"/>
      <c r="NBW92" s="584"/>
      <c r="NBX92" s="584"/>
      <c r="NBY92" s="584"/>
      <c r="NBZ92" s="584"/>
      <c r="NCA92" s="584"/>
      <c r="NCB92" s="584"/>
      <c r="NCC92" s="584"/>
      <c r="NCD92" s="584"/>
      <c r="NCE92" s="584"/>
      <c r="NCF92" s="584"/>
      <c r="NCG92" s="584"/>
      <c r="NCH92" s="584"/>
      <c r="NCI92" s="584"/>
      <c r="NCJ92" s="584"/>
      <c r="NCK92" s="584"/>
      <c r="NCL92" s="584"/>
      <c r="NCM92" s="584"/>
      <c r="NCN92" s="584"/>
      <c r="NCO92" s="584"/>
      <c r="NCP92" s="584"/>
      <c r="NCQ92" s="584"/>
      <c r="NCR92" s="584"/>
      <c r="NCS92" s="584"/>
      <c r="NCT92" s="584"/>
      <c r="NCU92" s="584"/>
      <c r="NCV92" s="584"/>
      <c r="NCW92" s="584"/>
      <c r="NCX92" s="584"/>
      <c r="NCY92" s="584"/>
      <c r="NCZ92" s="584"/>
      <c r="NDA92" s="584"/>
      <c r="NDB92" s="584"/>
      <c r="NDC92" s="584"/>
      <c r="NDD92" s="584"/>
      <c r="NDE92" s="584"/>
      <c r="NDF92" s="584"/>
      <c r="NDG92" s="584"/>
      <c r="NDH92" s="584"/>
      <c r="NDI92" s="584"/>
      <c r="NDJ92" s="584"/>
      <c r="NDK92" s="584"/>
      <c r="NDL92" s="584"/>
      <c r="NDM92" s="584"/>
      <c r="NDN92" s="584"/>
      <c r="NDO92" s="584"/>
      <c r="NDP92" s="584"/>
      <c r="NDQ92" s="584"/>
      <c r="NDR92" s="584"/>
      <c r="NDS92" s="584"/>
      <c r="NDT92" s="584"/>
      <c r="NDU92" s="584"/>
      <c r="NDV92" s="584"/>
      <c r="NDW92" s="584"/>
      <c r="NDX92" s="584"/>
      <c r="NDY92" s="584"/>
      <c r="NDZ92" s="584"/>
      <c r="NEA92" s="584"/>
      <c r="NEB92" s="584"/>
      <c r="NEC92" s="584"/>
      <c r="NED92" s="584"/>
      <c r="NEE92" s="584"/>
      <c r="NEF92" s="584"/>
      <c r="NEG92" s="584"/>
      <c r="NEH92" s="584"/>
      <c r="NEI92" s="584"/>
      <c r="NEJ92" s="584"/>
      <c r="NEK92" s="584"/>
      <c r="NEL92" s="584"/>
      <c r="NEM92" s="584"/>
      <c r="NEN92" s="584"/>
      <c r="NEO92" s="584"/>
      <c r="NEP92" s="584"/>
      <c r="NEQ92" s="584"/>
      <c r="NER92" s="584"/>
      <c r="NES92" s="584"/>
      <c r="NET92" s="584"/>
      <c r="NEU92" s="584"/>
      <c r="NEV92" s="584"/>
      <c r="NEW92" s="584"/>
      <c r="NEX92" s="584"/>
      <c r="NEY92" s="584"/>
      <c r="NEZ92" s="584"/>
      <c r="NFA92" s="584"/>
      <c r="NFB92" s="584"/>
      <c r="NFC92" s="584"/>
      <c r="NFD92" s="584"/>
      <c r="NFE92" s="584"/>
      <c r="NFF92" s="584"/>
      <c r="NFG92" s="584"/>
      <c r="NFH92" s="584"/>
      <c r="NFI92" s="584"/>
      <c r="NFJ92" s="584"/>
      <c r="NFK92" s="584"/>
      <c r="NFL92" s="584"/>
      <c r="NFM92" s="584"/>
      <c r="NFN92" s="584"/>
      <c r="NFO92" s="584"/>
      <c r="NFP92" s="584"/>
      <c r="NFQ92" s="584"/>
      <c r="NFR92" s="584"/>
      <c r="NFS92" s="584"/>
      <c r="NFT92" s="584"/>
      <c r="NFU92" s="584"/>
      <c r="NFV92" s="584"/>
      <c r="NFW92" s="584"/>
      <c r="NFX92" s="584"/>
      <c r="NFY92" s="584"/>
      <c r="NFZ92" s="584"/>
      <c r="NGA92" s="584"/>
      <c r="NGB92" s="584"/>
      <c r="NGC92" s="584"/>
      <c r="NGD92" s="584"/>
      <c r="NGE92" s="584"/>
      <c r="NGF92" s="584"/>
      <c r="NGG92" s="584"/>
      <c r="NGH92" s="584"/>
      <c r="NGI92" s="584"/>
      <c r="NGJ92" s="584"/>
      <c r="NGK92" s="584"/>
      <c r="NGL92" s="584"/>
      <c r="NGM92" s="584"/>
      <c r="NGN92" s="584"/>
      <c r="NGO92" s="584"/>
      <c r="NGP92" s="584"/>
      <c r="NGQ92" s="584"/>
      <c r="NGR92" s="584"/>
      <c r="NGS92" s="584"/>
      <c r="NGT92" s="584"/>
      <c r="NGU92" s="584"/>
      <c r="NGV92" s="584"/>
      <c r="NGW92" s="584"/>
      <c r="NGX92" s="584"/>
      <c r="NGY92" s="584"/>
      <c r="NGZ92" s="584"/>
      <c r="NHA92" s="584"/>
      <c r="NHB92" s="584"/>
      <c r="NHC92" s="584"/>
      <c r="NHD92" s="584"/>
      <c r="NHE92" s="584"/>
      <c r="NHF92" s="584"/>
      <c r="NHG92" s="584"/>
      <c r="NHH92" s="584"/>
      <c r="NHI92" s="584"/>
      <c r="NHJ92" s="584"/>
      <c r="NHK92" s="584"/>
      <c r="NHL92" s="584"/>
      <c r="NHM92" s="584"/>
      <c r="NHN92" s="584"/>
      <c r="NHO92" s="584"/>
      <c r="NHP92" s="584"/>
      <c r="NHQ92" s="584"/>
      <c r="NHR92" s="584"/>
      <c r="NHS92" s="584"/>
      <c r="NHT92" s="584"/>
      <c r="NHU92" s="584"/>
      <c r="NHV92" s="584"/>
      <c r="NHW92" s="584"/>
      <c r="NHX92" s="584"/>
      <c r="NHY92" s="584"/>
      <c r="NHZ92" s="584"/>
      <c r="NIA92" s="584"/>
      <c r="NIB92" s="584"/>
      <c r="NIC92" s="584"/>
      <c r="NID92" s="584"/>
      <c r="NIE92" s="584"/>
      <c r="NIF92" s="584"/>
      <c r="NIG92" s="584"/>
      <c r="NIH92" s="584"/>
      <c r="NII92" s="584"/>
      <c r="NIJ92" s="584"/>
      <c r="NIK92" s="584"/>
      <c r="NIL92" s="584"/>
      <c r="NIM92" s="584"/>
      <c r="NIN92" s="584"/>
      <c r="NIO92" s="584"/>
      <c r="NIP92" s="584"/>
      <c r="NIQ92" s="584"/>
      <c r="NIR92" s="584"/>
      <c r="NIS92" s="584"/>
      <c r="NIT92" s="584"/>
      <c r="NIU92" s="584"/>
      <c r="NIV92" s="584"/>
      <c r="NIW92" s="584"/>
      <c r="NIX92" s="584"/>
      <c r="NIY92" s="584"/>
      <c r="NIZ92" s="584"/>
      <c r="NJA92" s="584"/>
      <c r="NJB92" s="584"/>
      <c r="NJC92" s="584"/>
      <c r="NJD92" s="584"/>
      <c r="NJE92" s="584"/>
      <c r="NJF92" s="584"/>
      <c r="NJG92" s="584"/>
      <c r="NJH92" s="584"/>
      <c r="NJI92" s="584"/>
      <c r="NJJ92" s="584"/>
      <c r="NJK92" s="584"/>
      <c r="NJL92" s="584"/>
      <c r="NJM92" s="584"/>
      <c r="NJN92" s="584"/>
      <c r="NJO92" s="584"/>
      <c r="NJP92" s="584"/>
      <c r="NJQ92" s="584"/>
      <c r="NJR92" s="584"/>
      <c r="NJS92" s="584"/>
      <c r="NJT92" s="584"/>
      <c r="NJU92" s="584"/>
      <c r="NJV92" s="584"/>
      <c r="NJW92" s="584"/>
      <c r="NJX92" s="584"/>
      <c r="NJY92" s="584"/>
      <c r="NJZ92" s="584"/>
      <c r="NKA92" s="584"/>
      <c r="NKB92" s="584"/>
      <c r="NKC92" s="584"/>
      <c r="NKD92" s="584"/>
      <c r="NKE92" s="584"/>
      <c r="NKF92" s="584"/>
      <c r="NKG92" s="584"/>
      <c r="NKH92" s="584"/>
      <c r="NKI92" s="584"/>
      <c r="NKJ92" s="584"/>
      <c r="NKK92" s="584"/>
      <c r="NKL92" s="584"/>
      <c r="NKM92" s="584"/>
      <c r="NKN92" s="584"/>
      <c r="NKO92" s="584"/>
      <c r="NKP92" s="584"/>
      <c r="NKQ92" s="584"/>
      <c r="NKR92" s="584"/>
      <c r="NKS92" s="584"/>
      <c r="NKT92" s="584"/>
      <c r="NKU92" s="584"/>
      <c r="NKV92" s="584"/>
      <c r="NKW92" s="584"/>
      <c r="NKX92" s="584"/>
      <c r="NKY92" s="584"/>
      <c r="NKZ92" s="584"/>
      <c r="NLA92" s="584"/>
      <c r="NLB92" s="584"/>
      <c r="NLC92" s="584"/>
      <c r="NLD92" s="584"/>
      <c r="NLE92" s="584"/>
      <c r="NLF92" s="584"/>
      <c r="NLG92" s="584"/>
      <c r="NLH92" s="584"/>
      <c r="NLI92" s="584"/>
      <c r="NLJ92" s="584"/>
      <c r="NLK92" s="584"/>
      <c r="NLL92" s="584"/>
      <c r="NLM92" s="584"/>
      <c r="NLN92" s="584"/>
      <c r="NLO92" s="584"/>
      <c r="NLP92" s="584"/>
      <c r="NLQ92" s="584"/>
      <c r="NLR92" s="584"/>
      <c r="NLS92" s="584"/>
      <c r="NLT92" s="584"/>
      <c r="NLU92" s="584"/>
      <c r="NLV92" s="584"/>
      <c r="NLW92" s="584"/>
      <c r="NLX92" s="584"/>
      <c r="NLY92" s="584"/>
      <c r="NLZ92" s="584"/>
      <c r="NMA92" s="584"/>
      <c r="NMB92" s="584"/>
      <c r="NMC92" s="584"/>
      <c r="NMD92" s="584"/>
      <c r="NME92" s="584"/>
      <c r="NMF92" s="584"/>
      <c r="NMG92" s="584"/>
      <c r="NMH92" s="584"/>
      <c r="NMI92" s="584"/>
      <c r="NMJ92" s="584"/>
      <c r="NMK92" s="584"/>
      <c r="NML92" s="584"/>
      <c r="NMM92" s="584"/>
      <c r="NMN92" s="584"/>
      <c r="NMO92" s="584"/>
      <c r="NMP92" s="584"/>
      <c r="NMQ92" s="584"/>
      <c r="NMR92" s="584"/>
      <c r="NMS92" s="584"/>
      <c r="NMT92" s="584"/>
      <c r="NMU92" s="584"/>
      <c r="NMV92" s="584"/>
      <c r="NMW92" s="584"/>
      <c r="NMX92" s="584"/>
      <c r="NMY92" s="584"/>
      <c r="NMZ92" s="584"/>
      <c r="NNA92" s="584"/>
      <c r="NNB92" s="584"/>
      <c r="NNC92" s="584"/>
      <c r="NND92" s="584"/>
      <c r="NNE92" s="584"/>
      <c r="NNF92" s="584"/>
      <c r="NNG92" s="584"/>
      <c r="NNH92" s="584"/>
      <c r="NNI92" s="584"/>
      <c r="NNJ92" s="584"/>
      <c r="NNK92" s="584"/>
      <c r="NNL92" s="584"/>
      <c r="NNM92" s="584"/>
      <c r="NNN92" s="584"/>
      <c r="NNO92" s="584"/>
      <c r="NNP92" s="584"/>
      <c r="NNQ92" s="584"/>
      <c r="NNR92" s="584"/>
      <c r="NNS92" s="584"/>
      <c r="NNT92" s="584"/>
      <c r="NNU92" s="584"/>
      <c r="NNV92" s="584"/>
      <c r="NNW92" s="584"/>
      <c r="NNX92" s="584"/>
      <c r="NNY92" s="584"/>
      <c r="NNZ92" s="584"/>
      <c r="NOA92" s="584"/>
      <c r="NOB92" s="584"/>
      <c r="NOC92" s="584"/>
      <c r="NOD92" s="584"/>
      <c r="NOE92" s="584"/>
      <c r="NOF92" s="584"/>
      <c r="NOG92" s="584"/>
      <c r="NOH92" s="584"/>
      <c r="NOI92" s="584"/>
      <c r="NOJ92" s="584"/>
      <c r="NOK92" s="584"/>
      <c r="NOL92" s="584"/>
      <c r="NOM92" s="584"/>
      <c r="NON92" s="584"/>
      <c r="NOO92" s="584"/>
      <c r="NOP92" s="584"/>
      <c r="NOQ92" s="584"/>
      <c r="NOR92" s="584"/>
      <c r="NOS92" s="584"/>
      <c r="NOT92" s="584"/>
      <c r="NOU92" s="584"/>
      <c r="NOV92" s="584"/>
      <c r="NOW92" s="584"/>
      <c r="NOX92" s="584"/>
      <c r="NOY92" s="584"/>
      <c r="NOZ92" s="584"/>
      <c r="NPA92" s="584"/>
      <c r="NPB92" s="584"/>
      <c r="NPC92" s="584"/>
      <c r="NPD92" s="584"/>
      <c r="NPE92" s="584"/>
      <c r="NPF92" s="584"/>
      <c r="NPG92" s="584"/>
      <c r="NPH92" s="584"/>
      <c r="NPI92" s="584"/>
      <c r="NPJ92" s="584"/>
      <c r="NPK92" s="584"/>
      <c r="NPL92" s="584"/>
      <c r="NPM92" s="584"/>
      <c r="NPN92" s="584"/>
      <c r="NPO92" s="584"/>
      <c r="NPP92" s="584"/>
      <c r="NPQ92" s="584"/>
      <c r="NPR92" s="584"/>
      <c r="NPS92" s="584"/>
      <c r="NPT92" s="584"/>
      <c r="NPU92" s="584"/>
      <c r="NPV92" s="584"/>
      <c r="NPW92" s="584"/>
      <c r="NPX92" s="584"/>
      <c r="NPY92" s="584"/>
      <c r="NPZ92" s="584"/>
      <c r="NQA92" s="584"/>
      <c r="NQB92" s="584"/>
      <c r="NQC92" s="584"/>
      <c r="NQD92" s="584"/>
      <c r="NQE92" s="584"/>
      <c r="NQF92" s="584"/>
      <c r="NQG92" s="584"/>
      <c r="NQH92" s="584"/>
      <c r="NQI92" s="584"/>
      <c r="NQJ92" s="584"/>
      <c r="NQK92" s="584"/>
      <c r="NQL92" s="584"/>
      <c r="NQM92" s="584"/>
      <c r="NQN92" s="584"/>
      <c r="NQO92" s="584"/>
      <c r="NQP92" s="584"/>
      <c r="NQQ92" s="584"/>
      <c r="NQR92" s="584"/>
      <c r="NQS92" s="584"/>
      <c r="NQT92" s="584"/>
      <c r="NQU92" s="584"/>
      <c r="NQV92" s="584"/>
      <c r="NQW92" s="584"/>
      <c r="NQX92" s="584"/>
      <c r="NQY92" s="584"/>
      <c r="NQZ92" s="584"/>
      <c r="NRA92" s="584"/>
      <c r="NRB92" s="584"/>
      <c r="NRC92" s="584"/>
      <c r="NRD92" s="584"/>
      <c r="NRE92" s="584"/>
      <c r="NRF92" s="584"/>
      <c r="NRG92" s="584"/>
      <c r="NRH92" s="584"/>
      <c r="NRI92" s="584"/>
      <c r="NRJ92" s="584"/>
      <c r="NRK92" s="584"/>
      <c r="NRL92" s="584"/>
      <c r="NRM92" s="584"/>
      <c r="NRN92" s="584"/>
      <c r="NRO92" s="584"/>
      <c r="NRP92" s="584"/>
      <c r="NRQ92" s="584"/>
      <c r="NRR92" s="584"/>
      <c r="NRS92" s="584"/>
      <c r="NRT92" s="584"/>
      <c r="NRU92" s="584"/>
      <c r="NRV92" s="584"/>
      <c r="NRW92" s="584"/>
      <c r="NRX92" s="584"/>
      <c r="NRY92" s="584"/>
      <c r="NRZ92" s="584"/>
      <c r="NSA92" s="584"/>
      <c r="NSB92" s="584"/>
      <c r="NSC92" s="584"/>
      <c r="NSD92" s="584"/>
      <c r="NSE92" s="584"/>
      <c r="NSF92" s="584"/>
      <c r="NSG92" s="584"/>
      <c r="NSH92" s="584"/>
      <c r="NSI92" s="584"/>
      <c r="NSJ92" s="584"/>
      <c r="NSK92" s="584"/>
      <c r="NSL92" s="584"/>
      <c r="NSM92" s="584"/>
      <c r="NSN92" s="584"/>
      <c r="NSO92" s="584"/>
      <c r="NSP92" s="584"/>
      <c r="NSQ92" s="584"/>
      <c r="NSR92" s="584"/>
      <c r="NSS92" s="584"/>
      <c r="NST92" s="584"/>
      <c r="NSU92" s="584"/>
      <c r="NSV92" s="584"/>
      <c r="NSW92" s="584"/>
      <c r="NSX92" s="584"/>
      <c r="NSY92" s="584"/>
      <c r="NSZ92" s="584"/>
      <c r="NTA92" s="584"/>
      <c r="NTB92" s="584"/>
      <c r="NTC92" s="584"/>
      <c r="NTD92" s="584"/>
      <c r="NTE92" s="584"/>
      <c r="NTF92" s="584"/>
      <c r="NTG92" s="584"/>
      <c r="NTH92" s="584"/>
      <c r="NTI92" s="584"/>
      <c r="NTJ92" s="584"/>
      <c r="NTK92" s="584"/>
      <c r="NTL92" s="584"/>
      <c r="NTM92" s="584"/>
      <c r="NTN92" s="584"/>
      <c r="NTO92" s="584"/>
      <c r="NTP92" s="584"/>
      <c r="NTQ92" s="584"/>
      <c r="NTR92" s="584"/>
      <c r="NTS92" s="584"/>
      <c r="NTT92" s="584"/>
      <c r="NTU92" s="584"/>
      <c r="NTV92" s="584"/>
      <c r="NTW92" s="584"/>
      <c r="NTX92" s="584"/>
      <c r="NTY92" s="584"/>
      <c r="NTZ92" s="584"/>
      <c r="NUA92" s="584"/>
      <c r="NUB92" s="584"/>
      <c r="NUC92" s="584"/>
      <c r="NUD92" s="584"/>
      <c r="NUE92" s="584"/>
      <c r="NUF92" s="584"/>
      <c r="NUG92" s="584"/>
      <c r="NUH92" s="584"/>
      <c r="NUI92" s="584"/>
      <c r="NUJ92" s="584"/>
      <c r="NUK92" s="584"/>
      <c r="NUL92" s="584"/>
      <c r="NUM92" s="584"/>
      <c r="NUN92" s="584"/>
      <c r="NUO92" s="584"/>
      <c r="NUP92" s="584"/>
      <c r="NUQ92" s="584"/>
      <c r="NUR92" s="584"/>
      <c r="NUS92" s="584"/>
      <c r="NUT92" s="584"/>
      <c r="NUU92" s="584"/>
      <c r="NUV92" s="584"/>
      <c r="NUW92" s="584"/>
      <c r="NUX92" s="584"/>
      <c r="NUY92" s="584"/>
      <c r="NUZ92" s="584"/>
      <c r="NVA92" s="584"/>
      <c r="NVB92" s="584"/>
      <c r="NVC92" s="584"/>
      <c r="NVD92" s="584"/>
      <c r="NVE92" s="584"/>
      <c r="NVF92" s="584"/>
      <c r="NVG92" s="584"/>
      <c r="NVH92" s="584"/>
      <c r="NVI92" s="584"/>
      <c r="NVJ92" s="584"/>
      <c r="NVK92" s="584"/>
      <c r="NVL92" s="584"/>
      <c r="NVM92" s="584"/>
      <c r="NVN92" s="584"/>
      <c r="NVO92" s="584"/>
      <c r="NVP92" s="584"/>
      <c r="NVQ92" s="584"/>
      <c r="NVR92" s="584"/>
      <c r="NVS92" s="584"/>
      <c r="NVT92" s="584"/>
      <c r="NVU92" s="584"/>
      <c r="NVV92" s="584"/>
      <c r="NVW92" s="584"/>
      <c r="NVX92" s="584"/>
      <c r="NVY92" s="584"/>
      <c r="NVZ92" s="584"/>
      <c r="NWA92" s="584"/>
      <c r="NWB92" s="584"/>
      <c r="NWC92" s="584"/>
      <c r="NWD92" s="584"/>
      <c r="NWE92" s="584"/>
      <c r="NWF92" s="584"/>
      <c r="NWG92" s="584"/>
      <c r="NWH92" s="584"/>
      <c r="NWI92" s="584"/>
      <c r="NWJ92" s="584"/>
      <c r="NWK92" s="584"/>
      <c r="NWL92" s="584"/>
      <c r="NWM92" s="584"/>
      <c r="NWN92" s="584"/>
      <c r="NWO92" s="584"/>
      <c r="NWP92" s="584"/>
      <c r="NWQ92" s="584"/>
      <c r="NWR92" s="584"/>
      <c r="NWS92" s="584"/>
      <c r="NWT92" s="584"/>
      <c r="NWU92" s="584"/>
      <c r="NWV92" s="584"/>
      <c r="NWW92" s="584"/>
      <c r="NWX92" s="584"/>
      <c r="NWY92" s="584"/>
      <c r="NWZ92" s="584"/>
      <c r="NXA92" s="584"/>
      <c r="NXB92" s="584"/>
      <c r="NXC92" s="584"/>
      <c r="NXD92" s="584"/>
      <c r="NXE92" s="584"/>
      <c r="NXF92" s="584"/>
      <c r="NXG92" s="584"/>
      <c r="NXH92" s="584"/>
      <c r="NXI92" s="584"/>
      <c r="NXJ92" s="584"/>
      <c r="NXK92" s="584"/>
      <c r="NXL92" s="584"/>
      <c r="NXM92" s="584"/>
      <c r="NXN92" s="584"/>
      <c r="NXO92" s="584"/>
      <c r="NXP92" s="584"/>
      <c r="NXQ92" s="584"/>
      <c r="NXR92" s="584"/>
      <c r="NXS92" s="584"/>
      <c r="NXT92" s="584"/>
      <c r="NXU92" s="584"/>
      <c r="NXV92" s="584"/>
      <c r="NXW92" s="584"/>
      <c r="NXX92" s="584"/>
      <c r="NXY92" s="584"/>
      <c r="NXZ92" s="584"/>
      <c r="NYA92" s="584"/>
      <c r="NYB92" s="584"/>
      <c r="NYC92" s="584"/>
      <c r="NYD92" s="584"/>
      <c r="NYE92" s="584"/>
      <c r="NYF92" s="584"/>
      <c r="NYG92" s="584"/>
      <c r="NYH92" s="584"/>
      <c r="NYI92" s="584"/>
      <c r="NYJ92" s="584"/>
      <c r="NYK92" s="584"/>
      <c r="NYL92" s="584"/>
      <c r="NYM92" s="584"/>
      <c r="NYN92" s="584"/>
      <c r="NYO92" s="584"/>
      <c r="NYP92" s="584"/>
      <c r="NYQ92" s="584"/>
      <c r="NYR92" s="584"/>
      <c r="NYS92" s="584"/>
      <c r="NYT92" s="584"/>
      <c r="NYU92" s="584"/>
      <c r="NYV92" s="584"/>
      <c r="NYW92" s="584"/>
      <c r="NYX92" s="584"/>
      <c r="NYY92" s="584"/>
      <c r="NYZ92" s="584"/>
      <c r="NZA92" s="584"/>
      <c r="NZB92" s="584"/>
      <c r="NZC92" s="584"/>
      <c r="NZD92" s="584"/>
      <c r="NZE92" s="584"/>
      <c r="NZF92" s="584"/>
      <c r="NZG92" s="584"/>
      <c r="NZH92" s="584"/>
      <c r="NZI92" s="584"/>
      <c r="NZJ92" s="584"/>
      <c r="NZK92" s="584"/>
      <c r="NZL92" s="584"/>
      <c r="NZM92" s="584"/>
      <c r="NZN92" s="584"/>
      <c r="NZO92" s="584"/>
      <c r="NZP92" s="584"/>
      <c r="NZQ92" s="584"/>
      <c r="NZR92" s="584"/>
      <c r="NZS92" s="584"/>
      <c r="NZT92" s="584"/>
      <c r="NZU92" s="584"/>
      <c r="NZV92" s="584"/>
      <c r="NZW92" s="584"/>
      <c r="NZX92" s="584"/>
      <c r="NZY92" s="584"/>
      <c r="NZZ92" s="584"/>
      <c r="OAA92" s="584"/>
      <c r="OAB92" s="584"/>
      <c r="OAC92" s="584"/>
      <c r="OAD92" s="584"/>
      <c r="OAE92" s="584"/>
      <c r="OAF92" s="584"/>
      <c r="OAG92" s="584"/>
      <c r="OAH92" s="584"/>
      <c r="OAI92" s="584"/>
      <c r="OAJ92" s="584"/>
      <c r="OAK92" s="584"/>
      <c r="OAL92" s="584"/>
      <c r="OAM92" s="584"/>
      <c r="OAN92" s="584"/>
      <c r="OAO92" s="584"/>
      <c r="OAP92" s="584"/>
      <c r="OAQ92" s="584"/>
      <c r="OAR92" s="584"/>
      <c r="OAS92" s="584"/>
      <c r="OAT92" s="584"/>
      <c r="OAU92" s="584"/>
      <c r="OAV92" s="584"/>
      <c r="OAW92" s="584"/>
      <c r="OAX92" s="584"/>
      <c r="OAY92" s="584"/>
      <c r="OAZ92" s="584"/>
      <c r="OBA92" s="584"/>
      <c r="OBB92" s="584"/>
      <c r="OBC92" s="584"/>
      <c r="OBD92" s="584"/>
      <c r="OBE92" s="584"/>
      <c r="OBF92" s="584"/>
      <c r="OBG92" s="584"/>
      <c r="OBH92" s="584"/>
      <c r="OBI92" s="584"/>
      <c r="OBJ92" s="584"/>
      <c r="OBK92" s="584"/>
      <c r="OBL92" s="584"/>
      <c r="OBM92" s="584"/>
      <c r="OBN92" s="584"/>
      <c r="OBO92" s="584"/>
      <c r="OBP92" s="584"/>
      <c r="OBQ92" s="584"/>
      <c r="OBR92" s="584"/>
      <c r="OBS92" s="584"/>
      <c r="OBT92" s="584"/>
      <c r="OBU92" s="584"/>
      <c r="OBV92" s="584"/>
      <c r="OBW92" s="584"/>
      <c r="OBX92" s="584"/>
      <c r="OBY92" s="584"/>
      <c r="OBZ92" s="584"/>
      <c r="OCA92" s="584"/>
      <c r="OCB92" s="584"/>
      <c r="OCC92" s="584"/>
      <c r="OCD92" s="584"/>
      <c r="OCE92" s="584"/>
      <c r="OCF92" s="584"/>
      <c r="OCG92" s="584"/>
      <c r="OCH92" s="584"/>
      <c r="OCI92" s="584"/>
      <c r="OCJ92" s="584"/>
      <c r="OCK92" s="584"/>
      <c r="OCL92" s="584"/>
      <c r="OCM92" s="584"/>
      <c r="OCN92" s="584"/>
      <c r="OCO92" s="584"/>
      <c r="OCP92" s="584"/>
      <c r="OCQ92" s="584"/>
      <c r="OCR92" s="584"/>
      <c r="OCS92" s="584"/>
      <c r="OCT92" s="584"/>
      <c r="OCU92" s="584"/>
      <c r="OCV92" s="584"/>
      <c r="OCW92" s="584"/>
      <c r="OCX92" s="584"/>
      <c r="OCY92" s="584"/>
      <c r="OCZ92" s="584"/>
      <c r="ODA92" s="584"/>
      <c r="ODB92" s="584"/>
      <c r="ODC92" s="584"/>
      <c r="ODD92" s="584"/>
      <c r="ODE92" s="584"/>
      <c r="ODF92" s="584"/>
      <c r="ODG92" s="584"/>
      <c r="ODH92" s="584"/>
      <c r="ODI92" s="584"/>
      <c r="ODJ92" s="584"/>
      <c r="ODK92" s="584"/>
      <c r="ODL92" s="584"/>
      <c r="ODM92" s="584"/>
      <c r="ODN92" s="584"/>
      <c r="ODO92" s="584"/>
      <c r="ODP92" s="584"/>
      <c r="ODQ92" s="584"/>
      <c r="ODR92" s="584"/>
      <c r="ODS92" s="584"/>
      <c r="ODT92" s="584"/>
      <c r="ODU92" s="584"/>
      <c r="ODV92" s="584"/>
      <c r="ODW92" s="584"/>
      <c r="ODX92" s="584"/>
      <c r="ODY92" s="584"/>
      <c r="ODZ92" s="584"/>
      <c r="OEA92" s="584"/>
      <c r="OEB92" s="584"/>
      <c r="OEC92" s="584"/>
      <c r="OED92" s="584"/>
      <c r="OEE92" s="584"/>
      <c r="OEF92" s="584"/>
      <c r="OEG92" s="584"/>
      <c r="OEH92" s="584"/>
      <c r="OEI92" s="584"/>
      <c r="OEJ92" s="584"/>
      <c r="OEK92" s="584"/>
      <c r="OEL92" s="584"/>
      <c r="OEM92" s="584"/>
      <c r="OEN92" s="584"/>
      <c r="OEO92" s="584"/>
      <c r="OEP92" s="584"/>
      <c r="OEQ92" s="584"/>
      <c r="OER92" s="584"/>
      <c r="OES92" s="584"/>
      <c r="OET92" s="584"/>
      <c r="OEU92" s="584"/>
      <c r="OEV92" s="584"/>
      <c r="OEW92" s="584"/>
      <c r="OEX92" s="584"/>
      <c r="OEY92" s="584"/>
      <c r="OEZ92" s="584"/>
      <c r="OFA92" s="584"/>
      <c r="OFB92" s="584"/>
      <c r="OFC92" s="584"/>
      <c r="OFD92" s="584"/>
      <c r="OFE92" s="584"/>
      <c r="OFF92" s="584"/>
      <c r="OFG92" s="584"/>
      <c r="OFH92" s="584"/>
      <c r="OFI92" s="584"/>
      <c r="OFJ92" s="584"/>
      <c r="OFK92" s="584"/>
      <c r="OFL92" s="584"/>
      <c r="OFM92" s="584"/>
      <c r="OFN92" s="584"/>
      <c r="OFO92" s="584"/>
      <c r="OFP92" s="584"/>
      <c r="OFQ92" s="584"/>
      <c r="OFR92" s="584"/>
      <c r="OFS92" s="584"/>
      <c r="OFT92" s="584"/>
      <c r="OFU92" s="584"/>
      <c r="OFV92" s="584"/>
      <c r="OFW92" s="584"/>
      <c r="OFX92" s="584"/>
      <c r="OFY92" s="584"/>
      <c r="OFZ92" s="584"/>
      <c r="OGA92" s="584"/>
      <c r="OGB92" s="584"/>
      <c r="OGC92" s="584"/>
      <c r="OGD92" s="584"/>
      <c r="OGE92" s="584"/>
      <c r="OGF92" s="584"/>
      <c r="OGG92" s="584"/>
      <c r="OGH92" s="584"/>
      <c r="OGI92" s="584"/>
      <c r="OGJ92" s="584"/>
      <c r="OGK92" s="584"/>
      <c r="OGL92" s="584"/>
      <c r="OGM92" s="584"/>
      <c r="OGN92" s="584"/>
      <c r="OGO92" s="584"/>
      <c r="OGP92" s="584"/>
      <c r="OGQ92" s="584"/>
      <c r="OGR92" s="584"/>
      <c r="OGS92" s="584"/>
      <c r="OGT92" s="584"/>
      <c r="OGU92" s="584"/>
      <c r="OGV92" s="584"/>
      <c r="OGW92" s="584"/>
      <c r="OGX92" s="584"/>
      <c r="OGY92" s="584"/>
      <c r="OGZ92" s="584"/>
      <c r="OHA92" s="584"/>
      <c r="OHB92" s="584"/>
      <c r="OHC92" s="584"/>
      <c r="OHD92" s="584"/>
      <c r="OHE92" s="584"/>
      <c r="OHF92" s="584"/>
      <c r="OHG92" s="584"/>
      <c r="OHH92" s="584"/>
      <c r="OHI92" s="584"/>
      <c r="OHJ92" s="584"/>
      <c r="OHK92" s="584"/>
      <c r="OHL92" s="584"/>
      <c r="OHM92" s="584"/>
      <c r="OHN92" s="584"/>
      <c r="OHO92" s="584"/>
      <c r="OHP92" s="584"/>
      <c r="OHQ92" s="584"/>
      <c r="OHR92" s="584"/>
      <c r="OHS92" s="584"/>
      <c r="OHT92" s="584"/>
      <c r="OHU92" s="584"/>
      <c r="OHV92" s="584"/>
      <c r="OHW92" s="584"/>
      <c r="OHX92" s="584"/>
      <c r="OHY92" s="584"/>
      <c r="OHZ92" s="584"/>
      <c r="OIA92" s="584"/>
      <c r="OIB92" s="584"/>
      <c r="OIC92" s="584"/>
      <c r="OID92" s="584"/>
      <c r="OIE92" s="584"/>
      <c r="OIF92" s="584"/>
      <c r="OIG92" s="584"/>
      <c r="OIH92" s="584"/>
      <c r="OII92" s="584"/>
      <c r="OIJ92" s="584"/>
      <c r="OIK92" s="584"/>
      <c r="OIL92" s="584"/>
      <c r="OIM92" s="584"/>
      <c r="OIN92" s="584"/>
      <c r="OIO92" s="584"/>
      <c r="OIP92" s="584"/>
      <c r="OIQ92" s="584"/>
      <c r="OIR92" s="584"/>
      <c r="OIS92" s="584"/>
      <c r="OIT92" s="584"/>
      <c r="OIU92" s="584"/>
      <c r="OIV92" s="584"/>
      <c r="OIW92" s="584"/>
      <c r="OIX92" s="584"/>
      <c r="OIY92" s="584"/>
      <c r="OIZ92" s="584"/>
      <c r="OJA92" s="584"/>
      <c r="OJB92" s="584"/>
      <c r="OJC92" s="584"/>
      <c r="OJD92" s="584"/>
      <c r="OJE92" s="584"/>
      <c r="OJF92" s="584"/>
      <c r="OJG92" s="584"/>
      <c r="OJH92" s="584"/>
      <c r="OJI92" s="584"/>
      <c r="OJJ92" s="584"/>
      <c r="OJK92" s="584"/>
      <c r="OJL92" s="584"/>
      <c r="OJM92" s="584"/>
      <c r="OJN92" s="584"/>
      <c r="OJO92" s="584"/>
      <c r="OJP92" s="584"/>
      <c r="OJQ92" s="584"/>
      <c r="OJR92" s="584"/>
      <c r="OJS92" s="584"/>
      <c r="OJT92" s="584"/>
      <c r="OJU92" s="584"/>
      <c r="OJV92" s="584"/>
      <c r="OJW92" s="584"/>
      <c r="OJX92" s="584"/>
      <c r="OJY92" s="584"/>
      <c r="OJZ92" s="584"/>
      <c r="OKA92" s="584"/>
      <c r="OKB92" s="584"/>
      <c r="OKC92" s="584"/>
      <c r="OKD92" s="584"/>
      <c r="OKE92" s="584"/>
      <c r="OKF92" s="584"/>
      <c r="OKG92" s="584"/>
      <c r="OKH92" s="584"/>
      <c r="OKI92" s="584"/>
      <c r="OKJ92" s="584"/>
      <c r="OKK92" s="584"/>
      <c r="OKL92" s="584"/>
      <c r="OKM92" s="584"/>
      <c r="OKN92" s="584"/>
      <c r="OKO92" s="584"/>
      <c r="OKP92" s="584"/>
      <c r="OKQ92" s="584"/>
      <c r="OKR92" s="584"/>
      <c r="OKS92" s="584"/>
      <c r="OKT92" s="584"/>
      <c r="OKU92" s="584"/>
      <c r="OKV92" s="584"/>
      <c r="OKW92" s="584"/>
      <c r="OKX92" s="584"/>
      <c r="OKY92" s="584"/>
      <c r="OKZ92" s="584"/>
      <c r="OLA92" s="584"/>
      <c r="OLB92" s="584"/>
      <c r="OLC92" s="584"/>
      <c r="OLD92" s="584"/>
      <c r="OLE92" s="584"/>
      <c r="OLF92" s="584"/>
      <c r="OLG92" s="584"/>
      <c r="OLH92" s="584"/>
      <c r="OLI92" s="584"/>
      <c r="OLJ92" s="584"/>
      <c r="OLK92" s="584"/>
      <c r="OLL92" s="584"/>
      <c r="OLM92" s="584"/>
      <c r="OLN92" s="584"/>
      <c r="OLO92" s="584"/>
      <c r="OLP92" s="584"/>
      <c r="OLQ92" s="584"/>
      <c r="OLR92" s="584"/>
      <c r="OLS92" s="584"/>
      <c r="OLT92" s="584"/>
      <c r="OLU92" s="584"/>
      <c r="OLV92" s="584"/>
      <c r="OLW92" s="584"/>
      <c r="OLX92" s="584"/>
      <c r="OLY92" s="584"/>
      <c r="OLZ92" s="584"/>
      <c r="OMA92" s="584"/>
      <c r="OMB92" s="584"/>
      <c r="OMC92" s="584"/>
      <c r="OMD92" s="584"/>
      <c r="OME92" s="584"/>
      <c r="OMF92" s="584"/>
      <c r="OMG92" s="584"/>
      <c r="OMH92" s="584"/>
      <c r="OMI92" s="584"/>
      <c r="OMJ92" s="584"/>
      <c r="OMK92" s="584"/>
      <c r="OML92" s="584"/>
      <c r="OMM92" s="584"/>
      <c r="OMN92" s="584"/>
      <c r="OMO92" s="584"/>
      <c r="OMP92" s="584"/>
      <c r="OMQ92" s="584"/>
      <c r="OMR92" s="584"/>
      <c r="OMS92" s="584"/>
      <c r="OMT92" s="584"/>
      <c r="OMU92" s="584"/>
      <c r="OMV92" s="584"/>
      <c r="OMW92" s="584"/>
      <c r="OMX92" s="584"/>
      <c r="OMY92" s="584"/>
      <c r="OMZ92" s="584"/>
      <c r="ONA92" s="584"/>
      <c r="ONB92" s="584"/>
      <c r="ONC92" s="584"/>
      <c r="OND92" s="584"/>
      <c r="ONE92" s="584"/>
      <c r="ONF92" s="584"/>
      <c r="ONG92" s="584"/>
      <c r="ONH92" s="584"/>
      <c r="ONI92" s="584"/>
      <c r="ONJ92" s="584"/>
      <c r="ONK92" s="584"/>
      <c r="ONL92" s="584"/>
      <c r="ONM92" s="584"/>
      <c r="ONN92" s="584"/>
      <c r="ONO92" s="584"/>
      <c r="ONP92" s="584"/>
      <c r="ONQ92" s="584"/>
      <c r="ONR92" s="584"/>
      <c r="ONS92" s="584"/>
      <c r="ONT92" s="584"/>
      <c r="ONU92" s="584"/>
      <c r="ONV92" s="584"/>
      <c r="ONW92" s="584"/>
      <c r="ONX92" s="584"/>
      <c r="ONY92" s="584"/>
      <c r="ONZ92" s="584"/>
      <c r="OOA92" s="584"/>
      <c r="OOB92" s="584"/>
      <c r="OOC92" s="584"/>
      <c r="OOD92" s="584"/>
      <c r="OOE92" s="584"/>
      <c r="OOF92" s="584"/>
      <c r="OOG92" s="584"/>
      <c r="OOH92" s="584"/>
      <c r="OOI92" s="584"/>
      <c r="OOJ92" s="584"/>
      <c r="OOK92" s="584"/>
      <c r="OOL92" s="584"/>
      <c r="OOM92" s="584"/>
      <c r="OON92" s="584"/>
      <c r="OOO92" s="584"/>
      <c r="OOP92" s="584"/>
      <c r="OOQ92" s="584"/>
      <c r="OOR92" s="584"/>
      <c r="OOS92" s="584"/>
      <c r="OOT92" s="584"/>
      <c r="OOU92" s="584"/>
      <c r="OOV92" s="584"/>
      <c r="OOW92" s="584"/>
      <c r="OOX92" s="584"/>
      <c r="OOY92" s="584"/>
      <c r="OOZ92" s="584"/>
      <c r="OPA92" s="584"/>
      <c r="OPB92" s="584"/>
      <c r="OPC92" s="584"/>
      <c r="OPD92" s="584"/>
      <c r="OPE92" s="584"/>
      <c r="OPF92" s="584"/>
      <c r="OPG92" s="584"/>
      <c r="OPH92" s="584"/>
      <c r="OPI92" s="584"/>
      <c r="OPJ92" s="584"/>
      <c r="OPK92" s="584"/>
      <c r="OPL92" s="584"/>
      <c r="OPM92" s="584"/>
      <c r="OPN92" s="584"/>
      <c r="OPO92" s="584"/>
      <c r="OPP92" s="584"/>
      <c r="OPQ92" s="584"/>
      <c r="OPR92" s="584"/>
      <c r="OPS92" s="584"/>
      <c r="OPT92" s="584"/>
      <c r="OPU92" s="584"/>
      <c r="OPV92" s="584"/>
      <c r="OPW92" s="584"/>
      <c r="OPX92" s="584"/>
      <c r="OPY92" s="584"/>
      <c r="OPZ92" s="584"/>
      <c r="OQA92" s="584"/>
      <c r="OQB92" s="584"/>
      <c r="OQC92" s="584"/>
      <c r="OQD92" s="584"/>
      <c r="OQE92" s="584"/>
      <c r="OQF92" s="584"/>
      <c r="OQG92" s="584"/>
      <c r="OQH92" s="584"/>
      <c r="OQI92" s="584"/>
      <c r="OQJ92" s="584"/>
      <c r="OQK92" s="584"/>
      <c r="OQL92" s="584"/>
      <c r="OQM92" s="584"/>
      <c r="OQN92" s="584"/>
      <c r="OQO92" s="584"/>
      <c r="OQP92" s="584"/>
      <c r="OQQ92" s="584"/>
      <c r="OQR92" s="584"/>
      <c r="OQS92" s="584"/>
      <c r="OQT92" s="584"/>
      <c r="OQU92" s="584"/>
      <c r="OQV92" s="584"/>
      <c r="OQW92" s="584"/>
      <c r="OQX92" s="584"/>
      <c r="OQY92" s="584"/>
      <c r="OQZ92" s="584"/>
      <c r="ORA92" s="584"/>
      <c r="ORB92" s="584"/>
      <c r="ORC92" s="584"/>
      <c r="ORD92" s="584"/>
      <c r="ORE92" s="584"/>
      <c r="ORF92" s="584"/>
      <c r="ORG92" s="584"/>
      <c r="ORH92" s="584"/>
      <c r="ORI92" s="584"/>
      <c r="ORJ92" s="584"/>
      <c r="ORK92" s="584"/>
      <c r="ORL92" s="584"/>
      <c r="ORM92" s="584"/>
      <c r="ORN92" s="584"/>
      <c r="ORO92" s="584"/>
      <c r="ORP92" s="584"/>
      <c r="ORQ92" s="584"/>
      <c r="ORR92" s="584"/>
      <c r="ORS92" s="584"/>
      <c r="ORT92" s="584"/>
      <c r="ORU92" s="584"/>
      <c r="ORV92" s="584"/>
      <c r="ORW92" s="584"/>
      <c r="ORX92" s="584"/>
      <c r="ORY92" s="584"/>
      <c r="ORZ92" s="584"/>
      <c r="OSA92" s="584"/>
      <c r="OSB92" s="584"/>
      <c r="OSC92" s="584"/>
      <c r="OSD92" s="584"/>
      <c r="OSE92" s="584"/>
      <c r="OSF92" s="584"/>
      <c r="OSG92" s="584"/>
      <c r="OSH92" s="584"/>
      <c r="OSI92" s="584"/>
      <c r="OSJ92" s="584"/>
      <c r="OSK92" s="584"/>
      <c r="OSL92" s="584"/>
      <c r="OSM92" s="584"/>
      <c r="OSN92" s="584"/>
      <c r="OSO92" s="584"/>
      <c r="OSP92" s="584"/>
      <c r="OSQ92" s="584"/>
      <c r="OSR92" s="584"/>
      <c r="OSS92" s="584"/>
      <c r="OST92" s="584"/>
      <c r="OSU92" s="584"/>
      <c r="OSV92" s="584"/>
      <c r="OSW92" s="584"/>
      <c r="OSX92" s="584"/>
      <c r="OSY92" s="584"/>
      <c r="OSZ92" s="584"/>
      <c r="OTA92" s="584"/>
      <c r="OTB92" s="584"/>
      <c r="OTC92" s="584"/>
      <c r="OTD92" s="584"/>
      <c r="OTE92" s="584"/>
      <c r="OTF92" s="584"/>
      <c r="OTG92" s="584"/>
      <c r="OTH92" s="584"/>
      <c r="OTI92" s="584"/>
      <c r="OTJ92" s="584"/>
      <c r="OTK92" s="584"/>
      <c r="OTL92" s="584"/>
      <c r="OTM92" s="584"/>
      <c r="OTN92" s="584"/>
      <c r="OTO92" s="584"/>
      <c r="OTP92" s="584"/>
      <c r="OTQ92" s="584"/>
      <c r="OTR92" s="584"/>
      <c r="OTS92" s="584"/>
      <c r="OTT92" s="584"/>
      <c r="OTU92" s="584"/>
      <c r="OTV92" s="584"/>
      <c r="OTW92" s="584"/>
      <c r="OTX92" s="584"/>
      <c r="OTY92" s="584"/>
      <c r="OTZ92" s="584"/>
      <c r="OUA92" s="584"/>
      <c r="OUB92" s="584"/>
      <c r="OUC92" s="584"/>
      <c r="OUD92" s="584"/>
      <c r="OUE92" s="584"/>
      <c r="OUF92" s="584"/>
      <c r="OUG92" s="584"/>
      <c r="OUH92" s="584"/>
      <c r="OUI92" s="584"/>
      <c r="OUJ92" s="584"/>
      <c r="OUK92" s="584"/>
      <c r="OUL92" s="584"/>
      <c r="OUM92" s="584"/>
      <c r="OUN92" s="584"/>
      <c r="OUO92" s="584"/>
      <c r="OUP92" s="584"/>
      <c r="OUQ92" s="584"/>
      <c r="OUR92" s="584"/>
      <c r="OUS92" s="584"/>
      <c r="OUT92" s="584"/>
      <c r="OUU92" s="584"/>
      <c r="OUV92" s="584"/>
      <c r="OUW92" s="584"/>
      <c r="OUX92" s="584"/>
      <c r="OUY92" s="584"/>
      <c r="OUZ92" s="584"/>
      <c r="OVA92" s="584"/>
      <c r="OVB92" s="584"/>
      <c r="OVC92" s="584"/>
      <c r="OVD92" s="584"/>
      <c r="OVE92" s="584"/>
      <c r="OVF92" s="584"/>
      <c r="OVG92" s="584"/>
      <c r="OVH92" s="584"/>
      <c r="OVI92" s="584"/>
      <c r="OVJ92" s="584"/>
      <c r="OVK92" s="584"/>
      <c r="OVL92" s="584"/>
      <c r="OVM92" s="584"/>
      <c r="OVN92" s="584"/>
      <c r="OVO92" s="584"/>
      <c r="OVP92" s="584"/>
      <c r="OVQ92" s="584"/>
      <c r="OVR92" s="584"/>
      <c r="OVS92" s="584"/>
      <c r="OVT92" s="584"/>
      <c r="OVU92" s="584"/>
      <c r="OVV92" s="584"/>
      <c r="OVW92" s="584"/>
      <c r="OVX92" s="584"/>
      <c r="OVY92" s="584"/>
      <c r="OVZ92" s="584"/>
      <c r="OWA92" s="584"/>
      <c r="OWB92" s="584"/>
      <c r="OWC92" s="584"/>
      <c r="OWD92" s="584"/>
      <c r="OWE92" s="584"/>
      <c r="OWF92" s="584"/>
      <c r="OWG92" s="584"/>
      <c r="OWH92" s="584"/>
      <c r="OWI92" s="584"/>
      <c r="OWJ92" s="584"/>
      <c r="OWK92" s="584"/>
      <c r="OWL92" s="584"/>
      <c r="OWM92" s="584"/>
      <c r="OWN92" s="584"/>
      <c r="OWO92" s="584"/>
      <c r="OWP92" s="584"/>
      <c r="OWQ92" s="584"/>
      <c r="OWR92" s="584"/>
      <c r="OWS92" s="584"/>
      <c r="OWT92" s="584"/>
      <c r="OWU92" s="584"/>
      <c r="OWV92" s="584"/>
      <c r="OWW92" s="584"/>
      <c r="OWX92" s="584"/>
      <c r="OWY92" s="584"/>
      <c r="OWZ92" s="584"/>
      <c r="OXA92" s="584"/>
      <c r="OXB92" s="584"/>
      <c r="OXC92" s="584"/>
      <c r="OXD92" s="584"/>
      <c r="OXE92" s="584"/>
      <c r="OXF92" s="584"/>
      <c r="OXG92" s="584"/>
      <c r="OXH92" s="584"/>
      <c r="OXI92" s="584"/>
      <c r="OXJ92" s="584"/>
      <c r="OXK92" s="584"/>
      <c r="OXL92" s="584"/>
      <c r="OXM92" s="584"/>
      <c r="OXN92" s="584"/>
      <c r="OXO92" s="584"/>
      <c r="OXP92" s="584"/>
      <c r="OXQ92" s="584"/>
      <c r="OXR92" s="584"/>
      <c r="OXS92" s="584"/>
      <c r="OXT92" s="584"/>
      <c r="OXU92" s="584"/>
      <c r="OXV92" s="584"/>
      <c r="OXW92" s="584"/>
      <c r="OXX92" s="584"/>
      <c r="OXY92" s="584"/>
      <c r="OXZ92" s="584"/>
      <c r="OYA92" s="584"/>
      <c r="OYB92" s="584"/>
      <c r="OYC92" s="584"/>
      <c r="OYD92" s="584"/>
      <c r="OYE92" s="584"/>
      <c r="OYF92" s="584"/>
      <c r="OYG92" s="584"/>
      <c r="OYH92" s="584"/>
      <c r="OYI92" s="584"/>
      <c r="OYJ92" s="584"/>
      <c r="OYK92" s="584"/>
      <c r="OYL92" s="584"/>
      <c r="OYM92" s="584"/>
      <c r="OYN92" s="584"/>
      <c r="OYO92" s="584"/>
      <c r="OYP92" s="584"/>
      <c r="OYQ92" s="584"/>
      <c r="OYR92" s="584"/>
      <c r="OYS92" s="584"/>
      <c r="OYT92" s="584"/>
      <c r="OYU92" s="584"/>
      <c r="OYV92" s="584"/>
      <c r="OYW92" s="584"/>
      <c r="OYX92" s="584"/>
      <c r="OYY92" s="584"/>
      <c r="OYZ92" s="584"/>
      <c r="OZA92" s="584"/>
      <c r="OZB92" s="584"/>
      <c r="OZC92" s="584"/>
      <c r="OZD92" s="584"/>
      <c r="OZE92" s="584"/>
      <c r="OZF92" s="584"/>
      <c r="OZG92" s="584"/>
      <c r="OZH92" s="584"/>
      <c r="OZI92" s="584"/>
      <c r="OZJ92" s="584"/>
      <c r="OZK92" s="584"/>
      <c r="OZL92" s="584"/>
      <c r="OZM92" s="584"/>
      <c r="OZN92" s="584"/>
      <c r="OZO92" s="584"/>
      <c r="OZP92" s="584"/>
      <c r="OZQ92" s="584"/>
      <c r="OZR92" s="584"/>
      <c r="OZS92" s="584"/>
      <c r="OZT92" s="584"/>
      <c r="OZU92" s="584"/>
      <c r="OZV92" s="584"/>
      <c r="OZW92" s="584"/>
      <c r="OZX92" s="584"/>
      <c r="OZY92" s="584"/>
      <c r="OZZ92" s="584"/>
      <c r="PAA92" s="584"/>
      <c r="PAB92" s="584"/>
      <c r="PAC92" s="584"/>
      <c r="PAD92" s="584"/>
      <c r="PAE92" s="584"/>
      <c r="PAF92" s="584"/>
      <c r="PAG92" s="584"/>
      <c r="PAH92" s="584"/>
      <c r="PAI92" s="584"/>
      <c r="PAJ92" s="584"/>
      <c r="PAK92" s="584"/>
      <c r="PAL92" s="584"/>
      <c r="PAM92" s="584"/>
      <c r="PAN92" s="584"/>
      <c r="PAO92" s="584"/>
      <c r="PAP92" s="584"/>
      <c r="PAQ92" s="584"/>
      <c r="PAR92" s="584"/>
      <c r="PAS92" s="584"/>
      <c r="PAT92" s="584"/>
      <c r="PAU92" s="584"/>
      <c r="PAV92" s="584"/>
      <c r="PAW92" s="584"/>
      <c r="PAX92" s="584"/>
      <c r="PAY92" s="584"/>
      <c r="PAZ92" s="584"/>
      <c r="PBA92" s="584"/>
      <c r="PBB92" s="584"/>
      <c r="PBC92" s="584"/>
      <c r="PBD92" s="584"/>
      <c r="PBE92" s="584"/>
      <c r="PBF92" s="584"/>
      <c r="PBG92" s="584"/>
      <c r="PBH92" s="584"/>
      <c r="PBI92" s="584"/>
      <c r="PBJ92" s="584"/>
      <c r="PBK92" s="584"/>
      <c r="PBL92" s="584"/>
      <c r="PBM92" s="584"/>
      <c r="PBN92" s="584"/>
      <c r="PBO92" s="584"/>
      <c r="PBP92" s="584"/>
      <c r="PBQ92" s="584"/>
      <c r="PBR92" s="584"/>
      <c r="PBS92" s="584"/>
      <c r="PBT92" s="584"/>
      <c r="PBU92" s="584"/>
      <c r="PBV92" s="584"/>
      <c r="PBW92" s="584"/>
      <c r="PBX92" s="584"/>
      <c r="PBY92" s="584"/>
      <c r="PBZ92" s="584"/>
      <c r="PCA92" s="584"/>
      <c r="PCB92" s="584"/>
      <c r="PCC92" s="584"/>
      <c r="PCD92" s="584"/>
      <c r="PCE92" s="584"/>
      <c r="PCF92" s="584"/>
      <c r="PCG92" s="584"/>
      <c r="PCH92" s="584"/>
      <c r="PCI92" s="584"/>
      <c r="PCJ92" s="584"/>
      <c r="PCK92" s="584"/>
      <c r="PCL92" s="584"/>
      <c r="PCM92" s="584"/>
      <c r="PCN92" s="584"/>
      <c r="PCO92" s="584"/>
      <c r="PCP92" s="584"/>
      <c r="PCQ92" s="584"/>
      <c r="PCR92" s="584"/>
      <c r="PCS92" s="584"/>
      <c r="PCT92" s="584"/>
      <c r="PCU92" s="584"/>
      <c r="PCV92" s="584"/>
      <c r="PCW92" s="584"/>
      <c r="PCX92" s="584"/>
      <c r="PCY92" s="584"/>
      <c r="PCZ92" s="584"/>
      <c r="PDA92" s="584"/>
      <c r="PDB92" s="584"/>
      <c r="PDC92" s="584"/>
      <c r="PDD92" s="584"/>
      <c r="PDE92" s="584"/>
      <c r="PDF92" s="584"/>
      <c r="PDG92" s="584"/>
      <c r="PDH92" s="584"/>
      <c r="PDI92" s="584"/>
      <c r="PDJ92" s="584"/>
      <c r="PDK92" s="584"/>
      <c r="PDL92" s="584"/>
      <c r="PDM92" s="584"/>
      <c r="PDN92" s="584"/>
      <c r="PDO92" s="584"/>
      <c r="PDP92" s="584"/>
      <c r="PDQ92" s="584"/>
      <c r="PDR92" s="584"/>
      <c r="PDS92" s="584"/>
      <c r="PDT92" s="584"/>
      <c r="PDU92" s="584"/>
      <c r="PDV92" s="584"/>
      <c r="PDW92" s="584"/>
      <c r="PDX92" s="584"/>
      <c r="PDY92" s="584"/>
      <c r="PDZ92" s="584"/>
      <c r="PEA92" s="584"/>
      <c r="PEB92" s="584"/>
      <c r="PEC92" s="584"/>
      <c r="PED92" s="584"/>
      <c r="PEE92" s="584"/>
      <c r="PEF92" s="584"/>
      <c r="PEG92" s="584"/>
      <c r="PEH92" s="584"/>
      <c r="PEI92" s="584"/>
      <c r="PEJ92" s="584"/>
      <c r="PEK92" s="584"/>
      <c r="PEL92" s="584"/>
      <c r="PEM92" s="584"/>
      <c r="PEN92" s="584"/>
      <c r="PEO92" s="584"/>
      <c r="PEP92" s="584"/>
      <c r="PEQ92" s="584"/>
      <c r="PER92" s="584"/>
      <c r="PES92" s="584"/>
      <c r="PET92" s="584"/>
      <c r="PEU92" s="584"/>
      <c r="PEV92" s="584"/>
      <c r="PEW92" s="584"/>
      <c r="PEX92" s="584"/>
      <c r="PEY92" s="584"/>
      <c r="PEZ92" s="584"/>
      <c r="PFA92" s="584"/>
      <c r="PFB92" s="584"/>
      <c r="PFC92" s="584"/>
      <c r="PFD92" s="584"/>
      <c r="PFE92" s="584"/>
      <c r="PFF92" s="584"/>
      <c r="PFG92" s="584"/>
      <c r="PFH92" s="584"/>
      <c r="PFI92" s="584"/>
      <c r="PFJ92" s="584"/>
      <c r="PFK92" s="584"/>
      <c r="PFL92" s="584"/>
      <c r="PFM92" s="584"/>
      <c r="PFN92" s="584"/>
      <c r="PFO92" s="584"/>
      <c r="PFP92" s="584"/>
      <c r="PFQ92" s="584"/>
      <c r="PFR92" s="584"/>
      <c r="PFS92" s="584"/>
      <c r="PFT92" s="584"/>
      <c r="PFU92" s="584"/>
      <c r="PFV92" s="584"/>
      <c r="PFW92" s="584"/>
      <c r="PFX92" s="584"/>
      <c r="PFY92" s="584"/>
      <c r="PFZ92" s="584"/>
      <c r="PGA92" s="584"/>
      <c r="PGB92" s="584"/>
      <c r="PGC92" s="584"/>
      <c r="PGD92" s="584"/>
      <c r="PGE92" s="584"/>
      <c r="PGF92" s="584"/>
      <c r="PGG92" s="584"/>
      <c r="PGH92" s="584"/>
      <c r="PGI92" s="584"/>
      <c r="PGJ92" s="584"/>
      <c r="PGK92" s="584"/>
      <c r="PGL92" s="584"/>
      <c r="PGM92" s="584"/>
      <c r="PGN92" s="584"/>
      <c r="PGO92" s="584"/>
      <c r="PGP92" s="584"/>
      <c r="PGQ92" s="584"/>
      <c r="PGR92" s="584"/>
      <c r="PGS92" s="584"/>
      <c r="PGT92" s="584"/>
      <c r="PGU92" s="584"/>
      <c r="PGV92" s="584"/>
      <c r="PGW92" s="584"/>
      <c r="PGX92" s="584"/>
      <c r="PGY92" s="584"/>
      <c r="PGZ92" s="584"/>
      <c r="PHA92" s="584"/>
      <c r="PHB92" s="584"/>
      <c r="PHC92" s="584"/>
      <c r="PHD92" s="584"/>
      <c r="PHE92" s="584"/>
      <c r="PHF92" s="584"/>
      <c r="PHG92" s="584"/>
      <c r="PHH92" s="584"/>
      <c r="PHI92" s="584"/>
      <c r="PHJ92" s="584"/>
      <c r="PHK92" s="584"/>
      <c r="PHL92" s="584"/>
      <c r="PHM92" s="584"/>
      <c r="PHN92" s="584"/>
      <c r="PHO92" s="584"/>
      <c r="PHP92" s="584"/>
      <c r="PHQ92" s="584"/>
      <c r="PHR92" s="584"/>
      <c r="PHS92" s="584"/>
      <c r="PHT92" s="584"/>
      <c r="PHU92" s="584"/>
      <c r="PHV92" s="584"/>
      <c r="PHW92" s="584"/>
      <c r="PHX92" s="584"/>
      <c r="PHY92" s="584"/>
      <c r="PHZ92" s="584"/>
      <c r="PIA92" s="584"/>
      <c r="PIB92" s="584"/>
      <c r="PIC92" s="584"/>
      <c r="PID92" s="584"/>
      <c r="PIE92" s="584"/>
      <c r="PIF92" s="584"/>
      <c r="PIG92" s="584"/>
      <c r="PIH92" s="584"/>
      <c r="PII92" s="584"/>
      <c r="PIJ92" s="584"/>
      <c r="PIK92" s="584"/>
      <c r="PIL92" s="584"/>
      <c r="PIM92" s="584"/>
      <c r="PIN92" s="584"/>
      <c r="PIO92" s="584"/>
      <c r="PIP92" s="584"/>
      <c r="PIQ92" s="584"/>
      <c r="PIR92" s="584"/>
      <c r="PIS92" s="584"/>
      <c r="PIT92" s="584"/>
      <c r="PIU92" s="584"/>
      <c r="PIV92" s="584"/>
      <c r="PIW92" s="584"/>
      <c r="PIX92" s="584"/>
      <c r="PIY92" s="584"/>
      <c r="PIZ92" s="584"/>
      <c r="PJA92" s="584"/>
      <c r="PJB92" s="584"/>
      <c r="PJC92" s="584"/>
      <c r="PJD92" s="584"/>
      <c r="PJE92" s="584"/>
      <c r="PJF92" s="584"/>
      <c r="PJG92" s="584"/>
      <c r="PJH92" s="584"/>
      <c r="PJI92" s="584"/>
      <c r="PJJ92" s="584"/>
      <c r="PJK92" s="584"/>
      <c r="PJL92" s="584"/>
      <c r="PJM92" s="584"/>
      <c r="PJN92" s="584"/>
      <c r="PJO92" s="584"/>
      <c r="PJP92" s="584"/>
      <c r="PJQ92" s="584"/>
      <c r="PJR92" s="584"/>
      <c r="PJS92" s="584"/>
      <c r="PJT92" s="584"/>
      <c r="PJU92" s="584"/>
      <c r="PJV92" s="584"/>
      <c r="PJW92" s="584"/>
      <c r="PJX92" s="584"/>
      <c r="PJY92" s="584"/>
      <c r="PJZ92" s="584"/>
      <c r="PKA92" s="584"/>
      <c r="PKB92" s="584"/>
      <c r="PKC92" s="584"/>
      <c r="PKD92" s="584"/>
      <c r="PKE92" s="584"/>
      <c r="PKF92" s="584"/>
      <c r="PKG92" s="584"/>
      <c r="PKH92" s="584"/>
      <c r="PKI92" s="584"/>
      <c r="PKJ92" s="584"/>
      <c r="PKK92" s="584"/>
      <c r="PKL92" s="584"/>
      <c r="PKM92" s="584"/>
      <c r="PKN92" s="584"/>
      <c r="PKO92" s="584"/>
      <c r="PKP92" s="584"/>
      <c r="PKQ92" s="584"/>
      <c r="PKR92" s="584"/>
      <c r="PKS92" s="584"/>
      <c r="PKT92" s="584"/>
      <c r="PKU92" s="584"/>
      <c r="PKV92" s="584"/>
      <c r="PKW92" s="584"/>
      <c r="PKX92" s="584"/>
      <c r="PKY92" s="584"/>
      <c r="PKZ92" s="584"/>
      <c r="PLA92" s="584"/>
      <c r="PLB92" s="584"/>
      <c r="PLC92" s="584"/>
      <c r="PLD92" s="584"/>
      <c r="PLE92" s="584"/>
      <c r="PLF92" s="584"/>
      <c r="PLG92" s="584"/>
      <c r="PLH92" s="584"/>
      <c r="PLI92" s="584"/>
      <c r="PLJ92" s="584"/>
      <c r="PLK92" s="584"/>
      <c r="PLL92" s="584"/>
      <c r="PLM92" s="584"/>
      <c r="PLN92" s="584"/>
      <c r="PLO92" s="584"/>
      <c r="PLP92" s="584"/>
      <c r="PLQ92" s="584"/>
      <c r="PLR92" s="584"/>
      <c r="PLS92" s="584"/>
      <c r="PLT92" s="584"/>
      <c r="PLU92" s="584"/>
      <c r="PLV92" s="584"/>
      <c r="PLW92" s="584"/>
      <c r="PLX92" s="584"/>
      <c r="PLY92" s="584"/>
      <c r="PLZ92" s="584"/>
      <c r="PMA92" s="584"/>
      <c r="PMB92" s="584"/>
      <c r="PMC92" s="584"/>
      <c r="PMD92" s="584"/>
      <c r="PME92" s="584"/>
      <c r="PMF92" s="584"/>
      <c r="PMG92" s="584"/>
      <c r="PMH92" s="584"/>
      <c r="PMI92" s="584"/>
      <c r="PMJ92" s="584"/>
      <c r="PMK92" s="584"/>
      <c r="PML92" s="584"/>
      <c r="PMM92" s="584"/>
      <c r="PMN92" s="584"/>
      <c r="PMO92" s="584"/>
      <c r="PMP92" s="584"/>
      <c r="PMQ92" s="584"/>
      <c r="PMR92" s="584"/>
      <c r="PMS92" s="584"/>
      <c r="PMT92" s="584"/>
      <c r="PMU92" s="584"/>
      <c r="PMV92" s="584"/>
      <c r="PMW92" s="584"/>
      <c r="PMX92" s="584"/>
      <c r="PMY92" s="584"/>
      <c r="PMZ92" s="584"/>
      <c r="PNA92" s="584"/>
      <c r="PNB92" s="584"/>
      <c r="PNC92" s="584"/>
      <c r="PND92" s="584"/>
      <c r="PNE92" s="584"/>
      <c r="PNF92" s="584"/>
      <c r="PNG92" s="584"/>
      <c r="PNH92" s="584"/>
      <c r="PNI92" s="584"/>
      <c r="PNJ92" s="584"/>
      <c r="PNK92" s="584"/>
      <c r="PNL92" s="584"/>
      <c r="PNM92" s="584"/>
      <c r="PNN92" s="584"/>
      <c r="PNO92" s="584"/>
      <c r="PNP92" s="584"/>
      <c r="PNQ92" s="584"/>
      <c r="PNR92" s="584"/>
      <c r="PNS92" s="584"/>
      <c r="PNT92" s="584"/>
      <c r="PNU92" s="584"/>
      <c r="PNV92" s="584"/>
      <c r="PNW92" s="584"/>
      <c r="PNX92" s="584"/>
      <c r="PNY92" s="584"/>
      <c r="PNZ92" s="584"/>
      <c r="POA92" s="584"/>
      <c r="POB92" s="584"/>
      <c r="POC92" s="584"/>
      <c r="POD92" s="584"/>
      <c r="POE92" s="584"/>
      <c r="POF92" s="584"/>
      <c r="POG92" s="584"/>
      <c r="POH92" s="584"/>
      <c r="POI92" s="584"/>
      <c r="POJ92" s="584"/>
      <c r="POK92" s="584"/>
      <c r="POL92" s="584"/>
      <c r="POM92" s="584"/>
      <c r="PON92" s="584"/>
      <c r="POO92" s="584"/>
      <c r="POP92" s="584"/>
      <c r="POQ92" s="584"/>
      <c r="POR92" s="584"/>
      <c r="POS92" s="584"/>
      <c r="POT92" s="584"/>
      <c r="POU92" s="584"/>
      <c r="POV92" s="584"/>
      <c r="POW92" s="584"/>
      <c r="POX92" s="584"/>
      <c r="POY92" s="584"/>
      <c r="POZ92" s="584"/>
      <c r="PPA92" s="584"/>
      <c r="PPB92" s="584"/>
      <c r="PPC92" s="584"/>
      <c r="PPD92" s="584"/>
      <c r="PPE92" s="584"/>
      <c r="PPF92" s="584"/>
      <c r="PPG92" s="584"/>
      <c r="PPH92" s="584"/>
      <c r="PPI92" s="584"/>
      <c r="PPJ92" s="584"/>
      <c r="PPK92" s="584"/>
      <c r="PPL92" s="584"/>
      <c r="PPM92" s="584"/>
      <c r="PPN92" s="584"/>
      <c r="PPO92" s="584"/>
      <c r="PPP92" s="584"/>
      <c r="PPQ92" s="584"/>
      <c r="PPR92" s="584"/>
      <c r="PPS92" s="584"/>
      <c r="PPT92" s="584"/>
      <c r="PPU92" s="584"/>
      <c r="PPV92" s="584"/>
      <c r="PPW92" s="584"/>
      <c r="PPX92" s="584"/>
      <c r="PPY92" s="584"/>
      <c r="PPZ92" s="584"/>
      <c r="PQA92" s="584"/>
      <c r="PQB92" s="584"/>
      <c r="PQC92" s="584"/>
      <c r="PQD92" s="584"/>
      <c r="PQE92" s="584"/>
      <c r="PQF92" s="584"/>
      <c r="PQG92" s="584"/>
      <c r="PQH92" s="584"/>
      <c r="PQI92" s="584"/>
      <c r="PQJ92" s="584"/>
      <c r="PQK92" s="584"/>
      <c r="PQL92" s="584"/>
      <c r="PQM92" s="584"/>
      <c r="PQN92" s="584"/>
      <c r="PQO92" s="584"/>
      <c r="PQP92" s="584"/>
      <c r="PQQ92" s="584"/>
      <c r="PQR92" s="584"/>
      <c r="PQS92" s="584"/>
      <c r="PQT92" s="584"/>
      <c r="PQU92" s="584"/>
      <c r="PQV92" s="584"/>
      <c r="PQW92" s="584"/>
      <c r="PQX92" s="584"/>
      <c r="PQY92" s="584"/>
      <c r="PQZ92" s="584"/>
      <c r="PRA92" s="584"/>
      <c r="PRB92" s="584"/>
      <c r="PRC92" s="584"/>
      <c r="PRD92" s="584"/>
      <c r="PRE92" s="584"/>
      <c r="PRF92" s="584"/>
      <c r="PRG92" s="584"/>
      <c r="PRH92" s="584"/>
      <c r="PRI92" s="584"/>
      <c r="PRJ92" s="584"/>
      <c r="PRK92" s="584"/>
      <c r="PRL92" s="584"/>
      <c r="PRM92" s="584"/>
      <c r="PRN92" s="584"/>
      <c r="PRO92" s="584"/>
      <c r="PRP92" s="584"/>
      <c r="PRQ92" s="584"/>
      <c r="PRR92" s="584"/>
      <c r="PRS92" s="584"/>
      <c r="PRT92" s="584"/>
      <c r="PRU92" s="584"/>
      <c r="PRV92" s="584"/>
      <c r="PRW92" s="584"/>
      <c r="PRX92" s="584"/>
      <c r="PRY92" s="584"/>
      <c r="PRZ92" s="584"/>
      <c r="PSA92" s="584"/>
      <c r="PSB92" s="584"/>
      <c r="PSC92" s="584"/>
      <c r="PSD92" s="584"/>
      <c r="PSE92" s="584"/>
      <c r="PSF92" s="584"/>
      <c r="PSG92" s="584"/>
      <c r="PSH92" s="584"/>
      <c r="PSI92" s="584"/>
      <c r="PSJ92" s="584"/>
      <c r="PSK92" s="584"/>
      <c r="PSL92" s="584"/>
      <c r="PSM92" s="584"/>
      <c r="PSN92" s="584"/>
      <c r="PSO92" s="584"/>
      <c r="PSP92" s="584"/>
      <c r="PSQ92" s="584"/>
      <c r="PSR92" s="584"/>
      <c r="PSS92" s="584"/>
      <c r="PST92" s="584"/>
      <c r="PSU92" s="584"/>
      <c r="PSV92" s="584"/>
      <c r="PSW92" s="584"/>
      <c r="PSX92" s="584"/>
      <c r="PSY92" s="584"/>
      <c r="PSZ92" s="584"/>
      <c r="PTA92" s="584"/>
      <c r="PTB92" s="584"/>
      <c r="PTC92" s="584"/>
      <c r="PTD92" s="584"/>
      <c r="PTE92" s="584"/>
      <c r="PTF92" s="584"/>
      <c r="PTG92" s="584"/>
      <c r="PTH92" s="584"/>
      <c r="PTI92" s="584"/>
      <c r="PTJ92" s="584"/>
      <c r="PTK92" s="584"/>
      <c r="PTL92" s="584"/>
      <c r="PTM92" s="584"/>
      <c r="PTN92" s="584"/>
      <c r="PTO92" s="584"/>
      <c r="PTP92" s="584"/>
      <c r="PTQ92" s="584"/>
      <c r="PTR92" s="584"/>
      <c r="PTS92" s="584"/>
      <c r="PTT92" s="584"/>
      <c r="PTU92" s="584"/>
      <c r="PTV92" s="584"/>
      <c r="PTW92" s="584"/>
      <c r="PTX92" s="584"/>
      <c r="PTY92" s="584"/>
      <c r="PTZ92" s="584"/>
      <c r="PUA92" s="584"/>
      <c r="PUB92" s="584"/>
      <c r="PUC92" s="584"/>
      <c r="PUD92" s="584"/>
      <c r="PUE92" s="584"/>
      <c r="PUF92" s="584"/>
      <c r="PUG92" s="584"/>
      <c r="PUH92" s="584"/>
      <c r="PUI92" s="584"/>
      <c r="PUJ92" s="584"/>
      <c r="PUK92" s="584"/>
      <c r="PUL92" s="584"/>
      <c r="PUM92" s="584"/>
      <c r="PUN92" s="584"/>
      <c r="PUO92" s="584"/>
      <c r="PUP92" s="584"/>
      <c r="PUQ92" s="584"/>
      <c r="PUR92" s="584"/>
      <c r="PUS92" s="584"/>
      <c r="PUT92" s="584"/>
      <c r="PUU92" s="584"/>
      <c r="PUV92" s="584"/>
      <c r="PUW92" s="584"/>
      <c r="PUX92" s="584"/>
      <c r="PUY92" s="584"/>
      <c r="PUZ92" s="584"/>
      <c r="PVA92" s="584"/>
      <c r="PVB92" s="584"/>
      <c r="PVC92" s="584"/>
      <c r="PVD92" s="584"/>
      <c r="PVE92" s="584"/>
      <c r="PVF92" s="584"/>
      <c r="PVG92" s="584"/>
      <c r="PVH92" s="584"/>
      <c r="PVI92" s="584"/>
      <c r="PVJ92" s="584"/>
      <c r="PVK92" s="584"/>
      <c r="PVL92" s="584"/>
      <c r="PVM92" s="584"/>
      <c r="PVN92" s="584"/>
      <c r="PVO92" s="584"/>
      <c r="PVP92" s="584"/>
      <c r="PVQ92" s="584"/>
      <c r="PVR92" s="584"/>
      <c r="PVS92" s="584"/>
      <c r="PVT92" s="584"/>
      <c r="PVU92" s="584"/>
      <c r="PVV92" s="584"/>
      <c r="PVW92" s="584"/>
      <c r="PVX92" s="584"/>
      <c r="PVY92" s="584"/>
      <c r="PVZ92" s="584"/>
      <c r="PWA92" s="584"/>
      <c r="PWB92" s="584"/>
      <c r="PWC92" s="584"/>
      <c r="PWD92" s="584"/>
      <c r="PWE92" s="584"/>
      <c r="PWF92" s="584"/>
      <c r="PWG92" s="584"/>
      <c r="PWH92" s="584"/>
      <c r="PWI92" s="584"/>
      <c r="PWJ92" s="584"/>
      <c r="PWK92" s="584"/>
      <c r="PWL92" s="584"/>
      <c r="PWM92" s="584"/>
      <c r="PWN92" s="584"/>
      <c r="PWO92" s="584"/>
      <c r="PWP92" s="584"/>
      <c r="PWQ92" s="584"/>
      <c r="PWR92" s="584"/>
      <c r="PWS92" s="584"/>
      <c r="PWT92" s="584"/>
      <c r="PWU92" s="584"/>
      <c r="PWV92" s="584"/>
      <c r="PWW92" s="584"/>
      <c r="PWX92" s="584"/>
      <c r="PWY92" s="584"/>
      <c r="PWZ92" s="584"/>
      <c r="PXA92" s="584"/>
      <c r="PXB92" s="584"/>
      <c r="PXC92" s="584"/>
      <c r="PXD92" s="584"/>
      <c r="PXE92" s="584"/>
      <c r="PXF92" s="584"/>
      <c r="PXG92" s="584"/>
      <c r="PXH92" s="584"/>
      <c r="PXI92" s="584"/>
      <c r="PXJ92" s="584"/>
      <c r="PXK92" s="584"/>
      <c r="PXL92" s="584"/>
      <c r="PXM92" s="584"/>
      <c r="PXN92" s="584"/>
      <c r="PXO92" s="584"/>
      <c r="PXP92" s="584"/>
      <c r="PXQ92" s="584"/>
      <c r="PXR92" s="584"/>
      <c r="PXS92" s="584"/>
      <c r="PXT92" s="584"/>
      <c r="PXU92" s="584"/>
      <c r="PXV92" s="584"/>
      <c r="PXW92" s="584"/>
      <c r="PXX92" s="584"/>
      <c r="PXY92" s="584"/>
      <c r="PXZ92" s="584"/>
      <c r="PYA92" s="584"/>
      <c r="PYB92" s="584"/>
      <c r="PYC92" s="584"/>
      <c r="PYD92" s="584"/>
      <c r="PYE92" s="584"/>
      <c r="PYF92" s="584"/>
      <c r="PYG92" s="584"/>
      <c r="PYH92" s="584"/>
      <c r="PYI92" s="584"/>
      <c r="PYJ92" s="584"/>
      <c r="PYK92" s="584"/>
      <c r="PYL92" s="584"/>
      <c r="PYM92" s="584"/>
      <c r="PYN92" s="584"/>
      <c r="PYO92" s="584"/>
      <c r="PYP92" s="584"/>
      <c r="PYQ92" s="584"/>
      <c r="PYR92" s="584"/>
      <c r="PYS92" s="584"/>
      <c r="PYT92" s="584"/>
      <c r="PYU92" s="584"/>
      <c r="PYV92" s="584"/>
      <c r="PYW92" s="584"/>
      <c r="PYX92" s="584"/>
      <c r="PYY92" s="584"/>
      <c r="PYZ92" s="584"/>
      <c r="PZA92" s="584"/>
      <c r="PZB92" s="584"/>
      <c r="PZC92" s="584"/>
      <c r="PZD92" s="584"/>
      <c r="PZE92" s="584"/>
      <c r="PZF92" s="584"/>
      <c r="PZG92" s="584"/>
      <c r="PZH92" s="584"/>
      <c r="PZI92" s="584"/>
      <c r="PZJ92" s="584"/>
      <c r="PZK92" s="584"/>
      <c r="PZL92" s="584"/>
      <c r="PZM92" s="584"/>
      <c r="PZN92" s="584"/>
      <c r="PZO92" s="584"/>
      <c r="PZP92" s="584"/>
      <c r="PZQ92" s="584"/>
      <c r="PZR92" s="584"/>
      <c r="PZS92" s="584"/>
      <c r="PZT92" s="584"/>
      <c r="PZU92" s="584"/>
      <c r="PZV92" s="584"/>
      <c r="PZW92" s="584"/>
      <c r="PZX92" s="584"/>
      <c r="PZY92" s="584"/>
      <c r="PZZ92" s="584"/>
      <c r="QAA92" s="584"/>
      <c r="QAB92" s="584"/>
      <c r="QAC92" s="584"/>
      <c r="QAD92" s="584"/>
      <c r="QAE92" s="584"/>
      <c r="QAF92" s="584"/>
      <c r="QAG92" s="584"/>
      <c r="QAH92" s="584"/>
      <c r="QAI92" s="584"/>
      <c r="QAJ92" s="584"/>
      <c r="QAK92" s="584"/>
      <c r="QAL92" s="584"/>
      <c r="QAM92" s="584"/>
      <c r="QAN92" s="584"/>
      <c r="QAO92" s="584"/>
      <c r="QAP92" s="584"/>
      <c r="QAQ92" s="584"/>
      <c r="QAR92" s="584"/>
      <c r="QAS92" s="584"/>
      <c r="QAT92" s="584"/>
      <c r="QAU92" s="584"/>
      <c r="QAV92" s="584"/>
      <c r="QAW92" s="584"/>
      <c r="QAX92" s="584"/>
      <c r="QAY92" s="584"/>
      <c r="QAZ92" s="584"/>
      <c r="QBA92" s="584"/>
      <c r="QBB92" s="584"/>
      <c r="QBC92" s="584"/>
      <c r="QBD92" s="584"/>
      <c r="QBE92" s="584"/>
      <c r="QBF92" s="584"/>
      <c r="QBG92" s="584"/>
      <c r="QBH92" s="584"/>
      <c r="QBI92" s="584"/>
      <c r="QBJ92" s="584"/>
      <c r="QBK92" s="584"/>
      <c r="QBL92" s="584"/>
      <c r="QBM92" s="584"/>
      <c r="QBN92" s="584"/>
      <c r="QBO92" s="584"/>
      <c r="QBP92" s="584"/>
      <c r="QBQ92" s="584"/>
      <c r="QBR92" s="584"/>
      <c r="QBS92" s="584"/>
      <c r="QBT92" s="584"/>
      <c r="QBU92" s="584"/>
      <c r="QBV92" s="584"/>
      <c r="QBW92" s="584"/>
      <c r="QBX92" s="584"/>
      <c r="QBY92" s="584"/>
      <c r="QBZ92" s="584"/>
      <c r="QCA92" s="584"/>
      <c r="QCB92" s="584"/>
      <c r="QCC92" s="584"/>
      <c r="QCD92" s="584"/>
      <c r="QCE92" s="584"/>
      <c r="QCF92" s="584"/>
      <c r="QCG92" s="584"/>
      <c r="QCH92" s="584"/>
      <c r="QCI92" s="584"/>
      <c r="QCJ92" s="584"/>
      <c r="QCK92" s="584"/>
      <c r="QCL92" s="584"/>
      <c r="QCM92" s="584"/>
      <c r="QCN92" s="584"/>
      <c r="QCO92" s="584"/>
      <c r="QCP92" s="584"/>
      <c r="QCQ92" s="584"/>
      <c r="QCR92" s="584"/>
      <c r="QCS92" s="584"/>
      <c r="QCT92" s="584"/>
      <c r="QCU92" s="584"/>
      <c r="QCV92" s="584"/>
      <c r="QCW92" s="584"/>
      <c r="QCX92" s="584"/>
      <c r="QCY92" s="584"/>
      <c r="QCZ92" s="584"/>
      <c r="QDA92" s="584"/>
      <c r="QDB92" s="584"/>
      <c r="QDC92" s="584"/>
      <c r="QDD92" s="584"/>
      <c r="QDE92" s="584"/>
      <c r="QDF92" s="584"/>
      <c r="QDG92" s="584"/>
      <c r="QDH92" s="584"/>
      <c r="QDI92" s="584"/>
      <c r="QDJ92" s="584"/>
      <c r="QDK92" s="584"/>
      <c r="QDL92" s="584"/>
      <c r="QDM92" s="584"/>
      <c r="QDN92" s="584"/>
      <c r="QDO92" s="584"/>
      <c r="QDP92" s="584"/>
      <c r="QDQ92" s="584"/>
      <c r="QDR92" s="584"/>
      <c r="QDS92" s="584"/>
      <c r="QDT92" s="584"/>
      <c r="QDU92" s="584"/>
      <c r="QDV92" s="584"/>
      <c r="QDW92" s="584"/>
      <c r="QDX92" s="584"/>
      <c r="QDY92" s="584"/>
      <c r="QDZ92" s="584"/>
      <c r="QEA92" s="584"/>
      <c r="QEB92" s="584"/>
      <c r="QEC92" s="584"/>
      <c r="QED92" s="584"/>
      <c r="QEE92" s="584"/>
      <c r="QEF92" s="584"/>
      <c r="QEG92" s="584"/>
      <c r="QEH92" s="584"/>
      <c r="QEI92" s="584"/>
      <c r="QEJ92" s="584"/>
      <c r="QEK92" s="584"/>
      <c r="QEL92" s="584"/>
      <c r="QEM92" s="584"/>
      <c r="QEN92" s="584"/>
      <c r="QEO92" s="584"/>
      <c r="QEP92" s="584"/>
      <c r="QEQ92" s="584"/>
      <c r="QER92" s="584"/>
      <c r="QES92" s="584"/>
      <c r="QET92" s="584"/>
      <c r="QEU92" s="584"/>
      <c r="QEV92" s="584"/>
      <c r="QEW92" s="584"/>
      <c r="QEX92" s="584"/>
      <c r="QEY92" s="584"/>
      <c r="QEZ92" s="584"/>
      <c r="QFA92" s="584"/>
      <c r="QFB92" s="584"/>
      <c r="QFC92" s="584"/>
      <c r="QFD92" s="584"/>
      <c r="QFE92" s="584"/>
      <c r="QFF92" s="584"/>
      <c r="QFG92" s="584"/>
      <c r="QFH92" s="584"/>
      <c r="QFI92" s="584"/>
      <c r="QFJ92" s="584"/>
      <c r="QFK92" s="584"/>
      <c r="QFL92" s="584"/>
      <c r="QFM92" s="584"/>
      <c r="QFN92" s="584"/>
      <c r="QFO92" s="584"/>
      <c r="QFP92" s="584"/>
      <c r="QFQ92" s="584"/>
      <c r="QFR92" s="584"/>
      <c r="QFS92" s="584"/>
      <c r="QFT92" s="584"/>
      <c r="QFU92" s="584"/>
      <c r="QFV92" s="584"/>
      <c r="QFW92" s="584"/>
      <c r="QFX92" s="584"/>
      <c r="QFY92" s="584"/>
      <c r="QFZ92" s="584"/>
      <c r="QGA92" s="584"/>
      <c r="QGB92" s="584"/>
      <c r="QGC92" s="584"/>
      <c r="QGD92" s="584"/>
      <c r="QGE92" s="584"/>
      <c r="QGF92" s="584"/>
      <c r="QGG92" s="584"/>
      <c r="QGH92" s="584"/>
      <c r="QGI92" s="584"/>
      <c r="QGJ92" s="584"/>
      <c r="QGK92" s="584"/>
      <c r="QGL92" s="584"/>
      <c r="QGM92" s="584"/>
      <c r="QGN92" s="584"/>
      <c r="QGO92" s="584"/>
      <c r="QGP92" s="584"/>
      <c r="QGQ92" s="584"/>
      <c r="QGR92" s="584"/>
      <c r="QGS92" s="584"/>
      <c r="QGT92" s="584"/>
      <c r="QGU92" s="584"/>
      <c r="QGV92" s="584"/>
      <c r="QGW92" s="584"/>
      <c r="QGX92" s="584"/>
      <c r="QGY92" s="584"/>
      <c r="QGZ92" s="584"/>
      <c r="QHA92" s="584"/>
      <c r="QHB92" s="584"/>
      <c r="QHC92" s="584"/>
      <c r="QHD92" s="584"/>
      <c r="QHE92" s="584"/>
      <c r="QHF92" s="584"/>
      <c r="QHG92" s="584"/>
      <c r="QHH92" s="584"/>
      <c r="QHI92" s="584"/>
      <c r="QHJ92" s="584"/>
      <c r="QHK92" s="584"/>
      <c r="QHL92" s="584"/>
      <c r="QHM92" s="584"/>
      <c r="QHN92" s="584"/>
      <c r="QHO92" s="584"/>
      <c r="QHP92" s="584"/>
      <c r="QHQ92" s="584"/>
      <c r="QHR92" s="584"/>
      <c r="QHS92" s="584"/>
      <c r="QHT92" s="584"/>
      <c r="QHU92" s="584"/>
      <c r="QHV92" s="584"/>
      <c r="QHW92" s="584"/>
      <c r="QHX92" s="584"/>
      <c r="QHY92" s="584"/>
      <c r="QHZ92" s="584"/>
      <c r="QIA92" s="584"/>
      <c r="QIB92" s="584"/>
      <c r="QIC92" s="584"/>
      <c r="QID92" s="584"/>
      <c r="QIE92" s="584"/>
      <c r="QIF92" s="584"/>
      <c r="QIG92" s="584"/>
      <c r="QIH92" s="584"/>
      <c r="QII92" s="584"/>
      <c r="QIJ92" s="584"/>
      <c r="QIK92" s="584"/>
      <c r="QIL92" s="584"/>
      <c r="QIM92" s="584"/>
      <c r="QIN92" s="584"/>
      <c r="QIO92" s="584"/>
      <c r="QIP92" s="584"/>
      <c r="QIQ92" s="584"/>
      <c r="QIR92" s="584"/>
      <c r="QIS92" s="584"/>
      <c r="QIT92" s="584"/>
      <c r="QIU92" s="584"/>
      <c r="QIV92" s="584"/>
      <c r="QIW92" s="584"/>
      <c r="QIX92" s="584"/>
      <c r="QIY92" s="584"/>
      <c r="QIZ92" s="584"/>
      <c r="QJA92" s="584"/>
      <c r="QJB92" s="584"/>
      <c r="QJC92" s="584"/>
      <c r="QJD92" s="584"/>
      <c r="QJE92" s="584"/>
      <c r="QJF92" s="584"/>
      <c r="QJG92" s="584"/>
      <c r="QJH92" s="584"/>
      <c r="QJI92" s="584"/>
      <c r="QJJ92" s="584"/>
      <c r="QJK92" s="584"/>
      <c r="QJL92" s="584"/>
      <c r="QJM92" s="584"/>
      <c r="QJN92" s="584"/>
      <c r="QJO92" s="584"/>
      <c r="QJP92" s="584"/>
      <c r="QJQ92" s="584"/>
      <c r="QJR92" s="584"/>
      <c r="QJS92" s="584"/>
      <c r="QJT92" s="584"/>
      <c r="QJU92" s="584"/>
      <c r="QJV92" s="584"/>
      <c r="QJW92" s="584"/>
      <c r="QJX92" s="584"/>
      <c r="QJY92" s="584"/>
      <c r="QJZ92" s="584"/>
      <c r="QKA92" s="584"/>
      <c r="QKB92" s="584"/>
      <c r="QKC92" s="584"/>
      <c r="QKD92" s="584"/>
      <c r="QKE92" s="584"/>
      <c r="QKF92" s="584"/>
      <c r="QKG92" s="584"/>
      <c r="QKH92" s="584"/>
      <c r="QKI92" s="584"/>
      <c r="QKJ92" s="584"/>
      <c r="QKK92" s="584"/>
      <c r="QKL92" s="584"/>
      <c r="QKM92" s="584"/>
      <c r="QKN92" s="584"/>
      <c r="QKO92" s="584"/>
      <c r="QKP92" s="584"/>
      <c r="QKQ92" s="584"/>
      <c r="QKR92" s="584"/>
      <c r="QKS92" s="584"/>
      <c r="QKT92" s="584"/>
      <c r="QKU92" s="584"/>
      <c r="QKV92" s="584"/>
      <c r="QKW92" s="584"/>
      <c r="QKX92" s="584"/>
      <c r="QKY92" s="584"/>
      <c r="QKZ92" s="584"/>
      <c r="QLA92" s="584"/>
      <c r="QLB92" s="584"/>
      <c r="QLC92" s="584"/>
      <c r="QLD92" s="584"/>
      <c r="QLE92" s="584"/>
      <c r="QLF92" s="584"/>
      <c r="QLG92" s="584"/>
      <c r="QLH92" s="584"/>
      <c r="QLI92" s="584"/>
      <c r="QLJ92" s="584"/>
      <c r="QLK92" s="584"/>
      <c r="QLL92" s="584"/>
      <c r="QLM92" s="584"/>
      <c r="QLN92" s="584"/>
      <c r="QLO92" s="584"/>
      <c r="QLP92" s="584"/>
      <c r="QLQ92" s="584"/>
      <c r="QLR92" s="584"/>
      <c r="QLS92" s="584"/>
      <c r="QLT92" s="584"/>
      <c r="QLU92" s="584"/>
      <c r="QLV92" s="584"/>
      <c r="QLW92" s="584"/>
      <c r="QLX92" s="584"/>
      <c r="QLY92" s="584"/>
      <c r="QLZ92" s="584"/>
      <c r="QMA92" s="584"/>
      <c r="QMB92" s="584"/>
      <c r="QMC92" s="584"/>
      <c r="QMD92" s="584"/>
      <c r="QME92" s="584"/>
      <c r="QMF92" s="584"/>
      <c r="QMG92" s="584"/>
      <c r="QMH92" s="584"/>
      <c r="QMI92" s="584"/>
      <c r="QMJ92" s="584"/>
      <c r="QMK92" s="584"/>
      <c r="QML92" s="584"/>
      <c r="QMM92" s="584"/>
      <c r="QMN92" s="584"/>
      <c r="QMO92" s="584"/>
      <c r="QMP92" s="584"/>
      <c r="QMQ92" s="584"/>
      <c r="QMR92" s="584"/>
      <c r="QMS92" s="584"/>
      <c r="QMT92" s="584"/>
      <c r="QMU92" s="584"/>
      <c r="QMV92" s="584"/>
      <c r="QMW92" s="584"/>
      <c r="QMX92" s="584"/>
      <c r="QMY92" s="584"/>
      <c r="QMZ92" s="584"/>
      <c r="QNA92" s="584"/>
      <c r="QNB92" s="584"/>
      <c r="QNC92" s="584"/>
      <c r="QND92" s="584"/>
      <c r="QNE92" s="584"/>
      <c r="QNF92" s="584"/>
      <c r="QNG92" s="584"/>
      <c r="QNH92" s="584"/>
      <c r="QNI92" s="584"/>
      <c r="QNJ92" s="584"/>
      <c r="QNK92" s="584"/>
      <c r="QNL92" s="584"/>
      <c r="QNM92" s="584"/>
      <c r="QNN92" s="584"/>
      <c r="QNO92" s="584"/>
      <c r="QNP92" s="584"/>
      <c r="QNQ92" s="584"/>
      <c r="QNR92" s="584"/>
      <c r="QNS92" s="584"/>
      <c r="QNT92" s="584"/>
      <c r="QNU92" s="584"/>
      <c r="QNV92" s="584"/>
      <c r="QNW92" s="584"/>
      <c r="QNX92" s="584"/>
      <c r="QNY92" s="584"/>
      <c r="QNZ92" s="584"/>
      <c r="QOA92" s="584"/>
      <c r="QOB92" s="584"/>
      <c r="QOC92" s="584"/>
      <c r="QOD92" s="584"/>
      <c r="QOE92" s="584"/>
      <c r="QOF92" s="584"/>
      <c r="QOG92" s="584"/>
      <c r="QOH92" s="584"/>
      <c r="QOI92" s="584"/>
      <c r="QOJ92" s="584"/>
      <c r="QOK92" s="584"/>
      <c r="QOL92" s="584"/>
      <c r="QOM92" s="584"/>
      <c r="QON92" s="584"/>
      <c r="QOO92" s="584"/>
      <c r="QOP92" s="584"/>
      <c r="QOQ92" s="584"/>
      <c r="QOR92" s="584"/>
      <c r="QOS92" s="584"/>
      <c r="QOT92" s="584"/>
      <c r="QOU92" s="584"/>
      <c r="QOV92" s="584"/>
      <c r="QOW92" s="584"/>
      <c r="QOX92" s="584"/>
      <c r="QOY92" s="584"/>
      <c r="QOZ92" s="584"/>
      <c r="QPA92" s="584"/>
      <c r="QPB92" s="584"/>
      <c r="QPC92" s="584"/>
      <c r="QPD92" s="584"/>
      <c r="QPE92" s="584"/>
      <c r="QPF92" s="584"/>
      <c r="QPG92" s="584"/>
      <c r="QPH92" s="584"/>
      <c r="QPI92" s="584"/>
      <c r="QPJ92" s="584"/>
      <c r="QPK92" s="584"/>
      <c r="QPL92" s="584"/>
      <c r="QPM92" s="584"/>
      <c r="QPN92" s="584"/>
      <c r="QPO92" s="584"/>
      <c r="QPP92" s="584"/>
      <c r="QPQ92" s="584"/>
      <c r="QPR92" s="584"/>
      <c r="QPS92" s="584"/>
      <c r="QPT92" s="584"/>
      <c r="QPU92" s="584"/>
      <c r="QPV92" s="584"/>
      <c r="QPW92" s="584"/>
      <c r="QPX92" s="584"/>
      <c r="QPY92" s="584"/>
      <c r="QPZ92" s="584"/>
      <c r="QQA92" s="584"/>
      <c r="QQB92" s="584"/>
      <c r="QQC92" s="584"/>
      <c r="QQD92" s="584"/>
      <c r="QQE92" s="584"/>
      <c r="QQF92" s="584"/>
      <c r="QQG92" s="584"/>
      <c r="QQH92" s="584"/>
      <c r="QQI92" s="584"/>
      <c r="QQJ92" s="584"/>
      <c r="QQK92" s="584"/>
      <c r="QQL92" s="584"/>
      <c r="QQM92" s="584"/>
      <c r="QQN92" s="584"/>
      <c r="QQO92" s="584"/>
      <c r="QQP92" s="584"/>
      <c r="QQQ92" s="584"/>
      <c r="QQR92" s="584"/>
      <c r="QQS92" s="584"/>
      <c r="QQT92" s="584"/>
      <c r="QQU92" s="584"/>
      <c r="QQV92" s="584"/>
      <c r="QQW92" s="584"/>
      <c r="QQX92" s="584"/>
      <c r="QQY92" s="584"/>
      <c r="QQZ92" s="584"/>
      <c r="QRA92" s="584"/>
      <c r="QRB92" s="584"/>
      <c r="QRC92" s="584"/>
      <c r="QRD92" s="584"/>
      <c r="QRE92" s="584"/>
      <c r="QRF92" s="584"/>
      <c r="QRG92" s="584"/>
      <c r="QRH92" s="584"/>
      <c r="QRI92" s="584"/>
      <c r="QRJ92" s="584"/>
      <c r="QRK92" s="584"/>
      <c r="QRL92" s="584"/>
      <c r="QRM92" s="584"/>
      <c r="QRN92" s="584"/>
      <c r="QRO92" s="584"/>
      <c r="QRP92" s="584"/>
      <c r="QRQ92" s="584"/>
      <c r="QRR92" s="584"/>
      <c r="QRS92" s="584"/>
      <c r="QRT92" s="584"/>
      <c r="QRU92" s="584"/>
      <c r="QRV92" s="584"/>
      <c r="QRW92" s="584"/>
      <c r="QRX92" s="584"/>
      <c r="QRY92" s="584"/>
      <c r="QRZ92" s="584"/>
      <c r="QSA92" s="584"/>
      <c r="QSB92" s="584"/>
      <c r="QSC92" s="584"/>
      <c r="QSD92" s="584"/>
      <c r="QSE92" s="584"/>
      <c r="QSF92" s="584"/>
      <c r="QSG92" s="584"/>
      <c r="QSH92" s="584"/>
      <c r="QSI92" s="584"/>
      <c r="QSJ92" s="584"/>
      <c r="QSK92" s="584"/>
      <c r="QSL92" s="584"/>
      <c r="QSM92" s="584"/>
      <c r="QSN92" s="584"/>
      <c r="QSO92" s="584"/>
      <c r="QSP92" s="584"/>
      <c r="QSQ92" s="584"/>
      <c r="QSR92" s="584"/>
      <c r="QSS92" s="584"/>
      <c r="QST92" s="584"/>
      <c r="QSU92" s="584"/>
      <c r="QSV92" s="584"/>
      <c r="QSW92" s="584"/>
      <c r="QSX92" s="584"/>
      <c r="QSY92" s="584"/>
      <c r="QSZ92" s="584"/>
      <c r="QTA92" s="584"/>
      <c r="QTB92" s="584"/>
      <c r="QTC92" s="584"/>
      <c r="QTD92" s="584"/>
      <c r="QTE92" s="584"/>
      <c r="QTF92" s="584"/>
      <c r="QTG92" s="584"/>
      <c r="QTH92" s="584"/>
      <c r="QTI92" s="584"/>
      <c r="QTJ92" s="584"/>
      <c r="QTK92" s="584"/>
      <c r="QTL92" s="584"/>
      <c r="QTM92" s="584"/>
      <c r="QTN92" s="584"/>
      <c r="QTO92" s="584"/>
      <c r="QTP92" s="584"/>
      <c r="QTQ92" s="584"/>
      <c r="QTR92" s="584"/>
      <c r="QTS92" s="584"/>
      <c r="QTT92" s="584"/>
      <c r="QTU92" s="584"/>
      <c r="QTV92" s="584"/>
      <c r="QTW92" s="584"/>
      <c r="QTX92" s="584"/>
      <c r="QTY92" s="584"/>
      <c r="QTZ92" s="584"/>
      <c r="QUA92" s="584"/>
      <c r="QUB92" s="584"/>
      <c r="QUC92" s="584"/>
      <c r="QUD92" s="584"/>
      <c r="QUE92" s="584"/>
      <c r="QUF92" s="584"/>
      <c r="QUG92" s="584"/>
      <c r="QUH92" s="584"/>
      <c r="QUI92" s="584"/>
      <c r="QUJ92" s="584"/>
      <c r="QUK92" s="584"/>
      <c r="QUL92" s="584"/>
      <c r="QUM92" s="584"/>
      <c r="QUN92" s="584"/>
      <c r="QUO92" s="584"/>
      <c r="QUP92" s="584"/>
      <c r="QUQ92" s="584"/>
      <c r="QUR92" s="584"/>
      <c r="QUS92" s="584"/>
      <c r="QUT92" s="584"/>
      <c r="QUU92" s="584"/>
      <c r="QUV92" s="584"/>
      <c r="QUW92" s="584"/>
      <c r="QUX92" s="584"/>
      <c r="QUY92" s="584"/>
      <c r="QUZ92" s="584"/>
      <c r="QVA92" s="584"/>
      <c r="QVB92" s="584"/>
      <c r="QVC92" s="584"/>
      <c r="QVD92" s="584"/>
      <c r="QVE92" s="584"/>
      <c r="QVF92" s="584"/>
      <c r="QVG92" s="584"/>
      <c r="QVH92" s="584"/>
      <c r="QVI92" s="584"/>
      <c r="QVJ92" s="584"/>
      <c r="QVK92" s="584"/>
      <c r="QVL92" s="584"/>
      <c r="QVM92" s="584"/>
      <c r="QVN92" s="584"/>
      <c r="QVO92" s="584"/>
      <c r="QVP92" s="584"/>
      <c r="QVQ92" s="584"/>
      <c r="QVR92" s="584"/>
      <c r="QVS92" s="584"/>
      <c r="QVT92" s="584"/>
      <c r="QVU92" s="584"/>
      <c r="QVV92" s="584"/>
      <c r="QVW92" s="584"/>
      <c r="QVX92" s="584"/>
      <c r="QVY92" s="584"/>
      <c r="QVZ92" s="584"/>
      <c r="QWA92" s="584"/>
      <c r="QWB92" s="584"/>
      <c r="QWC92" s="584"/>
      <c r="QWD92" s="584"/>
      <c r="QWE92" s="584"/>
      <c r="QWF92" s="584"/>
      <c r="QWG92" s="584"/>
      <c r="QWH92" s="584"/>
      <c r="QWI92" s="584"/>
      <c r="QWJ92" s="584"/>
      <c r="QWK92" s="584"/>
      <c r="QWL92" s="584"/>
      <c r="QWM92" s="584"/>
      <c r="QWN92" s="584"/>
      <c r="QWO92" s="584"/>
      <c r="QWP92" s="584"/>
      <c r="QWQ92" s="584"/>
      <c r="QWR92" s="584"/>
      <c r="QWS92" s="584"/>
      <c r="QWT92" s="584"/>
      <c r="QWU92" s="584"/>
      <c r="QWV92" s="584"/>
      <c r="QWW92" s="584"/>
      <c r="QWX92" s="584"/>
      <c r="QWY92" s="584"/>
      <c r="QWZ92" s="584"/>
      <c r="QXA92" s="584"/>
      <c r="QXB92" s="584"/>
      <c r="QXC92" s="584"/>
      <c r="QXD92" s="584"/>
      <c r="QXE92" s="584"/>
      <c r="QXF92" s="584"/>
      <c r="QXG92" s="584"/>
      <c r="QXH92" s="584"/>
      <c r="QXI92" s="584"/>
      <c r="QXJ92" s="584"/>
      <c r="QXK92" s="584"/>
      <c r="QXL92" s="584"/>
      <c r="QXM92" s="584"/>
      <c r="QXN92" s="584"/>
      <c r="QXO92" s="584"/>
      <c r="QXP92" s="584"/>
      <c r="QXQ92" s="584"/>
      <c r="QXR92" s="584"/>
      <c r="QXS92" s="584"/>
      <c r="QXT92" s="584"/>
      <c r="QXU92" s="584"/>
      <c r="QXV92" s="584"/>
      <c r="QXW92" s="584"/>
      <c r="QXX92" s="584"/>
      <c r="QXY92" s="584"/>
      <c r="QXZ92" s="584"/>
      <c r="QYA92" s="584"/>
      <c r="QYB92" s="584"/>
      <c r="QYC92" s="584"/>
      <c r="QYD92" s="584"/>
      <c r="QYE92" s="584"/>
      <c r="QYF92" s="584"/>
      <c r="QYG92" s="584"/>
      <c r="QYH92" s="584"/>
      <c r="QYI92" s="584"/>
      <c r="QYJ92" s="584"/>
      <c r="QYK92" s="584"/>
      <c r="QYL92" s="584"/>
      <c r="QYM92" s="584"/>
      <c r="QYN92" s="584"/>
      <c r="QYO92" s="584"/>
      <c r="QYP92" s="584"/>
      <c r="QYQ92" s="584"/>
      <c r="QYR92" s="584"/>
      <c r="QYS92" s="584"/>
      <c r="QYT92" s="584"/>
      <c r="QYU92" s="584"/>
      <c r="QYV92" s="584"/>
      <c r="QYW92" s="584"/>
      <c r="QYX92" s="584"/>
      <c r="QYY92" s="584"/>
      <c r="QYZ92" s="584"/>
      <c r="QZA92" s="584"/>
      <c r="QZB92" s="584"/>
      <c r="QZC92" s="584"/>
      <c r="QZD92" s="584"/>
      <c r="QZE92" s="584"/>
      <c r="QZF92" s="584"/>
      <c r="QZG92" s="584"/>
      <c r="QZH92" s="584"/>
      <c r="QZI92" s="584"/>
      <c r="QZJ92" s="584"/>
      <c r="QZK92" s="584"/>
      <c r="QZL92" s="584"/>
      <c r="QZM92" s="584"/>
      <c r="QZN92" s="584"/>
      <c r="QZO92" s="584"/>
      <c r="QZP92" s="584"/>
      <c r="QZQ92" s="584"/>
      <c r="QZR92" s="584"/>
      <c r="QZS92" s="584"/>
      <c r="QZT92" s="584"/>
      <c r="QZU92" s="584"/>
      <c r="QZV92" s="584"/>
      <c r="QZW92" s="584"/>
      <c r="QZX92" s="584"/>
      <c r="QZY92" s="584"/>
      <c r="QZZ92" s="584"/>
      <c r="RAA92" s="584"/>
      <c r="RAB92" s="584"/>
      <c r="RAC92" s="584"/>
      <c r="RAD92" s="584"/>
      <c r="RAE92" s="584"/>
      <c r="RAF92" s="584"/>
      <c r="RAG92" s="584"/>
      <c r="RAH92" s="584"/>
      <c r="RAI92" s="584"/>
      <c r="RAJ92" s="584"/>
      <c r="RAK92" s="584"/>
      <c r="RAL92" s="584"/>
      <c r="RAM92" s="584"/>
      <c r="RAN92" s="584"/>
      <c r="RAO92" s="584"/>
      <c r="RAP92" s="584"/>
      <c r="RAQ92" s="584"/>
      <c r="RAR92" s="584"/>
      <c r="RAS92" s="584"/>
      <c r="RAT92" s="584"/>
      <c r="RAU92" s="584"/>
      <c r="RAV92" s="584"/>
      <c r="RAW92" s="584"/>
      <c r="RAX92" s="584"/>
      <c r="RAY92" s="584"/>
      <c r="RAZ92" s="584"/>
      <c r="RBA92" s="584"/>
      <c r="RBB92" s="584"/>
      <c r="RBC92" s="584"/>
      <c r="RBD92" s="584"/>
      <c r="RBE92" s="584"/>
      <c r="RBF92" s="584"/>
      <c r="RBG92" s="584"/>
      <c r="RBH92" s="584"/>
      <c r="RBI92" s="584"/>
      <c r="RBJ92" s="584"/>
      <c r="RBK92" s="584"/>
      <c r="RBL92" s="584"/>
      <c r="RBM92" s="584"/>
      <c r="RBN92" s="584"/>
      <c r="RBO92" s="584"/>
      <c r="RBP92" s="584"/>
      <c r="RBQ92" s="584"/>
      <c r="RBR92" s="584"/>
      <c r="RBS92" s="584"/>
      <c r="RBT92" s="584"/>
      <c r="RBU92" s="584"/>
      <c r="RBV92" s="584"/>
      <c r="RBW92" s="584"/>
      <c r="RBX92" s="584"/>
      <c r="RBY92" s="584"/>
      <c r="RBZ92" s="584"/>
      <c r="RCA92" s="584"/>
      <c r="RCB92" s="584"/>
      <c r="RCC92" s="584"/>
      <c r="RCD92" s="584"/>
      <c r="RCE92" s="584"/>
      <c r="RCF92" s="584"/>
      <c r="RCG92" s="584"/>
      <c r="RCH92" s="584"/>
      <c r="RCI92" s="584"/>
      <c r="RCJ92" s="584"/>
      <c r="RCK92" s="584"/>
      <c r="RCL92" s="584"/>
      <c r="RCM92" s="584"/>
      <c r="RCN92" s="584"/>
      <c r="RCO92" s="584"/>
      <c r="RCP92" s="584"/>
      <c r="RCQ92" s="584"/>
      <c r="RCR92" s="584"/>
      <c r="RCS92" s="584"/>
      <c r="RCT92" s="584"/>
      <c r="RCU92" s="584"/>
      <c r="RCV92" s="584"/>
      <c r="RCW92" s="584"/>
      <c r="RCX92" s="584"/>
      <c r="RCY92" s="584"/>
      <c r="RCZ92" s="584"/>
      <c r="RDA92" s="584"/>
      <c r="RDB92" s="584"/>
      <c r="RDC92" s="584"/>
      <c r="RDD92" s="584"/>
      <c r="RDE92" s="584"/>
      <c r="RDF92" s="584"/>
      <c r="RDG92" s="584"/>
      <c r="RDH92" s="584"/>
      <c r="RDI92" s="584"/>
      <c r="RDJ92" s="584"/>
      <c r="RDK92" s="584"/>
      <c r="RDL92" s="584"/>
      <c r="RDM92" s="584"/>
      <c r="RDN92" s="584"/>
      <c r="RDO92" s="584"/>
      <c r="RDP92" s="584"/>
      <c r="RDQ92" s="584"/>
      <c r="RDR92" s="584"/>
      <c r="RDS92" s="584"/>
      <c r="RDT92" s="584"/>
      <c r="RDU92" s="584"/>
      <c r="RDV92" s="584"/>
      <c r="RDW92" s="584"/>
      <c r="RDX92" s="584"/>
      <c r="RDY92" s="584"/>
      <c r="RDZ92" s="584"/>
      <c r="REA92" s="584"/>
      <c r="REB92" s="584"/>
      <c r="REC92" s="584"/>
      <c r="RED92" s="584"/>
      <c r="REE92" s="584"/>
      <c r="REF92" s="584"/>
      <c r="REG92" s="584"/>
      <c r="REH92" s="584"/>
      <c r="REI92" s="584"/>
      <c r="REJ92" s="584"/>
      <c r="REK92" s="584"/>
      <c r="REL92" s="584"/>
      <c r="REM92" s="584"/>
      <c r="REN92" s="584"/>
      <c r="REO92" s="584"/>
      <c r="REP92" s="584"/>
      <c r="REQ92" s="584"/>
      <c r="RER92" s="584"/>
      <c r="RES92" s="584"/>
      <c r="RET92" s="584"/>
      <c r="REU92" s="584"/>
      <c r="REV92" s="584"/>
      <c r="REW92" s="584"/>
      <c r="REX92" s="584"/>
      <c r="REY92" s="584"/>
      <c r="REZ92" s="584"/>
      <c r="RFA92" s="584"/>
      <c r="RFB92" s="584"/>
      <c r="RFC92" s="584"/>
      <c r="RFD92" s="584"/>
      <c r="RFE92" s="584"/>
      <c r="RFF92" s="584"/>
      <c r="RFG92" s="584"/>
      <c r="RFH92" s="584"/>
      <c r="RFI92" s="584"/>
      <c r="RFJ92" s="584"/>
      <c r="RFK92" s="584"/>
      <c r="RFL92" s="584"/>
      <c r="RFM92" s="584"/>
      <c r="RFN92" s="584"/>
      <c r="RFO92" s="584"/>
      <c r="RFP92" s="584"/>
      <c r="RFQ92" s="584"/>
      <c r="RFR92" s="584"/>
      <c r="RFS92" s="584"/>
      <c r="RFT92" s="584"/>
      <c r="RFU92" s="584"/>
      <c r="RFV92" s="584"/>
      <c r="RFW92" s="584"/>
      <c r="RFX92" s="584"/>
      <c r="RFY92" s="584"/>
      <c r="RFZ92" s="584"/>
      <c r="RGA92" s="584"/>
      <c r="RGB92" s="584"/>
      <c r="RGC92" s="584"/>
      <c r="RGD92" s="584"/>
      <c r="RGE92" s="584"/>
      <c r="RGF92" s="584"/>
      <c r="RGG92" s="584"/>
      <c r="RGH92" s="584"/>
      <c r="RGI92" s="584"/>
      <c r="RGJ92" s="584"/>
      <c r="RGK92" s="584"/>
      <c r="RGL92" s="584"/>
      <c r="RGM92" s="584"/>
      <c r="RGN92" s="584"/>
      <c r="RGO92" s="584"/>
      <c r="RGP92" s="584"/>
      <c r="RGQ92" s="584"/>
      <c r="RGR92" s="584"/>
      <c r="RGS92" s="584"/>
      <c r="RGT92" s="584"/>
      <c r="RGU92" s="584"/>
      <c r="RGV92" s="584"/>
      <c r="RGW92" s="584"/>
      <c r="RGX92" s="584"/>
      <c r="RGY92" s="584"/>
      <c r="RGZ92" s="584"/>
      <c r="RHA92" s="584"/>
      <c r="RHB92" s="584"/>
      <c r="RHC92" s="584"/>
      <c r="RHD92" s="584"/>
      <c r="RHE92" s="584"/>
      <c r="RHF92" s="584"/>
      <c r="RHG92" s="584"/>
      <c r="RHH92" s="584"/>
      <c r="RHI92" s="584"/>
      <c r="RHJ92" s="584"/>
      <c r="RHK92" s="584"/>
      <c r="RHL92" s="584"/>
      <c r="RHM92" s="584"/>
      <c r="RHN92" s="584"/>
      <c r="RHO92" s="584"/>
      <c r="RHP92" s="584"/>
      <c r="RHQ92" s="584"/>
      <c r="RHR92" s="584"/>
      <c r="RHS92" s="584"/>
      <c r="RHT92" s="584"/>
      <c r="RHU92" s="584"/>
      <c r="RHV92" s="584"/>
      <c r="RHW92" s="584"/>
      <c r="RHX92" s="584"/>
      <c r="RHY92" s="584"/>
      <c r="RHZ92" s="584"/>
      <c r="RIA92" s="584"/>
      <c r="RIB92" s="584"/>
      <c r="RIC92" s="584"/>
      <c r="RID92" s="584"/>
      <c r="RIE92" s="584"/>
      <c r="RIF92" s="584"/>
      <c r="RIG92" s="584"/>
      <c r="RIH92" s="584"/>
      <c r="RII92" s="584"/>
      <c r="RIJ92" s="584"/>
      <c r="RIK92" s="584"/>
      <c r="RIL92" s="584"/>
      <c r="RIM92" s="584"/>
      <c r="RIN92" s="584"/>
      <c r="RIO92" s="584"/>
      <c r="RIP92" s="584"/>
      <c r="RIQ92" s="584"/>
      <c r="RIR92" s="584"/>
      <c r="RIS92" s="584"/>
      <c r="RIT92" s="584"/>
      <c r="RIU92" s="584"/>
      <c r="RIV92" s="584"/>
      <c r="RIW92" s="584"/>
      <c r="RIX92" s="584"/>
      <c r="RIY92" s="584"/>
      <c r="RIZ92" s="584"/>
      <c r="RJA92" s="584"/>
      <c r="RJB92" s="584"/>
      <c r="RJC92" s="584"/>
      <c r="RJD92" s="584"/>
      <c r="RJE92" s="584"/>
      <c r="RJF92" s="584"/>
      <c r="RJG92" s="584"/>
      <c r="RJH92" s="584"/>
      <c r="RJI92" s="584"/>
      <c r="RJJ92" s="584"/>
      <c r="RJK92" s="584"/>
      <c r="RJL92" s="584"/>
      <c r="RJM92" s="584"/>
      <c r="RJN92" s="584"/>
      <c r="RJO92" s="584"/>
      <c r="RJP92" s="584"/>
      <c r="RJQ92" s="584"/>
      <c r="RJR92" s="584"/>
      <c r="RJS92" s="584"/>
      <c r="RJT92" s="584"/>
      <c r="RJU92" s="584"/>
      <c r="RJV92" s="584"/>
      <c r="RJW92" s="584"/>
      <c r="RJX92" s="584"/>
      <c r="RJY92" s="584"/>
      <c r="RJZ92" s="584"/>
      <c r="RKA92" s="584"/>
      <c r="RKB92" s="584"/>
      <c r="RKC92" s="584"/>
      <c r="RKD92" s="584"/>
      <c r="RKE92" s="584"/>
      <c r="RKF92" s="584"/>
      <c r="RKG92" s="584"/>
      <c r="RKH92" s="584"/>
      <c r="RKI92" s="584"/>
      <c r="RKJ92" s="584"/>
      <c r="RKK92" s="584"/>
      <c r="RKL92" s="584"/>
      <c r="RKM92" s="584"/>
      <c r="RKN92" s="584"/>
      <c r="RKO92" s="584"/>
      <c r="RKP92" s="584"/>
      <c r="RKQ92" s="584"/>
      <c r="RKR92" s="584"/>
      <c r="RKS92" s="584"/>
      <c r="RKT92" s="584"/>
      <c r="RKU92" s="584"/>
      <c r="RKV92" s="584"/>
      <c r="RKW92" s="584"/>
      <c r="RKX92" s="584"/>
      <c r="RKY92" s="584"/>
      <c r="RKZ92" s="584"/>
      <c r="RLA92" s="584"/>
      <c r="RLB92" s="584"/>
      <c r="RLC92" s="584"/>
      <c r="RLD92" s="584"/>
      <c r="RLE92" s="584"/>
      <c r="RLF92" s="584"/>
      <c r="RLG92" s="584"/>
      <c r="RLH92" s="584"/>
      <c r="RLI92" s="584"/>
      <c r="RLJ92" s="584"/>
      <c r="RLK92" s="584"/>
      <c r="RLL92" s="584"/>
      <c r="RLM92" s="584"/>
      <c r="RLN92" s="584"/>
      <c r="RLO92" s="584"/>
      <c r="RLP92" s="584"/>
      <c r="RLQ92" s="584"/>
      <c r="RLR92" s="584"/>
      <c r="RLS92" s="584"/>
      <c r="RLT92" s="584"/>
      <c r="RLU92" s="584"/>
      <c r="RLV92" s="584"/>
      <c r="RLW92" s="584"/>
      <c r="RLX92" s="584"/>
      <c r="RLY92" s="584"/>
      <c r="RLZ92" s="584"/>
      <c r="RMA92" s="584"/>
      <c r="RMB92" s="584"/>
      <c r="RMC92" s="584"/>
      <c r="RMD92" s="584"/>
      <c r="RME92" s="584"/>
      <c r="RMF92" s="584"/>
      <c r="RMG92" s="584"/>
      <c r="RMH92" s="584"/>
      <c r="RMI92" s="584"/>
      <c r="RMJ92" s="584"/>
      <c r="RMK92" s="584"/>
      <c r="RML92" s="584"/>
      <c r="RMM92" s="584"/>
      <c r="RMN92" s="584"/>
      <c r="RMO92" s="584"/>
      <c r="RMP92" s="584"/>
      <c r="RMQ92" s="584"/>
      <c r="RMR92" s="584"/>
      <c r="RMS92" s="584"/>
      <c r="RMT92" s="584"/>
      <c r="RMU92" s="584"/>
      <c r="RMV92" s="584"/>
      <c r="RMW92" s="584"/>
      <c r="RMX92" s="584"/>
      <c r="RMY92" s="584"/>
      <c r="RMZ92" s="584"/>
      <c r="RNA92" s="584"/>
      <c r="RNB92" s="584"/>
      <c r="RNC92" s="584"/>
      <c r="RND92" s="584"/>
      <c r="RNE92" s="584"/>
      <c r="RNF92" s="584"/>
      <c r="RNG92" s="584"/>
      <c r="RNH92" s="584"/>
      <c r="RNI92" s="584"/>
      <c r="RNJ92" s="584"/>
      <c r="RNK92" s="584"/>
      <c r="RNL92" s="584"/>
      <c r="RNM92" s="584"/>
      <c r="RNN92" s="584"/>
      <c r="RNO92" s="584"/>
      <c r="RNP92" s="584"/>
      <c r="RNQ92" s="584"/>
      <c r="RNR92" s="584"/>
      <c r="RNS92" s="584"/>
      <c r="RNT92" s="584"/>
      <c r="RNU92" s="584"/>
      <c r="RNV92" s="584"/>
      <c r="RNW92" s="584"/>
      <c r="RNX92" s="584"/>
      <c r="RNY92" s="584"/>
      <c r="RNZ92" s="584"/>
      <c r="ROA92" s="584"/>
      <c r="ROB92" s="584"/>
      <c r="ROC92" s="584"/>
      <c r="ROD92" s="584"/>
      <c r="ROE92" s="584"/>
      <c r="ROF92" s="584"/>
      <c r="ROG92" s="584"/>
      <c r="ROH92" s="584"/>
      <c r="ROI92" s="584"/>
      <c r="ROJ92" s="584"/>
      <c r="ROK92" s="584"/>
      <c r="ROL92" s="584"/>
      <c r="ROM92" s="584"/>
      <c r="RON92" s="584"/>
      <c r="ROO92" s="584"/>
      <c r="ROP92" s="584"/>
      <c r="ROQ92" s="584"/>
      <c r="ROR92" s="584"/>
      <c r="ROS92" s="584"/>
      <c r="ROT92" s="584"/>
      <c r="ROU92" s="584"/>
      <c r="ROV92" s="584"/>
      <c r="ROW92" s="584"/>
      <c r="ROX92" s="584"/>
      <c r="ROY92" s="584"/>
      <c r="ROZ92" s="584"/>
      <c r="RPA92" s="584"/>
      <c r="RPB92" s="584"/>
      <c r="RPC92" s="584"/>
      <c r="RPD92" s="584"/>
      <c r="RPE92" s="584"/>
      <c r="RPF92" s="584"/>
      <c r="RPG92" s="584"/>
      <c r="RPH92" s="584"/>
      <c r="RPI92" s="584"/>
      <c r="RPJ92" s="584"/>
      <c r="RPK92" s="584"/>
      <c r="RPL92" s="584"/>
      <c r="RPM92" s="584"/>
      <c r="RPN92" s="584"/>
      <c r="RPO92" s="584"/>
      <c r="RPP92" s="584"/>
      <c r="RPQ92" s="584"/>
      <c r="RPR92" s="584"/>
      <c r="RPS92" s="584"/>
      <c r="RPT92" s="584"/>
      <c r="RPU92" s="584"/>
      <c r="RPV92" s="584"/>
      <c r="RPW92" s="584"/>
      <c r="RPX92" s="584"/>
      <c r="RPY92" s="584"/>
      <c r="RPZ92" s="584"/>
      <c r="RQA92" s="584"/>
      <c r="RQB92" s="584"/>
      <c r="RQC92" s="584"/>
      <c r="RQD92" s="584"/>
      <c r="RQE92" s="584"/>
      <c r="RQF92" s="584"/>
      <c r="RQG92" s="584"/>
      <c r="RQH92" s="584"/>
      <c r="RQI92" s="584"/>
      <c r="RQJ92" s="584"/>
      <c r="RQK92" s="584"/>
      <c r="RQL92" s="584"/>
      <c r="RQM92" s="584"/>
      <c r="RQN92" s="584"/>
      <c r="RQO92" s="584"/>
      <c r="RQP92" s="584"/>
      <c r="RQQ92" s="584"/>
      <c r="RQR92" s="584"/>
      <c r="RQS92" s="584"/>
      <c r="RQT92" s="584"/>
      <c r="RQU92" s="584"/>
      <c r="RQV92" s="584"/>
      <c r="RQW92" s="584"/>
      <c r="RQX92" s="584"/>
      <c r="RQY92" s="584"/>
      <c r="RQZ92" s="584"/>
      <c r="RRA92" s="584"/>
      <c r="RRB92" s="584"/>
      <c r="RRC92" s="584"/>
      <c r="RRD92" s="584"/>
      <c r="RRE92" s="584"/>
      <c r="RRF92" s="584"/>
      <c r="RRG92" s="584"/>
      <c r="RRH92" s="584"/>
      <c r="RRI92" s="584"/>
      <c r="RRJ92" s="584"/>
      <c r="RRK92" s="584"/>
      <c r="RRL92" s="584"/>
      <c r="RRM92" s="584"/>
      <c r="RRN92" s="584"/>
      <c r="RRO92" s="584"/>
      <c r="RRP92" s="584"/>
      <c r="RRQ92" s="584"/>
      <c r="RRR92" s="584"/>
      <c r="RRS92" s="584"/>
      <c r="RRT92" s="584"/>
      <c r="RRU92" s="584"/>
      <c r="RRV92" s="584"/>
      <c r="RRW92" s="584"/>
      <c r="RRX92" s="584"/>
      <c r="RRY92" s="584"/>
      <c r="RRZ92" s="584"/>
      <c r="RSA92" s="584"/>
      <c r="RSB92" s="584"/>
      <c r="RSC92" s="584"/>
      <c r="RSD92" s="584"/>
      <c r="RSE92" s="584"/>
      <c r="RSF92" s="584"/>
      <c r="RSG92" s="584"/>
      <c r="RSH92" s="584"/>
      <c r="RSI92" s="584"/>
      <c r="RSJ92" s="584"/>
      <c r="RSK92" s="584"/>
      <c r="RSL92" s="584"/>
      <c r="RSM92" s="584"/>
      <c r="RSN92" s="584"/>
      <c r="RSO92" s="584"/>
      <c r="RSP92" s="584"/>
      <c r="RSQ92" s="584"/>
      <c r="RSR92" s="584"/>
      <c r="RSS92" s="584"/>
      <c r="RST92" s="584"/>
      <c r="RSU92" s="584"/>
      <c r="RSV92" s="584"/>
      <c r="RSW92" s="584"/>
      <c r="RSX92" s="584"/>
      <c r="RSY92" s="584"/>
      <c r="RSZ92" s="584"/>
      <c r="RTA92" s="584"/>
      <c r="RTB92" s="584"/>
      <c r="RTC92" s="584"/>
      <c r="RTD92" s="584"/>
      <c r="RTE92" s="584"/>
      <c r="RTF92" s="584"/>
      <c r="RTG92" s="584"/>
      <c r="RTH92" s="584"/>
      <c r="RTI92" s="584"/>
      <c r="RTJ92" s="584"/>
      <c r="RTK92" s="584"/>
      <c r="RTL92" s="584"/>
      <c r="RTM92" s="584"/>
      <c r="RTN92" s="584"/>
      <c r="RTO92" s="584"/>
      <c r="RTP92" s="584"/>
      <c r="RTQ92" s="584"/>
      <c r="RTR92" s="584"/>
      <c r="RTS92" s="584"/>
      <c r="RTT92" s="584"/>
      <c r="RTU92" s="584"/>
      <c r="RTV92" s="584"/>
      <c r="RTW92" s="584"/>
      <c r="RTX92" s="584"/>
      <c r="RTY92" s="584"/>
      <c r="RTZ92" s="584"/>
      <c r="RUA92" s="584"/>
      <c r="RUB92" s="584"/>
      <c r="RUC92" s="584"/>
      <c r="RUD92" s="584"/>
      <c r="RUE92" s="584"/>
      <c r="RUF92" s="584"/>
      <c r="RUG92" s="584"/>
      <c r="RUH92" s="584"/>
      <c r="RUI92" s="584"/>
      <c r="RUJ92" s="584"/>
      <c r="RUK92" s="584"/>
      <c r="RUL92" s="584"/>
      <c r="RUM92" s="584"/>
      <c r="RUN92" s="584"/>
      <c r="RUO92" s="584"/>
      <c r="RUP92" s="584"/>
      <c r="RUQ92" s="584"/>
      <c r="RUR92" s="584"/>
      <c r="RUS92" s="584"/>
      <c r="RUT92" s="584"/>
      <c r="RUU92" s="584"/>
      <c r="RUV92" s="584"/>
      <c r="RUW92" s="584"/>
      <c r="RUX92" s="584"/>
      <c r="RUY92" s="584"/>
      <c r="RUZ92" s="584"/>
      <c r="RVA92" s="584"/>
      <c r="RVB92" s="584"/>
      <c r="RVC92" s="584"/>
      <c r="RVD92" s="584"/>
      <c r="RVE92" s="584"/>
      <c r="RVF92" s="584"/>
      <c r="RVG92" s="584"/>
      <c r="RVH92" s="584"/>
      <c r="RVI92" s="584"/>
      <c r="RVJ92" s="584"/>
      <c r="RVK92" s="584"/>
      <c r="RVL92" s="584"/>
      <c r="RVM92" s="584"/>
      <c r="RVN92" s="584"/>
      <c r="RVO92" s="584"/>
      <c r="RVP92" s="584"/>
      <c r="RVQ92" s="584"/>
      <c r="RVR92" s="584"/>
      <c r="RVS92" s="584"/>
      <c r="RVT92" s="584"/>
      <c r="RVU92" s="584"/>
      <c r="RVV92" s="584"/>
      <c r="RVW92" s="584"/>
      <c r="RVX92" s="584"/>
      <c r="RVY92" s="584"/>
      <c r="RVZ92" s="584"/>
      <c r="RWA92" s="584"/>
      <c r="RWB92" s="584"/>
      <c r="RWC92" s="584"/>
      <c r="RWD92" s="584"/>
      <c r="RWE92" s="584"/>
      <c r="RWF92" s="584"/>
      <c r="RWG92" s="584"/>
      <c r="RWH92" s="584"/>
      <c r="RWI92" s="584"/>
      <c r="RWJ92" s="584"/>
      <c r="RWK92" s="584"/>
      <c r="RWL92" s="584"/>
      <c r="RWM92" s="584"/>
      <c r="RWN92" s="584"/>
      <c r="RWO92" s="584"/>
      <c r="RWP92" s="584"/>
      <c r="RWQ92" s="584"/>
      <c r="RWR92" s="584"/>
      <c r="RWS92" s="584"/>
      <c r="RWT92" s="584"/>
      <c r="RWU92" s="584"/>
      <c r="RWV92" s="584"/>
      <c r="RWW92" s="584"/>
      <c r="RWX92" s="584"/>
      <c r="RWY92" s="584"/>
      <c r="RWZ92" s="584"/>
      <c r="RXA92" s="584"/>
      <c r="RXB92" s="584"/>
      <c r="RXC92" s="584"/>
      <c r="RXD92" s="584"/>
      <c r="RXE92" s="584"/>
      <c r="RXF92" s="584"/>
      <c r="RXG92" s="584"/>
      <c r="RXH92" s="584"/>
      <c r="RXI92" s="584"/>
      <c r="RXJ92" s="584"/>
      <c r="RXK92" s="584"/>
      <c r="RXL92" s="584"/>
      <c r="RXM92" s="584"/>
      <c r="RXN92" s="584"/>
      <c r="RXO92" s="584"/>
      <c r="RXP92" s="584"/>
      <c r="RXQ92" s="584"/>
      <c r="RXR92" s="584"/>
      <c r="RXS92" s="584"/>
      <c r="RXT92" s="584"/>
      <c r="RXU92" s="584"/>
      <c r="RXV92" s="584"/>
      <c r="RXW92" s="584"/>
      <c r="RXX92" s="584"/>
      <c r="RXY92" s="584"/>
      <c r="RXZ92" s="584"/>
      <c r="RYA92" s="584"/>
      <c r="RYB92" s="584"/>
      <c r="RYC92" s="584"/>
      <c r="RYD92" s="584"/>
      <c r="RYE92" s="584"/>
      <c r="RYF92" s="584"/>
      <c r="RYG92" s="584"/>
      <c r="RYH92" s="584"/>
      <c r="RYI92" s="584"/>
      <c r="RYJ92" s="584"/>
      <c r="RYK92" s="584"/>
      <c r="RYL92" s="584"/>
      <c r="RYM92" s="584"/>
      <c r="RYN92" s="584"/>
      <c r="RYO92" s="584"/>
      <c r="RYP92" s="584"/>
      <c r="RYQ92" s="584"/>
      <c r="RYR92" s="584"/>
      <c r="RYS92" s="584"/>
      <c r="RYT92" s="584"/>
      <c r="RYU92" s="584"/>
      <c r="RYV92" s="584"/>
      <c r="RYW92" s="584"/>
      <c r="RYX92" s="584"/>
      <c r="RYY92" s="584"/>
      <c r="RYZ92" s="584"/>
      <c r="RZA92" s="584"/>
      <c r="RZB92" s="584"/>
      <c r="RZC92" s="584"/>
      <c r="RZD92" s="584"/>
      <c r="RZE92" s="584"/>
      <c r="RZF92" s="584"/>
      <c r="RZG92" s="584"/>
      <c r="RZH92" s="584"/>
      <c r="RZI92" s="584"/>
      <c r="RZJ92" s="584"/>
      <c r="RZK92" s="584"/>
      <c r="RZL92" s="584"/>
      <c r="RZM92" s="584"/>
      <c r="RZN92" s="584"/>
      <c r="RZO92" s="584"/>
      <c r="RZP92" s="584"/>
      <c r="RZQ92" s="584"/>
      <c r="RZR92" s="584"/>
      <c r="RZS92" s="584"/>
      <c r="RZT92" s="584"/>
      <c r="RZU92" s="584"/>
      <c r="RZV92" s="584"/>
      <c r="RZW92" s="584"/>
      <c r="RZX92" s="584"/>
      <c r="RZY92" s="584"/>
      <c r="RZZ92" s="584"/>
      <c r="SAA92" s="584"/>
      <c r="SAB92" s="584"/>
      <c r="SAC92" s="584"/>
      <c r="SAD92" s="584"/>
      <c r="SAE92" s="584"/>
      <c r="SAF92" s="584"/>
      <c r="SAG92" s="584"/>
      <c r="SAH92" s="584"/>
      <c r="SAI92" s="584"/>
      <c r="SAJ92" s="584"/>
      <c r="SAK92" s="584"/>
      <c r="SAL92" s="584"/>
      <c r="SAM92" s="584"/>
      <c r="SAN92" s="584"/>
      <c r="SAO92" s="584"/>
      <c r="SAP92" s="584"/>
      <c r="SAQ92" s="584"/>
      <c r="SAR92" s="584"/>
      <c r="SAS92" s="584"/>
      <c r="SAT92" s="584"/>
      <c r="SAU92" s="584"/>
      <c r="SAV92" s="584"/>
      <c r="SAW92" s="584"/>
      <c r="SAX92" s="584"/>
      <c r="SAY92" s="584"/>
      <c r="SAZ92" s="584"/>
      <c r="SBA92" s="584"/>
      <c r="SBB92" s="584"/>
      <c r="SBC92" s="584"/>
      <c r="SBD92" s="584"/>
      <c r="SBE92" s="584"/>
      <c r="SBF92" s="584"/>
      <c r="SBG92" s="584"/>
      <c r="SBH92" s="584"/>
      <c r="SBI92" s="584"/>
      <c r="SBJ92" s="584"/>
      <c r="SBK92" s="584"/>
      <c r="SBL92" s="584"/>
      <c r="SBM92" s="584"/>
      <c r="SBN92" s="584"/>
      <c r="SBO92" s="584"/>
      <c r="SBP92" s="584"/>
      <c r="SBQ92" s="584"/>
      <c r="SBR92" s="584"/>
      <c r="SBS92" s="584"/>
      <c r="SBT92" s="584"/>
      <c r="SBU92" s="584"/>
      <c r="SBV92" s="584"/>
      <c r="SBW92" s="584"/>
      <c r="SBX92" s="584"/>
      <c r="SBY92" s="584"/>
      <c r="SBZ92" s="584"/>
      <c r="SCA92" s="584"/>
      <c r="SCB92" s="584"/>
      <c r="SCC92" s="584"/>
      <c r="SCD92" s="584"/>
      <c r="SCE92" s="584"/>
      <c r="SCF92" s="584"/>
      <c r="SCG92" s="584"/>
      <c r="SCH92" s="584"/>
      <c r="SCI92" s="584"/>
      <c r="SCJ92" s="584"/>
      <c r="SCK92" s="584"/>
      <c r="SCL92" s="584"/>
      <c r="SCM92" s="584"/>
      <c r="SCN92" s="584"/>
      <c r="SCO92" s="584"/>
      <c r="SCP92" s="584"/>
      <c r="SCQ92" s="584"/>
      <c r="SCR92" s="584"/>
      <c r="SCS92" s="584"/>
      <c r="SCT92" s="584"/>
      <c r="SCU92" s="584"/>
      <c r="SCV92" s="584"/>
      <c r="SCW92" s="584"/>
      <c r="SCX92" s="584"/>
      <c r="SCY92" s="584"/>
      <c r="SCZ92" s="584"/>
      <c r="SDA92" s="584"/>
      <c r="SDB92" s="584"/>
      <c r="SDC92" s="584"/>
      <c r="SDD92" s="584"/>
      <c r="SDE92" s="584"/>
      <c r="SDF92" s="584"/>
      <c r="SDG92" s="584"/>
      <c r="SDH92" s="584"/>
      <c r="SDI92" s="584"/>
      <c r="SDJ92" s="584"/>
      <c r="SDK92" s="584"/>
      <c r="SDL92" s="584"/>
      <c r="SDM92" s="584"/>
      <c r="SDN92" s="584"/>
      <c r="SDO92" s="584"/>
      <c r="SDP92" s="584"/>
      <c r="SDQ92" s="584"/>
      <c r="SDR92" s="584"/>
      <c r="SDS92" s="584"/>
      <c r="SDT92" s="584"/>
      <c r="SDU92" s="584"/>
      <c r="SDV92" s="584"/>
      <c r="SDW92" s="584"/>
      <c r="SDX92" s="584"/>
      <c r="SDY92" s="584"/>
      <c r="SDZ92" s="584"/>
      <c r="SEA92" s="584"/>
      <c r="SEB92" s="584"/>
      <c r="SEC92" s="584"/>
      <c r="SED92" s="584"/>
      <c r="SEE92" s="584"/>
      <c r="SEF92" s="584"/>
      <c r="SEG92" s="584"/>
      <c r="SEH92" s="584"/>
      <c r="SEI92" s="584"/>
      <c r="SEJ92" s="584"/>
      <c r="SEK92" s="584"/>
      <c r="SEL92" s="584"/>
      <c r="SEM92" s="584"/>
      <c r="SEN92" s="584"/>
      <c r="SEO92" s="584"/>
      <c r="SEP92" s="584"/>
      <c r="SEQ92" s="584"/>
      <c r="SER92" s="584"/>
      <c r="SES92" s="584"/>
      <c r="SET92" s="584"/>
      <c r="SEU92" s="584"/>
      <c r="SEV92" s="584"/>
      <c r="SEW92" s="584"/>
      <c r="SEX92" s="584"/>
      <c r="SEY92" s="584"/>
      <c r="SEZ92" s="584"/>
      <c r="SFA92" s="584"/>
      <c r="SFB92" s="584"/>
      <c r="SFC92" s="584"/>
      <c r="SFD92" s="584"/>
      <c r="SFE92" s="584"/>
      <c r="SFF92" s="584"/>
      <c r="SFG92" s="584"/>
      <c r="SFH92" s="584"/>
      <c r="SFI92" s="584"/>
      <c r="SFJ92" s="584"/>
      <c r="SFK92" s="584"/>
      <c r="SFL92" s="584"/>
      <c r="SFM92" s="584"/>
      <c r="SFN92" s="584"/>
      <c r="SFO92" s="584"/>
      <c r="SFP92" s="584"/>
      <c r="SFQ92" s="584"/>
      <c r="SFR92" s="584"/>
      <c r="SFS92" s="584"/>
      <c r="SFT92" s="584"/>
      <c r="SFU92" s="584"/>
      <c r="SFV92" s="584"/>
      <c r="SFW92" s="584"/>
      <c r="SFX92" s="584"/>
      <c r="SFY92" s="584"/>
      <c r="SFZ92" s="584"/>
      <c r="SGA92" s="584"/>
      <c r="SGB92" s="584"/>
      <c r="SGC92" s="584"/>
      <c r="SGD92" s="584"/>
      <c r="SGE92" s="584"/>
      <c r="SGF92" s="584"/>
      <c r="SGG92" s="584"/>
      <c r="SGH92" s="584"/>
      <c r="SGI92" s="584"/>
      <c r="SGJ92" s="584"/>
      <c r="SGK92" s="584"/>
      <c r="SGL92" s="584"/>
      <c r="SGM92" s="584"/>
      <c r="SGN92" s="584"/>
      <c r="SGO92" s="584"/>
      <c r="SGP92" s="584"/>
      <c r="SGQ92" s="584"/>
      <c r="SGR92" s="584"/>
      <c r="SGS92" s="584"/>
      <c r="SGT92" s="584"/>
      <c r="SGU92" s="584"/>
      <c r="SGV92" s="584"/>
      <c r="SGW92" s="584"/>
      <c r="SGX92" s="584"/>
      <c r="SGY92" s="584"/>
      <c r="SGZ92" s="584"/>
      <c r="SHA92" s="584"/>
      <c r="SHB92" s="584"/>
      <c r="SHC92" s="584"/>
      <c r="SHD92" s="584"/>
      <c r="SHE92" s="584"/>
      <c r="SHF92" s="584"/>
      <c r="SHG92" s="584"/>
      <c r="SHH92" s="584"/>
      <c r="SHI92" s="584"/>
      <c r="SHJ92" s="584"/>
      <c r="SHK92" s="584"/>
      <c r="SHL92" s="584"/>
      <c r="SHM92" s="584"/>
      <c r="SHN92" s="584"/>
      <c r="SHO92" s="584"/>
      <c r="SHP92" s="584"/>
      <c r="SHQ92" s="584"/>
      <c r="SHR92" s="584"/>
      <c r="SHS92" s="584"/>
      <c r="SHT92" s="584"/>
      <c r="SHU92" s="584"/>
      <c r="SHV92" s="584"/>
      <c r="SHW92" s="584"/>
      <c r="SHX92" s="584"/>
      <c r="SHY92" s="584"/>
      <c r="SHZ92" s="584"/>
      <c r="SIA92" s="584"/>
      <c r="SIB92" s="584"/>
      <c r="SIC92" s="584"/>
      <c r="SID92" s="584"/>
      <c r="SIE92" s="584"/>
      <c r="SIF92" s="584"/>
      <c r="SIG92" s="584"/>
      <c r="SIH92" s="584"/>
      <c r="SII92" s="584"/>
      <c r="SIJ92" s="584"/>
      <c r="SIK92" s="584"/>
      <c r="SIL92" s="584"/>
      <c r="SIM92" s="584"/>
      <c r="SIN92" s="584"/>
      <c r="SIO92" s="584"/>
      <c r="SIP92" s="584"/>
      <c r="SIQ92" s="584"/>
      <c r="SIR92" s="584"/>
      <c r="SIS92" s="584"/>
      <c r="SIT92" s="584"/>
      <c r="SIU92" s="584"/>
      <c r="SIV92" s="584"/>
      <c r="SIW92" s="584"/>
      <c r="SIX92" s="584"/>
      <c r="SIY92" s="584"/>
      <c r="SIZ92" s="584"/>
      <c r="SJA92" s="584"/>
      <c r="SJB92" s="584"/>
      <c r="SJC92" s="584"/>
      <c r="SJD92" s="584"/>
      <c r="SJE92" s="584"/>
      <c r="SJF92" s="584"/>
      <c r="SJG92" s="584"/>
      <c r="SJH92" s="584"/>
      <c r="SJI92" s="584"/>
      <c r="SJJ92" s="584"/>
      <c r="SJK92" s="584"/>
      <c r="SJL92" s="584"/>
      <c r="SJM92" s="584"/>
      <c r="SJN92" s="584"/>
      <c r="SJO92" s="584"/>
      <c r="SJP92" s="584"/>
      <c r="SJQ92" s="584"/>
      <c r="SJR92" s="584"/>
      <c r="SJS92" s="584"/>
      <c r="SJT92" s="584"/>
      <c r="SJU92" s="584"/>
      <c r="SJV92" s="584"/>
      <c r="SJW92" s="584"/>
      <c r="SJX92" s="584"/>
      <c r="SJY92" s="584"/>
      <c r="SJZ92" s="584"/>
      <c r="SKA92" s="584"/>
      <c r="SKB92" s="584"/>
      <c r="SKC92" s="584"/>
      <c r="SKD92" s="584"/>
      <c r="SKE92" s="584"/>
      <c r="SKF92" s="584"/>
      <c r="SKG92" s="584"/>
      <c r="SKH92" s="584"/>
      <c r="SKI92" s="584"/>
      <c r="SKJ92" s="584"/>
      <c r="SKK92" s="584"/>
      <c r="SKL92" s="584"/>
      <c r="SKM92" s="584"/>
      <c r="SKN92" s="584"/>
      <c r="SKO92" s="584"/>
      <c r="SKP92" s="584"/>
      <c r="SKQ92" s="584"/>
      <c r="SKR92" s="584"/>
      <c r="SKS92" s="584"/>
      <c r="SKT92" s="584"/>
      <c r="SKU92" s="584"/>
      <c r="SKV92" s="584"/>
      <c r="SKW92" s="584"/>
      <c r="SKX92" s="584"/>
      <c r="SKY92" s="584"/>
      <c r="SKZ92" s="584"/>
      <c r="SLA92" s="584"/>
      <c r="SLB92" s="584"/>
      <c r="SLC92" s="584"/>
      <c r="SLD92" s="584"/>
      <c r="SLE92" s="584"/>
      <c r="SLF92" s="584"/>
      <c r="SLG92" s="584"/>
      <c r="SLH92" s="584"/>
      <c r="SLI92" s="584"/>
      <c r="SLJ92" s="584"/>
      <c r="SLK92" s="584"/>
      <c r="SLL92" s="584"/>
      <c r="SLM92" s="584"/>
      <c r="SLN92" s="584"/>
      <c r="SLO92" s="584"/>
      <c r="SLP92" s="584"/>
      <c r="SLQ92" s="584"/>
      <c r="SLR92" s="584"/>
      <c r="SLS92" s="584"/>
      <c r="SLT92" s="584"/>
      <c r="SLU92" s="584"/>
      <c r="SLV92" s="584"/>
      <c r="SLW92" s="584"/>
      <c r="SLX92" s="584"/>
      <c r="SLY92" s="584"/>
      <c r="SLZ92" s="584"/>
      <c r="SMA92" s="584"/>
      <c r="SMB92" s="584"/>
      <c r="SMC92" s="584"/>
      <c r="SMD92" s="584"/>
      <c r="SME92" s="584"/>
      <c r="SMF92" s="584"/>
      <c r="SMG92" s="584"/>
      <c r="SMH92" s="584"/>
      <c r="SMI92" s="584"/>
      <c r="SMJ92" s="584"/>
      <c r="SMK92" s="584"/>
      <c r="SML92" s="584"/>
      <c r="SMM92" s="584"/>
      <c r="SMN92" s="584"/>
      <c r="SMO92" s="584"/>
      <c r="SMP92" s="584"/>
      <c r="SMQ92" s="584"/>
      <c r="SMR92" s="584"/>
      <c r="SMS92" s="584"/>
      <c r="SMT92" s="584"/>
      <c r="SMU92" s="584"/>
      <c r="SMV92" s="584"/>
      <c r="SMW92" s="584"/>
      <c r="SMX92" s="584"/>
      <c r="SMY92" s="584"/>
      <c r="SMZ92" s="584"/>
      <c r="SNA92" s="584"/>
      <c r="SNB92" s="584"/>
      <c r="SNC92" s="584"/>
      <c r="SND92" s="584"/>
      <c r="SNE92" s="584"/>
      <c r="SNF92" s="584"/>
      <c r="SNG92" s="584"/>
      <c r="SNH92" s="584"/>
      <c r="SNI92" s="584"/>
      <c r="SNJ92" s="584"/>
      <c r="SNK92" s="584"/>
      <c r="SNL92" s="584"/>
      <c r="SNM92" s="584"/>
      <c r="SNN92" s="584"/>
      <c r="SNO92" s="584"/>
      <c r="SNP92" s="584"/>
      <c r="SNQ92" s="584"/>
      <c r="SNR92" s="584"/>
      <c r="SNS92" s="584"/>
      <c r="SNT92" s="584"/>
      <c r="SNU92" s="584"/>
      <c r="SNV92" s="584"/>
      <c r="SNW92" s="584"/>
      <c r="SNX92" s="584"/>
      <c r="SNY92" s="584"/>
      <c r="SNZ92" s="584"/>
      <c r="SOA92" s="584"/>
      <c r="SOB92" s="584"/>
      <c r="SOC92" s="584"/>
      <c r="SOD92" s="584"/>
      <c r="SOE92" s="584"/>
      <c r="SOF92" s="584"/>
      <c r="SOG92" s="584"/>
      <c r="SOH92" s="584"/>
      <c r="SOI92" s="584"/>
      <c r="SOJ92" s="584"/>
      <c r="SOK92" s="584"/>
      <c r="SOL92" s="584"/>
      <c r="SOM92" s="584"/>
      <c r="SON92" s="584"/>
      <c r="SOO92" s="584"/>
      <c r="SOP92" s="584"/>
      <c r="SOQ92" s="584"/>
      <c r="SOR92" s="584"/>
      <c r="SOS92" s="584"/>
      <c r="SOT92" s="584"/>
      <c r="SOU92" s="584"/>
      <c r="SOV92" s="584"/>
      <c r="SOW92" s="584"/>
      <c r="SOX92" s="584"/>
      <c r="SOY92" s="584"/>
      <c r="SOZ92" s="584"/>
      <c r="SPA92" s="584"/>
      <c r="SPB92" s="584"/>
      <c r="SPC92" s="584"/>
      <c r="SPD92" s="584"/>
      <c r="SPE92" s="584"/>
      <c r="SPF92" s="584"/>
      <c r="SPG92" s="584"/>
      <c r="SPH92" s="584"/>
      <c r="SPI92" s="584"/>
      <c r="SPJ92" s="584"/>
      <c r="SPK92" s="584"/>
      <c r="SPL92" s="584"/>
      <c r="SPM92" s="584"/>
      <c r="SPN92" s="584"/>
      <c r="SPO92" s="584"/>
      <c r="SPP92" s="584"/>
      <c r="SPQ92" s="584"/>
      <c r="SPR92" s="584"/>
      <c r="SPS92" s="584"/>
      <c r="SPT92" s="584"/>
      <c r="SPU92" s="584"/>
      <c r="SPV92" s="584"/>
      <c r="SPW92" s="584"/>
      <c r="SPX92" s="584"/>
      <c r="SPY92" s="584"/>
      <c r="SPZ92" s="584"/>
      <c r="SQA92" s="584"/>
      <c r="SQB92" s="584"/>
      <c r="SQC92" s="584"/>
      <c r="SQD92" s="584"/>
      <c r="SQE92" s="584"/>
      <c r="SQF92" s="584"/>
      <c r="SQG92" s="584"/>
      <c r="SQH92" s="584"/>
      <c r="SQI92" s="584"/>
      <c r="SQJ92" s="584"/>
      <c r="SQK92" s="584"/>
      <c r="SQL92" s="584"/>
      <c r="SQM92" s="584"/>
      <c r="SQN92" s="584"/>
      <c r="SQO92" s="584"/>
      <c r="SQP92" s="584"/>
      <c r="SQQ92" s="584"/>
      <c r="SQR92" s="584"/>
      <c r="SQS92" s="584"/>
      <c r="SQT92" s="584"/>
      <c r="SQU92" s="584"/>
      <c r="SQV92" s="584"/>
      <c r="SQW92" s="584"/>
      <c r="SQX92" s="584"/>
      <c r="SQY92" s="584"/>
      <c r="SQZ92" s="584"/>
      <c r="SRA92" s="584"/>
      <c r="SRB92" s="584"/>
      <c r="SRC92" s="584"/>
      <c r="SRD92" s="584"/>
      <c r="SRE92" s="584"/>
      <c r="SRF92" s="584"/>
      <c r="SRG92" s="584"/>
      <c r="SRH92" s="584"/>
      <c r="SRI92" s="584"/>
      <c r="SRJ92" s="584"/>
      <c r="SRK92" s="584"/>
      <c r="SRL92" s="584"/>
      <c r="SRM92" s="584"/>
      <c r="SRN92" s="584"/>
      <c r="SRO92" s="584"/>
      <c r="SRP92" s="584"/>
      <c r="SRQ92" s="584"/>
      <c r="SRR92" s="584"/>
      <c r="SRS92" s="584"/>
      <c r="SRT92" s="584"/>
      <c r="SRU92" s="584"/>
      <c r="SRV92" s="584"/>
      <c r="SRW92" s="584"/>
      <c r="SRX92" s="584"/>
      <c r="SRY92" s="584"/>
      <c r="SRZ92" s="584"/>
      <c r="SSA92" s="584"/>
      <c r="SSB92" s="584"/>
      <c r="SSC92" s="584"/>
      <c r="SSD92" s="584"/>
      <c r="SSE92" s="584"/>
      <c r="SSF92" s="584"/>
      <c r="SSG92" s="584"/>
      <c r="SSH92" s="584"/>
      <c r="SSI92" s="584"/>
      <c r="SSJ92" s="584"/>
      <c r="SSK92" s="584"/>
      <c r="SSL92" s="584"/>
      <c r="SSM92" s="584"/>
      <c r="SSN92" s="584"/>
      <c r="SSO92" s="584"/>
      <c r="SSP92" s="584"/>
      <c r="SSQ92" s="584"/>
      <c r="SSR92" s="584"/>
      <c r="SSS92" s="584"/>
      <c r="SST92" s="584"/>
      <c r="SSU92" s="584"/>
      <c r="SSV92" s="584"/>
      <c r="SSW92" s="584"/>
      <c r="SSX92" s="584"/>
      <c r="SSY92" s="584"/>
      <c r="SSZ92" s="584"/>
      <c r="STA92" s="584"/>
      <c r="STB92" s="584"/>
      <c r="STC92" s="584"/>
      <c r="STD92" s="584"/>
      <c r="STE92" s="584"/>
      <c r="STF92" s="584"/>
      <c r="STG92" s="584"/>
      <c r="STH92" s="584"/>
      <c r="STI92" s="584"/>
      <c r="STJ92" s="584"/>
      <c r="STK92" s="584"/>
      <c r="STL92" s="584"/>
      <c r="STM92" s="584"/>
      <c r="STN92" s="584"/>
      <c r="STO92" s="584"/>
      <c r="STP92" s="584"/>
      <c r="STQ92" s="584"/>
      <c r="STR92" s="584"/>
      <c r="STS92" s="584"/>
      <c r="STT92" s="584"/>
      <c r="STU92" s="584"/>
      <c r="STV92" s="584"/>
      <c r="STW92" s="584"/>
      <c r="STX92" s="584"/>
      <c r="STY92" s="584"/>
      <c r="STZ92" s="584"/>
      <c r="SUA92" s="584"/>
      <c r="SUB92" s="584"/>
      <c r="SUC92" s="584"/>
      <c r="SUD92" s="584"/>
      <c r="SUE92" s="584"/>
      <c r="SUF92" s="584"/>
      <c r="SUG92" s="584"/>
      <c r="SUH92" s="584"/>
      <c r="SUI92" s="584"/>
      <c r="SUJ92" s="584"/>
      <c r="SUK92" s="584"/>
      <c r="SUL92" s="584"/>
      <c r="SUM92" s="584"/>
      <c r="SUN92" s="584"/>
      <c r="SUO92" s="584"/>
      <c r="SUP92" s="584"/>
      <c r="SUQ92" s="584"/>
      <c r="SUR92" s="584"/>
      <c r="SUS92" s="584"/>
      <c r="SUT92" s="584"/>
      <c r="SUU92" s="584"/>
      <c r="SUV92" s="584"/>
      <c r="SUW92" s="584"/>
      <c r="SUX92" s="584"/>
      <c r="SUY92" s="584"/>
      <c r="SUZ92" s="584"/>
      <c r="SVA92" s="584"/>
      <c r="SVB92" s="584"/>
      <c r="SVC92" s="584"/>
      <c r="SVD92" s="584"/>
      <c r="SVE92" s="584"/>
      <c r="SVF92" s="584"/>
      <c r="SVG92" s="584"/>
      <c r="SVH92" s="584"/>
      <c r="SVI92" s="584"/>
      <c r="SVJ92" s="584"/>
      <c r="SVK92" s="584"/>
      <c r="SVL92" s="584"/>
      <c r="SVM92" s="584"/>
      <c r="SVN92" s="584"/>
      <c r="SVO92" s="584"/>
      <c r="SVP92" s="584"/>
      <c r="SVQ92" s="584"/>
      <c r="SVR92" s="584"/>
      <c r="SVS92" s="584"/>
      <c r="SVT92" s="584"/>
      <c r="SVU92" s="584"/>
      <c r="SVV92" s="584"/>
      <c r="SVW92" s="584"/>
      <c r="SVX92" s="584"/>
      <c r="SVY92" s="584"/>
      <c r="SVZ92" s="584"/>
      <c r="SWA92" s="584"/>
      <c r="SWB92" s="584"/>
      <c r="SWC92" s="584"/>
      <c r="SWD92" s="584"/>
      <c r="SWE92" s="584"/>
      <c r="SWF92" s="584"/>
      <c r="SWG92" s="584"/>
      <c r="SWH92" s="584"/>
      <c r="SWI92" s="584"/>
      <c r="SWJ92" s="584"/>
      <c r="SWK92" s="584"/>
      <c r="SWL92" s="584"/>
      <c r="SWM92" s="584"/>
      <c r="SWN92" s="584"/>
      <c r="SWO92" s="584"/>
      <c r="SWP92" s="584"/>
      <c r="SWQ92" s="584"/>
      <c r="SWR92" s="584"/>
      <c r="SWS92" s="584"/>
      <c r="SWT92" s="584"/>
      <c r="SWU92" s="584"/>
      <c r="SWV92" s="584"/>
      <c r="SWW92" s="584"/>
      <c r="SWX92" s="584"/>
      <c r="SWY92" s="584"/>
      <c r="SWZ92" s="584"/>
      <c r="SXA92" s="584"/>
      <c r="SXB92" s="584"/>
      <c r="SXC92" s="584"/>
      <c r="SXD92" s="584"/>
      <c r="SXE92" s="584"/>
      <c r="SXF92" s="584"/>
      <c r="SXG92" s="584"/>
      <c r="SXH92" s="584"/>
      <c r="SXI92" s="584"/>
      <c r="SXJ92" s="584"/>
      <c r="SXK92" s="584"/>
      <c r="SXL92" s="584"/>
      <c r="SXM92" s="584"/>
      <c r="SXN92" s="584"/>
      <c r="SXO92" s="584"/>
      <c r="SXP92" s="584"/>
      <c r="SXQ92" s="584"/>
      <c r="SXR92" s="584"/>
      <c r="SXS92" s="584"/>
      <c r="SXT92" s="584"/>
      <c r="SXU92" s="584"/>
      <c r="SXV92" s="584"/>
      <c r="SXW92" s="584"/>
      <c r="SXX92" s="584"/>
      <c r="SXY92" s="584"/>
      <c r="SXZ92" s="584"/>
      <c r="SYA92" s="584"/>
      <c r="SYB92" s="584"/>
      <c r="SYC92" s="584"/>
      <c r="SYD92" s="584"/>
      <c r="SYE92" s="584"/>
      <c r="SYF92" s="584"/>
      <c r="SYG92" s="584"/>
      <c r="SYH92" s="584"/>
      <c r="SYI92" s="584"/>
      <c r="SYJ92" s="584"/>
      <c r="SYK92" s="584"/>
      <c r="SYL92" s="584"/>
      <c r="SYM92" s="584"/>
      <c r="SYN92" s="584"/>
      <c r="SYO92" s="584"/>
      <c r="SYP92" s="584"/>
      <c r="SYQ92" s="584"/>
      <c r="SYR92" s="584"/>
      <c r="SYS92" s="584"/>
      <c r="SYT92" s="584"/>
      <c r="SYU92" s="584"/>
      <c r="SYV92" s="584"/>
      <c r="SYW92" s="584"/>
      <c r="SYX92" s="584"/>
      <c r="SYY92" s="584"/>
      <c r="SYZ92" s="584"/>
      <c r="SZA92" s="584"/>
      <c r="SZB92" s="584"/>
      <c r="SZC92" s="584"/>
      <c r="SZD92" s="584"/>
      <c r="SZE92" s="584"/>
      <c r="SZF92" s="584"/>
      <c r="SZG92" s="584"/>
      <c r="SZH92" s="584"/>
      <c r="SZI92" s="584"/>
      <c r="SZJ92" s="584"/>
      <c r="SZK92" s="584"/>
      <c r="SZL92" s="584"/>
      <c r="SZM92" s="584"/>
      <c r="SZN92" s="584"/>
      <c r="SZO92" s="584"/>
      <c r="SZP92" s="584"/>
      <c r="SZQ92" s="584"/>
      <c r="SZR92" s="584"/>
      <c r="SZS92" s="584"/>
      <c r="SZT92" s="584"/>
      <c r="SZU92" s="584"/>
      <c r="SZV92" s="584"/>
      <c r="SZW92" s="584"/>
      <c r="SZX92" s="584"/>
      <c r="SZY92" s="584"/>
      <c r="SZZ92" s="584"/>
      <c r="TAA92" s="584"/>
      <c r="TAB92" s="584"/>
      <c r="TAC92" s="584"/>
      <c r="TAD92" s="584"/>
      <c r="TAE92" s="584"/>
      <c r="TAF92" s="584"/>
      <c r="TAG92" s="584"/>
      <c r="TAH92" s="584"/>
      <c r="TAI92" s="584"/>
      <c r="TAJ92" s="584"/>
      <c r="TAK92" s="584"/>
      <c r="TAL92" s="584"/>
      <c r="TAM92" s="584"/>
      <c r="TAN92" s="584"/>
      <c r="TAO92" s="584"/>
      <c r="TAP92" s="584"/>
      <c r="TAQ92" s="584"/>
      <c r="TAR92" s="584"/>
      <c r="TAS92" s="584"/>
      <c r="TAT92" s="584"/>
      <c r="TAU92" s="584"/>
      <c r="TAV92" s="584"/>
      <c r="TAW92" s="584"/>
      <c r="TAX92" s="584"/>
      <c r="TAY92" s="584"/>
      <c r="TAZ92" s="584"/>
      <c r="TBA92" s="584"/>
      <c r="TBB92" s="584"/>
      <c r="TBC92" s="584"/>
      <c r="TBD92" s="584"/>
      <c r="TBE92" s="584"/>
      <c r="TBF92" s="584"/>
      <c r="TBG92" s="584"/>
      <c r="TBH92" s="584"/>
      <c r="TBI92" s="584"/>
      <c r="TBJ92" s="584"/>
      <c r="TBK92" s="584"/>
      <c r="TBL92" s="584"/>
      <c r="TBM92" s="584"/>
      <c r="TBN92" s="584"/>
      <c r="TBO92" s="584"/>
      <c r="TBP92" s="584"/>
      <c r="TBQ92" s="584"/>
      <c r="TBR92" s="584"/>
      <c r="TBS92" s="584"/>
      <c r="TBT92" s="584"/>
      <c r="TBU92" s="584"/>
      <c r="TBV92" s="584"/>
      <c r="TBW92" s="584"/>
      <c r="TBX92" s="584"/>
      <c r="TBY92" s="584"/>
      <c r="TBZ92" s="584"/>
      <c r="TCA92" s="584"/>
      <c r="TCB92" s="584"/>
      <c r="TCC92" s="584"/>
      <c r="TCD92" s="584"/>
      <c r="TCE92" s="584"/>
      <c r="TCF92" s="584"/>
      <c r="TCG92" s="584"/>
      <c r="TCH92" s="584"/>
      <c r="TCI92" s="584"/>
      <c r="TCJ92" s="584"/>
      <c r="TCK92" s="584"/>
      <c r="TCL92" s="584"/>
      <c r="TCM92" s="584"/>
      <c r="TCN92" s="584"/>
      <c r="TCO92" s="584"/>
      <c r="TCP92" s="584"/>
      <c r="TCQ92" s="584"/>
      <c r="TCR92" s="584"/>
      <c r="TCS92" s="584"/>
      <c r="TCT92" s="584"/>
      <c r="TCU92" s="584"/>
      <c r="TCV92" s="584"/>
      <c r="TCW92" s="584"/>
      <c r="TCX92" s="584"/>
      <c r="TCY92" s="584"/>
      <c r="TCZ92" s="584"/>
      <c r="TDA92" s="584"/>
      <c r="TDB92" s="584"/>
      <c r="TDC92" s="584"/>
      <c r="TDD92" s="584"/>
      <c r="TDE92" s="584"/>
      <c r="TDF92" s="584"/>
      <c r="TDG92" s="584"/>
      <c r="TDH92" s="584"/>
      <c r="TDI92" s="584"/>
      <c r="TDJ92" s="584"/>
      <c r="TDK92" s="584"/>
      <c r="TDL92" s="584"/>
      <c r="TDM92" s="584"/>
      <c r="TDN92" s="584"/>
      <c r="TDO92" s="584"/>
      <c r="TDP92" s="584"/>
      <c r="TDQ92" s="584"/>
      <c r="TDR92" s="584"/>
      <c r="TDS92" s="584"/>
      <c r="TDT92" s="584"/>
      <c r="TDU92" s="584"/>
      <c r="TDV92" s="584"/>
      <c r="TDW92" s="584"/>
      <c r="TDX92" s="584"/>
      <c r="TDY92" s="584"/>
      <c r="TDZ92" s="584"/>
      <c r="TEA92" s="584"/>
      <c r="TEB92" s="584"/>
      <c r="TEC92" s="584"/>
      <c r="TED92" s="584"/>
      <c r="TEE92" s="584"/>
      <c r="TEF92" s="584"/>
      <c r="TEG92" s="584"/>
      <c r="TEH92" s="584"/>
      <c r="TEI92" s="584"/>
      <c r="TEJ92" s="584"/>
      <c r="TEK92" s="584"/>
      <c r="TEL92" s="584"/>
      <c r="TEM92" s="584"/>
      <c r="TEN92" s="584"/>
      <c r="TEO92" s="584"/>
      <c r="TEP92" s="584"/>
      <c r="TEQ92" s="584"/>
      <c r="TER92" s="584"/>
      <c r="TES92" s="584"/>
      <c r="TET92" s="584"/>
      <c r="TEU92" s="584"/>
      <c r="TEV92" s="584"/>
      <c r="TEW92" s="584"/>
      <c r="TEX92" s="584"/>
      <c r="TEY92" s="584"/>
      <c r="TEZ92" s="584"/>
      <c r="TFA92" s="584"/>
      <c r="TFB92" s="584"/>
      <c r="TFC92" s="584"/>
      <c r="TFD92" s="584"/>
      <c r="TFE92" s="584"/>
      <c r="TFF92" s="584"/>
      <c r="TFG92" s="584"/>
      <c r="TFH92" s="584"/>
      <c r="TFI92" s="584"/>
      <c r="TFJ92" s="584"/>
      <c r="TFK92" s="584"/>
      <c r="TFL92" s="584"/>
      <c r="TFM92" s="584"/>
      <c r="TFN92" s="584"/>
      <c r="TFO92" s="584"/>
      <c r="TFP92" s="584"/>
      <c r="TFQ92" s="584"/>
      <c r="TFR92" s="584"/>
      <c r="TFS92" s="584"/>
      <c r="TFT92" s="584"/>
      <c r="TFU92" s="584"/>
      <c r="TFV92" s="584"/>
      <c r="TFW92" s="584"/>
      <c r="TFX92" s="584"/>
      <c r="TFY92" s="584"/>
      <c r="TFZ92" s="584"/>
      <c r="TGA92" s="584"/>
      <c r="TGB92" s="584"/>
      <c r="TGC92" s="584"/>
      <c r="TGD92" s="584"/>
      <c r="TGE92" s="584"/>
      <c r="TGF92" s="584"/>
      <c r="TGG92" s="584"/>
      <c r="TGH92" s="584"/>
      <c r="TGI92" s="584"/>
      <c r="TGJ92" s="584"/>
      <c r="TGK92" s="584"/>
      <c r="TGL92" s="584"/>
      <c r="TGM92" s="584"/>
      <c r="TGN92" s="584"/>
      <c r="TGO92" s="584"/>
      <c r="TGP92" s="584"/>
      <c r="TGQ92" s="584"/>
      <c r="TGR92" s="584"/>
      <c r="TGS92" s="584"/>
      <c r="TGT92" s="584"/>
      <c r="TGU92" s="584"/>
      <c r="TGV92" s="584"/>
      <c r="TGW92" s="584"/>
      <c r="TGX92" s="584"/>
      <c r="TGY92" s="584"/>
      <c r="TGZ92" s="584"/>
      <c r="THA92" s="584"/>
      <c r="THB92" s="584"/>
      <c r="THC92" s="584"/>
      <c r="THD92" s="584"/>
      <c r="THE92" s="584"/>
      <c r="THF92" s="584"/>
      <c r="THG92" s="584"/>
      <c r="THH92" s="584"/>
      <c r="THI92" s="584"/>
      <c r="THJ92" s="584"/>
      <c r="THK92" s="584"/>
      <c r="THL92" s="584"/>
      <c r="THM92" s="584"/>
      <c r="THN92" s="584"/>
      <c r="THO92" s="584"/>
      <c r="THP92" s="584"/>
      <c r="THQ92" s="584"/>
      <c r="THR92" s="584"/>
      <c r="THS92" s="584"/>
      <c r="THT92" s="584"/>
      <c r="THU92" s="584"/>
      <c r="THV92" s="584"/>
      <c r="THW92" s="584"/>
      <c r="THX92" s="584"/>
      <c r="THY92" s="584"/>
      <c r="THZ92" s="584"/>
      <c r="TIA92" s="584"/>
      <c r="TIB92" s="584"/>
      <c r="TIC92" s="584"/>
      <c r="TID92" s="584"/>
      <c r="TIE92" s="584"/>
      <c r="TIF92" s="584"/>
      <c r="TIG92" s="584"/>
      <c r="TIH92" s="584"/>
      <c r="TII92" s="584"/>
      <c r="TIJ92" s="584"/>
      <c r="TIK92" s="584"/>
      <c r="TIL92" s="584"/>
      <c r="TIM92" s="584"/>
      <c r="TIN92" s="584"/>
      <c r="TIO92" s="584"/>
      <c r="TIP92" s="584"/>
      <c r="TIQ92" s="584"/>
      <c r="TIR92" s="584"/>
      <c r="TIS92" s="584"/>
      <c r="TIT92" s="584"/>
      <c r="TIU92" s="584"/>
      <c r="TIV92" s="584"/>
      <c r="TIW92" s="584"/>
      <c r="TIX92" s="584"/>
      <c r="TIY92" s="584"/>
      <c r="TIZ92" s="584"/>
      <c r="TJA92" s="584"/>
      <c r="TJB92" s="584"/>
      <c r="TJC92" s="584"/>
      <c r="TJD92" s="584"/>
      <c r="TJE92" s="584"/>
      <c r="TJF92" s="584"/>
      <c r="TJG92" s="584"/>
      <c r="TJH92" s="584"/>
      <c r="TJI92" s="584"/>
      <c r="TJJ92" s="584"/>
      <c r="TJK92" s="584"/>
      <c r="TJL92" s="584"/>
      <c r="TJM92" s="584"/>
      <c r="TJN92" s="584"/>
      <c r="TJO92" s="584"/>
      <c r="TJP92" s="584"/>
      <c r="TJQ92" s="584"/>
      <c r="TJR92" s="584"/>
      <c r="TJS92" s="584"/>
      <c r="TJT92" s="584"/>
      <c r="TJU92" s="584"/>
      <c r="TJV92" s="584"/>
      <c r="TJW92" s="584"/>
      <c r="TJX92" s="584"/>
      <c r="TJY92" s="584"/>
      <c r="TJZ92" s="584"/>
      <c r="TKA92" s="584"/>
      <c r="TKB92" s="584"/>
      <c r="TKC92" s="584"/>
      <c r="TKD92" s="584"/>
      <c r="TKE92" s="584"/>
      <c r="TKF92" s="584"/>
      <c r="TKG92" s="584"/>
      <c r="TKH92" s="584"/>
      <c r="TKI92" s="584"/>
      <c r="TKJ92" s="584"/>
      <c r="TKK92" s="584"/>
      <c r="TKL92" s="584"/>
      <c r="TKM92" s="584"/>
      <c r="TKN92" s="584"/>
      <c r="TKO92" s="584"/>
      <c r="TKP92" s="584"/>
      <c r="TKQ92" s="584"/>
      <c r="TKR92" s="584"/>
      <c r="TKS92" s="584"/>
      <c r="TKT92" s="584"/>
      <c r="TKU92" s="584"/>
      <c r="TKV92" s="584"/>
      <c r="TKW92" s="584"/>
      <c r="TKX92" s="584"/>
      <c r="TKY92" s="584"/>
      <c r="TKZ92" s="584"/>
      <c r="TLA92" s="584"/>
      <c r="TLB92" s="584"/>
      <c r="TLC92" s="584"/>
      <c r="TLD92" s="584"/>
      <c r="TLE92" s="584"/>
      <c r="TLF92" s="584"/>
      <c r="TLG92" s="584"/>
      <c r="TLH92" s="584"/>
      <c r="TLI92" s="584"/>
      <c r="TLJ92" s="584"/>
      <c r="TLK92" s="584"/>
      <c r="TLL92" s="584"/>
      <c r="TLM92" s="584"/>
      <c r="TLN92" s="584"/>
      <c r="TLO92" s="584"/>
      <c r="TLP92" s="584"/>
      <c r="TLQ92" s="584"/>
      <c r="TLR92" s="584"/>
      <c r="TLS92" s="584"/>
      <c r="TLT92" s="584"/>
      <c r="TLU92" s="584"/>
      <c r="TLV92" s="584"/>
      <c r="TLW92" s="584"/>
      <c r="TLX92" s="584"/>
      <c r="TLY92" s="584"/>
      <c r="TLZ92" s="584"/>
      <c r="TMA92" s="584"/>
      <c r="TMB92" s="584"/>
      <c r="TMC92" s="584"/>
      <c r="TMD92" s="584"/>
      <c r="TME92" s="584"/>
      <c r="TMF92" s="584"/>
      <c r="TMG92" s="584"/>
      <c r="TMH92" s="584"/>
      <c r="TMI92" s="584"/>
      <c r="TMJ92" s="584"/>
      <c r="TMK92" s="584"/>
      <c r="TML92" s="584"/>
      <c r="TMM92" s="584"/>
      <c r="TMN92" s="584"/>
      <c r="TMO92" s="584"/>
      <c r="TMP92" s="584"/>
      <c r="TMQ92" s="584"/>
      <c r="TMR92" s="584"/>
      <c r="TMS92" s="584"/>
      <c r="TMT92" s="584"/>
      <c r="TMU92" s="584"/>
      <c r="TMV92" s="584"/>
      <c r="TMW92" s="584"/>
      <c r="TMX92" s="584"/>
      <c r="TMY92" s="584"/>
      <c r="TMZ92" s="584"/>
      <c r="TNA92" s="584"/>
      <c r="TNB92" s="584"/>
      <c r="TNC92" s="584"/>
      <c r="TND92" s="584"/>
      <c r="TNE92" s="584"/>
      <c r="TNF92" s="584"/>
      <c r="TNG92" s="584"/>
      <c r="TNH92" s="584"/>
      <c r="TNI92" s="584"/>
      <c r="TNJ92" s="584"/>
      <c r="TNK92" s="584"/>
      <c r="TNL92" s="584"/>
      <c r="TNM92" s="584"/>
      <c r="TNN92" s="584"/>
      <c r="TNO92" s="584"/>
      <c r="TNP92" s="584"/>
      <c r="TNQ92" s="584"/>
      <c r="TNR92" s="584"/>
      <c r="TNS92" s="584"/>
      <c r="TNT92" s="584"/>
      <c r="TNU92" s="584"/>
      <c r="TNV92" s="584"/>
      <c r="TNW92" s="584"/>
      <c r="TNX92" s="584"/>
      <c r="TNY92" s="584"/>
      <c r="TNZ92" s="584"/>
      <c r="TOA92" s="584"/>
      <c r="TOB92" s="584"/>
      <c r="TOC92" s="584"/>
      <c r="TOD92" s="584"/>
      <c r="TOE92" s="584"/>
      <c r="TOF92" s="584"/>
      <c r="TOG92" s="584"/>
      <c r="TOH92" s="584"/>
      <c r="TOI92" s="584"/>
      <c r="TOJ92" s="584"/>
      <c r="TOK92" s="584"/>
      <c r="TOL92" s="584"/>
      <c r="TOM92" s="584"/>
      <c r="TON92" s="584"/>
      <c r="TOO92" s="584"/>
      <c r="TOP92" s="584"/>
      <c r="TOQ92" s="584"/>
      <c r="TOR92" s="584"/>
      <c r="TOS92" s="584"/>
      <c r="TOT92" s="584"/>
      <c r="TOU92" s="584"/>
      <c r="TOV92" s="584"/>
      <c r="TOW92" s="584"/>
      <c r="TOX92" s="584"/>
      <c r="TOY92" s="584"/>
      <c r="TOZ92" s="584"/>
      <c r="TPA92" s="584"/>
      <c r="TPB92" s="584"/>
      <c r="TPC92" s="584"/>
      <c r="TPD92" s="584"/>
      <c r="TPE92" s="584"/>
      <c r="TPF92" s="584"/>
      <c r="TPG92" s="584"/>
      <c r="TPH92" s="584"/>
      <c r="TPI92" s="584"/>
      <c r="TPJ92" s="584"/>
      <c r="TPK92" s="584"/>
      <c r="TPL92" s="584"/>
      <c r="TPM92" s="584"/>
      <c r="TPN92" s="584"/>
      <c r="TPO92" s="584"/>
      <c r="TPP92" s="584"/>
      <c r="TPQ92" s="584"/>
      <c r="TPR92" s="584"/>
      <c r="TPS92" s="584"/>
      <c r="TPT92" s="584"/>
      <c r="TPU92" s="584"/>
      <c r="TPV92" s="584"/>
      <c r="TPW92" s="584"/>
      <c r="TPX92" s="584"/>
      <c r="TPY92" s="584"/>
      <c r="TPZ92" s="584"/>
      <c r="TQA92" s="584"/>
      <c r="TQB92" s="584"/>
      <c r="TQC92" s="584"/>
      <c r="TQD92" s="584"/>
      <c r="TQE92" s="584"/>
      <c r="TQF92" s="584"/>
      <c r="TQG92" s="584"/>
      <c r="TQH92" s="584"/>
      <c r="TQI92" s="584"/>
      <c r="TQJ92" s="584"/>
      <c r="TQK92" s="584"/>
      <c r="TQL92" s="584"/>
      <c r="TQM92" s="584"/>
      <c r="TQN92" s="584"/>
      <c r="TQO92" s="584"/>
      <c r="TQP92" s="584"/>
      <c r="TQQ92" s="584"/>
      <c r="TQR92" s="584"/>
      <c r="TQS92" s="584"/>
      <c r="TQT92" s="584"/>
      <c r="TQU92" s="584"/>
      <c r="TQV92" s="584"/>
      <c r="TQW92" s="584"/>
      <c r="TQX92" s="584"/>
      <c r="TQY92" s="584"/>
      <c r="TQZ92" s="584"/>
      <c r="TRA92" s="584"/>
      <c r="TRB92" s="584"/>
      <c r="TRC92" s="584"/>
      <c r="TRD92" s="584"/>
      <c r="TRE92" s="584"/>
      <c r="TRF92" s="584"/>
      <c r="TRG92" s="584"/>
      <c r="TRH92" s="584"/>
      <c r="TRI92" s="584"/>
      <c r="TRJ92" s="584"/>
      <c r="TRK92" s="584"/>
      <c r="TRL92" s="584"/>
      <c r="TRM92" s="584"/>
      <c r="TRN92" s="584"/>
      <c r="TRO92" s="584"/>
      <c r="TRP92" s="584"/>
      <c r="TRQ92" s="584"/>
      <c r="TRR92" s="584"/>
      <c r="TRS92" s="584"/>
      <c r="TRT92" s="584"/>
      <c r="TRU92" s="584"/>
      <c r="TRV92" s="584"/>
      <c r="TRW92" s="584"/>
      <c r="TRX92" s="584"/>
      <c r="TRY92" s="584"/>
      <c r="TRZ92" s="584"/>
      <c r="TSA92" s="584"/>
      <c r="TSB92" s="584"/>
      <c r="TSC92" s="584"/>
      <c r="TSD92" s="584"/>
      <c r="TSE92" s="584"/>
      <c r="TSF92" s="584"/>
      <c r="TSG92" s="584"/>
      <c r="TSH92" s="584"/>
      <c r="TSI92" s="584"/>
      <c r="TSJ92" s="584"/>
      <c r="TSK92" s="584"/>
      <c r="TSL92" s="584"/>
      <c r="TSM92" s="584"/>
      <c r="TSN92" s="584"/>
      <c r="TSO92" s="584"/>
      <c r="TSP92" s="584"/>
      <c r="TSQ92" s="584"/>
      <c r="TSR92" s="584"/>
      <c r="TSS92" s="584"/>
      <c r="TST92" s="584"/>
      <c r="TSU92" s="584"/>
      <c r="TSV92" s="584"/>
      <c r="TSW92" s="584"/>
      <c r="TSX92" s="584"/>
      <c r="TSY92" s="584"/>
      <c r="TSZ92" s="584"/>
      <c r="TTA92" s="584"/>
      <c r="TTB92" s="584"/>
      <c r="TTC92" s="584"/>
      <c r="TTD92" s="584"/>
      <c r="TTE92" s="584"/>
      <c r="TTF92" s="584"/>
      <c r="TTG92" s="584"/>
      <c r="TTH92" s="584"/>
      <c r="TTI92" s="584"/>
      <c r="TTJ92" s="584"/>
      <c r="TTK92" s="584"/>
      <c r="TTL92" s="584"/>
      <c r="TTM92" s="584"/>
      <c r="TTN92" s="584"/>
      <c r="TTO92" s="584"/>
      <c r="TTP92" s="584"/>
      <c r="TTQ92" s="584"/>
      <c r="TTR92" s="584"/>
      <c r="TTS92" s="584"/>
      <c r="TTT92" s="584"/>
      <c r="TTU92" s="584"/>
      <c r="TTV92" s="584"/>
      <c r="TTW92" s="584"/>
      <c r="TTX92" s="584"/>
      <c r="TTY92" s="584"/>
      <c r="TTZ92" s="584"/>
      <c r="TUA92" s="584"/>
      <c r="TUB92" s="584"/>
      <c r="TUC92" s="584"/>
      <c r="TUD92" s="584"/>
      <c r="TUE92" s="584"/>
      <c r="TUF92" s="584"/>
      <c r="TUG92" s="584"/>
      <c r="TUH92" s="584"/>
      <c r="TUI92" s="584"/>
      <c r="TUJ92" s="584"/>
      <c r="TUK92" s="584"/>
      <c r="TUL92" s="584"/>
      <c r="TUM92" s="584"/>
      <c r="TUN92" s="584"/>
      <c r="TUO92" s="584"/>
      <c r="TUP92" s="584"/>
      <c r="TUQ92" s="584"/>
      <c r="TUR92" s="584"/>
      <c r="TUS92" s="584"/>
      <c r="TUT92" s="584"/>
      <c r="TUU92" s="584"/>
      <c r="TUV92" s="584"/>
      <c r="TUW92" s="584"/>
      <c r="TUX92" s="584"/>
      <c r="TUY92" s="584"/>
      <c r="TUZ92" s="584"/>
      <c r="TVA92" s="584"/>
      <c r="TVB92" s="584"/>
      <c r="TVC92" s="584"/>
      <c r="TVD92" s="584"/>
      <c r="TVE92" s="584"/>
      <c r="TVF92" s="584"/>
      <c r="TVG92" s="584"/>
      <c r="TVH92" s="584"/>
      <c r="TVI92" s="584"/>
      <c r="TVJ92" s="584"/>
      <c r="TVK92" s="584"/>
      <c r="TVL92" s="584"/>
      <c r="TVM92" s="584"/>
      <c r="TVN92" s="584"/>
      <c r="TVO92" s="584"/>
      <c r="TVP92" s="584"/>
      <c r="TVQ92" s="584"/>
      <c r="TVR92" s="584"/>
      <c r="TVS92" s="584"/>
      <c r="TVT92" s="584"/>
      <c r="TVU92" s="584"/>
      <c r="TVV92" s="584"/>
      <c r="TVW92" s="584"/>
      <c r="TVX92" s="584"/>
      <c r="TVY92" s="584"/>
      <c r="TVZ92" s="584"/>
      <c r="TWA92" s="584"/>
      <c r="TWB92" s="584"/>
      <c r="TWC92" s="584"/>
      <c r="TWD92" s="584"/>
      <c r="TWE92" s="584"/>
      <c r="TWF92" s="584"/>
      <c r="TWG92" s="584"/>
      <c r="TWH92" s="584"/>
      <c r="TWI92" s="584"/>
      <c r="TWJ92" s="584"/>
      <c r="TWK92" s="584"/>
      <c r="TWL92" s="584"/>
      <c r="TWM92" s="584"/>
      <c r="TWN92" s="584"/>
      <c r="TWO92" s="584"/>
      <c r="TWP92" s="584"/>
      <c r="TWQ92" s="584"/>
      <c r="TWR92" s="584"/>
      <c r="TWS92" s="584"/>
      <c r="TWT92" s="584"/>
      <c r="TWU92" s="584"/>
      <c r="TWV92" s="584"/>
      <c r="TWW92" s="584"/>
      <c r="TWX92" s="584"/>
      <c r="TWY92" s="584"/>
      <c r="TWZ92" s="584"/>
      <c r="TXA92" s="584"/>
      <c r="TXB92" s="584"/>
      <c r="TXC92" s="584"/>
      <c r="TXD92" s="584"/>
      <c r="TXE92" s="584"/>
      <c r="TXF92" s="584"/>
      <c r="TXG92" s="584"/>
      <c r="TXH92" s="584"/>
      <c r="TXI92" s="584"/>
      <c r="TXJ92" s="584"/>
      <c r="TXK92" s="584"/>
      <c r="TXL92" s="584"/>
      <c r="TXM92" s="584"/>
      <c r="TXN92" s="584"/>
      <c r="TXO92" s="584"/>
      <c r="TXP92" s="584"/>
      <c r="TXQ92" s="584"/>
      <c r="TXR92" s="584"/>
      <c r="TXS92" s="584"/>
      <c r="TXT92" s="584"/>
      <c r="TXU92" s="584"/>
      <c r="TXV92" s="584"/>
      <c r="TXW92" s="584"/>
      <c r="TXX92" s="584"/>
      <c r="TXY92" s="584"/>
      <c r="TXZ92" s="584"/>
      <c r="TYA92" s="584"/>
      <c r="TYB92" s="584"/>
      <c r="TYC92" s="584"/>
      <c r="TYD92" s="584"/>
      <c r="TYE92" s="584"/>
      <c r="TYF92" s="584"/>
      <c r="TYG92" s="584"/>
      <c r="TYH92" s="584"/>
      <c r="TYI92" s="584"/>
      <c r="TYJ92" s="584"/>
      <c r="TYK92" s="584"/>
      <c r="TYL92" s="584"/>
      <c r="TYM92" s="584"/>
      <c r="TYN92" s="584"/>
      <c r="TYO92" s="584"/>
      <c r="TYP92" s="584"/>
      <c r="TYQ92" s="584"/>
      <c r="TYR92" s="584"/>
      <c r="TYS92" s="584"/>
      <c r="TYT92" s="584"/>
      <c r="TYU92" s="584"/>
      <c r="TYV92" s="584"/>
      <c r="TYW92" s="584"/>
      <c r="TYX92" s="584"/>
      <c r="TYY92" s="584"/>
      <c r="TYZ92" s="584"/>
      <c r="TZA92" s="584"/>
      <c r="TZB92" s="584"/>
      <c r="TZC92" s="584"/>
      <c r="TZD92" s="584"/>
      <c r="TZE92" s="584"/>
      <c r="TZF92" s="584"/>
      <c r="TZG92" s="584"/>
      <c r="TZH92" s="584"/>
      <c r="TZI92" s="584"/>
      <c r="TZJ92" s="584"/>
      <c r="TZK92" s="584"/>
      <c r="TZL92" s="584"/>
      <c r="TZM92" s="584"/>
      <c r="TZN92" s="584"/>
      <c r="TZO92" s="584"/>
      <c r="TZP92" s="584"/>
      <c r="TZQ92" s="584"/>
      <c r="TZR92" s="584"/>
      <c r="TZS92" s="584"/>
      <c r="TZT92" s="584"/>
      <c r="TZU92" s="584"/>
      <c r="TZV92" s="584"/>
      <c r="TZW92" s="584"/>
      <c r="TZX92" s="584"/>
      <c r="TZY92" s="584"/>
      <c r="TZZ92" s="584"/>
      <c r="UAA92" s="584"/>
      <c r="UAB92" s="584"/>
      <c r="UAC92" s="584"/>
      <c r="UAD92" s="584"/>
      <c r="UAE92" s="584"/>
      <c r="UAF92" s="584"/>
      <c r="UAG92" s="584"/>
      <c r="UAH92" s="584"/>
      <c r="UAI92" s="584"/>
      <c r="UAJ92" s="584"/>
      <c r="UAK92" s="584"/>
      <c r="UAL92" s="584"/>
      <c r="UAM92" s="584"/>
      <c r="UAN92" s="584"/>
      <c r="UAO92" s="584"/>
      <c r="UAP92" s="584"/>
      <c r="UAQ92" s="584"/>
      <c r="UAR92" s="584"/>
      <c r="UAS92" s="584"/>
      <c r="UAT92" s="584"/>
      <c r="UAU92" s="584"/>
      <c r="UAV92" s="584"/>
      <c r="UAW92" s="584"/>
      <c r="UAX92" s="584"/>
      <c r="UAY92" s="584"/>
      <c r="UAZ92" s="584"/>
      <c r="UBA92" s="584"/>
      <c r="UBB92" s="584"/>
      <c r="UBC92" s="584"/>
      <c r="UBD92" s="584"/>
      <c r="UBE92" s="584"/>
      <c r="UBF92" s="584"/>
      <c r="UBG92" s="584"/>
      <c r="UBH92" s="584"/>
      <c r="UBI92" s="584"/>
      <c r="UBJ92" s="584"/>
      <c r="UBK92" s="584"/>
      <c r="UBL92" s="584"/>
      <c r="UBM92" s="584"/>
      <c r="UBN92" s="584"/>
      <c r="UBO92" s="584"/>
      <c r="UBP92" s="584"/>
      <c r="UBQ92" s="584"/>
      <c r="UBR92" s="584"/>
      <c r="UBS92" s="584"/>
      <c r="UBT92" s="584"/>
      <c r="UBU92" s="584"/>
      <c r="UBV92" s="584"/>
      <c r="UBW92" s="584"/>
      <c r="UBX92" s="584"/>
      <c r="UBY92" s="584"/>
      <c r="UBZ92" s="584"/>
      <c r="UCA92" s="584"/>
      <c r="UCB92" s="584"/>
      <c r="UCC92" s="584"/>
      <c r="UCD92" s="584"/>
      <c r="UCE92" s="584"/>
      <c r="UCF92" s="584"/>
      <c r="UCG92" s="584"/>
      <c r="UCH92" s="584"/>
      <c r="UCI92" s="584"/>
      <c r="UCJ92" s="584"/>
      <c r="UCK92" s="584"/>
      <c r="UCL92" s="584"/>
      <c r="UCM92" s="584"/>
      <c r="UCN92" s="584"/>
      <c r="UCO92" s="584"/>
      <c r="UCP92" s="584"/>
      <c r="UCQ92" s="584"/>
      <c r="UCR92" s="584"/>
      <c r="UCS92" s="584"/>
      <c r="UCT92" s="584"/>
      <c r="UCU92" s="584"/>
      <c r="UCV92" s="584"/>
      <c r="UCW92" s="584"/>
      <c r="UCX92" s="584"/>
      <c r="UCY92" s="584"/>
      <c r="UCZ92" s="584"/>
      <c r="UDA92" s="584"/>
      <c r="UDB92" s="584"/>
      <c r="UDC92" s="584"/>
      <c r="UDD92" s="584"/>
      <c r="UDE92" s="584"/>
      <c r="UDF92" s="584"/>
      <c r="UDG92" s="584"/>
      <c r="UDH92" s="584"/>
      <c r="UDI92" s="584"/>
      <c r="UDJ92" s="584"/>
      <c r="UDK92" s="584"/>
      <c r="UDL92" s="584"/>
      <c r="UDM92" s="584"/>
      <c r="UDN92" s="584"/>
      <c r="UDO92" s="584"/>
      <c r="UDP92" s="584"/>
      <c r="UDQ92" s="584"/>
      <c r="UDR92" s="584"/>
      <c r="UDS92" s="584"/>
      <c r="UDT92" s="584"/>
      <c r="UDU92" s="584"/>
      <c r="UDV92" s="584"/>
      <c r="UDW92" s="584"/>
      <c r="UDX92" s="584"/>
      <c r="UDY92" s="584"/>
      <c r="UDZ92" s="584"/>
      <c r="UEA92" s="584"/>
      <c r="UEB92" s="584"/>
      <c r="UEC92" s="584"/>
      <c r="UED92" s="584"/>
      <c r="UEE92" s="584"/>
      <c r="UEF92" s="584"/>
      <c r="UEG92" s="584"/>
      <c r="UEH92" s="584"/>
      <c r="UEI92" s="584"/>
      <c r="UEJ92" s="584"/>
      <c r="UEK92" s="584"/>
      <c r="UEL92" s="584"/>
      <c r="UEM92" s="584"/>
      <c r="UEN92" s="584"/>
      <c r="UEO92" s="584"/>
      <c r="UEP92" s="584"/>
      <c r="UEQ92" s="584"/>
      <c r="UER92" s="584"/>
      <c r="UES92" s="584"/>
      <c r="UET92" s="584"/>
      <c r="UEU92" s="584"/>
      <c r="UEV92" s="584"/>
      <c r="UEW92" s="584"/>
      <c r="UEX92" s="584"/>
      <c r="UEY92" s="584"/>
      <c r="UEZ92" s="584"/>
      <c r="UFA92" s="584"/>
      <c r="UFB92" s="584"/>
      <c r="UFC92" s="584"/>
      <c r="UFD92" s="584"/>
      <c r="UFE92" s="584"/>
      <c r="UFF92" s="584"/>
      <c r="UFG92" s="584"/>
      <c r="UFH92" s="584"/>
      <c r="UFI92" s="584"/>
      <c r="UFJ92" s="584"/>
      <c r="UFK92" s="584"/>
      <c r="UFL92" s="584"/>
      <c r="UFM92" s="584"/>
      <c r="UFN92" s="584"/>
      <c r="UFO92" s="584"/>
      <c r="UFP92" s="584"/>
      <c r="UFQ92" s="584"/>
      <c r="UFR92" s="584"/>
      <c r="UFS92" s="584"/>
      <c r="UFT92" s="584"/>
      <c r="UFU92" s="584"/>
      <c r="UFV92" s="584"/>
      <c r="UFW92" s="584"/>
      <c r="UFX92" s="584"/>
      <c r="UFY92" s="584"/>
      <c r="UFZ92" s="584"/>
      <c r="UGA92" s="584"/>
      <c r="UGB92" s="584"/>
      <c r="UGC92" s="584"/>
      <c r="UGD92" s="584"/>
      <c r="UGE92" s="584"/>
      <c r="UGF92" s="584"/>
      <c r="UGG92" s="584"/>
      <c r="UGH92" s="584"/>
      <c r="UGI92" s="584"/>
      <c r="UGJ92" s="584"/>
      <c r="UGK92" s="584"/>
      <c r="UGL92" s="584"/>
      <c r="UGM92" s="584"/>
      <c r="UGN92" s="584"/>
      <c r="UGO92" s="584"/>
      <c r="UGP92" s="584"/>
      <c r="UGQ92" s="584"/>
      <c r="UGR92" s="584"/>
      <c r="UGS92" s="584"/>
      <c r="UGT92" s="584"/>
      <c r="UGU92" s="584"/>
      <c r="UGV92" s="584"/>
      <c r="UGW92" s="584"/>
      <c r="UGX92" s="584"/>
      <c r="UGY92" s="584"/>
      <c r="UGZ92" s="584"/>
      <c r="UHA92" s="584"/>
      <c r="UHB92" s="584"/>
      <c r="UHC92" s="584"/>
      <c r="UHD92" s="584"/>
      <c r="UHE92" s="584"/>
      <c r="UHF92" s="584"/>
      <c r="UHG92" s="584"/>
      <c r="UHH92" s="584"/>
      <c r="UHI92" s="584"/>
      <c r="UHJ92" s="584"/>
      <c r="UHK92" s="584"/>
      <c r="UHL92" s="584"/>
      <c r="UHM92" s="584"/>
      <c r="UHN92" s="584"/>
      <c r="UHO92" s="584"/>
      <c r="UHP92" s="584"/>
      <c r="UHQ92" s="584"/>
      <c r="UHR92" s="584"/>
      <c r="UHS92" s="584"/>
      <c r="UHT92" s="584"/>
      <c r="UHU92" s="584"/>
      <c r="UHV92" s="584"/>
      <c r="UHW92" s="584"/>
      <c r="UHX92" s="584"/>
      <c r="UHY92" s="584"/>
      <c r="UHZ92" s="584"/>
      <c r="UIA92" s="584"/>
      <c r="UIB92" s="584"/>
      <c r="UIC92" s="584"/>
      <c r="UID92" s="584"/>
      <c r="UIE92" s="584"/>
      <c r="UIF92" s="584"/>
      <c r="UIG92" s="584"/>
      <c r="UIH92" s="584"/>
      <c r="UII92" s="584"/>
      <c r="UIJ92" s="584"/>
      <c r="UIK92" s="584"/>
      <c r="UIL92" s="584"/>
      <c r="UIM92" s="584"/>
      <c r="UIN92" s="584"/>
      <c r="UIO92" s="584"/>
      <c r="UIP92" s="584"/>
      <c r="UIQ92" s="584"/>
      <c r="UIR92" s="584"/>
      <c r="UIS92" s="584"/>
      <c r="UIT92" s="584"/>
      <c r="UIU92" s="584"/>
      <c r="UIV92" s="584"/>
      <c r="UIW92" s="584"/>
      <c r="UIX92" s="584"/>
      <c r="UIY92" s="584"/>
      <c r="UIZ92" s="584"/>
      <c r="UJA92" s="584"/>
      <c r="UJB92" s="584"/>
      <c r="UJC92" s="584"/>
      <c r="UJD92" s="584"/>
      <c r="UJE92" s="584"/>
      <c r="UJF92" s="584"/>
      <c r="UJG92" s="584"/>
      <c r="UJH92" s="584"/>
      <c r="UJI92" s="584"/>
      <c r="UJJ92" s="584"/>
      <c r="UJK92" s="584"/>
      <c r="UJL92" s="584"/>
      <c r="UJM92" s="584"/>
      <c r="UJN92" s="584"/>
      <c r="UJO92" s="584"/>
      <c r="UJP92" s="584"/>
      <c r="UJQ92" s="584"/>
      <c r="UJR92" s="584"/>
      <c r="UJS92" s="584"/>
      <c r="UJT92" s="584"/>
      <c r="UJU92" s="584"/>
      <c r="UJV92" s="584"/>
      <c r="UJW92" s="584"/>
      <c r="UJX92" s="584"/>
      <c r="UJY92" s="584"/>
      <c r="UJZ92" s="584"/>
      <c r="UKA92" s="584"/>
      <c r="UKB92" s="584"/>
      <c r="UKC92" s="584"/>
      <c r="UKD92" s="584"/>
      <c r="UKE92" s="584"/>
      <c r="UKF92" s="584"/>
      <c r="UKG92" s="584"/>
      <c r="UKH92" s="584"/>
      <c r="UKI92" s="584"/>
      <c r="UKJ92" s="584"/>
      <c r="UKK92" s="584"/>
      <c r="UKL92" s="584"/>
      <c r="UKM92" s="584"/>
      <c r="UKN92" s="584"/>
      <c r="UKO92" s="584"/>
      <c r="UKP92" s="584"/>
      <c r="UKQ92" s="584"/>
      <c r="UKR92" s="584"/>
      <c r="UKS92" s="584"/>
      <c r="UKT92" s="584"/>
      <c r="UKU92" s="584"/>
      <c r="UKV92" s="584"/>
      <c r="UKW92" s="584"/>
      <c r="UKX92" s="584"/>
      <c r="UKY92" s="584"/>
      <c r="UKZ92" s="584"/>
      <c r="ULA92" s="584"/>
      <c r="ULB92" s="584"/>
      <c r="ULC92" s="584"/>
      <c r="ULD92" s="584"/>
      <c r="ULE92" s="584"/>
      <c r="ULF92" s="584"/>
      <c r="ULG92" s="584"/>
      <c r="ULH92" s="584"/>
      <c r="ULI92" s="584"/>
      <c r="ULJ92" s="584"/>
      <c r="ULK92" s="584"/>
      <c r="ULL92" s="584"/>
      <c r="ULM92" s="584"/>
      <c r="ULN92" s="584"/>
      <c r="ULO92" s="584"/>
      <c r="ULP92" s="584"/>
      <c r="ULQ92" s="584"/>
      <c r="ULR92" s="584"/>
      <c r="ULS92" s="584"/>
      <c r="ULT92" s="584"/>
      <c r="ULU92" s="584"/>
      <c r="ULV92" s="584"/>
      <c r="ULW92" s="584"/>
      <c r="ULX92" s="584"/>
      <c r="ULY92" s="584"/>
      <c r="ULZ92" s="584"/>
      <c r="UMA92" s="584"/>
      <c r="UMB92" s="584"/>
      <c r="UMC92" s="584"/>
      <c r="UMD92" s="584"/>
      <c r="UME92" s="584"/>
      <c r="UMF92" s="584"/>
      <c r="UMG92" s="584"/>
      <c r="UMH92" s="584"/>
      <c r="UMI92" s="584"/>
      <c r="UMJ92" s="584"/>
      <c r="UMK92" s="584"/>
      <c r="UML92" s="584"/>
      <c r="UMM92" s="584"/>
      <c r="UMN92" s="584"/>
      <c r="UMO92" s="584"/>
      <c r="UMP92" s="584"/>
      <c r="UMQ92" s="584"/>
      <c r="UMR92" s="584"/>
      <c r="UMS92" s="584"/>
      <c r="UMT92" s="584"/>
      <c r="UMU92" s="584"/>
      <c r="UMV92" s="584"/>
      <c r="UMW92" s="584"/>
      <c r="UMX92" s="584"/>
      <c r="UMY92" s="584"/>
      <c r="UMZ92" s="584"/>
      <c r="UNA92" s="584"/>
      <c r="UNB92" s="584"/>
      <c r="UNC92" s="584"/>
      <c r="UND92" s="584"/>
      <c r="UNE92" s="584"/>
      <c r="UNF92" s="584"/>
      <c r="UNG92" s="584"/>
      <c r="UNH92" s="584"/>
      <c r="UNI92" s="584"/>
      <c r="UNJ92" s="584"/>
      <c r="UNK92" s="584"/>
      <c r="UNL92" s="584"/>
      <c r="UNM92" s="584"/>
      <c r="UNN92" s="584"/>
      <c r="UNO92" s="584"/>
      <c r="UNP92" s="584"/>
      <c r="UNQ92" s="584"/>
      <c r="UNR92" s="584"/>
      <c r="UNS92" s="584"/>
      <c r="UNT92" s="584"/>
      <c r="UNU92" s="584"/>
      <c r="UNV92" s="584"/>
      <c r="UNW92" s="584"/>
      <c r="UNX92" s="584"/>
      <c r="UNY92" s="584"/>
      <c r="UNZ92" s="584"/>
      <c r="UOA92" s="584"/>
      <c r="UOB92" s="584"/>
      <c r="UOC92" s="584"/>
      <c r="UOD92" s="584"/>
      <c r="UOE92" s="584"/>
      <c r="UOF92" s="584"/>
      <c r="UOG92" s="584"/>
      <c r="UOH92" s="584"/>
      <c r="UOI92" s="584"/>
      <c r="UOJ92" s="584"/>
      <c r="UOK92" s="584"/>
      <c r="UOL92" s="584"/>
      <c r="UOM92" s="584"/>
      <c r="UON92" s="584"/>
      <c r="UOO92" s="584"/>
      <c r="UOP92" s="584"/>
      <c r="UOQ92" s="584"/>
      <c r="UOR92" s="584"/>
      <c r="UOS92" s="584"/>
      <c r="UOT92" s="584"/>
      <c r="UOU92" s="584"/>
      <c r="UOV92" s="584"/>
      <c r="UOW92" s="584"/>
      <c r="UOX92" s="584"/>
      <c r="UOY92" s="584"/>
      <c r="UOZ92" s="584"/>
      <c r="UPA92" s="584"/>
      <c r="UPB92" s="584"/>
      <c r="UPC92" s="584"/>
      <c r="UPD92" s="584"/>
      <c r="UPE92" s="584"/>
      <c r="UPF92" s="584"/>
      <c r="UPG92" s="584"/>
      <c r="UPH92" s="584"/>
      <c r="UPI92" s="584"/>
      <c r="UPJ92" s="584"/>
      <c r="UPK92" s="584"/>
      <c r="UPL92" s="584"/>
      <c r="UPM92" s="584"/>
      <c r="UPN92" s="584"/>
      <c r="UPO92" s="584"/>
      <c r="UPP92" s="584"/>
      <c r="UPQ92" s="584"/>
      <c r="UPR92" s="584"/>
      <c r="UPS92" s="584"/>
      <c r="UPT92" s="584"/>
      <c r="UPU92" s="584"/>
      <c r="UPV92" s="584"/>
      <c r="UPW92" s="584"/>
      <c r="UPX92" s="584"/>
      <c r="UPY92" s="584"/>
      <c r="UPZ92" s="584"/>
      <c r="UQA92" s="584"/>
      <c r="UQB92" s="584"/>
      <c r="UQC92" s="584"/>
      <c r="UQD92" s="584"/>
      <c r="UQE92" s="584"/>
      <c r="UQF92" s="584"/>
      <c r="UQG92" s="584"/>
      <c r="UQH92" s="584"/>
      <c r="UQI92" s="584"/>
      <c r="UQJ92" s="584"/>
      <c r="UQK92" s="584"/>
      <c r="UQL92" s="584"/>
      <c r="UQM92" s="584"/>
      <c r="UQN92" s="584"/>
      <c r="UQO92" s="584"/>
      <c r="UQP92" s="584"/>
      <c r="UQQ92" s="584"/>
      <c r="UQR92" s="584"/>
      <c r="UQS92" s="584"/>
      <c r="UQT92" s="584"/>
      <c r="UQU92" s="584"/>
      <c r="UQV92" s="584"/>
      <c r="UQW92" s="584"/>
      <c r="UQX92" s="584"/>
      <c r="UQY92" s="584"/>
      <c r="UQZ92" s="584"/>
      <c r="URA92" s="584"/>
      <c r="URB92" s="584"/>
      <c r="URC92" s="584"/>
      <c r="URD92" s="584"/>
      <c r="URE92" s="584"/>
      <c r="URF92" s="584"/>
      <c r="URG92" s="584"/>
      <c r="URH92" s="584"/>
      <c r="URI92" s="584"/>
      <c r="URJ92" s="584"/>
      <c r="URK92" s="584"/>
      <c r="URL92" s="584"/>
      <c r="URM92" s="584"/>
      <c r="URN92" s="584"/>
      <c r="URO92" s="584"/>
      <c r="URP92" s="584"/>
      <c r="URQ92" s="584"/>
      <c r="URR92" s="584"/>
      <c r="URS92" s="584"/>
      <c r="URT92" s="584"/>
      <c r="URU92" s="584"/>
      <c r="URV92" s="584"/>
      <c r="URW92" s="584"/>
      <c r="URX92" s="584"/>
      <c r="URY92" s="584"/>
      <c r="URZ92" s="584"/>
      <c r="USA92" s="584"/>
      <c r="USB92" s="584"/>
      <c r="USC92" s="584"/>
      <c r="USD92" s="584"/>
      <c r="USE92" s="584"/>
      <c r="USF92" s="584"/>
      <c r="USG92" s="584"/>
      <c r="USH92" s="584"/>
      <c r="USI92" s="584"/>
      <c r="USJ92" s="584"/>
      <c r="USK92" s="584"/>
      <c r="USL92" s="584"/>
      <c r="USM92" s="584"/>
      <c r="USN92" s="584"/>
      <c r="USO92" s="584"/>
      <c r="USP92" s="584"/>
      <c r="USQ92" s="584"/>
      <c r="USR92" s="584"/>
      <c r="USS92" s="584"/>
      <c r="UST92" s="584"/>
      <c r="USU92" s="584"/>
      <c r="USV92" s="584"/>
      <c r="USW92" s="584"/>
      <c r="USX92" s="584"/>
      <c r="USY92" s="584"/>
      <c r="USZ92" s="584"/>
      <c r="UTA92" s="584"/>
      <c r="UTB92" s="584"/>
      <c r="UTC92" s="584"/>
      <c r="UTD92" s="584"/>
      <c r="UTE92" s="584"/>
      <c r="UTF92" s="584"/>
      <c r="UTG92" s="584"/>
      <c r="UTH92" s="584"/>
      <c r="UTI92" s="584"/>
      <c r="UTJ92" s="584"/>
      <c r="UTK92" s="584"/>
      <c r="UTL92" s="584"/>
      <c r="UTM92" s="584"/>
      <c r="UTN92" s="584"/>
      <c r="UTO92" s="584"/>
      <c r="UTP92" s="584"/>
      <c r="UTQ92" s="584"/>
      <c r="UTR92" s="584"/>
      <c r="UTS92" s="584"/>
      <c r="UTT92" s="584"/>
      <c r="UTU92" s="584"/>
      <c r="UTV92" s="584"/>
      <c r="UTW92" s="584"/>
      <c r="UTX92" s="584"/>
      <c r="UTY92" s="584"/>
      <c r="UTZ92" s="584"/>
      <c r="UUA92" s="584"/>
      <c r="UUB92" s="584"/>
      <c r="UUC92" s="584"/>
      <c r="UUD92" s="584"/>
      <c r="UUE92" s="584"/>
      <c r="UUF92" s="584"/>
      <c r="UUG92" s="584"/>
      <c r="UUH92" s="584"/>
      <c r="UUI92" s="584"/>
      <c r="UUJ92" s="584"/>
      <c r="UUK92" s="584"/>
      <c r="UUL92" s="584"/>
      <c r="UUM92" s="584"/>
      <c r="UUN92" s="584"/>
      <c r="UUO92" s="584"/>
      <c r="UUP92" s="584"/>
      <c r="UUQ92" s="584"/>
      <c r="UUR92" s="584"/>
      <c r="UUS92" s="584"/>
      <c r="UUT92" s="584"/>
      <c r="UUU92" s="584"/>
      <c r="UUV92" s="584"/>
      <c r="UUW92" s="584"/>
      <c r="UUX92" s="584"/>
      <c r="UUY92" s="584"/>
      <c r="UUZ92" s="584"/>
      <c r="UVA92" s="584"/>
      <c r="UVB92" s="584"/>
      <c r="UVC92" s="584"/>
      <c r="UVD92" s="584"/>
      <c r="UVE92" s="584"/>
      <c r="UVF92" s="584"/>
      <c r="UVG92" s="584"/>
      <c r="UVH92" s="584"/>
      <c r="UVI92" s="584"/>
      <c r="UVJ92" s="584"/>
      <c r="UVK92" s="584"/>
      <c r="UVL92" s="584"/>
      <c r="UVM92" s="584"/>
      <c r="UVN92" s="584"/>
      <c r="UVO92" s="584"/>
      <c r="UVP92" s="584"/>
      <c r="UVQ92" s="584"/>
      <c r="UVR92" s="584"/>
      <c r="UVS92" s="584"/>
      <c r="UVT92" s="584"/>
      <c r="UVU92" s="584"/>
      <c r="UVV92" s="584"/>
      <c r="UVW92" s="584"/>
      <c r="UVX92" s="584"/>
      <c r="UVY92" s="584"/>
      <c r="UVZ92" s="584"/>
      <c r="UWA92" s="584"/>
      <c r="UWB92" s="584"/>
      <c r="UWC92" s="584"/>
      <c r="UWD92" s="584"/>
      <c r="UWE92" s="584"/>
      <c r="UWF92" s="584"/>
      <c r="UWG92" s="584"/>
      <c r="UWH92" s="584"/>
      <c r="UWI92" s="584"/>
      <c r="UWJ92" s="584"/>
      <c r="UWK92" s="584"/>
      <c r="UWL92" s="584"/>
      <c r="UWM92" s="584"/>
      <c r="UWN92" s="584"/>
      <c r="UWO92" s="584"/>
      <c r="UWP92" s="584"/>
      <c r="UWQ92" s="584"/>
      <c r="UWR92" s="584"/>
      <c r="UWS92" s="584"/>
      <c r="UWT92" s="584"/>
      <c r="UWU92" s="584"/>
      <c r="UWV92" s="584"/>
      <c r="UWW92" s="584"/>
      <c r="UWX92" s="584"/>
      <c r="UWY92" s="584"/>
      <c r="UWZ92" s="584"/>
      <c r="UXA92" s="584"/>
      <c r="UXB92" s="584"/>
      <c r="UXC92" s="584"/>
      <c r="UXD92" s="584"/>
      <c r="UXE92" s="584"/>
      <c r="UXF92" s="584"/>
      <c r="UXG92" s="584"/>
      <c r="UXH92" s="584"/>
      <c r="UXI92" s="584"/>
      <c r="UXJ92" s="584"/>
      <c r="UXK92" s="584"/>
      <c r="UXL92" s="584"/>
      <c r="UXM92" s="584"/>
      <c r="UXN92" s="584"/>
      <c r="UXO92" s="584"/>
      <c r="UXP92" s="584"/>
      <c r="UXQ92" s="584"/>
      <c r="UXR92" s="584"/>
      <c r="UXS92" s="584"/>
      <c r="UXT92" s="584"/>
      <c r="UXU92" s="584"/>
      <c r="UXV92" s="584"/>
      <c r="UXW92" s="584"/>
      <c r="UXX92" s="584"/>
      <c r="UXY92" s="584"/>
      <c r="UXZ92" s="584"/>
      <c r="UYA92" s="584"/>
      <c r="UYB92" s="584"/>
      <c r="UYC92" s="584"/>
      <c r="UYD92" s="584"/>
      <c r="UYE92" s="584"/>
      <c r="UYF92" s="584"/>
      <c r="UYG92" s="584"/>
      <c r="UYH92" s="584"/>
      <c r="UYI92" s="584"/>
      <c r="UYJ92" s="584"/>
      <c r="UYK92" s="584"/>
      <c r="UYL92" s="584"/>
      <c r="UYM92" s="584"/>
      <c r="UYN92" s="584"/>
      <c r="UYO92" s="584"/>
      <c r="UYP92" s="584"/>
      <c r="UYQ92" s="584"/>
      <c r="UYR92" s="584"/>
      <c r="UYS92" s="584"/>
      <c r="UYT92" s="584"/>
      <c r="UYU92" s="584"/>
      <c r="UYV92" s="584"/>
      <c r="UYW92" s="584"/>
      <c r="UYX92" s="584"/>
      <c r="UYY92" s="584"/>
      <c r="UYZ92" s="584"/>
      <c r="UZA92" s="584"/>
      <c r="UZB92" s="584"/>
      <c r="UZC92" s="584"/>
      <c r="UZD92" s="584"/>
      <c r="UZE92" s="584"/>
      <c r="UZF92" s="584"/>
      <c r="UZG92" s="584"/>
      <c r="UZH92" s="584"/>
      <c r="UZI92" s="584"/>
      <c r="UZJ92" s="584"/>
      <c r="UZK92" s="584"/>
      <c r="UZL92" s="584"/>
      <c r="UZM92" s="584"/>
      <c r="UZN92" s="584"/>
      <c r="UZO92" s="584"/>
      <c r="UZP92" s="584"/>
      <c r="UZQ92" s="584"/>
      <c r="UZR92" s="584"/>
      <c r="UZS92" s="584"/>
      <c r="UZT92" s="584"/>
      <c r="UZU92" s="584"/>
      <c r="UZV92" s="584"/>
      <c r="UZW92" s="584"/>
      <c r="UZX92" s="584"/>
      <c r="UZY92" s="584"/>
      <c r="UZZ92" s="584"/>
      <c r="VAA92" s="584"/>
      <c r="VAB92" s="584"/>
      <c r="VAC92" s="584"/>
      <c r="VAD92" s="584"/>
      <c r="VAE92" s="584"/>
      <c r="VAF92" s="584"/>
      <c r="VAG92" s="584"/>
      <c r="VAH92" s="584"/>
      <c r="VAI92" s="584"/>
      <c r="VAJ92" s="584"/>
      <c r="VAK92" s="584"/>
      <c r="VAL92" s="584"/>
      <c r="VAM92" s="584"/>
      <c r="VAN92" s="584"/>
      <c r="VAO92" s="584"/>
      <c r="VAP92" s="584"/>
      <c r="VAQ92" s="584"/>
      <c r="VAR92" s="584"/>
      <c r="VAS92" s="584"/>
      <c r="VAT92" s="584"/>
      <c r="VAU92" s="584"/>
      <c r="VAV92" s="584"/>
      <c r="VAW92" s="584"/>
      <c r="VAX92" s="584"/>
      <c r="VAY92" s="584"/>
      <c r="VAZ92" s="584"/>
      <c r="VBA92" s="584"/>
      <c r="VBB92" s="584"/>
      <c r="VBC92" s="584"/>
      <c r="VBD92" s="584"/>
      <c r="VBE92" s="584"/>
      <c r="VBF92" s="584"/>
      <c r="VBG92" s="584"/>
      <c r="VBH92" s="584"/>
      <c r="VBI92" s="584"/>
      <c r="VBJ92" s="584"/>
      <c r="VBK92" s="584"/>
      <c r="VBL92" s="584"/>
      <c r="VBM92" s="584"/>
      <c r="VBN92" s="584"/>
      <c r="VBO92" s="584"/>
      <c r="VBP92" s="584"/>
      <c r="VBQ92" s="584"/>
      <c r="VBR92" s="584"/>
      <c r="VBS92" s="584"/>
      <c r="VBT92" s="584"/>
      <c r="VBU92" s="584"/>
      <c r="VBV92" s="584"/>
      <c r="VBW92" s="584"/>
      <c r="VBX92" s="584"/>
      <c r="VBY92" s="584"/>
      <c r="VBZ92" s="584"/>
      <c r="VCA92" s="584"/>
      <c r="VCB92" s="584"/>
      <c r="VCC92" s="584"/>
      <c r="VCD92" s="584"/>
      <c r="VCE92" s="584"/>
      <c r="VCF92" s="584"/>
      <c r="VCG92" s="584"/>
      <c r="VCH92" s="584"/>
      <c r="VCI92" s="584"/>
      <c r="VCJ92" s="584"/>
      <c r="VCK92" s="584"/>
      <c r="VCL92" s="584"/>
      <c r="VCM92" s="584"/>
      <c r="VCN92" s="584"/>
      <c r="VCO92" s="584"/>
      <c r="VCP92" s="584"/>
      <c r="VCQ92" s="584"/>
      <c r="VCR92" s="584"/>
      <c r="VCS92" s="584"/>
      <c r="VCT92" s="584"/>
      <c r="VCU92" s="584"/>
      <c r="VCV92" s="584"/>
      <c r="VCW92" s="584"/>
      <c r="VCX92" s="584"/>
      <c r="VCY92" s="584"/>
      <c r="VCZ92" s="584"/>
      <c r="VDA92" s="584"/>
      <c r="VDB92" s="584"/>
      <c r="VDC92" s="584"/>
      <c r="VDD92" s="584"/>
      <c r="VDE92" s="584"/>
      <c r="VDF92" s="584"/>
      <c r="VDG92" s="584"/>
      <c r="VDH92" s="584"/>
      <c r="VDI92" s="584"/>
      <c r="VDJ92" s="584"/>
      <c r="VDK92" s="584"/>
      <c r="VDL92" s="584"/>
      <c r="VDM92" s="584"/>
      <c r="VDN92" s="584"/>
      <c r="VDO92" s="584"/>
      <c r="VDP92" s="584"/>
      <c r="VDQ92" s="584"/>
      <c r="VDR92" s="584"/>
      <c r="VDS92" s="584"/>
      <c r="VDT92" s="584"/>
      <c r="VDU92" s="584"/>
      <c r="VDV92" s="584"/>
      <c r="VDW92" s="584"/>
      <c r="VDX92" s="584"/>
      <c r="VDY92" s="584"/>
      <c r="VDZ92" s="584"/>
      <c r="VEA92" s="584"/>
      <c r="VEB92" s="584"/>
      <c r="VEC92" s="584"/>
      <c r="VED92" s="584"/>
      <c r="VEE92" s="584"/>
      <c r="VEF92" s="584"/>
      <c r="VEG92" s="584"/>
      <c r="VEH92" s="584"/>
      <c r="VEI92" s="584"/>
      <c r="VEJ92" s="584"/>
      <c r="VEK92" s="584"/>
      <c r="VEL92" s="584"/>
      <c r="VEM92" s="584"/>
      <c r="VEN92" s="584"/>
      <c r="VEO92" s="584"/>
      <c r="VEP92" s="584"/>
      <c r="VEQ92" s="584"/>
      <c r="VER92" s="584"/>
      <c r="VES92" s="584"/>
      <c r="VET92" s="584"/>
      <c r="VEU92" s="584"/>
      <c r="VEV92" s="584"/>
      <c r="VEW92" s="584"/>
      <c r="VEX92" s="584"/>
      <c r="VEY92" s="584"/>
      <c r="VEZ92" s="584"/>
      <c r="VFA92" s="584"/>
      <c r="VFB92" s="584"/>
      <c r="VFC92" s="584"/>
      <c r="VFD92" s="584"/>
      <c r="VFE92" s="584"/>
      <c r="VFF92" s="584"/>
      <c r="VFG92" s="584"/>
      <c r="VFH92" s="584"/>
      <c r="VFI92" s="584"/>
      <c r="VFJ92" s="584"/>
      <c r="VFK92" s="584"/>
      <c r="VFL92" s="584"/>
      <c r="VFM92" s="584"/>
      <c r="VFN92" s="584"/>
      <c r="VFO92" s="584"/>
      <c r="VFP92" s="584"/>
      <c r="VFQ92" s="584"/>
      <c r="VFR92" s="584"/>
      <c r="VFS92" s="584"/>
      <c r="VFT92" s="584"/>
      <c r="VFU92" s="584"/>
      <c r="VFV92" s="584"/>
      <c r="VFW92" s="584"/>
      <c r="VFX92" s="584"/>
      <c r="VFY92" s="584"/>
      <c r="VFZ92" s="584"/>
      <c r="VGA92" s="584"/>
      <c r="VGB92" s="584"/>
      <c r="VGC92" s="584"/>
      <c r="VGD92" s="584"/>
      <c r="VGE92" s="584"/>
      <c r="VGF92" s="584"/>
      <c r="VGG92" s="584"/>
      <c r="VGH92" s="584"/>
      <c r="VGI92" s="584"/>
      <c r="VGJ92" s="584"/>
      <c r="VGK92" s="584"/>
      <c r="VGL92" s="584"/>
      <c r="VGM92" s="584"/>
      <c r="VGN92" s="584"/>
      <c r="VGO92" s="584"/>
      <c r="VGP92" s="584"/>
      <c r="VGQ92" s="584"/>
      <c r="VGR92" s="584"/>
      <c r="VGS92" s="584"/>
      <c r="VGT92" s="584"/>
      <c r="VGU92" s="584"/>
      <c r="VGV92" s="584"/>
      <c r="VGW92" s="584"/>
      <c r="VGX92" s="584"/>
      <c r="VGY92" s="584"/>
      <c r="VGZ92" s="584"/>
      <c r="VHA92" s="584"/>
      <c r="VHB92" s="584"/>
      <c r="VHC92" s="584"/>
      <c r="VHD92" s="584"/>
      <c r="VHE92" s="584"/>
      <c r="VHF92" s="584"/>
      <c r="VHG92" s="584"/>
      <c r="VHH92" s="584"/>
      <c r="VHI92" s="584"/>
      <c r="VHJ92" s="584"/>
      <c r="VHK92" s="584"/>
      <c r="VHL92" s="584"/>
      <c r="VHM92" s="584"/>
      <c r="VHN92" s="584"/>
      <c r="VHO92" s="584"/>
      <c r="VHP92" s="584"/>
      <c r="VHQ92" s="584"/>
      <c r="VHR92" s="584"/>
      <c r="VHS92" s="584"/>
      <c r="VHT92" s="584"/>
      <c r="VHU92" s="584"/>
      <c r="VHV92" s="584"/>
      <c r="VHW92" s="584"/>
      <c r="VHX92" s="584"/>
      <c r="VHY92" s="584"/>
      <c r="VHZ92" s="584"/>
      <c r="VIA92" s="584"/>
      <c r="VIB92" s="584"/>
      <c r="VIC92" s="584"/>
      <c r="VID92" s="584"/>
      <c r="VIE92" s="584"/>
      <c r="VIF92" s="584"/>
      <c r="VIG92" s="584"/>
      <c r="VIH92" s="584"/>
      <c r="VII92" s="584"/>
      <c r="VIJ92" s="584"/>
      <c r="VIK92" s="584"/>
      <c r="VIL92" s="584"/>
      <c r="VIM92" s="584"/>
      <c r="VIN92" s="584"/>
      <c r="VIO92" s="584"/>
      <c r="VIP92" s="584"/>
      <c r="VIQ92" s="584"/>
      <c r="VIR92" s="584"/>
      <c r="VIS92" s="584"/>
      <c r="VIT92" s="584"/>
      <c r="VIU92" s="584"/>
      <c r="VIV92" s="584"/>
      <c r="VIW92" s="584"/>
      <c r="VIX92" s="584"/>
      <c r="VIY92" s="584"/>
      <c r="VIZ92" s="584"/>
      <c r="VJA92" s="584"/>
      <c r="VJB92" s="584"/>
      <c r="VJC92" s="584"/>
      <c r="VJD92" s="584"/>
      <c r="VJE92" s="584"/>
      <c r="VJF92" s="584"/>
      <c r="VJG92" s="584"/>
      <c r="VJH92" s="584"/>
      <c r="VJI92" s="584"/>
      <c r="VJJ92" s="584"/>
      <c r="VJK92" s="584"/>
      <c r="VJL92" s="584"/>
      <c r="VJM92" s="584"/>
      <c r="VJN92" s="584"/>
      <c r="VJO92" s="584"/>
      <c r="VJP92" s="584"/>
      <c r="VJQ92" s="584"/>
      <c r="VJR92" s="584"/>
      <c r="VJS92" s="584"/>
      <c r="VJT92" s="584"/>
      <c r="VJU92" s="584"/>
      <c r="VJV92" s="584"/>
      <c r="VJW92" s="584"/>
      <c r="VJX92" s="584"/>
      <c r="VJY92" s="584"/>
      <c r="VJZ92" s="584"/>
      <c r="VKA92" s="584"/>
      <c r="VKB92" s="584"/>
      <c r="VKC92" s="584"/>
      <c r="VKD92" s="584"/>
      <c r="VKE92" s="584"/>
      <c r="VKF92" s="584"/>
      <c r="VKG92" s="584"/>
      <c r="VKH92" s="584"/>
      <c r="VKI92" s="584"/>
      <c r="VKJ92" s="584"/>
      <c r="VKK92" s="584"/>
      <c r="VKL92" s="584"/>
      <c r="VKM92" s="584"/>
      <c r="VKN92" s="584"/>
      <c r="VKO92" s="584"/>
      <c r="VKP92" s="584"/>
      <c r="VKQ92" s="584"/>
      <c r="VKR92" s="584"/>
      <c r="VKS92" s="584"/>
      <c r="VKT92" s="584"/>
      <c r="VKU92" s="584"/>
      <c r="VKV92" s="584"/>
      <c r="VKW92" s="584"/>
      <c r="VKX92" s="584"/>
      <c r="VKY92" s="584"/>
      <c r="VKZ92" s="584"/>
      <c r="VLA92" s="584"/>
      <c r="VLB92" s="584"/>
      <c r="VLC92" s="584"/>
      <c r="VLD92" s="584"/>
      <c r="VLE92" s="584"/>
      <c r="VLF92" s="584"/>
      <c r="VLG92" s="584"/>
      <c r="VLH92" s="584"/>
      <c r="VLI92" s="584"/>
      <c r="VLJ92" s="584"/>
      <c r="VLK92" s="584"/>
      <c r="VLL92" s="584"/>
      <c r="VLM92" s="584"/>
      <c r="VLN92" s="584"/>
      <c r="VLO92" s="584"/>
      <c r="VLP92" s="584"/>
      <c r="VLQ92" s="584"/>
      <c r="VLR92" s="584"/>
      <c r="VLS92" s="584"/>
      <c r="VLT92" s="584"/>
      <c r="VLU92" s="584"/>
      <c r="VLV92" s="584"/>
      <c r="VLW92" s="584"/>
      <c r="VLX92" s="584"/>
      <c r="VLY92" s="584"/>
      <c r="VLZ92" s="584"/>
      <c r="VMA92" s="584"/>
      <c r="VMB92" s="584"/>
      <c r="VMC92" s="584"/>
      <c r="VMD92" s="584"/>
      <c r="VME92" s="584"/>
      <c r="VMF92" s="584"/>
      <c r="VMG92" s="584"/>
      <c r="VMH92" s="584"/>
      <c r="VMI92" s="584"/>
      <c r="VMJ92" s="584"/>
      <c r="VMK92" s="584"/>
      <c r="VML92" s="584"/>
      <c r="VMM92" s="584"/>
      <c r="VMN92" s="584"/>
      <c r="VMO92" s="584"/>
      <c r="VMP92" s="584"/>
      <c r="VMQ92" s="584"/>
      <c r="VMR92" s="584"/>
      <c r="VMS92" s="584"/>
      <c r="VMT92" s="584"/>
      <c r="VMU92" s="584"/>
      <c r="VMV92" s="584"/>
      <c r="VMW92" s="584"/>
      <c r="VMX92" s="584"/>
      <c r="VMY92" s="584"/>
      <c r="VMZ92" s="584"/>
      <c r="VNA92" s="584"/>
      <c r="VNB92" s="584"/>
      <c r="VNC92" s="584"/>
      <c r="VND92" s="584"/>
      <c r="VNE92" s="584"/>
      <c r="VNF92" s="584"/>
      <c r="VNG92" s="584"/>
      <c r="VNH92" s="584"/>
      <c r="VNI92" s="584"/>
      <c r="VNJ92" s="584"/>
      <c r="VNK92" s="584"/>
      <c r="VNL92" s="584"/>
      <c r="VNM92" s="584"/>
      <c r="VNN92" s="584"/>
      <c r="VNO92" s="584"/>
      <c r="VNP92" s="584"/>
      <c r="VNQ92" s="584"/>
      <c r="VNR92" s="584"/>
      <c r="VNS92" s="584"/>
      <c r="VNT92" s="584"/>
      <c r="VNU92" s="584"/>
      <c r="VNV92" s="584"/>
      <c r="VNW92" s="584"/>
      <c r="VNX92" s="584"/>
      <c r="VNY92" s="584"/>
      <c r="VNZ92" s="584"/>
      <c r="VOA92" s="584"/>
      <c r="VOB92" s="584"/>
      <c r="VOC92" s="584"/>
      <c r="VOD92" s="584"/>
      <c r="VOE92" s="584"/>
      <c r="VOF92" s="584"/>
      <c r="VOG92" s="584"/>
      <c r="VOH92" s="584"/>
      <c r="VOI92" s="584"/>
      <c r="VOJ92" s="584"/>
      <c r="VOK92" s="584"/>
      <c r="VOL92" s="584"/>
      <c r="VOM92" s="584"/>
      <c r="VON92" s="584"/>
      <c r="VOO92" s="584"/>
      <c r="VOP92" s="584"/>
      <c r="VOQ92" s="584"/>
      <c r="VOR92" s="584"/>
      <c r="VOS92" s="584"/>
      <c r="VOT92" s="584"/>
      <c r="VOU92" s="584"/>
      <c r="VOV92" s="584"/>
      <c r="VOW92" s="584"/>
      <c r="VOX92" s="584"/>
      <c r="VOY92" s="584"/>
      <c r="VOZ92" s="584"/>
      <c r="VPA92" s="584"/>
      <c r="VPB92" s="584"/>
      <c r="VPC92" s="584"/>
      <c r="VPD92" s="584"/>
      <c r="VPE92" s="584"/>
      <c r="VPF92" s="584"/>
      <c r="VPG92" s="584"/>
      <c r="VPH92" s="584"/>
      <c r="VPI92" s="584"/>
      <c r="VPJ92" s="584"/>
      <c r="VPK92" s="584"/>
      <c r="VPL92" s="584"/>
      <c r="VPM92" s="584"/>
      <c r="VPN92" s="584"/>
      <c r="VPO92" s="584"/>
      <c r="VPP92" s="584"/>
      <c r="VPQ92" s="584"/>
      <c r="VPR92" s="584"/>
      <c r="VPS92" s="584"/>
      <c r="VPT92" s="584"/>
      <c r="VPU92" s="584"/>
      <c r="VPV92" s="584"/>
      <c r="VPW92" s="584"/>
      <c r="VPX92" s="584"/>
      <c r="VPY92" s="584"/>
      <c r="VPZ92" s="584"/>
      <c r="VQA92" s="584"/>
      <c r="VQB92" s="584"/>
      <c r="VQC92" s="584"/>
      <c r="VQD92" s="584"/>
      <c r="VQE92" s="584"/>
      <c r="VQF92" s="584"/>
      <c r="VQG92" s="584"/>
      <c r="VQH92" s="584"/>
      <c r="VQI92" s="584"/>
      <c r="VQJ92" s="584"/>
      <c r="VQK92" s="584"/>
      <c r="VQL92" s="584"/>
      <c r="VQM92" s="584"/>
      <c r="VQN92" s="584"/>
      <c r="VQO92" s="584"/>
      <c r="VQP92" s="584"/>
      <c r="VQQ92" s="584"/>
      <c r="VQR92" s="584"/>
      <c r="VQS92" s="584"/>
      <c r="VQT92" s="584"/>
      <c r="VQU92" s="584"/>
      <c r="VQV92" s="584"/>
      <c r="VQW92" s="584"/>
      <c r="VQX92" s="584"/>
      <c r="VQY92" s="584"/>
      <c r="VQZ92" s="584"/>
      <c r="VRA92" s="584"/>
      <c r="VRB92" s="584"/>
      <c r="VRC92" s="584"/>
      <c r="VRD92" s="584"/>
      <c r="VRE92" s="584"/>
      <c r="VRF92" s="584"/>
      <c r="VRG92" s="584"/>
      <c r="VRH92" s="584"/>
      <c r="VRI92" s="584"/>
      <c r="VRJ92" s="584"/>
      <c r="VRK92" s="584"/>
      <c r="VRL92" s="584"/>
      <c r="VRM92" s="584"/>
      <c r="VRN92" s="584"/>
      <c r="VRO92" s="584"/>
      <c r="VRP92" s="584"/>
      <c r="VRQ92" s="584"/>
      <c r="VRR92" s="584"/>
      <c r="VRS92" s="584"/>
      <c r="VRT92" s="584"/>
      <c r="VRU92" s="584"/>
      <c r="VRV92" s="584"/>
      <c r="VRW92" s="584"/>
      <c r="VRX92" s="584"/>
      <c r="VRY92" s="584"/>
      <c r="VRZ92" s="584"/>
      <c r="VSA92" s="584"/>
      <c r="VSB92" s="584"/>
      <c r="VSC92" s="584"/>
      <c r="VSD92" s="584"/>
      <c r="VSE92" s="584"/>
      <c r="VSF92" s="584"/>
      <c r="VSG92" s="584"/>
      <c r="VSH92" s="584"/>
      <c r="VSI92" s="584"/>
      <c r="VSJ92" s="584"/>
      <c r="VSK92" s="584"/>
      <c r="VSL92" s="584"/>
      <c r="VSM92" s="584"/>
      <c r="VSN92" s="584"/>
      <c r="VSO92" s="584"/>
      <c r="VSP92" s="584"/>
      <c r="VSQ92" s="584"/>
      <c r="VSR92" s="584"/>
      <c r="VSS92" s="584"/>
      <c r="VST92" s="584"/>
      <c r="VSU92" s="584"/>
      <c r="VSV92" s="584"/>
      <c r="VSW92" s="584"/>
      <c r="VSX92" s="584"/>
      <c r="VSY92" s="584"/>
      <c r="VSZ92" s="584"/>
      <c r="VTA92" s="584"/>
      <c r="VTB92" s="584"/>
      <c r="VTC92" s="584"/>
      <c r="VTD92" s="584"/>
      <c r="VTE92" s="584"/>
      <c r="VTF92" s="584"/>
      <c r="VTG92" s="584"/>
      <c r="VTH92" s="584"/>
      <c r="VTI92" s="584"/>
      <c r="VTJ92" s="584"/>
      <c r="VTK92" s="584"/>
      <c r="VTL92" s="584"/>
      <c r="VTM92" s="584"/>
      <c r="VTN92" s="584"/>
      <c r="VTO92" s="584"/>
      <c r="VTP92" s="584"/>
      <c r="VTQ92" s="584"/>
      <c r="VTR92" s="584"/>
      <c r="VTS92" s="584"/>
      <c r="VTT92" s="584"/>
      <c r="VTU92" s="584"/>
      <c r="VTV92" s="584"/>
      <c r="VTW92" s="584"/>
      <c r="VTX92" s="584"/>
      <c r="VTY92" s="584"/>
      <c r="VTZ92" s="584"/>
      <c r="VUA92" s="584"/>
      <c r="VUB92" s="584"/>
      <c r="VUC92" s="584"/>
      <c r="VUD92" s="584"/>
      <c r="VUE92" s="584"/>
      <c r="VUF92" s="584"/>
      <c r="VUG92" s="584"/>
      <c r="VUH92" s="584"/>
      <c r="VUI92" s="584"/>
      <c r="VUJ92" s="584"/>
      <c r="VUK92" s="584"/>
      <c r="VUL92" s="584"/>
      <c r="VUM92" s="584"/>
      <c r="VUN92" s="584"/>
      <c r="VUO92" s="584"/>
      <c r="VUP92" s="584"/>
      <c r="VUQ92" s="584"/>
      <c r="VUR92" s="584"/>
      <c r="VUS92" s="584"/>
      <c r="VUT92" s="584"/>
      <c r="VUU92" s="584"/>
      <c r="VUV92" s="584"/>
      <c r="VUW92" s="584"/>
      <c r="VUX92" s="584"/>
      <c r="VUY92" s="584"/>
      <c r="VUZ92" s="584"/>
      <c r="VVA92" s="584"/>
      <c r="VVB92" s="584"/>
      <c r="VVC92" s="584"/>
      <c r="VVD92" s="584"/>
      <c r="VVE92" s="584"/>
      <c r="VVF92" s="584"/>
      <c r="VVG92" s="584"/>
      <c r="VVH92" s="584"/>
      <c r="VVI92" s="584"/>
      <c r="VVJ92" s="584"/>
      <c r="VVK92" s="584"/>
      <c r="VVL92" s="584"/>
      <c r="VVM92" s="584"/>
      <c r="VVN92" s="584"/>
      <c r="VVO92" s="584"/>
      <c r="VVP92" s="584"/>
      <c r="VVQ92" s="584"/>
      <c r="VVR92" s="584"/>
      <c r="VVS92" s="584"/>
      <c r="VVT92" s="584"/>
      <c r="VVU92" s="584"/>
      <c r="VVV92" s="584"/>
      <c r="VVW92" s="584"/>
      <c r="VVX92" s="584"/>
      <c r="VVY92" s="584"/>
      <c r="VVZ92" s="584"/>
      <c r="VWA92" s="584"/>
      <c r="VWB92" s="584"/>
      <c r="VWC92" s="584"/>
      <c r="VWD92" s="584"/>
      <c r="VWE92" s="584"/>
      <c r="VWF92" s="584"/>
      <c r="VWG92" s="584"/>
      <c r="VWH92" s="584"/>
      <c r="VWI92" s="584"/>
      <c r="VWJ92" s="584"/>
      <c r="VWK92" s="584"/>
      <c r="VWL92" s="584"/>
      <c r="VWM92" s="584"/>
      <c r="VWN92" s="584"/>
      <c r="VWO92" s="584"/>
      <c r="VWP92" s="584"/>
      <c r="VWQ92" s="584"/>
      <c r="VWR92" s="584"/>
      <c r="VWS92" s="584"/>
      <c r="VWT92" s="584"/>
      <c r="VWU92" s="584"/>
      <c r="VWV92" s="584"/>
      <c r="VWW92" s="584"/>
      <c r="VWX92" s="584"/>
      <c r="VWY92" s="584"/>
      <c r="VWZ92" s="584"/>
      <c r="VXA92" s="584"/>
      <c r="VXB92" s="584"/>
      <c r="VXC92" s="584"/>
      <c r="VXD92" s="584"/>
      <c r="VXE92" s="584"/>
      <c r="VXF92" s="584"/>
      <c r="VXG92" s="584"/>
      <c r="VXH92" s="584"/>
      <c r="VXI92" s="584"/>
      <c r="VXJ92" s="584"/>
      <c r="VXK92" s="584"/>
      <c r="VXL92" s="584"/>
      <c r="VXM92" s="584"/>
      <c r="VXN92" s="584"/>
      <c r="VXO92" s="584"/>
      <c r="VXP92" s="584"/>
      <c r="VXQ92" s="584"/>
      <c r="VXR92" s="584"/>
      <c r="VXS92" s="584"/>
      <c r="VXT92" s="584"/>
      <c r="VXU92" s="584"/>
      <c r="VXV92" s="584"/>
      <c r="VXW92" s="584"/>
      <c r="VXX92" s="584"/>
      <c r="VXY92" s="584"/>
      <c r="VXZ92" s="584"/>
      <c r="VYA92" s="584"/>
      <c r="VYB92" s="584"/>
      <c r="VYC92" s="584"/>
      <c r="VYD92" s="584"/>
      <c r="VYE92" s="584"/>
      <c r="VYF92" s="584"/>
      <c r="VYG92" s="584"/>
      <c r="VYH92" s="584"/>
      <c r="VYI92" s="584"/>
      <c r="VYJ92" s="584"/>
      <c r="VYK92" s="584"/>
      <c r="VYL92" s="584"/>
      <c r="VYM92" s="584"/>
      <c r="VYN92" s="584"/>
      <c r="VYO92" s="584"/>
      <c r="VYP92" s="584"/>
      <c r="VYQ92" s="584"/>
      <c r="VYR92" s="584"/>
      <c r="VYS92" s="584"/>
      <c r="VYT92" s="584"/>
      <c r="VYU92" s="584"/>
      <c r="VYV92" s="584"/>
      <c r="VYW92" s="584"/>
      <c r="VYX92" s="584"/>
      <c r="VYY92" s="584"/>
      <c r="VYZ92" s="584"/>
      <c r="VZA92" s="584"/>
      <c r="VZB92" s="584"/>
      <c r="VZC92" s="584"/>
      <c r="VZD92" s="584"/>
      <c r="VZE92" s="584"/>
      <c r="VZF92" s="584"/>
      <c r="VZG92" s="584"/>
      <c r="VZH92" s="584"/>
      <c r="VZI92" s="584"/>
      <c r="VZJ92" s="584"/>
      <c r="VZK92" s="584"/>
      <c r="VZL92" s="584"/>
      <c r="VZM92" s="584"/>
      <c r="VZN92" s="584"/>
      <c r="VZO92" s="584"/>
      <c r="VZP92" s="584"/>
      <c r="VZQ92" s="584"/>
      <c r="VZR92" s="584"/>
      <c r="VZS92" s="584"/>
      <c r="VZT92" s="584"/>
      <c r="VZU92" s="584"/>
      <c r="VZV92" s="584"/>
      <c r="VZW92" s="584"/>
      <c r="VZX92" s="584"/>
      <c r="VZY92" s="584"/>
      <c r="VZZ92" s="584"/>
      <c r="WAA92" s="584"/>
      <c r="WAB92" s="584"/>
      <c r="WAC92" s="584"/>
      <c r="WAD92" s="584"/>
      <c r="WAE92" s="584"/>
      <c r="WAF92" s="584"/>
      <c r="WAG92" s="584"/>
      <c r="WAH92" s="584"/>
      <c r="WAI92" s="584"/>
      <c r="WAJ92" s="584"/>
      <c r="WAK92" s="584"/>
      <c r="WAL92" s="584"/>
      <c r="WAM92" s="584"/>
      <c r="WAN92" s="584"/>
      <c r="WAO92" s="584"/>
      <c r="WAP92" s="584"/>
      <c r="WAQ92" s="584"/>
      <c r="WAR92" s="584"/>
      <c r="WAS92" s="584"/>
      <c r="WAT92" s="584"/>
      <c r="WAU92" s="584"/>
      <c r="WAV92" s="584"/>
      <c r="WAW92" s="584"/>
      <c r="WAX92" s="584"/>
      <c r="WAY92" s="584"/>
      <c r="WAZ92" s="584"/>
      <c r="WBA92" s="584"/>
      <c r="WBB92" s="584"/>
      <c r="WBC92" s="584"/>
      <c r="WBD92" s="584"/>
      <c r="WBE92" s="584"/>
      <c r="WBF92" s="584"/>
      <c r="WBG92" s="584"/>
      <c r="WBH92" s="584"/>
      <c r="WBI92" s="584"/>
      <c r="WBJ92" s="584"/>
      <c r="WBK92" s="584"/>
      <c r="WBL92" s="584"/>
      <c r="WBM92" s="584"/>
      <c r="WBN92" s="584"/>
      <c r="WBO92" s="584"/>
      <c r="WBP92" s="584"/>
      <c r="WBQ92" s="584"/>
      <c r="WBR92" s="584"/>
      <c r="WBS92" s="584"/>
      <c r="WBT92" s="584"/>
      <c r="WBU92" s="584"/>
      <c r="WBV92" s="584"/>
      <c r="WBW92" s="584"/>
      <c r="WBX92" s="584"/>
      <c r="WBY92" s="584"/>
      <c r="WBZ92" s="584"/>
      <c r="WCA92" s="584"/>
      <c r="WCB92" s="584"/>
      <c r="WCC92" s="584"/>
      <c r="WCD92" s="584"/>
      <c r="WCE92" s="584"/>
      <c r="WCF92" s="584"/>
      <c r="WCG92" s="584"/>
      <c r="WCH92" s="584"/>
      <c r="WCI92" s="584"/>
      <c r="WCJ92" s="584"/>
      <c r="WCK92" s="584"/>
      <c r="WCL92" s="584"/>
      <c r="WCM92" s="584"/>
      <c r="WCN92" s="584"/>
      <c r="WCO92" s="584"/>
      <c r="WCP92" s="584"/>
      <c r="WCQ92" s="584"/>
      <c r="WCR92" s="584"/>
      <c r="WCS92" s="584"/>
      <c r="WCT92" s="584"/>
      <c r="WCU92" s="584"/>
      <c r="WCV92" s="584"/>
      <c r="WCW92" s="584"/>
      <c r="WCX92" s="584"/>
      <c r="WCY92" s="584"/>
      <c r="WCZ92" s="584"/>
      <c r="WDA92" s="584"/>
      <c r="WDB92" s="584"/>
      <c r="WDC92" s="584"/>
      <c r="WDD92" s="584"/>
      <c r="WDE92" s="584"/>
      <c r="WDF92" s="584"/>
      <c r="WDG92" s="584"/>
      <c r="WDH92" s="584"/>
      <c r="WDI92" s="584"/>
      <c r="WDJ92" s="584"/>
      <c r="WDK92" s="584"/>
      <c r="WDL92" s="584"/>
      <c r="WDM92" s="584"/>
      <c r="WDN92" s="584"/>
      <c r="WDO92" s="584"/>
      <c r="WDP92" s="584"/>
      <c r="WDQ92" s="584"/>
      <c r="WDR92" s="584"/>
      <c r="WDS92" s="584"/>
      <c r="WDT92" s="584"/>
      <c r="WDU92" s="584"/>
      <c r="WDV92" s="584"/>
      <c r="WDW92" s="584"/>
      <c r="WDX92" s="584"/>
      <c r="WDY92" s="584"/>
      <c r="WDZ92" s="584"/>
      <c r="WEA92" s="584"/>
      <c r="WEB92" s="584"/>
      <c r="WEC92" s="584"/>
      <c r="WED92" s="584"/>
      <c r="WEE92" s="584"/>
      <c r="WEF92" s="584"/>
      <c r="WEG92" s="584"/>
      <c r="WEH92" s="584"/>
      <c r="WEI92" s="584"/>
      <c r="WEJ92" s="584"/>
      <c r="WEK92" s="584"/>
      <c r="WEL92" s="584"/>
      <c r="WEM92" s="584"/>
      <c r="WEN92" s="584"/>
      <c r="WEO92" s="584"/>
      <c r="WEP92" s="584"/>
      <c r="WEQ92" s="584"/>
      <c r="WER92" s="584"/>
      <c r="WES92" s="584"/>
      <c r="WET92" s="584"/>
      <c r="WEU92" s="584"/>
      <c r="WEV92" s="584"/>
      <c r="WEW92" s="584"/>
      <c r="WEX92" s="584"/>
      <c r="WEY92" s="584"/>
      <c r="WEZ92" s="584"/>
      <c r="WFA92" s="584"/>
      <c r="WFB92" s="584"/>
      <c r="WFC92" s="584"/>
      <c r="WFD92" s="584"/>
      <c r="WFE92" s="584"/>
      <c r="WFF92" s="584"/>
      <c r="WFG92" s="584"/>
      <c r="WFH92" s="584"/>
      <c r="WFI92" s="584"/>
      <c r="WFJ92" s="584"/>
      <c r="WFK92" s="584"/>
      <c r="WFL92" s="584"/>
      <c r="WFM92" s="584"/>
      <c r="WFN92" s="584"/>
      <c r="WFO92" s="584"/>
      <c r="WFP92" s="584"/>
      <c r="WFQ92" s="584"/>
      <c r="WFR92" s="584"/>
      <c r="WFS92" s="584"/>
      <c r="WFT92" s="584"/>
      <c r="WFU92" s="584"/>
      <c r="WFV92" s="584"/>
      <c r="WFW92" s="584"/>
      <c r="WFX92" s="584"/>
      <c r="WFY92" s="584"/>
      <c r="WFZ92" s="584"/>
      <c r="WGA92" s="584"/>
      <c r="WGB92" s="584"/>
      <c r="WGC92" s="584"/>
      <c r="WGD92" s="584"/>
      <c r="WGE92" s="584"/>
      <c r="WGF92" s="584"/>
      <c r="WGG92" s="584"/>
      <c r="WGH92" s="584"/>
      <c r="WGI92" s="584"/>
      <c r="WGJ92" s="584"/>
      <c r="WGK92" s="584"/>
      <c r="WGL92" s="584"/>
      <c r="WGM92" s="584"/>
      <c r="WGN92" s="584"/>
      <c r="WGO92" s="584"/>
      <c r="WGP92" s="584"/>
      <c r="WGQ92" s="584"/>
      <c r="WGR92" s="584"/>
      <c r="WGS92" s="584"/>
      <c r="WGT92" s="584"/>
      <c r="WGU92" s="584"/>
      <c r="WGV92" s="584"/>
      <c r="WGW92" s="584"/>
      <c r="WGX92" s="584"/>
      <c r="WGY92" s="584"/>
      <c r="WGZ92" s="584"/>
      <c r="WHA92" s="584"/>
      <c r="WHB92" s="584"/>
      <c r="WHC92" s="584"/>
      <c r="WHD92" s="584"/>
      <c r="WHE92" s="584"/>
      <c r="WHF92" s="584"/>
      <c r="WHG92" s="584"/>
      <c r="WHH92" s="584"/>
      <c r="WHI92" s="584"/>
      <c r="WHJ92" s="584"/>
      <c r="WHK92" s="584"/>
      <c r="WHL92" s="584"/>
      <c r="WHM92" s="584"/>
      <c r="WHN92" s="584"/>
      <c r="WHO92" s="584"/>
      <c r="WHP92" s="584"/>
      <c r="WHQ92" s="584"/>
      <c r="WHR92" s="584"/>
      <c r="WHS92" s="584"/>
      <c r="WHT92" s="584"/>
      <c r="WHU92" s="584"/>
      <c r="WHV92" s="584"/>
      <c r="WHW92" s="584"/>
      <c r="WHX92" s="584"/>
      <c r="WHY92" s="584"/>
      <c r="WHZ92" s="584"/>
      <c r="WIA92" s="584"/>
      <c r="WIB92" s="584"/>
      <c r="WIC92" s="584"/>
      <c r="WID92" s="584"/>
      <c r="WIE92" s="584"/>
      <c r="WIF92" s="584"/>
      <c r="WIG92" s="584"/>
      <c r="WIH92" s="584"/>
      <c r="WII92" s="584"/>
      <c r="WIJ92" s="584"/>
      <c r="WIK92" s="584"/>
      <c r="WIL92" s="584"/>
      <c r="WIM92" s="584"/>
      <c r="WIN92" s="584"/>
      <c r="WIO92" s="584"/>
      <c r="WIP92" s="584"/>
      <c r="WIQ92" s="584"/>
      <c r="WIR92" s="584"/>
      <c r="WIS92" s="584"/>
      <c r="WIT92" s="584"/>
      <c r="WIU92" s="584"/>
      <c r="WIV92" s="584"/>
      <c r="WIW92" s="584"/>
      <c r="WIX92" s="584"/>
      <c r="WIY92" s="584"/>
      <c r="WIZ92" s="584"/>
      <c r="WJA92" s="584"/>
      <c r="WJB92" s="584"/>
      <c r="WJC92" s="584"/>
      <c r="WJD92" s="584"/>
      <c r="WJE92" s="584"/>
      <c r="WJF92" s="584"/>
      <c r="WJG92" s="584"/>
      <c r="WJH92" s="584"/>
      <c r="WJI92" s="584"/>
      <c r="WJJ92" s="584"/>
      <c r="WJK92" s="584"/>
      <c r="WJL92" s="584"/>
      <c r="WJM92" s="584"/>
      <c r="WJN92" s="584"/>
      <c r="WJO92" s="584"/>
      <c r="WJP92" s="584"/>
      <c r="WJQ92" s="584"/>
      <c r="WJR92" s="584"/>
      <c r="WJS92" s="584"/>
      <c r="WJT92" s="584"/>
      <c r="WJU92" s="584"/>
      <c r="WJV92" s="584"/>
      <c r="WJW92" s="584"/>
      <c r="WJX92" s="584"/>
      <c r="WJY92" s="584"/>
      <c r="WJZ92" s="584"/>
      <c r="WKA92" s="584"/>
      <c r="WKB92" s="584"/>
      <c r="WKC92" s="584"/>
      <c r="WKD92" s="584"/>
      <c r="WKE92" s="584"/>
      <c r="WKF92" s="584"/>
      <c r="WKG92" s="584"/>
      <c r="WKH92" s="584"/>
      <c r="WKI92" s="584"/>
      <c r="WKJ92" s="584"/>
      <c r="WKK92" s="584"/>
      <c r="WKL92" s="584"/>
      <c r="WKM92" s="584"/>
      <c r="WKN92" s="584"/>
      <c r="WKO92" s="584"/>
      <c r="WKP92" s="584"/>
      <c r="WKQ92" s="584"/>
      <c r="WKR92" s="584"/>
      <c r="WKS92" s="584"/>
      <c r="WKT92" s="584"/>
      <c r="WKU92" s="584"/>
      <c r="WKV92" s="584"/>
      <c r="WKW92" s="584"/>
      <c r="WKX92" s="584"/>
      <c r="WKY92" s="584"/>
      <c r="WKZ92" s="584"/>
      <c r="WLA92" s="584"/>
      <c r="WLB92" s="584"/>
      <c r="WLC92" s="584"/>
      <c r="WLD92" s="584"/>
      <c r="WLE92" s="584"/>
      <c r="WLF92" s="584"/>
      <c r="WLG92" s="584"/>
      <c r="WLH92" s="584"/>
      <c r="WLI92" s="584"/>
      <c r="WLJ92" s="584"/>
      <c r="WLK92" s="584"/>
      <c r="WLL92" s="584"/>
      <c r="WLM92" s="584"/>
      <c r="WLN92" s="584"/>
      <c r="WLO92" s="584"/>
      <c r="WLP92" s="584"/>
      <c r="WLQ92" s="584"/>
      <c r="WLR92" s="584"/>
      <c r="WLS92" s="584"/>
      <c r="WLT92" s="584"/>
      <c r="WLU92" s="584"/>
      <c r="WLV92" s="584"/>
      <c r="WLW92" s="584"/>
      <c r="WLX92" s="584"/>
      <c r="WLY92" s="584"/>
      <c r="WLZ92" s="584"/>
      <c r="WMA92" s="584"/>
      <c r="WMB92" s="584"/>
      <c r="WMC92" s="584"/>
      <c r="WMD92" s="584"/>
      <c r="WME92" s="584"/>
      <c r="WMF92" s="584"/>
      <c r="WMG92" s="584"/>
      <c r="WMH92" s="584"/>
      <c r="WMI92" s="584"/>
      <c r="WMJ92" s="584"/>
      <c r="WMK92" s="584"/>
      <c r="WML92" s="584"/>
      <c r="WMM92" s="584"/>
      <c r="WMN92" s="584"/>
      <c r="WMO92" s="584"/>
      <c r="WMP92" s="584"/>
      <c r="WMQ92" s="584"/>
      <c r="WMR92" s="584"/>
      <c r="WMS92" s="584"/>
      <c r="WMT92" s="584"/>
      <c r="WMU92" s="584"/>
      <c r="WMV92" s="584"/>
      <c r="WMW92" s="584"/>
      <c r="WMX92" s="584"/>
      <c r="WMY92" s="584"/>
      <c r="WMZ92" s="584"/>
      <c r="WNA92" s="584"/>
      <c r="WNB92" s="584"/>
      <c r="WNC92" s="584"/>
      <c r="WND92" s="584"/>
      <c r="WNE92" s="584"/>
      <c r="WNF92" s="584"/>
      <c r="WNG92" s="584"/>
      <c r="WNH92" s="584"/>
      <c r="WNI92" s="584"/>
      <c r="WNJ92" s="584"/>
      <c r="WNK92" s="584"/>
      <c r="WNL92" s="584"/>
      <c r="WNM92" s="584"/>
      <c r="WNN92" s="584"/>
      <c r="WNO92" s="584"/>
      <c r="WNP92" s="584"/>
      <c r="WNQ92" s="584"/>
      <c r="WNR92" s="584"/>
      <c r="WNS92" s="584"/>
      <c r="WNT92" s="584"/>
      <c r="WNU92" s="584"/>
      <c r="WNV92" s="584"/>
      <c r="WNW92" s="584"/>
      <c r="WNX92" s="584"/>
      <c r="WNY92" s="584"/>
      <c r="WNZ92" s="584"/>
      <c r="WOA92" s="584"/>
      <c r="WOB92" s="584"/>
      <c r="WOC92" s="584"/>
      <c r="WOD92" s="584"/>
      <c r="WOE92" s="584"/>
      <c r="WOF92" s="584"/>
      <c r="WOG92" s="584"/>
      <c r="WOH92" s="584"/>
      <c r="WOI92" s="584"/>
      <c r="WOJ92" s="584"/>
      <c r="WOK92" s="584"/>
      <c r="WOL92" s="584"/>
      <c r="WOM92" s="584"/>
      <c r="WON92" s="584"/>
      <c r="WOO92" s="584"/>
      <c r="WOP92" s="584"/>
      <c r="WOQ92" s="584"/>
      <c r="WOR92" s="584"/>
      <c r="WOS92" s="584"/>
      <c r="WOT92" s="584"/>
      <c r="WOU92" s="584"/>
      <c r="WOV92" s="584"/>
      <c r="WOW92" s="584"/>
      <c r="WOX92" s="584"/>
      <c r="WOY92" s="584"/>
      <c r="WOZ92" s="584"/>
      <c r="WPA92" s="584"/>
      <c r="WPB92" s="584"/>
      <c r="WPC92" s="584"/>
      <c r="WPD92" s="584"/>
      <c r="WPE92" s="584"/>
      <c r="WPF92" s="584"/>
      <c r="WPG92" s="584"/>
      <c r="WPH92" s="584"/>
      <c r="WPI92" s="584"/>
      <c r="WPJ92" s="584"/>
      <c r="WPK92" s="584"/>
      <c r="WPL92" s="584"/>
      <c r="WPM92" s="584"/>
      <c r="WPN92" s="584"/>
      <c r="WPO92" s="584"/>
      <c r="WPP92" s="584"/>
      <c r="WPQ92" s="584"/>
      <c r="WPR92" s="584"/>
      <c r="WPS92" s="584"/>
      <c r="WPT92" s="584"/>
      <c r="WPU92" s="584"/>
      <c r="WPV92" s="584"/>
      <c r="WPW92" s="584"/>
      <c r="WPX92" s="584"/>
      <c r="WPY92" s="584"/>
      <c r="WPZ92" s="584"/>
      <c r="WQA92" s="584"/>
      <c r="WQB92" s="584"/>
      <c r="WQC92" s="584"/>
      <c r="WQD92" s="584"/>
      <c r="WQE92" s="584"/>
      <c r="WQF92" s="584"/>
      <c r="WQG92" s="584"/>
      <c r="WQH92" s="584"/>
      <c r="WQI92" s="584"/>
      <c r="WQJ92" s="584"/>
      <c r="WQK92" s="584"/>
      <c r="WQL92" s="584"/>
      <c r="WQM92" s="584"/>
      <c r="WQN92" s="584"/>
      <c r="WQO92" s="584"/>
      <c r="WQP92" s="584"/>
      <c r="WQQ92" s="584"/>
      <c r="WQR92" s="584"/>
      <c r="WQS92" s="584"/>
      <c r="WQT92" s="584"/>
      <c r="WQU92" s="584"/>
      <c r="WQV92" s="584"/>
      <c r="WQW92" s="584"/>
      <c r="WQX92" s="584"/>
      <c r="WQY92" s="584"/>
      <c r="WQZ92" s="584"/>
      <c r="WRA92" s="584"/>
      <c r="WRB92" s="584"/>
      <c r="WRC92" s="584"/>
      <c r="WRD92" s="584"/>
      <c r="WRE92" s="584"/>
      <c r="WRF92" s="584"/>
      <c r="WRG92" s="584"/>
      <c r="WRH92" s="584"/>
      <c r="WRI92" s="584"/>
      <c r="WRJ92" s="584"/>
      <c r="WRK92" s="584"/>
      <c r="WRL92" s="584"/>
      <c r="WRM92" s="584"/>
      <c r="WRN92" s="584"/>
      <c r="WRO92" s="584"/>
      <c r="WRP92" s="584"/>
      <c r="WRQ92" s="584"/>
      <c r="WRR92" s="584"/>
      <c r="WRS92" s="584"/>
      <c r="WRT92" s="584"/>
      <c r="WRU92" s="584"/>
      <c r="WRV92" s="584"/>
      <c r="WRW92" s="584"/>
      <c r="WRX92" s="584"/>
      <c r="WRY92" s="584"/>
      <c r="WRZ92" s="584"/>
      <c r="WSA92" s="584"/>
      <c r="WSB92" s="584"/>
      <c r="WSC92" s="584"/>
      <c r="WSD92" s="584"/>
      <c r="WSE92" s="584"/>
      <c r="WSF92" s="584"/>
      <c r="WSG92" s="584"/>
      <c r="WSH92" s="584"/>
      <c r="WSI92" s="584"/>
      <c r="WSJ92" s="584"/>
      <c r="WSK92" s="584"/>
      <c r="WSL92" s="584"/>
      <c r="WSM92" s="584"/>
      <c r="WSN92" s="584"/>
      <c r="WSO92" s="584"/>
      <c r="WSP92" s="584"/>
      <c r="WSQ92" s="584"/>
      <c r="WSR92" s="584"/>
      <c r="WSS92" s="584"/>
      <c r="WST92" s="584"/>
      <c r="WSU92" s="584"/>
      <c r="WSV92" s="584"/>
      <c r="WSW92" s="584"/>
      <c r="WSX92" s="584"/>
      <c r="WSY92" s="584"/>
      <c r="WSZ92" s="584"/>
      <c r="WTA92" s="584"/>
      <c r="WTB92" s="584"/>
      <c r="WTC92" s="584"/>
      <c r="WTD92" s="584"/>
      <c r="WTE92" s="584"/>
      <c r="WTF92" s="584"/>
      <c r="WTG92" s="584"/>
      <c r="WTH92" s="584"/>
      <c r="WTI92" s="584"/>
      <c r="WTJ92" s="584"/>
      <c r="WTK92" s="584"/>
      <c r="WTL92" s="584"/>
      <c r="WTM92" s="584"/>
      <c r="WTN92" s="584"/>
      <c r="WTO92" s="584"/>
      <c r="WTP92" s="584"/>
      <c r="WTQ92" s="584"/>
      <c r="WTR92" s="584"/>
      <c r="WTS92" s="584"/>
      <c r="WTT92" s="584"/>
      <c r="WTU92" s="584"/>
      <c r="WTV92" s="584"/>
      <c r="WTW92" s="584"/>
      <c r="WTX92" s="584"/>
      <c r="WTY92" s="584"/>
      <c r="WTZ92" s="584"/>
      <c r="WUA92" s="584"/>
      <c r="WUB92" s="584"/>
      <c r="WUC92" s="584"/>
      <c r="WUD92" s="584"/>
      <c r="WUE92" s="584"/>
      <c r="WUF92" s="584"/>
      <c r="WUG92" s="584"/>
      <c r="WUH92" s="584"/>
      <c r="WUI92" s="584"/>
      <c r="WUJ92" s="584"/>
      <c r="WUK92" s="584"/>
      <c r="WUL92" s="584"/>
      <c r="WUM92" s="584"/>
      <c r="WUN92" s="584"/>
      <c r="WUO92" s="584"/>
      <c r="WUP92" s="584"/>
      <c r="WUQ92" s="584"/>
      <c r="WUR92" s="584"/>
      <c r="WUS92" s="584"/>
      <c r="WUT92" s="584"/>
      <c r="WUU92" s="584"/>
      <c r="WUV92" s="584"/>
      <c r="WUW92" s="584"/>
      <c r="WUX92" s="584"/>
      <c r="WUY92" s="584"/>
      <c r="WUZ92" s="584"/>
      <c r="WVA92" s="584"/>
      <c r="WVB92" s="584"/>
      <c r="WVC92" s="584"/>
      <c r="WVD92" s="584"/>
      <c r="WVE92" s="584"/>
      <c r="WVF92" s="584"/>
      <c r="WVG92" s="584"/>
      <c r="WVH92" s="584"/>
      <c r="WVI92" s="584"/>
      <c r="WVJ92" s="584"/>
      <c r="WVK92" s="584"/>
      <c r="WVL92" s="584"/>
      <c r="WVM92" s="584"/>
      <c r="WVN92" s="584"/>
      <c r="WVO92" s="584"/>
      <c r="WVP92" s="584"/>
      <c r="WVQ92" s="584"/>
      <c r="WVR92" s="584"/>
      <c r="WVS92" s="584"/>
      <c r="WVT92" s="584"/>
      <c r="WVU92" s="584"/>
      <c r="WVV92" s="584"/>
      <c r="WVW92" s="584"/>
      <c r="WVX92" s="584"/>
      <c r="WVY92" s="584"/>
      <c r="WVZ92" s="584"/>
      <c r="WWA92" s="584"/>
      <c r="WWB92" s="584"/>
      <c r="WWC92" s="584"/>
      <c r="WWD92" s="584"/>
      <c r="WWE92" s="584"/>
      <c r="WWF92" s="584"/>
      <c r="WWG92" s="584"/>
      <c r="WWH92" s="584"/>
      <c r="WWI92" s="584"/>
      <c r="WWJ92" s="584"/>
      <c r="WWK92" s="584"/>
      <c r="WWL92" s="584"/>
      <c r="WWM92" s="584"/>
      <c r="WWN92" s="584"/>
      <c r="WWO92" s="584"/>
      <c r="WWP92" s="584"/>
      <c r="WWQ92" s="584"/>
      <c r="WWR92" s="584"/>
      <c r="WWS92" s="584"/>
      <c r="WWT92" s="584"/>
      <c r="WWU92" s="584"/>
      <c r="WWV92" s="584"/>
      <c r="WWW92" s="584"/>
      <c r="WWX92" s="584"/>
      <c r="WWY92" s="584"/>
      <c r="WWZ92" s="584"/>
      <c r="WXA92" s="584"/>
      <c r="WXB92" s="584"/>
      <c r="WXC92" s="584"/>
      <c r="WXD92" s="584"/>
      <c r="WXE92" s="584"/>
      <c r="WXF92" s="584"/>
      <c r="WXG92" s="584"/>
      <c r="WXH92" s="584"/>
      <c r="WXI92" s="584"/>
      <c r="WXJ92" s="584"/>
      <c r="WXK92" s="584"/>
      <c r="WXL92" s="584"/>
      <c r="WXM92" s="584"/>
      <c r="WXN92" s="584"/>
      <c r="WXO92" s="584"/>
      <c r="WXP92" s="584"/>
      <c r="WXQ92" s="584"/>
      <c r="WXR92" s="584"/>
      <c r="WXS92" s="584"/>
      <c r="WXT92" s="584"/>
      <c r="WXU92" s="584"/>
      <c r="WXV92" s="584"/>
      <c r="WXW92" s="584"/>
      <c r="WXX92" s="584"/>
      <c r="WXY92" s="584"/>
      <c r="WXZ92" s="584"/>
      <c r="WYA92" s="584"/>
      <c r="WYB92" s="584"/>
      <c r="WYC92" s="584"/>
      <c r="WYD92" s="584"/>
      <c r="WYE92" s="584"/>
      <c r="WYF92" s="584"/>
      <c r="WYG92" s="584"/>
      <c r="WYH92" s="584"/>
      <c r="WYI92" s="584"/>
      <c r="WYJ92" s="584"/>
      <c r="WYK92" s="584"/>
      <c r="WYL92" s="584"/>
      <c r="WYM92" s="584"/>
      <c r="WYN92" s="584"/>
      <c r="WYO92" s="584"/>
      <c r="WYP92" s="584"/>
      <c r="WYQ92" s="584"/>
      <c r="WYR92" s="584"/>
      <c r="WYS92" s="584"/>
      <c r="WYT92" s="584"/>
      <c r="WYU92" s="584"/>
      <c r="WYV92" s="584"/>
      <c r="WYW92" s="584"/>
      <c r="WYX92" s="584"/>
      <c r="WYY92" s="584"/>
      <c r="WYZ92" s="584"/>
      <c r="WZA92" s="584"/>
      <c r="WZB92" s="584"/>
      <c r="WZC92" s="584"/>
      <c r="WZD92" s="584"/>
      <c r="WZE92" s="584"/>
      <c r="WZF92" s="584"/>
      <c r="WZG92" s="584"/>
      <c r="WZH92" s="584"/>
      <c r="WZI92" s="584"/>
      <c r="WZJ92" s="584"/>
      <c r="WZK92" s="584"/>
      <c r="WZL92" s="584"/>
      <c r="WZM92" s="584"/>
      <c r="WZN92" s="584"/>
      <c r="WZO92" s="584"/>
      <c r="WZP92" s="584"/>
      <c r="WZQ92" s="584"/>
      <c r="WZR92" s="584"/>
      <c r="WZS92" s="584"/>
      <c r="WZT92" s="584"/>
      <c r="WZU92" s="584"/>
      <c r="WZV92" s="584"/>
      <c r="WZW92" s="584"/>
      <c r="WZX92" s="584"/>
      <c r="WZY92" s="584"/>
      <c r="WZZ92" s="584"/>
      <c r="XAA92" s="584"/>
      <c r="XAB92" s="584"/>
      <c r="XAC92" s="584"/>
      <c r="XAD92" s="584"/>
      <c r="XAE92" s="584"/>
      <c r="XAF92" s="584"/>
      <c r="XAG92" s="584"/>
      <c r="XAH92" s="584"/>
      <c r="XAI92" s="584"/>
      <c r="XAJ92" s="584"/>
      <c r="XAK92" s="584"/>
      <c r="XAL92" s="584"/>
      <c r="XAM92" s="584"/>
      <c r="XAN92" s="584"/>
      <c r="XAO92" s="584"/>
      <c r="XAP92" s="584"/>
      <c r="XAQ92" s="584"/>
      <c r="XAR92" s="584"/>
      <c r="XAS92" s="584"/>
      <c r="XAT92" s="584"/>
      <c r="XAU92" s="584"/>
      <c r="XAV92" s="584"/>
      <c r="XAW92" s="584"/>
      <c r="XAX92" s="584"/>
      <c r="XAY92" s="584"/>
      <c r="XAZ92" s="584"/>
      <c r="XBA92" s="584"/>
      <c r="XBB92" s="584"/>
      <c r="XBC92" s="584"/>
      <c r="XBD92" s="584"/>
      <c r="XBE92" s="584"/>
      <c r="XBF92" s="584"/>
      <c r="XBG92" s="584"/>
      <c r="XBH92" s="584"/>
      <c r="XBI92" s="584"/>
      <c r="XBJ92" s="584"/>
      <c r="XBK92" s="584"/>
      <c r="XBL92" s="584"/>
      <c r="XBM92" s="584"/>
      <c r="XBN92" s="584"/>
      <c r="XBO92" s="584"/>
      <c r="XBP92" s="584"/>
      <c r="XBQ92" s="584"/>
      <c r="XBR92" s="584"/>
      <c r="XBS92" s="584"/>
      <c r="XBT92" s="584"/>
      <c r="XBU92" s="584"/>
      <c r="XBV92" s="584"/>
      <c r="XBW92" s="584"/>
      <c r="XBX92" s="584"/>
      <c r="XBY92" s="584"/>
      <c r="XBZ92" s="584"/>
      <c r="XCA92" s="584"/>
      <c r="XCB92" s="584"/>
      <c r="XCC92" s="584"/>
      <c r="XCD92" s="584"/>
      <c r="XCE92" s="584"/>
      <c r="XCF92" s="584"/>
      <c r="XCG92" s="584"/>
      <c r="XCH92" s="584"/>
      <c r="XCI92" s="584"/>
      <c r="XCJ92" s="584"/>
      <c r="XCK92" s="584"/>
      <c r="XCL92" s="584"/>
      <c r="XCM92" s="584"/>
      <c r="XCN92" s="584"/>
      <c r="XCO92" s="584"/>
      <c r="XCP92" s="584"/>
      <c r="XCQ92" s="584"/>
      <c r="XCR92" s="584"/>
      <c r="XCS92" s="584"/>
      <c r="XCT92" s="584"/>
      <c r="XCU92" s="584"/>
      <c r="XCV92" s="584"/>
      <c r="XCW92" s="584"/>
      <c r="XCX92" s="584"/>
      <c r="XCY92" s="584"/>
      <c r="XCZ92" s="584"/>
      <c r="XDA92" s="584"/>
      <c r="XDB92" s="584"/>
      <c r="XDC92" s="584"/>
      <c r="XDD92" s="584"/>
      <c r="XDE92" s="584"/>
      <c r="XDF92" s="584"/>
      <c r="XDG92" s="584"/>
      <c r="XDH92" s="584"/>
      <c r="XDI92" s="584"/>
      <c r="XDJ92" s="584"/>
      <c r="XDK92" s="584"/>
      <c r="XDL92" s="584"/>
      <c r="XDM92" s="584"/>
      <c r="XDN92" s="584"/>
      <c r="XDO92" s="584"/>
      <c r="XDP92" s="584"/>
      <c r="XDQ92" s="584"/>
      <c r="XDR92" s="584"/>
      <c r="XDS92" s="584"/>
      <c r="XDT92" s="584"/>
      <c r="XDU92" s="584"/>
      <c r="XDV92" s="584"/>
      <c r="XDW92" s="584"/>
      <c r="XDX92" s="584"/>
      <c r="XDY92" s="584"/>
      <c r="XDZ92" s="584"/>
      <c r="XEA92" s="584"/>
      <c r="XEB92" s="584"/>
      <c r="XEC92" s="584"/>
      <c r="XED92" s="584"/>
      <c r="XEE92" s="584"/>
      <c r="XEF92" s="584"/>
      <c r="XEG92" s="584"/>
      <c r="XEH92" s="584"/>
      <c r="XEI92" s="584"/>
      <c r="XEJ92" s="584"/>
      <c r="XEK92" s="584"/>
      <c r="XEL92" s="584"/>
      <c r="XEM92" s="584"/>
      <c r="XEN92" s="584"/>
      <c r="XEO92" s="584"/>
      <c r="XEP92" s="584"/>
      <c r="XEQ92" s="584"/>
      <c r="XER92" s="584"/>
      <c r="XES92" s="584"/>
      <c r="XET92" s="584"/>
      <c r="XEU92" s="584"/>
      <c r="XEV92" s="584"/>
      <c r="XEW92" s="584"/>
      <c r="XEX92" s="584"/>
      <c r="XEY92" s="584"/>
      <c r="XEZ92" s="584"/>
      <c r="XFA92" s="584"/>
    </row>
    <row r="93" spans="1:16381" s="160" customFormat="1" ht="12">
      <c r="A93" s="575" t="s">
        <v>294</v>
      </c>
      <c r="B93" s="575"/>
      <c r="C93" s="55"/>
      <c r="D93" s="55"/>
      <c r="E93" s="55"/>
      <c r="F93" s="55"/>
      <c r="G93" s="55"/>
      <c r="H93" s="55"/>
      <c r="I93" s="55"/>
      <c r="J93" s="55"/>
      <c r="K93" s="55"/>
      <c r="L93" s="55"/>
      <c r="M93" s="55"/>
      <c r="N93" s="55"/>
    </row>
    <row r="94" spans="1:16381" s="77" customFormat="1" ht="15" customHeight="1">
      <c r="A94" s="53"/>
      <c r="B94" s="557" t="s">
        <v>295</v>
      </c>
      <c r="C94" s="184">
        <v>29453.286916231678</v>
      </c>
      <c r="D94" s="184">
        <v>632.83735863999163</v>
      </c>
      <c r="E94" s="190">
        <v>1</v>
      </c>
      <c r="F94" s="184">
        <v>30086.124274862912</v>
      </c>
      <c r="G94" s="190">
        <v>5.1788988966069993E-4</v>
      </c>
      <c r="H94" s="184">
        <v>356075</v>
      </c>
      <c r="I94" s="190">
        <v>0.17312859693000629</v>
      </c>
      <c r="J94" s="53"/>
      <c r="K94" s="184">
        <v>1137.8824631084574</v>
      </c>
      <c r="L94" s="190">
        <v>3.7820839025739197E-2</v>
      </c>
      <c r="M94" s="184">
        <v>2.846618585900468</v>
      </c>
      <c r="N94" s="184">
        <v>-0.69167754000007919</v>
      </c>
      <c r="O94" s="7"/>
    </row>
    <row r="95" spans="1:16381" s="77" customFormat="1">
      <c r="A95" s="53"/>
      <c r="B95" s="54" t="s">
        <v>296</v>
      </c>
      <c r="C95" s="184">
        <v>29279.346235791185</v>
      </c>
      <c r="D95" s="184">
        <v>487.38566425998624</v>
      </c>
      <c r="E95" s="190">
        <v>1</v>
      </c>
      <c r="F95" s="184">
        <v>29766.731900045928</v>
      </c>
      <c r="G95" s="190">
        <v>5.1211605239055138E-4</v>
      </c>
      <c r="H95" s="184">
        <v>335374</v>
      </c>
      <c r="I95" s="190">
        <v>0.17393845169460162</v>
      </c>
      <c r="J95" s="53"/>
      <c r="K95" s="184">
        <v>1126.2543777535848</v>
      </c>
      <c r="L95" s="190">
        <v>3.7836010400311169E-2</v>
      </c>
      <c r="M95" s="184">
        <v>2.813682703000238</v>
      </c>
      <c r="N95" s="184">
        <v>-0.69007647000005157</v>
      </c>
      <c r="O95" s="7"/>
    </row>
    <row r="96" spans="1:16381" s="77" customFormat="1">
      <c r="A96" s="53"/>
      <c r="B96" s="54" t="s">
        <v>297</v>
      </c>
      <c r="C96" s="184">
        <v>173.94068043999798</v>
      </c>
      <c r="D96" s="184">
        <v>145.4516943800013</v>
      </c>
      <c r="E96" s="190">
        <v>1</v>
      </c>
      <c r="F96" s="184">
        <v>319.3923748199918</v>
      </c>
      <c r="G96" s="190">
        <v>1.0559999999999871E-3</v>
      </c>
      <c r="H96" s="184">
        <v>29682</v>
      </c>
      <c r="I96" s="190">
        <v>9.7651749149450739E-2</v>
      </c>
      <c r="J96" s="53"/>
      <c r="K96" s="184">
        <v>11.628085354700131</v>
      </c>
      <c r="L96" s="190">
        <v>3.6406897194253829E-2</v>
      </c>
      <c r="M96" s="184">
        <v>3.293588289999954E-2</v>
      </c>
      <c r="N96" s="184">
        <v>-1.601069999999987E-3</v>
      </c>
      <c r="O96" s="7"/>
    </row>
    <row r="97" spans="1:15" s="77" customFormat="1">
      <c r="A97" s="53"/>
      <c r="B97" s="557" t="s">
        <v>298</v>
      </c>
      <c r="C97" s="184">
        <v>3086.2941287800008</v>
      </c>
      <c r="D97" s="184">
        <v>74.315262200000078</v>
      </c>
      <c r="E97" s="190">
        <v>1</v>
      </c>
      <c r="F97" s="184">
        <v>3160.6093909800038</v>
      </c>
      <c r="G97" s="190">
        <v>1.742303765146326E-3</v>
      </c>
      <c r="H97" s="184">
        <v>59920</v>
      </c>
      <c r="I97" s="190">
        <v>0.18042859981338724</v>
      </c>
      <c r="J97" s="53"/>
      <c r="K97" s="184">
        <v>309.02744468719879</v>
      </c>
      <c r="L97" s="190">
        <v>9.7774639779634132E-2</v>
      </c>
      <c r="M97" s="184">
        <v>0.98637713659999959</v>
      </c>
      <c r="N97" s="184">
        <v>-0.26156188000000008</v>
      </c>
      <c r="O97" s="7"/>
    </row>
    <row r="98" spans="1:15" s="77" customFormat="1">
      <c r="A98" s="53"/>
      <c r="B98" s="557" t="s">
        <v>299</v>
      </c>
      <c r="C98" s="184">
        <v>4429.249010999989</v>
      </c>
      <c r="D98" s="184">
        <v>80.72077338999938</v>
      </c>
      <c r="E98" s="190">
        <v>1</v>
      </c>
      <c r="F98" s="184">
        <v>4509.9697843901531</v>
      </c>
      <c r="G98" s="190">
        <v>3.3384479808746498E-3</v>
      </c>
      <c r="H98" s="184">
        <v>72488</v>
      </c>
      <c r="I98" s="190">
        <v>0.16753482908980302</v>
      </c>
      <c r="J98" s="53"/>
      <c r="K98" s="184">
        <v>659.99315715559806</v>
      </c>
      <c r="L98" s="190">
        <v>0.14634092659334025</v>
      </c>
      <c r="M98" s="184">
        <v>2.5139574583000543</v>
      </c>
      <c r="N98" s="184">
        <v>-1.9053698100000329</v>
      </c>
      <c r="O98" s="7"/>
    </row>
    <row r="99" spans="1:15" s="77" customFormat="1">
      <c r="A99" s="53"/>
      <c r="B99" s="557" t="s">
        <v>300</v>
      </c>
      <c r="C99" s="184">
        <v>2166.848573450005</v>
      </c>
      <c r="D99" s="184">
        <v>34.667246180000028</v>
      </c>
      <c r="E99" s="190">
        <v>1</v>
      </c>
      <c r="F99" s="184">
        <v>2201.5158196300131</v>
      </c>
      <c r="G99" s="190">
        <v>5.8740688976712382E-3</v>
      </c>
      <c r="H99" s="184">
        <v>28489</v>
      </c>
      <c r="I99" s="190">
        <v>0.18151115471128598</v>
      </c>
      <c r="J99" s="53"/>
      <c r="K99" s="184">
        <v>523.00005054339692</v>
      </c>
      <c r="L99" s="190">
        <v>0.23756361225298706</v>
      </c>
      <c r="M99" s="184">
        <v>2.336083083099989</v>
      </c>
      <c r="N99" s="184">
        <v>-0.687895370000002</v>
      </c>
      <c r="O99" s="7"/>
    </row>
    <row r="100" spans="1:15" s="77" customFormat="1">
      <c r="A100" s="53"/>
      <c r="B100" s="557" t="s">
        <v>301</v>
      </c>
      <c r="C100" s="184">
        <v>4880.8274795500311</v>
      </c>
      <c r="D100" s="184">
        <v>72.325204159999814</v>
      </c>
      <c r="E100" s="190">
        <v>1</v>
      </c>
      <c r="F100" s="184">
        <v>4953.1526837100519</v>
      </c>
      <c r="G100" s="190">
        <v>1.4468491794068386E-2</v>
      </c>
      <c r="H100" s="184">
        <v>54518</v>
      </c>
      <c r="I100" s="190">
        <v>0.1921437466494953</v>
      </c>
      <c r="J100" s="53"/>
      <c r="K100" s="184">
        <v>2239.5754916719843</v>
      </c>
      <c r="L100" s="190">
        <v>0.45215151534447356</v>
      </c>
      <c r="M100" s="184">
        <v>13.793092707399913</v>
      </c>
      <c r="N100" s="184">
        <v>-4.5945829700000127</v>
      </c>
      <c r="O100" s="7"/>
    </row>
    <row r="101" spans="1:15" s="77" customFormat="1">
      <c r="A101" s="53"/>
      <c r="B101" s="54" t="s">
        <v>302</v>
      </c>
      <c r="C101" s="184">
        <v>3449.1879998900004</v>
      </c>
      <c r="D101" s="184">
        <v>53.842721510000011</v>
      </c>
      <c r="E101" s="190">
        <v>1</v>
      </c>
      <c r="F101" s="184">
        <v>3503.0307214000277</v>
      </c>
      <c r="G101" s="190">
        <v>1.1198974971735828E-2</v>
      </c>
      <c r="H101" s="184">
        <v>40522</v>
      </c>
      <c r="I101" s="190">
        <v>0.19105943890057409</v>
      </c>
      <c r="J101" s="53"/>
      <c r="K101" s="184">
        <v>1352.2963247461</v>
      </c>
      <c r="L101" s="190">
        <v>0.38603610196306165</v>
      </c>
      <c r="M101" s="184">
        <v>7.498576568399983</v>
      </c>
      <c r="N101" s="184">
        <v>-2.8230702500000047</v>
      </c>
      <c r="O101" s="7"/>
    </row>
    <row r="102" spans="1:15" s="77" customFormat="1">
      <c r="A102" s="53"/>
      <c r="B102" s="54" t="s">
        <v>303</v>
      </c>
      <c r="C102" s="184">
        <v>1431.6394796599955</v>
      </c>
      <c r="D102" s="184">
        <v>18.482482650000016</v>
      </c>
      <c r="E102" s="190">
        <v>1</v>
      </c>
      <c r="F102" s="184">
        <v>1450.1219623099964</v>
      </c>
      <c r="G102" s="190">
        <v>2.2366598415748902E-2</v>
      </c>
      <c r="H102" s="184">
        <v>18119</v>
      </c>
      <c r="I102" s="190">
        <v>0.19476308726679803</v>
      </c>
      <c r="J102" s="53"/>
      <c r="K102" s="184">
        <v>887.27916692589929</v>
      </c>
      <c r="L102" s="190">
        <v>0.61186520167758396</v>
      </c>
      <c r="M102" s="184">
        <v>6.2945161390000131</v>
      </c>
      <c r="N102" s="184">
        <v>-1.7715127200000003</v>
      </c>
      <c r="O102" s="7"/>
    </row>
    <row r="103" spans="1:15" s="77" customFormat="1">
      <c r="A103" s="53"/>
      <c r="B103" s="557" t="s">
        <v>304</v>
      </c>
      <c r="C103" s="184">
        <v>1286.1800918400036</v>
      </c>
      <c r="D103" s="184">
        <v>10.208945429999993</v>
      </c>
      <c r="E103" s="190">
        <v>1</v>
      </c>
      <c r="F103" s="184">
        <v>1296.3890372699898</v>
      </c>
      <c r="G103" s="190">
        <v>4.9938468358828397E-2</v>
      </c>
      <c r="H103" s="184">
        <v>16090</v>
      </c>
      <c r="I103" s="190">
        <v>0.19260041594621533</v>
      </c>
      <c r="J103" s="53"/>
      <c r="K103" s="184">
        <v>1234.9042818183984</v>
      </c>
      <c r="L103" s="190">
        <v>0.95257229605930627</v>
      </c>
      <c r="M103" s="184">
        <v>12.431331917999978</v>
      </c>
      <c r="N103" s="184">
        <v>-3.6164381399999979</v>
      </c>
      <c r="O103" s="7"/>
    </row>
    <row r="104" spans="1:15" s="77" customFormat="1">
      <c r="A104" s="53"/>
      <c r="B104" s="54" t="s">
        <v>305</v>
      </c>
      <c r="C104" s="184">
        <v>922.10595260999366</v>
      </c>
      <c r="D104" s="184">
        <v>5.3087906400000016</v>
      </c>
      <c r="E104" s="190">
        <v>1</v>
      </c>
      <c r="F104" s="184">
        <v>927.41474324999933</v>
      </c>
      <c r="G104" s="190">
        <v>4.8799999519110793E-2</v>
      </c>
      <c r="H104" s="184">
        <v>9378</v>
      </c>
      <c r="I104" s="190">
        <v>0.20272486190389821</v>
      </c>
      <c r="J104" s="53"/>
      <c r="K104" s="184">
        <v>920.44257485669925</v>
      </c>
      <c r="L104" s="190">
        <v>0.99248214626299436</v>
      </c>
      <c r="M104" s="184">
        <v>9.1748889950000159</v>
      </c>
      <c r="N104" s="184">
        <v>-2.3652586699999976</v>
      </c>
      <c r="O104" s="7"/>
    </row>
    <row r="105" spans="1:15" s="77" customFormat="1">
      <c r="A105" s="53"/>
      <c r="B105" s="54" t="s">
        <v>306</v>
      </c>
      <c r="C105" s="184">
        <v>364.07413922999859</v>
      </c>
      <c r="D105" s="184">
        <v>4.9001547900000064</v>
      </c>
      <c r="E105" s="190">
        <v>1</v>
      </c>
      <c r="F105" s="184">
        <v>368.9742940200004</v>
      </c>
      <c r="G105" s="190">
        <v>5.2800003169782034E-2</v>
      </c>
      <c r="H105" s="184">
        <v>7689</v>
      </c>
      <c r="I105" s="190">
        <v>0.1671526798828413</v>
      </c>
      <c r="J105" s="53"/>
      <c r="K105" s="184">
        <v>314.46170696169958</v>
      </c>
      <c r="L105" s="190">
        <v>0.85225911955984557</v>
      </c>
      <c r="M105" s="184">
        <v>3.2564429229999976</v>
      </c>
      <c r="N105" s="184">
        <v>-1.2511794699999967</v>
      </c>
      <c r="O105" s="7"/>
    </row>
    <row r="106" spans="1:15" s="77" customFormat="1">
      <c r="A106" s="53"/>
      <c r="B106" s="557" t="s">
        <v>307</v>
      </c>
      <c r="C106" s="184">
        <v>1308.9926746600013</v>
      </c>
      <c r="D106" s="184">
        <v>5.6483191399999999</v>
      </c>
      <c r="E106" s="190">
        <v>1</v>
      </c>
      <c r="F106" s="184">
        <v>1314.6409938000111</v>
      </c>
      <c r="G106" s="190">
        <v>0.23626756566382298</v>
      </c>
      <c r="H106" s="184">
        <v>15933</v>
      </c>
      <c r="I106" s="190">
        <v>0.18609772667003827</v>
      </c>
      <c r="J106" s="53"/>
      <c r="K106" s="184">
        <v>1934.3840073475969</v>
      </c>
      <c r="L106" s="190">
        <v>1.4714161634015543</v>
      </c>
      <c r="M106" s="184">
        <v>57.09677288989996</v>
      </c>
      <c r="N106" s="184">
        <v>-11.306297750000027</v>
      </c>
      <c r="O106" s="7"/>
    </row>
    <row r="107" spans="1:15" s="77" customFormat="1">
      <c r="A107" s="53"/>
      <c r="B107" s="54" t="s">
        <v>308</v>
      </c>
      <c r="C107" s="184">
        <v>557.34391218000189</v>
      </c>
      <c r="D107" s="184">
        <v>3.2104687099999998</v>
      </c>
      <c r="E107" s="190">
        <v>1</v>
      </c>
      <c r="F107" s="184">
        <v>560.55438088999767</v>
      </c>
      <c r="G107" s="190">
        <v>0.11230699499147746</v>
      </c>
      <c r="H107" s="184">
        <v>7486</v>
      </c>
      <c r="I107" s="190">
        <v>0.19056516488671593</v>
      </c>
      <c r="J107" s="53"/>
      <c r="K107" s="184">
        <v>763.0195621183002</v>
      </c>
      <c r="L107" s="190">
        <v>1.3611874032753895</v>
      </c>
      <c r="M107" s="184">
        <v>11.965399132200011</v>
      </c>
      <c r="N107" s="184">
        <v>-2.7532015499999933</v>
      </c>
      <c r="O107" s="7"/>
    </row>
    <row r="108" spans="1:15" s="77" customFormat="1" ht="15" customHeight="1">
      <c r="A108" s="53"/>
      <c r="B108" s="557" t="s">
        <v>309</v>
      </c>
      <c r="C108" s="184">
        <v>306.97099738999935</v>
      </c>
      <c r="D108" s="184">
        <v>1.5648997700000007</v>
      </c>
      <c r="E108" s="190">
        <v>1</v>
      </c>
      <c r="F108" s="184">
        <v>308.53589716000062</v>
      </c>
      <c r="G108" s="190">
        <v>0.22482847946818874</v>
      </c>
      <c r="H108" s="184">
        <v>4521</v>
      </c>
      <c r="I108" s="190">
        <v>0.18272962773727899</v>
      </c>
      <c r="J108" s="53"/>
      <c r="K108" s="184">
        <v>486.34159209740193</v>
      </c>
      <c r="L108" s="190">
        <v>1.5762885180429833</v>
      </c>
      <c r="M108" s="184">
        <v>12.623652616300017</v>
      </c>
      <c r="N108" s="184">
        <v>-2.2595881600000003</v>
      </c>
      <c r="O108" s="7"/>
    </row>
    <row r="109" spans="1:15" s="77" customFormat="1">
      <c r="A109" s="53"/>
      <c r="B109" s="54" t="s">
        <v>310</v>
      </c>
      <c r="C109" s="184">
        <v>444.67776509000049</v>
      </c>
      <c r="D109" s="184">
        <v>0.87295065999999988</v>
      </c>
      <c r="E109" s="190">
        <v>1</v>
      </c>
      <c r="F109" s="184">
        <v>445.55071575000028</v>
      </c>
      <c r="G109" s="190">
        <v>0.40014567670480977</v>
      </c>
      <c r="H109" s="184">
        <v>5861</v>
      </c>
      <c r="I109" s="190">
        <v>0.18280952044348889</v>
      </c>
      <c r="J109" s="53"/>
      <c r="K109" s="184">
        <v>685.02285313190123</v>
      </c>
      <c r="L109" s="190">
        <v>1.5374744757817149</v>
      </c>
      <c r="M109" s="184">
        <v>32.507721141400047</v>
      </c>
      <c r="N109" s="184">
        <v>-6.2935080399999856</v>
      </c>
      <c r="O109" s="7"/>
    </row>
    <row r="110" spans="1:15" s="77" customFormat="1">
      <c r="A110" s="53"/>
      <c r="B110" s="54" t="s">
        <v>311</v>
      </c>
      <c r="C110" s="184">
        <v>1311.2868997200003</v>
      </c>
      <c r="D110" s="184">
        <v>4.4065289999999946</v>
      </c>
      <c r="E110" s="190">
        <v>1</v>
      </c>
      <c r="F110" s="184">
        <v>1315.6934287200038</v>
      </c>
      <c r="G110" s="190">
        <v>1</v>
      </c>
      <c r="H110" s="184">
        <v>15733</v>
      </c>
      <c r="I110" s="190">
        <v>0.16141844552404588</v>
      </c>
      <c r="J110" s="53"/>
      <c r="K110" s="184">
        <v>1386.9718642965443</v>
      </c>
      <c r="L110" s="190">
        <v>1.0541755655386993</v>
      </c>
      <c r="M110" s="184">
        <v>101.95428696370088</v>
      </c>
      <c r="N110" s="184">
        <v>-95.725326930000421</v>
      </c>
      <c r="O110" s="7"/>
    </row>
    <row r="111" spans="1:15" ht="29.45" customHeight="1">
      <c r="A111" s="582" t="s">
        <v>312</v>
      </c>
      <c r="B111" s="582"/>
      <c r="C111" s="185">
        <v>47922.965775231714</v>
      </c>
      <c r="D111" s="185">
        <v>915.1296381399909</v>
      </c>
      <c r="E111" s="192">
        <v>1</v>
      </c>
      <c r="F111" s="185">
        <v>48838.095413363139</v>
      </c>
      <c r="G111" s="192">
        <v>1.0439025277217628E-2</v>
      </c>
      <c r="H111" s="185">
        <v>619246</v>
      </c>
      <c r="I111" s="192">
        <v>0.17594135690882026</v>
      </c>
      <c r="J111" s="159"/>
      <c r="K111" s="185">
        <v>9425.7387606291741</v>
      </c>
      <c r="L111" s="192">
        <v>0.16915741967185938</v>
      </c>
      <c r="M111" s="185">
        <v>193.95852074290124</v>
      </c>
      <c r="N111" s="185">
        <v>-118.78915039000057</v>
      </c>
    </row>
    <row r="112" spans="1:15" ht="26.45" customHeight="1">
      <c r="A112" s="575" t="s">
        <v>313</v>
      </c>
      <c r="B112" s="575"/>
      <c r="C112" s="55"/>
      <c r="D112" s="55"/>
      <c r="E112" s="55"/>
      <c r="F112" s="55"/>
      <c r="G112" s="55"/>
      <c r="H112" s="55"/>
      <c r="I112" s="55"/>
      <c r="J112" s="55"/>
      <c r="K112" s="55"/>
      <c r="L112" s="55"/>
      <c r="M112" s="55"/>
      <c r="N112" s="55"/>
    </row>
    <row r="113" spans="1:15" hidden="1">
      <c r="A113" s="53"/>
      <c r="B113" s="48" t="s">
        <v>295</v>
      </c>
      <c r="C113" s="53"/>
      <c r="D113" s="53"/>
      <c r="E113" s="53"/>
      <c r="F113" s="53"/>
      <c r="G113" s="53"/>
      <c r="H113" s="53"/>
      <c r="I113" s="53"/>
      <c r="J113" s="53"/>
      <c r="K113" s="53"/>
      <c r="L113" s="53"/>
      <c r="M113" s="53"/>
      <c r="N113" s="184"/>
    </row>
    <row r="114" spans="1:15" hidden="1">
      <c r="A114" s="53"/>
      <c r="B114" s="54" t="s">
        <v>296</v>
      </c>
      <c r="C114" s="53"/>
      <c r="D114" s="53"/>
      <c r="E114" s="53"/>
      <c r="F114" s="53"/>
      <c r="G114" s="53"/>
      <c r="H114" s="53"/>
      <c r="I114" s="53"/>
      <c r="J114" s="53"/>
      <c r="K114" s="53"/>
      <c r="L114" s="53"/>
      <c r="M114" s="53"/>
      <c r="N114" s="184"/>
    </row>
    <row r="115" spans="1:15" hidden="1">
      <c r="A115" s="53"/>
      <c r="B115" s="54" t="s">
        <v>297</v>
      </c>
      <c r="C115" s="53"/>
      <c r="D115" s="53"/>
      <c r="E115" s="53"/>
      <c r="F115" s="53"/>
      <c r="G115" s="53"/>
      <c r="H115" s="53"/>
      <c r="I115" s="53"/>
      <c r="J115" s="53"/>
      <c r="K115" s="53"/>
      <c r="L115" s="53"/>
      <c r="M115" s="53"/>
      <c r="N115" s="184"/>
    </row>
    <row r="116" spans="1:15" s="77" customFormat="1" ht="15" customHeight="1">
      <c r="A116" s="53"/>
      <c r="B116" s="557" t="s">
        <v>298</v>
      </c>
      <c r="C116" s="184">
        <v>85.876517709999703</v>
      </c>
      <c r="D116" s="184">
        <v>8.9277564199999926</v>
      </c>
      <c r="E116" s="190">
        <v>1</v>
      </c>
      <c r="F116" s="184">
        <v>94.804274130000067</v>
      </c>
      <c r="G116" s="190">
        <v>2.4380000000000217E-3</v>
      </c>
      <c r="H116" s="184">
        <v>2965</v>
      </c>
      <c r="I116" s="190">
        <v>4.2791748677756536E-2</v>
      </c>
      <c r="J116" s="53"/>
      <c r="K116" s="184">
        <v>2.9838879739000039</v>
      </c>
      <c r="L116" s="190">
        <v>3.1474192501156427E-2</v>
      </c>
      <c r="M116" s="184">
        <v>9.8905798999999895E-3</v>
      </c>
      <c r="N116" s="184">
        <v>-2.4595999999999998E-4</v>
      </c>
      <c r="O116" s="7"/>
    </row>
    <row r="117" spans="1:15" s="77" customFormat="1">
      <c r="A117" s="53"/>
      <c r="B117" s="54" t="s">
        <v>299</v>
      </c>
      <c r="C117" s="184">
        <v>141.07100947000026</v>
      </c>
      <c r="D117" s="184">
        <v>20.798182460000014</v>
      </c>
      <c r="E117" s="190">
        <v>1</v>
      </c>
      <c r="F117" s="184">
        <v>161.86919192999974</v>
      </c>
      <c r="G117" s="190">
        <v>3.6569999999999884E-3</v>
      </c>
      <c r="H117" s="184">
        <v>4795</v>
      </c>
      <c r="I117" s="190">
        <v>6.0405157227138268E-2</v>
      </c>
      <c r="J117" s="53"/>
      <c r="K117" s="184">
        <v>9.6000600686999711</v>
      </c>
      <c r="L117" s="190">
        <v>5.9307518337717462E-2</v>
      </c>
      <c r="M117" s="184">
        <v>3.5757173500000079E-2</v>
      </c>
      <c r="N117" s="184">
        <v>-3.7646999999999995E-4</v>
      </c>
      <c r="O117" s="7"/>
    </row>
    <row r="118" spans="1:15" s="77" customFormat="1">
      <c r="A118" s="53"/>
      <c r="B118" s="54" t="s">
        <v>300</v>
      </c>
      <c r="C118" s="184">
        <v>143.15225342000025</v>
      </c>
      <c r="D118" s="184">
        <v>24.014814940000022</v>
      </c>
      <c r="E118" s="190">
        <v>1</v>
      </c>
      <c r="F118" s="184">
        <v>167.16706835999787</v>
      </c>
      <c r="G118" s="190">
        <v>5.577000000000055E-3</v>
      </c>
      <c r="H118" s="184">
        <v>5178</v>
      </c>
      <c r="I118" s="190">
        <v>7.5302387327905715E-2</v>
      </c>
      <c r="J118" s="53"/>
      <c r="K118" s="184">
        <v>16.712732894100089</v>
      </c>
      <c r="L118" s="190">
        <v>9.9976227722726241E-2</v>
      </c>
      <c r="M118" s="184">
        <v>7.0203718799999967E-2</v>
      </c>
      <c r="N118" s="184">
        <v>-1.8341600000000018E-3</v>
      </c>
      <c r="O118" s="7"/>
    </row>
    <row r="119" spans="1:15" s="77" customFormat="1">
      <c r="A119" s="53"/>
      <c r="B119" s="557" t="s">
        <v>301</v>
      </c>
      <c r="C119" s="184">
        <v>292.64386602000133</v>
      </c>
      <c r="D119" s="184">
        <v>54.905547959999893</v>
      </c>
      <c r="E119" s="190">
        <v>1</v>
      </c>
      <c r="F119" s="184">
        <v>347.54941397999596</v>
      </c>
      <c r="G119" s="190">
        <v>1.3740199708189476E-2</v>
      </c>
      <c r="H119" s="184">
        <v>9727</v>
      </c>
      <c r="I119" s="190">
        <v>0.12917395656713923</v>
      </c>
      <c r="J119" s="53"/>
      <c r="K119" s="184">
        <v>110.39507977990036</v>
      </c>
      <c r="L119" s="190">
        <v>0.31763851509832364</v>
      </c>
      <c r="M119" s="184">
        <v>0.63826799749999596</v>
      </c>
      <c r="N119" s="184">
        <v>-0.10520729999999988</v>
      </c>
      <c r="O119" s="7"/>
    </row>
    <row r="120" spans="1:15" s="77" customFormat="1">
      <c r="A120" s="53"/>
      <c r="B120" s="557" t="s">
        <v>302</v>
      </c>
      <c r="C120" s="184">
        <v>225.94297701999881</v>
      </c>
      <c r="D120" s="184">
        <v>42.839956969999939</v>
      </c>
      <c r="E120" s="190">
        <v>1</v>
      </c>
      <c r="F120" s="184">
        <v>268.78293398999728</v>
      </c>
      <c r="G120" s="190">
        <v>1.1680552594768936E-2</v>
      </c>
      <c r="H120" s="184">
        <v>7541</v>
      </c>
      <c r="I120" s="190">
        <v>0.12428243521202011</v>
      </c>
      <c r="J120" s="53"/>
      <c r="K120" s="184">
        <v>74.100624308599834</v>
      </c>
      <c r="L120" s="190">
        <v>0.27568946885354245</v>
      </c>
      <c r="M120" s="184">
        <v>0.39962968619999933</v>
      </c>
      <c r="N120" s="184">
        <v>-8.6095569999999871E-2</v>
      </c>
      <c r="O120" s="7"/>
    </row>
    <row r="121" spans="1:15" s="77" customFormat="1">
      <c r="A121" s="53"/>
      <c r="B121" s="557" t="s">
        <v>303</v>
      </c>
      <c r="C121" s="184">
        <v>66.700888999999634</v>
      </c>
      <c r="D121" s="184">
        <v>12.065590990000004</v>
      </c>
      <c r="E121" s="190">
        <v>1</v>
      </c>
      <c r="F121" s="184">
        <v>78.766479990000164</v>
      </c>
      <c r="G121" s="190">
        <v>2.0768544686910192E-2</v>
      </c>
      <c r="H121" s="184">
        <v>2186</v>
      </c>
      <c r="I121" s="190">
        <v>0.1458657963150973</v>
      </c>
      <c r="J121" s="53"/>
      <c r="K121" s="184">
        <v>36.294455471299798</v>
      </c>
      <c r="L121" s="190">
        <v>0.46078554577921793</v>
      </c>
      <c r="M121" s="184">
        <v>0.23863831129999949</v>
      </c>
      <c r="N121" s="184">
        <v>-1.911173E-2</v>
      </c>
      <c r="O121" s="7"/>
    </row>
    <row r="122" spans="1:15" s="77" customFormat="1">
      <c r="A122" s="53"/>
      <c r="B122" s="557" t="s">
        <v>304</v>
      </c>
      <c r="C122" s="184">
        <v>113.5059010099998</v>
      </c>
      <c r="D122" s="184">
        <v>18.953043940000036</v>
      </c>
      <c r="E122" s="190">
        <v>1</v>
      </c>
      <c r="F122" s="184">
        <v>132.45894494999988</v>
      </c>
      <c r="G122" s="190">
        <v>5.547948337363335E-2</v>
      </c>
      <c r="H122" s="184">
        <v>3282</v>
      </c>
      <c r="I122" s="190">
        <v>0.16737146372419059</v>
      </c>
      <c r="J122" s="53"/>
      <c r="K122" s="184">
        <v>119.03222519269947</v>
      </c>
      <c r="L122" s="190">
        <v>0.89863485805078747</v>
      </c>
      <c r="M122" s="184">
        <v>1.2449173294000018</v>
      </c>
      <c r="N122" s="184">
        <v>-0.20528841000000014</v>
      </c>
      <c r="O122" s="7"/>
    </row>
    <row r="123" spans="1:15" s="77" customFormat="1">
      <c r="A123" s="53"/>
      <c r="B123" s="54" t="s">
        <v>305</v>
      </c>
      <c r="C123" s="184">
        <v>41.210926479999991</v>
      </c>
      <c r="D123" s="184">
        <v>6.0630440199999951</v>
      </c>
      <c r="E123" s="190">
        <v>1</v>
      </c>
      <c r="F123" s="184">
        <v>47.273970499999962</v>
      </c>
      <c r="G123" s="190">
        <v>3.2705585070630781E-2</v>
      </c>
      <c r="H123" s="184">
        <v>1189</v>
      </c>
      <c r="I123" s="190">
        <v>0.16482998174846331</v>
      </c>
      <c r="J123" s="53"/>
      <c r="K123" s="184">
        <v>32.213317628299997</v>
      </c>
      <c r="L123" s="190">
        <v>0.68141764458519682</v>
      </c>
      <c r="M123" s="184">
        <v>0.25483147259999989</v>
      </c>
      <c r="N123" s="184">
        <v>-2.1693929999999993E-2</v>
      </c>
      <c r="O123" s="7"/>
    </row>
    <row r="124" spans="1:15" s="77" customFormat="1">
      <c r="A124" s="53"/>
      <c r="B124" s="54" t="s">
        <v>306</v>
      </c>
      <c r="C124" s="184">
        <v>72.294974529999848</v>
      </c>
      <c r="D124" s="184">
        <v>12.889999920000008</v>
      </c>
      <c r="E124" s="190">
        <v>1</v>
      </c>
      <c r="F124" s="184">
        <v>85.184974449999928</v>
      </c>
      <c r="G124" s="190">
        <v>6.8118010338010807E-2</v>
      </c>
      <c r="H124" s="184">
        <v>2093</v>
      </c>
      <c r="I124" s="190">
        <v>0.16878187612053783</v>
      </c>
      <c r="J124" s="53"/>
      <c r="K124" s="184">
        <v>86.818907564399822</v>
      </c>
      <c r="L124" s="190">
        <v>1.0191810014025298</v>
      </c>
      <c r="M124" s="184">
        <v>0.99008585680000105</v>
      </c>
      <c r="N124" s="184">
        <v>-0.18359448000000006</v>
      </c>
      <c r="O124" s="7"/>
    </row>
    <row r="125" spans="1:15" s="77" customFormat="1">
      <c r="A125" s="53"/>
      <c r="B125" s="557" t="s">
        <v>307</v>
      </c>
      <c r="C125" s="184">
        <v>41.141517250000106</v>
      </c>
      <c r="D125" s="184">
        <v>5.7256238299999982</v>
      </c>
      <c r="E125" s="190">
        <v>1</v>
      </c>
      <c r="F125" s="184">
        <v>46.867141079999946</v>
      </c>
      <c r="G125" s="190">
        <v>0.30436023868246009</v>
      </c>
      <c r="H125" s="184">
        <v>1295</v>
      </c>
      <c r="I125" s="190">
        <v>0.16505920568837162</v>
      </c>
      <c r="J125" s="53"/>
      <c r="K125" s="184">
        <v>64.971450076099927</v>
      </c>
      <c r="L125" s="190">
        <v>1.386290022794362</v>
      </c>
      <c r="M125" s="184">
        <v>2.2690313258000012</v>
      </c>
      <c r="N125" s="184">
        <v>-0.26560728</v>
      </c>
      <c r="O125" s="7"/>
    </row>
    <row r="126" spans="1:15" s="77" customFormat="1">
      <c r="A126" s="53"/>
      <c r="B126" s="54" t="s">
        <v>308</v>
      </c>
      <c r="C126" s="184">
        <v>15.058936909999996</v>
      </c>
      <c r="D126" s="184">
        <v>2.2728187900000005</v>
      </c>
      <c r="E126" s="190">
        <v>1</v>
      </c>
      <c r="F126" s="184">
        <v>17.331755699999992</v>
      </c>
      <c r="G126" s="190">
        <v>0.14207900000000037</v>
      </c>
      <c r="H126" s="184">
        <v>471</v>
      </c>
      <c r="I126" s="190">
        <v>0.17804237549138291</v>
      </c>
      <c r="J126" s="53"/>
      <c r="K126" s="184">
        <v>25.105615692599986</v>
      </c>
      <c r="L126" s="190">
        <v>1.4485327468930327</v>
      </c>
      <c r="M126" s="184">
        <v>0.4384255248000003</v>
      </c>
      <c r="N126" s="184">
        <v>-7.8585690000000014E-2</v>
      </c>
      <c r="O126" s="7"/>
    </row>
    <row r="127" spans="1:15" s="77" customFormat="1">
      <c r="A127" s="53"/>
      <c r="B127" s="54" t="s">
        <v>309</v>
      </c>
      <c r="C127" s="184">
        <v>9.1413856900000177</v>
      </c>
      <c r="D127" s="184">
        <v>1.5883223800000001</v>
      </c>
      <c r="E127" s="190">
        <v>1</v>
      </c>
      <c r="F127" s="184">
        <v>10.729708069999997</v>
      </c>
      <c r="G127" s="190">
        <v>0.25926999999999956</v>
      </c>
      <c r="H127" s="184">
        <v>278</v>
      </c>
      <c r="I127" s="190">
        <v>0.16907441886511321</v>
      </c>
      <c r="J127" s="53"/>
      <c r="K127" s="184">
        <v>16.685662576999999</v>
      </c>
      <c r="L127" s="190">
        <v>1.5550900796315865</v>
      </c>
      <c r="M127" s="184">
        <v>0.47034667430000032</v>
      </c>
      <c r="N127" s="184">
        <v>-6.2201169999999986E-2</v>
      </c>
      <c r="O127" s="7"/>
    </row>
    <row r="128" spans="1:15" s="77" customFormat="1">
      <c r="A128" s="53"/>
      <c r="B128" s="557" t="s">
        <v>310</v>
      </c>
      <c r="C128" s="184">
        <v>16.941194650000003</v>
      </c>
      <c r="D128" s="184">
        <v>1.86448266</v>
      </c>
      <c r="E128" s="190">
        <v>1</v>
      </c>
      <c r="F128" s="184">
        <v>18.805677310000007</v>
      </c>
      <c r="G128" s="190">
        <v>0.47964899999999927</v>
      </c>
      <c r="H128" s="184">
        <v>546</v>
      </c>
      <c r="I128" s="190">
        <v>0.15080270282260733</v>
      </c>
      <c r="J128" s="53"/>
      <c r="K128" s="184">
        <v>23.180171806500006</v>
      </c>
      <c r="L128" s="190">
        <v>1.232615631141019</v>
      </c>
      <c r="M128" s="184">
        <v>1.360259126700001</v>
      </c>
      <c r="N128" s="184">
        <v>-0.12482041999999997</v>
      </c>
      <c r="O128" s="7"/>
    </row>
    <row r="129" spans="1:15" s="77" customFormat="1">
      <c r="A129" s="53"/>
      <c r="B129" s="54" t="s">
        <v>311</v>
      </c>
      <c r="C129" s="184">
        <v>28.589531260000026</v>
      </c>
      <c r="D129" s="184">
        <v>1.7133792900000007</v>
      </c>
      <c r="E129" s="190">
        <v>1</v>
      </c>
      <c r="F129" s="184">
        <v>30.302910550000007</v>
      </c>
      <c r="G129" s="190">
        <v>1</v>
      </c>
      <c r="H129" s="184">
        <v>679</v>
      </c>
      <c r="I129" s="190">
        <v>0.18505892446996644</v>
      </c>
      <c r="J129" s="53"/>
      <c r="K129" s="184">
        <v>44.935748398199983</v>
      </c>
      <c r="L129" s="190">
        <v>1.4828855572818895</v>
      </c>
      <c r="M129" s="184">
        <v>2.012964165500001</v>
      </c>
      <c r="N129" s="184">
        <v>-2.6795292499999985</v>
      </c>
      <c r="O129" s="7"/>
    </row>
    <row r="130" spans="1:15" ht="29.1" customHeight="1">
      <c r="A130" s="582" t="s">
        <v>314</v>
      </c>
      <c r="B130" s="582"/>
      <c r="C130" s="185">
        <v>845.98059614000147</v>
      </c>
      <c r="D130" s="185">
        <v>135.03834883999997</v>
      </c>
      <c r="E130" s="192">
        <v>1</v>
      </c>
      <c r="F130" s="185">
        <v>981.01894497999331</v>
      </c>
      <c r="G130" s="192">
        <v>2.9602977768645386E-2</v>
      </c>
      <c r="H130" s="185">
        <v>27921</v>
      </c>
      <c r="I130" s="192">
        <v>0.10889750096872561</v>
      </c>
      <c r="J130" s="159"/>
      <c r="K130" s="185">
        <v>368.63118438359976</v>
      </c>
      <c r="L130" s="192">
        <v>0.34047541459576924</v>
      </c>
      <c r="M130" s="185">
        <v>6.2810322904000007</v>
      </c>
      <c r="N130" s="185">
        <v>-3.2580888299999984</v>
      </c>
    </row>
    <row r="131" spans="1:15" ht="14.1" customHeight="1">
      <c r="A131" s="575" t="s">
        <v>315</v>
      </c>
      <c r="B131" s="575"/>
      <c r="C131" s="55"/>
      <c r="D131" s="55"/>
      <c r="E131" s="55"/>
      <c r="F131" s="55"/>
      <c r="G131" s="55"/>
      <c r="H131" s="55"/>
      <c r="I131" s="55"/>
      <c r="J131" s="55"/>
      <c r="K131" s="55"/>
      <c r="L131" s="55"/>
      <c r="M131" s="55"/>
      <c r="N131" s="55"/>
    </row>
    <row r="132" spans="1:15" s="77" customFormat="1" ht="15" customHeight="1">
      <c r="A132" s="53"/>
      <c r="B132" s="557" t="s">
        <v>295</v>
      </c>
      <c r="C132" s="184">
        <v>592.49966223998069</v>
      </c>
      <c r="D132" s="184">
        <v>2234.8572884599985</v>
      </c>
      <c r="E132" s="190">
        <v>1</v>
      </c>
      <c r="F132" s="184">
        <v>2827.3569507000793</v>
      </c>
      <c r="G132" s="190">
        <v>5.8302196766344544E-4</v>
      </c>
      <c r="H132" s="184">
        <v>68106</v>
      </c>
      <c r="I132" s="190">
        <v>0.6085613259317636</v>
      </c>
      <c r="J132" s="53"/>
      <c r="K132" s="184">
        <v>308.69671971800921</v>
      </c>
      <c r="L132" s="190">
        <v>0.10918208245390142</v>
      </c>
      <c r="M132" s="184">
        <v>0.97954970180001844</v>
      </c>
      <c r="N132" s="184">
        <v>-0.2044102099999989</v>
      </c>
      <c r="O132" s="7"/>
    </row>
    <row r="133" spans="1:15" s="77" customFormat="1">
      <c r="A133" s="53"/>
      <c r="B133" s="54" t="s">
        <v>296</v>
      </c>
      <c r="C133" s="184">
        <v>388.85958531000313</v>
      </c>
      <c r="D133" s="184">
        <v>2195.6319262100378</v>
      </c>
      <c r="E133" s="190">
        <v>1</v>
      </c>
      <c r="F133" s="184">
        <v>2584.4915115200388</v>
      </c>
      <c r="G133" s="190">
        <v>5.3726958437819844E-4</v>
      </c>
      <c r="H133" s="184">
        <v>41725</v>
      </c>
      <c r="I133" s="190">
        <v>0.6277026791220589</v>
      </c>
      <c r="J133" s="53"/>
      <c r="K133" s="184">
        <v>279.65525166750746</v>
      </c>
      <c r="L133" s="190">
        <v>0.10820513451909927</v>
      </c>
      <c r="M133" s="184">
        <v>0.87446076950005025</v>
      </c>
      <c r="N133" s="184">
        <v>-0.17438752999999629</v>
      </c>
      <c r="O133" s="7"/>
    </row>
    <row r="134" spans="1:15" s="77" customFormat="1">
      <c r="A134" s="53"/>
      <c r="B134" s="54" t="s">
        <v>297</v>
      </c>
      <c r="C134" s="184">
        <v>203.64007692999931</v>
      </c>
      <c r="D134" s="184">
        <v>39.225362249999989</v>
      </c>
      <c r="E134" s="190">
        <v>1</v>
      </c>
      <c r="F134" s="184">
        <v>242.86543918000655</v>
      </c>
      <c r="G134" s="190">
        <v>1.0699032902263628E-3</v>
      </c>
      <c r="H134" s="184">
        <v>27359</v>
      </c>
      <c r="I134" s="190">
        <v>0.40486554687769793</v>
      </c>
      <c r="J134" s="53"/>
      <c r="K134" s="184">
        <v>29.041468050499152</v>
      </c>
      <c r="L134" s="190">
        <v>0.11957843054390356</v>
      </c>
      <c r="M134" s="184">
        <v>0.10508893229998541</v>
      </c>
      <c r="N134" s="184">
        <v>-3.0022680000000107E-2</v>
      </c>
      <c r="O134" s="7"/>
    </row>
    <row r="135" spans="1:15" s="77" customFormat="1">
      <c r="A135" s="53"/>
      <c r="B135" s="557" t="s">
        <v>298</v>
      </c>
      <c r="C135" s="184">
        <v>266.66646212000234</v>
      </c>
      <c r="D135" s="184">
        <v>476.11096091999565</v>
      </c>
      <c r="E135" s="190">
        <v>1</v>
      </c>
      <c r="F135" s="184">
        <v>742.77742303996968</v>
      </c>
      <c r="G135" s="190">
        <v>1.7687471463638648E-3</v>
      </c>
      <c r="H135" s="184">
        <v>27034</v>
      </c>
      <c r="I135" s="190">
        <v>0.5792694692150463</v>
      </c>
      <c r="J135" s="53"/>
      <c r="K135" s="184">
        <v>180.75422534109808</v>
      </c>
      <c r="L135" s="190">
        <v>0.24334911069497836</v>
      </c>
      <c r="M135" s="184">
        <v>0.75550512149996019</v>
      </c>
      <c r="N135" s="184">
        <v>-0.17676145999999771</v>
      </c>
      <c r="O135" s="7"/>
    </row>
    <row r="136" spans="1:15" s="77" customFormat="1">
      <c r="A136" s="53"/>
      <c r="B136" s="557" t="s">
        <v>299</v>
      </c>
      <c r="C136" s="184">
        <v>1007.9608640400058</v>
      </c>
      <c r="D136" s="184">
        <v>412.39353305000083</v>
      </c>
      <c r="E136" s="190">
        <v>1</v>
      </c>
      <c r="F136" s="184">
        <v>1420.354397089945</v>
      </c>
      <c r="G136" s="190">
        <v>3.5460604172413632E-3</v>
      </c>
      <c r="H136" s="184">
        <v>93131</v>
      </c>
      <c r="I136" s="190">
        <v>0.43698792040054979</v>
      </c>
      <c r="J136" s="53"/>
      <c r="K136" s="184">
        <v>399.09073689132316</v>
      </c>
      <c r="L136" s="190">
        <v>0.28097968908953236</v>
      </c>
      <c r="M136" s="184">
        <v>2.1036388513002953</v>
      </c>
      <c r="N136" s="184">
        <v>-0.42498602999999729</v>
      </c>
      <c r="O136" s="7"/>
    </row>
    <row r="137" spans="1:15" s="77" customFormat="1">
      <c r="A137" s="53"/>
      <c r="B137" s="557" t="s">
        <v>300</v>
      </c>
      <c r="C137" s="184">
        <v>1101.4732691300073</v>
      </c>
      <c r="D137" s="184">
        <v>139.81272011999977</v>
      </c>
      <c r="E137" s="190">
        <v>1</v>
      </c>
      <c r="F137" s="184">
        <v>1241.2859892499025</v>
      </c>
      <c r="G137" s="190">
        <v>6.2066768548478994E-3</v>
      </c>
      <c r="H137" s="184">
        <v>92789</v>
      </c>
      <c r="I137" s="190">
        <v>0.27538031153509446</v>
      </c>
      <c r="J137" s="53"/>
      <c r="K137" s="184">
        <v>312.73729152951961</v>
      </c>
      <c r="L137" s="190">
        <v>0.25194620275900553</v>
      </c>
      <c r="M137" s="184">
        <v>2.1099159819999542</v>
      </c>
      <c r="N137" s="184">
        <v>-0.56969914000000332</v>
      </c>
      <c r="O137" s="7"/>
    </row>
    <row r="138" spans="1:15" s="77" customFormat="1">
      <c r="A138" s="53"/>
      <c r="B138" s="557" t="s">
        <v>301</v>
      </c>
      <c r="C138" s="184">
        <v>1711.6138340901114</v>
      </c>
      <c r="D138" s="184">
        <v>331.49711799999966</v>
      </c>
      <c r="E138" s="190">
        <v>1</v>
      </c>
      <c r="F138" s="184">
        <v>2043.1109520895213</v>
      </c>
      <c r="G138" s="190">
        <v>1.3822895256291467E-2</v>
      </c>
      <c r="H138" s="184">
        <v>169968</v>
      </c>
      <c r="I138" s="190">
        <v>0.24501602198445435</v>
      </c>
      <c r="J138" s="53"/>
      <c r="K138" s="184">
        <v>644.42305478836568</v>
      </c>
      <c r="L138" s="190">
        <v>0.31541265741296537</v>
      </c>
      <c r="M138" s="184">
        <v>7.2941678395957279</v>
      </c>
      <c r="N138" s="184">
        <v>-2.4659661499999839</v>
      </c>
      <c r="O138" s="7"/>
    </row>
    <row r="139" spans="1:15" s="77" customFormat="1">
      <c r="A139" s="53"/>
      <c r="B139" s="54" t="s">
        <v>302</v>
      </c>
      <c r="C139" s="184">
        <v>1384.3305952601172</v>
      </c>
      <c r="D139" s="184">
        <v>257.33702618999968</v>
      </c>
      <c r="E139" s="190">
        <v>1</v>
      </c>
      <c r="F139" s="184">
        <v>1641.6676214495683</v>
      </c>
      <c r="G139" s="190">
        <v>1.1432323991777958E-2</v>
      </c>
      <c r="H139" s="184">
        <v>130073</v>
      </c>
      <c r="I139" s="190">
        <v>0.22549230648448404</v>
      </c>
      <c r="J139" s="53"/>
      <c r="K139" s="184">
        <v>447.02147285675005</v>
      </c>
      <c r="L139" s="190">
        <v>0.27229718550559889</v>
      </c>
      <c r="M139" s="184">
        <v>4.2481805810979223</v>
      </c>
      <c r="N139" s="184">
        <v>-1.2465726600000042</v>
      </c>
      <c r="O139" s="7"/>
    </row>
    <row r="140" spans="1:15" s="77" customFormat="1">
      <c r="A140" s="53"/>
      <c r="B140" s="54" t="s">
        <v>303</v>
      </c>
      <c r="C140" s="184">
        <v>327.28323882999592</v>
      </c>
      <c r="D140" s="184">
        <v>74.160091810000139</v>
      </c>
      <c r="E140" s="190">
        <v>1</v>
      </c>
      <c r="F140" s="184">
        <v>401.44333063999414</v>
      </c>
      <c r="G140" s="190">
        <v>2.3598928738932955E-2</v>
      </c>
      <c r="H140" s="184">
        <v>41872</v>
      </c>
      <c r="I140" s="190">
        <v>0.32485656021333642</v>
      </c>
      <c r="J140" s="53"/>
      <c r="K140" s="184">
        <v>197.40158193169762</v>
      </c>
      <c r="L140" s="190">
        <v>0.49172963371192618</v>
      </c>
      <c r="M140" s="184">
        <v>3.0459872585000367</v>
      </c>
      <c r="N140" s="184">
        <v>-1.2193934900000007</v>
      </c>
      <c r="O140" s="7"/>
    </row>
    <row r="141" spans="1:15" s="77" customFormat="1">
      <c r="A141" s="53"/>
      <c r="B141" s="557" t="s">
        <v>304</v>
      </c>
      <c r="C141" s="184">
        <v>358.00315807999391</v>
      </c>
      <c r="D141" s="184">
        <v>40.327702490000007</v>
      </c>
      <c r="E141" s="190">
        <v>1</v>
      </c>
      <c r="F141" s="184">
        <v>398.33086057004562</v>
      </c>
      <c r="G141" s="190">
        <v>5.2766157632087057E-2</v>
      </c>
      <c r="H141" s="184">
        <v>59114</v>
      </c>
      <c r="I141" s="190">
        <v>0.31315762191310093</v>
      </c>
      <c r="J141" s="53"/>
      <c r="K141" s="184">
        <v>209.82492491452882</v>
      </c>
      <c r="L141" s="190">
        <v>0.5267604036861957</v>
      </c>
      <c r="M141" s="184">
        <v>6.5505215305000517</v>
      </c>
      <c r="N141" s="184">
        <v>-2.1206705199999987</v>
      </c>
      <c r="O141" s="7"/>
    </row>
    <row r="142" spans="1:15" s="77" customFormat="1">
      <c r="A142" s="53"/>
      <c r="B142" s="54" t="s">
        <v>305</v>
      </c>
      <c r="C142" s="184">
        <v>12.136954810000017</v>
      </c>
      <c r="D142" s="184">
        <v>23.13223477</v>
      </c>
      <c r="E142" s="190">
        <v>1</v>
      </c>
      <c r="F142" s="184">
        <v>35.269189579999981</v>
      </c>
      <c r="G142" s="190">
        <v>4.8797560180740607E-2</v>
      </c>
      <c r="H142" s="184">
        <v>893</v>
      </c>
      <c r="I142" s="190">
        <v>0.641954980319554</v>
      </c>
      <c r="J142" s="53"/>
      <c r="K142" s="184">
        <v>37.812035952700001</v>
      </c>
      <c r="L142" s="190">
        <v>1.0720982365339615</v>
      </c>
      <c r="M142" s="184">
        <v>1.1048404864999992</v>
      </c>
      <c r="N142" s="184">
        <v>-0.19791774999999981</v>
      </c>
      <c r="O142" s="7"/>
    </row>
    <row r="143" spans="1:15" s="77" customFormat="1">
      <c r="A143" s="53"/>
      <c r="B143" s="54" t="s">
        <v>306</v>
      </c>
      <c r="C143" s="184">
        <v>345.86620326999838</v>
      </c>
      <c r="D143" s="184">
        <v>17.195467720000003</v>
      </c>
      <c r="E143" s="190">
        <v>1</v>
      </c>
      <c r="F143" s="184">
        <v>363.06167099000078</v>
      </c>
      <c r="G143" s="190">
        <v>5.3151682260721075E-2</v>
      </c>
      <c r="H143" s="184">
        <v>58317</v>
      </c>
      <c r="I143" s="190">
        <v>0.28121699778878184</v>
      </c>
      <c r="J143" s="53"/>
      <c r="K143" s="184">
        <v>172.01288896184488</v>
      </c>
      <c r="L143" s="190">
        <v>0.47378421548266642</v>
      </c>
      <c r="M143" s="184">
        <v>5.4456810439997803</v>
      </c>
      <c r="N143" s="184">
        <v>-1.9227527700000047</v>
      </c>
      <c r="O143" s="7"/>
    </row>
    <row r="144" spans="1:15" s="77" customFormat="1">
      <c r="A144" s="53"/>
      <c r="B144" s="557" t="s">
        <v>307</v>
      </c>
      <c r="C144" s="184">
        <v>608.06784268999934</v>
      </c>
      <c r="D144" s="184">
        <v>30.305822720000055</v>
      </c>
      <c r="E144" s="190">
        <v>1</v>
      </c>
      <c r="F144" s="184">
        <v>638.37366540997107</v>
      </c>
      <c r="G144" s="190">
        <v>0.25560402337905486</v>
      </c>
      <c r="H144" s="184">
        <v>65435</v>
      </c>
      <c r="I144" s="190">
        <v>0.30534048249214596</v>
      </c>
      <c r="J144" s="53"/>
      <c r="K144" s="184">
        <v>499.89509853580608</v>
      </c>
      <c r="L144" s="190">
        <v>0.78307600332281169</v>
      </c>
      <c r="M144" s="184">
        <v>50.598566653599654</v>
      </c>
      <c r="N144" s="184">
        <v>-11.441836139999968</v>
      </c>
      <c r="O144" s="7"/>
    </row>
    <row r="145" spans="1:15" s="77" customFormat="1">
      <c r="A145" s="53"/>
      <c r="B145" s="54" t="s">
        <v>308</v>
      </c>
      <c r="C145" s="184">
        <v>230.24204915000004</v>
      </c>
      <c r="D145" s="184">
        <v>17.222397249999993</v>
      </c>
      <c r="E145" s="190">
        <v>1</v>
      </c>
      <c r="F145" s="184">
        <v>247.4644464000007</v>
      </c>
      <c r="G145" s="190">
        <v>0.11913912927143487</v>
      </c>
      <c r="H145" s="184">
        <v>30260</v>
      </c>
      <c r="I145" s="190">
        <v>0.28544225421298508</v>
      </c>
      <c r="J145" s="53"/>
      <c r="K145" s="184">
        <v>143.19664226859649</v>
      </c>
      <c r="L145" s="190">
        <v>0.5786554163709462</v>
      </c>
      <c r="M145" s="184">
        <v>8.409896307400226</v>
      </c>
      <c r="N145" s="184">
        <v>-2.5837940400000083</v>
      </c>
      <c r="O145" s="7"/>
    </row>
    <row r="146" spans="1:15" s="77" customFormat="1" ht="15" customHeight="1">
      <c r="A146" s="53"/>
      <c r="B146" s="557" t="s">
        <v>309</v>
      </c>
      <c r="C146" s="184">
        <v>166.72047241999903</v>
      </c>
      <c r="D146" s="184">
        <v>7.8192403300000057</v>
      </c>
      <c r="E146" s="190">
        <v>1</v>
      </c>
      <c r="F146" s="184">
        <v>174.53971275000288</v>
      </c>
      <c r="G146" s="190">
        <v>0.23918035831639317</v>
      </c>
      <c r="H146" s="184">
        <v>17404</v>
      </c>
      <c r="I146" s="190">
        <v>0.32980793407952796</v>
      </c>
      <c r="J146" s="53"/>
      <c r="K146" s="184">
        <v>155.88019248590166</v>
      </c>
      <c r="L146" s="190">
        <v>0.89309298170539442</v>
      </c>
      <c r="M146" s="184">
        <v>13.787776006400023</v>
      </c>
      <c r="N146" s="184">
        <v>-2.8956843900000133</v>
      </c>
      <c r="O146" s="7"/>
    </row>
    <row r="147" spans="1:15" s="77" customFormat="1">
      <c r="A147" s="53"/>
      <c r="B147" s="54" t="s">
        <v>310</v>
      </c>
      <c r="C147" s="184">
        <v>211.10532111999868</v>
      </c>
      <c r="D147" s="184">
        <v>5.2641851399999986</v>
      </c>
      <c r="E147" s="190">
        <v>1</v>
      </c>
      <c r="F147" s="184">
        <v>216.36950626000078</v>
      </c>
      <c r="G147" s="190">
        <v>0.42492913711157365</v>
      </c>
      <c r="H147" s="184">
        <v>21976</v>
      </c>
      <c r="I147" s="190">
        <v>0.3083610655907002</v>
      </c>
      <c r="J147" s="53"/>
      <c r="K147" s="184">
        <v>200.81826378130012</v>
      </c>
      <c r="L147" s="190">
        <v>0.92812645946507788</v>
      </c>
      <c r="M147" s="184">
        <v>28.400894339799674</v>
      </c>
      <c r="N147" s="184">
        <v>-5.9623577099999743</v>
      </c>
      <c r="O147" s="7"/>
    </row>
    <row r="148" spans="1:15" s="77" customFormat="1">
      <c r="A148" s="53"/>
      <c r="B148" s="54" t="s">
        <v>311</v>
      </c>
      <c r="C148" s="184">
        <v>285.21281339000069</v>
      </c>
      <c r="D148" s="184">
        <v>8.0815164799999941</v>
      </c>
      <c r="E148" s="190">
        <v>1</v>
      </c>
      <c r="F148" s="184">
        <v>293.29432986999666</v>
      </c>
      <c r="G148" s="190">
        <v>1</v>
      </c>
      <c r="H148" s="184">
        <v>28862</v>
      </c>
      <c r="I148" s="190">
        <v>0.47454063618814923</v>
      </c>
      <c r="J148" s="53"/>
      <c r="K148" s="184">
        <v>215.46795547399407</v>
      </c>
      <c r="L148" s="190">
        <v>0.73464753160927676</v>
      </c>
      <c r="M148" s="184">
        <v>121.95264024549806</v>
      </c>
      <c r="N148" s="184">
        <v>-67.615574350000045</v>
      </c>
      <c r="O148" s="7"/>
    </row>
    <row r="149" spans="1:15">
      <c r="A149" s="582" t="s">
        <v>316</v>
      </c>
      <c r="B149" s="582"/>
      <c r="C149" s="185">
        <v>5931.497905780102</v>
      </c>
      <c r="D149" s="185">
        <v>3673.3866622399946</v>
      </c>
      <c r="E149" s="192">
        <v>1</v>
      </c>
      <c r="F149" s="185">
        <v>9604.8845680194318</v>
      </c>
      <c r="G149" s="192">
        <v>2.4500014424539286E-2</v>
      </c>
      <c r="H149" s="185">
        <v>604439</v>
      </c>
      <c r="I149" s="192">
        <v>0.42403721253127447</v>
      </c>
      <c r="J149" s="159"/>
      <c r="K149" s="185">
        <v>2770.8900071926446</v>
      </c>
      <c r="L149" s="192">
        <v>0.27443454730735994</v>
      </c>
      <c r="M149" s="185">
        <v>192.34450592579373</v>
      </c>
      <c r="N149" s="185">
        <v>-85.019903999999997</v>
      </c>
    </row>
    <row r="150" spans="1:15">
      <c r="A150" s="575" t="s">
        <v>317</v>
      </c>
      <c r="B150" s="575"/>
      <c r="C150" s="55"/>
      <c r="D150" s="55"/>
      <c r="E150" s="55"/>
      <c r="F150" s="55"/>
      <c r="G150" s="55"/>
      <c r="H150" s="55"/>
      <c r="I150" s="55"/>
      <c r="J150" s="55"/>
      <c r="K150" s="49"/>
      <c r="L150" s="55"/>
      <c r="M150" s="55"/>
      <c r="N150" s="55"/>
    </row>
    <row r="151" spans="1:15" hidden="1">
      <c r="A151" s="53"/>
      <c r="B151" s="48" t="s">
        <v>295</v>
      </c>
      <c r="C151" s="184"/>
      <c r="D151" s="184"/>
      <c r="E151" s="190"/>
      <c r="F151" s="184"/>
      <c r="G151" s="190"/>
      <c r="H151" s="184"/>
      <c r="I151" s="190"/>
      <c r="J151" s="53"/>
      <c r="K151" s="184"/>
      <c r="L151" s="190"/>
      <c r="M151" s="184"/>
      <c r="N151" s="49"/>
    </row>
    <row r="152" spans="1:15" hidden="1">
      <c r="A152" s="53"/>
      <c r="B152" s="54" t="s">
        <v>296</v>
      </c>
      <c r="C152" s="184"/>
      <c r="D152" s="184"/>
      <c r="E152" s="190"/>
      <c r="F152" s="184"/>
      <c r="G152" s="190"/>
      <c r="H152" s="184"/>
      <c r="I152" s="190"/>
      <c r="J152" s="53"/>
      <c r="K152" s="184"/>
      <c r="L152" s="190"/>
      <c r="M152" s="184"/>
      <c r="N152" s="49"/>
    </row>
    <row r="153" spans="1:15" hidden="1">
      <c r="A153" s="53"/>
      <c r="B153" s="54" t="s">
        <v>297</v>
      </c>
      <c r="C153" s="184"/>
      <c r="D153" s="184"/>
      <c r="E153" s="190"/>
      <c r="F153" s="184"/>
      <c r="G153" s="190"/>
      <c r="H153" s="184"/>
      <c r="I153" s="190"/>
      <c r="J153" s="53"/>
      <c r="K153" s="184"/>
      <c r="L153" s="190"/>
      <c r="M153" s="184"/>
      <c r="N153" s="49"/>
    </row>
    <row r="154" spans="1:15" s="77" customFormat="1" ht="15" customHeight="1">
      <c r="A154" s="53"/>
      <c r="B154" s="557" t="s">
        <v>298</v>
      </c>
      <c r="C154" s="184">
        <v>1.1241328800000001</v>
      </c>
      <c r="D154" s="184">
        <v>0.44271530999999997</v>
      </c>
      <c r="E154" s="190">
        <v>1</v>
      </c>
      <c r="F154" s="184">
        <v>1.5668481899999998</v>
      </c>
      <c r="G154" s="190">
        <v>2.4380000000000005E-3</v>
      </c>
      <c r="H154" s="184">
        <v>81</v>
      </c>
      <c r="I154" s="190">
        <v>0.78701821431113883</v>
      </c>
      <c r="J154" s="53"/>
      <c r="K154" s="184">
        <v>0.84918728470000038</v>
      </c>
      <c r="L154" s="190">
        <v>0.54197164097946238</v>
      </c>
      <c r="M154" s="184">
        <v>3.0063905999999983E-3</v>
      </c>
      <c r="N154" s="184">
        <v>-3.4734000000000002E-4</v>
      </c>
      <c r="O154" s="7"/>
    </row>
    <row r="155" spans="1:15" s="77" customFormat="1">
      <c r="A155" s="53"/>
      <c r="B155" s="54" t="s">
        <v>299</v>
      </c>
      <c r="C155" s="184">
        <v>77.786990240000037</v>
      </c>
      <c r="D155" s="184">
        <v>11.357696240000003</v>
      </c>
      <c r="E155" s="190">
        <v>1</v>
      </c>
      <c r="F155" s="184">
        <v>89.14468648000009</v>
      </c>
      <c r="G155" s="190">
        <v>3.6570339185690109E-3</v>
      </c>
      <c r="H155" s="184">
        <v>1560</v>
      </c>
      <c r="I155" s="190">
        <v>0.38762559030506827</v>
      </c>
      <c r="J155" s="53"/>
      <c r="K155" s="184">
        <v>31.094565150500017</v>
      </c>
      <c r="L155" s="190">
        <v>0.34881007919048712</v>
      </c>
      <c r="M155" s="184">
        <v>0.12636922120000013</v>
      </c>
      <c r="N155" s="184">
        <v>-1.4413809999999999E-2</v>
      </c>
      <c r="O155" s="7"/>
    </row>
    <row r="156" spans="1:15" s="77" customFormat="1">
      <c r="A156" s="53"/>
      <c r="B156" s="54" t="s">
        <v>300</v>
      </c>
      <c r="C156" s="184">
        <v>139.89336754999937</v>
      </c>
      <c r="D156" s="184">
        <v>14.399429700000001</v>
      </c>
      <c r="E156" s="190">
        <v>1</v>
      </c>
      <c r="F156" s="184">
        <v>154.29279724999967</v>
      </c>
      <c r="G156" s="190">
        <v>5.5770000000000151E-3</v>
      </c>
      <c r="H156" s="184">
        <v>2988</v>
      </c>
      <c r="I156" s="190">
        <v>0.39330580012910898</v>
      </c>
      <c r="J156" s="53"/>
      <c r="K156" s="184">
        <v>69.708491930400029</v>
      </c>
      <c r="L156" s="190">
        <v>0.4517935585641879</v>
      </c>
      <c r="M156" s="184">
        <v>0.33843608130000663</v>
      </c>
      <c r="N156" s="184">
        <v>-3.6835320000000005E-2</v>
      </c>
      <c r="O156" s="7"/>
    </row>
    <row r="157" spans="1:15" s="77" customFormat="1">
      <c r="A157" s="53"/>
      <c r="B157" s="557" t="s">
        <v>301</v>
      </c>
      <c r="C157" s="184">
        <v>352.6524931799986</v>
      </c>
      <c r="D157" s="184">
        <v>34.869620520000019</v>
      </c>
      <c r="E157" s="190">
        <v>1</v>
      </c>
      <c r="F157" s="184">
        <v>387.52211370000049</v>
      </c>
      <c r="G157" s="190">
        <v>1.4707319477982258E-2</v>
      </c>
      <c r="H157" s="184">
        <v>11582</v>
      </c>
      <c r="I157" s="190">
        <v>0.43596601173761268</v>
      </c>
      <c r="J157" s="53"/>
      <c r="K157" s="184">
        <v>291.32914085049896</v>
      </c>
      <c r="L157" s="190">
        <v>0.75177423571763824</v>
      </c>
      <c r="M157" s="184">
        <v>2.4772335441999838</v>
      </c>
      <c r="N157" s="184">
        <v>-0.32008677000000141</v>
      </c>
      <c r="O157" s="7"/>
    </row>
    <row r="158" spans="1:15" s="77" customFormat="1">
      <c r="A158" s="53"/>
      <c r="B158" s="557" t="s">
        <v>302</v>
      </c>
      <c r="C158" s="184">
        <v>243.39701716000025</v>
      </c>
      <c r="D158" s="184">
        <v>26.641632700000045</v>
      </c>
      <c r="E158" s="190">
        <v>1</v>
      </c>
      <c r="F158" s="184">
        <v>270.03864985999957</v>
      </c>
      <c r="G158" s="190">
        <v>1.2070984798263275E-2</v>
      </c>
      <c r="H158" s="184">
        <v>8301</v>
      </c>
      <c r="I158" s="190">
        <v>0.43536496206455394</v>
      </c>
      <c r="J158" s="53"/>
      <c r="K158" s="184">
        <v>191.22125061960026</v>
      </c>
      <c r="L158" s="190">
        <v>0.70812548766162831</v>
      </c>
      <c r="M158" s="184">
        <v>1.4102021601000061</v>
      </c>
      <c r="N158" s="184">
        <v>-0.19139039000000085</v>
      </c>
      <c r="O158" s="7"/>
    </row>
    <row r="159" spans="1:15" s="77" customFormat="1">
      <c r="A159" s="53"/>
      <c r="B159" s="557" t="s">
        <v>303</v>
      </c>
      <c r="C159" s="184">
        <v>109.2554760200001</v>
      </c>
      <c r="D159" s="184">
        <v>8.227987820000001</v>
      </c>
      <c r="E159" s="190">
        <v>1</v>
      </c>
      <c r="F159" s="184">
        <v>117.48346383999986</v>
      </c>
      <c r="G159" s="190">
        <v>2.0766999999999931E-2</v>
      </c>
      <c r="H159" s="184">
        <v>3281</v>
      </c>
      <c r="I159" s="190">
        <v>0.4373475392897252</v>
      </c>
      <c r="J159" s="53"/>
      <c r="K159" s="184">
        <v>100.10789023090021</v>
      </c>
      <c r="L159" s="190">
        <v>0.85210196361963453</v>
      </c>
      <c r="M159" s="184">
        <v>1.0670313840999923</v>
      </c>
      <c r="N159" s="184">
        <v>-0.12869638000000003</v>
      </c>
      <c r="O159" s="7"/>
    </row>
    <row r="160" spans="1:15" s="77" customFormat="1">
      <c r="A160" s="53"/>
      <c r="B160" s="557" t="s">
        <v>304</v>
      </c>
      <c r="C160" s="184">
        <v>157.57267979999932</v>
      </c>
      <c r="D160" s="184">
        <v>23.01276513000002</v>
      </c>
      <c r="E160" s="190">
        <v>1</v>
      </c>
      <c r="F160" s="184">
        <v>180.58544492999894</v>
      </c>
      <c r="G160" s="190">
        <v>5.3885858090290721E-2</v>
      </c>
      <c r="H160" s="184">
        <v>7807</v>
      </c>
      <c r="I160" s="190">
        <v>0.44898171566025241</v>
      </c>
      <c r="J160" s="53"/>
      <c r="K160" s="184">
        <v>180.51202887060015</v>
      </c>
      <c r="L160" s="190">
        <v>0.99959345527858279</v>
      </c>
      <c r="M160" s="184">
        <v>4.4189958851999966</v>
      </c>
      <c r="N160" s="184">
        <v>-0.62381180999999908</v>
      </c>
      <c r="O160" s="7"/>
    </row>
    <row r="161" spans="1:17" s="77" customFormat="1">
      <c r="A161" s="53"/>
      <c r="B161" s="54" t="s">
        <v>305</v>
      </c>
      <c r="C161" s="184">
        <v>63.620259150000066</v>
      </c>
      <c r="D161" s="184">
        <v>5.3157398699999989</v>
      </c>
      <c r="E161" s="190">
        <v>1</v>
      </c>
      <c r="F161" s="184">
        <v>68.935999020000011</v>
      </c>
      <c r="G161" s="190">
        <v>3.2720185564166469E-2</v>
      </c>
      <c r="H161" s="184">
        <v>2414</v>
      </c>
      <c r="I161" s="190">
        <v>0.43299911867188445</v>
      </c>
      <c r="J161" s="53"/>
      <c r="K161" s="184">
        <v>63.113157581899834</v>
      </c>
      <c r="L161" s="190">
        <v>0.9155326459197225</v>
      </c>
      <c r="M161" s="184">
        <v>0.97671393230000003</v>
      </c>
      <c r="N161" s="184">
        <v>-0.13696652000000048</v>
      </c>
      <c r="O161" s="7"/>
    </row>
    <row r="162" spans="1:17" s="77" customFormat="1">
      <c r="A162" s="53"/>
      <c r="B162" s="54" t="s">
        <v>306</v>
      </c>
      <c r="C162" s="184">
        <v>93.952420649999809</v>
      </c>
      <c r="D162" s="184">
        <v>17.697025260000004</v>
      </c>
      <c r="E162" s="190">
        <v>1</v>
      </c>
      <c r="F162" s="184">
        <v>111.64944590999946</v>
      </c>
      <c r="G162" s="190">
        <v>6.6954232667757949E-2</v>
      </c>
      <c r="H162" s="184">
        <v>5393</v>
      </c>
      <c r="I162" s="190">
        <v>0.45884989083432254</v>
      </c>
      <c r="J162" s="53"/>
      <c r="K162" s="184">
        <v>117.39887128870039</v>
      </c>
      <c r="L162" s="190">
        <v>1.051495332841456</v>
      </c>
      <c r="M162" s="184">
        <v>3.4422819528999846</v>
      </c>
      <c r="N162" s="184">
        <v>-0.48684528999999888</v>
      </c>
      <c r="O162" s="7"/>
    </row>
    <row r="163" spans="1:17" s="77" customFormat="1">
      <c r="A163" s="53"/>
      <c r="B163" s="557" t="s">
        <v>307</v>
      </c>
      <c r="C163" s="184">
        <v>36.428944179999952</v>
      </c>
      <c r="D163" s="184">
        <v>3.871516730000002</v>
      </c>
      <c r="E163" s="190">
        <v>1</v>
      </c>
      <c r="F163" s="184">
        <v>40.300460909999352</v>
      </c>
      <c r="G163" s="190">
        <v>0.27147155932344957</v>
      </c>
      <c r="H163" s="184">
        <v>5024</v>
      </c>
      <c r="I163" s="190">
        <v>0.50569623558095345</v>
      </c>
      <c r="J163" s="53"/>
      <c r="K163" s="184">
        <v>68.945852849999184</v>
      </c>
      <c r="L163" s="190">
        <v>1.7107956408729592</v>
      </c>
      <c r="M163" s="184">
        <v>5.5636072808999781</v>
      </c>
      <c r="N163" s="184">
        <v>-0.89710672999999896</v>
      </c>
      <c r="O163" s="7"/>
    </row>
    <row r="164" spans="1:17" s="77" customFormat="1">
      <c r="A164" s="53"/>
      <c r="B164" s="54" t="s">
        <v>308</v>
      </c>
      <c r="C164" s="184">
        <v>16.856278179999979</v>
      </c>
      <c r="D164" s="184">
        <v>1.5925269399999993</v>
      </c>
      <c r="E164" s="190">
        <v>1</v>
      </c>
      <c r="F164" s="184">
        <v>18.448805120000035</v>
      </c>
      <c r="G164" s="190">
        <v>0.14207899999999987</v>
      </c>
      <c r="H164" s="184">
        <v>1744</v>
      </c>
      <c r="I164" s="190">
        <v>0.47009475408329465</v>
      </c>
      <c r="J164" s="53"/>
      <c r="K164" s="184">
        <v>24.833926080599891</v>
      </c>
      <c r="L164" s="190">
        <v>1.3460994313218733</v>
      </c>
      <c r="M164" s="184">
        <v>1.2322066214999983</v>
      </c>
      <c r="N164" s="184">
        <v>-0.25497641000000021</v>
      </c>
      <c r="O164" s="7"/>
    </row>
    <row r="165" spans="1:17" s="77" customFormat="1">
      <c r="A165" s="53"/>
      <c r="B165" s="54" t="s">
        <v>309</v>
      </c>
      <c r="C165" s="184">
        <v>8.8519922499999932</v>
      </c>
      <c r="D165" s="184">
        <v>0.95785200000000026</v>
      </c>
      <c r="E165" s="190">
        <v>1</v>
      </c>
      <c r="F165" s="184">
        <v>9.8098442500000314</v>
      </c>
      <c r="G165" s="190">
        <v>0.25926999999999939</v>
      </c>
      <c r="H165" s="184">
        <v>2207</v>
      </c>
      <c r="I165" s="190">
        <v>0.59388047250556542</v>
      </c>
      <c r="J165" s="53"/>
      <c r="K165" s="184">
        <v>21.309846993900067</v>
      </c>
      <c r="L165" s="190">
        <v>2.1722920824048875</v>
      </c>
      <c r="M165" s="184">
        <v>1.5104746040999952</v>
      </c>
      <c r="N165" s="184">
        <v>-0.19012925999999983</v>
      </c>
      <c r="O165" s="7"/>
    </row>
    <row r="166" spans="1:17" s="77" customFormat="1">
      <c r="A166" s="53"/>
      <c r="B166" s="557" t="s">
        <v>310</v>
      </c>
      <c r="C166" s="184">
        <v>10.720673750000017</v>
      </c>
      <c r="D166" s="184">
        <v>1.3211377899999999</v>
      </c>
      <c r="E166" s="190">
        <v>1</v>
      </c>
      <c r="F166" s="184">
        <v>12.041811540000014</v>
      </c>
      <c r="G166" s="190">
        <v>0.47964899999999983</v>
      </c>
      <c r="H166" s="184">
        <v>1073</v>
      </c>
      <c r="I166" s="190">
        <v>0.48840076183015041</v>
      </c>
      <c r="J166" s="53"/>
      <c r="K166" s="184">
        <v>22.802079775499983</v>
      </c>
      <c r="L166" s="190">
        <v>1.8935755388428863</v>
      </c>
      <c r="M166" s="184">
        <v>2.8209260552999957</v>
      </c>
      <c r="N166" s="184">
        <v>-0.45200106000000001</v>
      </c>
      <c r="O166" s="7"/>
    </row>
    <row r="167" spans="1:17" s="77" customFormat="1">
      <c r="A167" s="53"/>
      <c r="B167" s="54" t="s">
        <v>311</v>
      </c>
      <c r="C167" s="184">
        <v>39.288346949999941</v>
      </c>
      <c r="D167" s="184">
        <v>2.5146285600000007</v>
      </c>
      <c r="E167" s="190">
        <v>1</v>
      </c>
      <c r="F167" s="184">
        <v>41.802975509999932</v>
      </c>
      <c r="G167" s="190">
        <v>1</v>
      </c>
      <c r="H167" s="184">
        <v>2988</v>
      </c>
      <c r="I167" s="190">
        <v>0.68898825637944583</v>
      </c>
      <c r="J167" s="53"/>
      <c r="K167" s="184">
        <v>111.47093342880018</v>
      </c>
      <c r="L167" s="190">
        <v>2.6665789233623847</v>
      </c>
      <c r="M167" s="184">
        <v>19.884537251800008</v>
      </c>
      <c r="N167" s="184">
        <v>-10.976752979999985</v>
      </c>
      <c r="O167" s="7"/>
    </row>
    <row r="168" spans="1:17">
      <c r="A168" s="582" t="s">
        <v>318</v>
      </c>
      <c r="B168" s="582"/>
      <c r="C168" s="185">
        <v>804.74695477999705</v>
      </c>
      <c r="D168" s="185">
        <v>90.468372190000053</v>
      </c>
      <c r="E168" s="192">
        <v>1</v>
      </c>
      <c r="F168" s="185">
        <v>895.2153269699985</v>
      </c>
      <c r="G168" s="192">
        <v>3.2295241749720704E-2</v>
      </c>
      <c r="H168" s="185">
        <v>32030</v>
      </c>
      <c r="I168" s="192">
        <v>0.44199392456796283</v>
      </c>
      <c r="J168" s="159"/>
      <c r="K168" s="185">
        <v>753.91020036549855</v>
      </c>
      <c r="L168" s="192">
        <v>0.75278880817418181</v>
      </c>
      <c r="M168" s="185">
        <v>32.812185655199976</v>
      </c>
      <c r="N168" s="185">
        <v>-12.869354759999984</v>
      </c>
    </row>
    <row r="169" spans="1:17">
      <c r="A169" s="587" t="s">
        <v>319</v>
      </c>
      <c r="B169" s="587"/>
      <c r="C169" s="374">
        <v>55505.191231931814</v>
      </c>
      <c r="D169" s="374">
        <v>4814.0230214099856</v>
      </c>
      <c r="E169" s="375">
        <v>1</v>
      </c>
      <c r="F169" s="374">
        <v>60319.21425333256</v>
      </c>
      <c r="G169" s="159"/>
      <c r="H169" s="374">
        <v>1283636</v>
      </c>
      <c r="I169" s="159"/>
      <c r="J169" s="159"/>
      <c r="K169" s="374">
        <v>13319.170152570918</v>
      </c>
      <c r="L169" s="375">
        <v>0.18619089886758866</v>
      </c>
      <c r="M169" s="374">
        <v>425.39624461429491</v>
      </c>
      <c r="N169" s="374">
        <v>-219.93649798000055</v>
      </c>
      <c r="P169" s="400"/>
      <c r="Q169" s="400"/>
    </row>
    <row r="170" spans="1:17">
      <c r="A170" s="161"/>
      <c r="B170" s="161"/>
      <c r="C170" s="162"/>
      <c r="D170" s="162"/>
      <c r="E170" s="163"/>
      <c r="F170" s="162"/>
      <c r="G170" s="164"/>
      <c r="H170" s="162"/>
      <c r="I170" s="164"/>
      <c r="J170" s="465"/>
      <c r="K170" s="162"/>
      <c r="L170" s="466"/>
      <c r="M170" s="165"/>
      <c r="N170" s="165"/>
    </row>
    <row r="171" spans="1:17" ht="45.6" customHeight="1">
      <c r="A171" s="588" t="s">
        <v>321</v>
      </c>
      <c r="B171" s="588"/>
      <c r="C171" s="588"/>
      <c r="D171" s="588"/>
      <c r="E171" s="588"/>
      <c r="F171" s="588"/>
      <c r="G171" s="588"/>
      <c r="H171" s="588"/>
      <c r="I171" s="588"/>
      <c r="J171" s="588"/>
      <c r="K171" s="588"/>
      <c r="L171" s="588"/>
      <c r="M171" s="588"/>
      <c r="N171" s="588"/>
    </row>
    <row r="172" spans="1:17">
      <c r="A172" s="281"/>
      <c r="B172" s="281"/>
      <c r="C172" s="482"/>
      <c r="D172" s="482"/>
      <c r="E172" s="483"/>
      <c r="F172" s="482"/>
      <c r="G172" s="460"/>
      <c r="H172" s="482"/>
      <c r="I172" s="460"/>
      <c r="J172" s="484"/>
      <c r="K172" s="482"/>
      <c r="L172" s="485"/>
      <c r="M172" s="486"/>
      <c r="N172" s="486"/>
    </row>
    <row r="173" spans="1:17" ht="43.5" customHeight="1">
      <c r="A173" s="588" t="s">
        <v>322</v>
      </c>
      <c r="B173" s="588"/>
      <c r="C173" s="588"/>
      <c r="D173" s="588"/>
      <c r="E173" s="588"/>
      <c r="F173" s="588"/>
      <c r="G173" s="588"/>
      <c r="H173" s="588"/>
      <c r="I173" s="588"/>
      <c r="J173" s="588"/>
      <c r="K173" s="588"/>
      <c r="L173" s="588"/>
      <c r="M173" s="588"/>
      <c r="N173" s="588"/>
    </row>
    <row r="174" spans="1:17">
      <c r="A174" s="281"/>
      <c r="B174" s="281"/>
      <c r="C174" s="482"/>
      <c r="D174" s="482"/>
      <c r="E174" s="483"/>
      <c r="F174" s="482"/>
      <c r="G174" s="460"/>
      <c r="H174" s="482"/>
      <c r="I174" s="460"/>
      <c r="J174" s="484"/>
      <c r="K174" s="482"/>
      <c r="L174" s="485"/>
      <c r="M174" s="486"/>
      <c r="N174" s="486"/>
    </row>
    <row r="175" spans="1:17" ht="51.6" customHeight="1">
      <c r="A175" s="588" t="s">
        <v>323</v>
      </c>
      <c r="B175" s="588"/>
      <c r="C175" s="588"/>
      <c r="D175" s="588"/>
      <c r="E175" s="588"/>
      <c r="F175" s="588"/>
      <c r="G175" s="588"/>
      <c r="H175" s="588"/>
      <c r="I175" s="588"/>
      <c r="J175" s="588"/>
      <c r="K175" s="588"/>
      <c r="L175" s="588"/>
      <c r="M175" s="588"/>
      <c r="N175" s="588"/>
    </row>
    <row r="176" spans="1:17">
      <c r="A176" s="281"/>
      <c r="B176" s="281"/>
      <c r="C176" s="482"/>
      <c r="D176" s="482"/>
      <c r="E176" s="483"/>
      <c r="F176" s="482"/>
      <c r="G176" s="460"/>
      <c r="H176" s="482"/>
      <c r="I176" s="460"/>
      <c r="J176" s="484"/>
      <c r="K176" s="482"/>
      <c r="L176" s="485"/>
      <c r="M176" s="486"/>
      <c r="N176" s="486"/>
    </row>
    <row r="177" spans="1:14" ht="27.95" customHeight="1">
      <c r="A177" s="588" t="s">
        <v>324</v>
      </c>
      <c r="B177" s="588"/>
      <c r="C177" s="588"/>
      <c r="D177" s="588"/>
      <c r="E177" s="588"/>
      <c r="F177" s="588"/>
      <c r="G177" s="588"/>
      <c r="H177" s="588"/>
      <c r="I177" s="588"/>
      <c r="J177" s="588"/>
      <c r="K177" s="588"/>
      <c r="L177" s="588"/>
      <c r="M177" s="588"/>
      <c r="N177" s="588"/>
    </row>
    <row r="178" spans="1:14">
      <c r="A178" s="487"/>
      <c r="B178" s="487"/>
      <c r="C178" s="488"/>
      <c r="D178" s="488"/>
      <c r="E178" s="489"/>
      <c r="F178" s="488"/>
      <c r="G178" s="490"/>
      <c r="H178" s="488"/>
      <c r="I178" s="490"/>
      <c r="J178" s="491"/>
      <c r="K178" s="488"/>
      <c r="L178" s="492"/>
      <c r="M178" s="493"/>
      <c r="N178" s="493"/>
    </row>
    <row r="179" spans="1:14">
      <c r="A179" s="589" t="s">
        <v>325</v>
      </c>
      <c r="B179" s="589"/>
      <c r="C179" s="589"/>
      <c r="D179" s="589"/>
      <c r="E179" s="589"/>
      <c r="F179" s="589"/>
      <c r="G179" s="589"/>
      <c r="H179" s="589"/>
      <c r="I179" s="589"/>
      <c r="J179" s="589"/>
      <c r="K179" s="589"/>
      <c r="L179" s="589"/>
      <c r="M179" s="589"/>
      <c r="N179" s="589"/>
    </row>
    <row r="180" spans="1:14">
      <c r="A180" s="9"/>
      <c r="B180" s="9"/>
      <c r="C180" s="9"/>
      <c r="D180" s="9"/>
      <c r="E180" s="9"/>
      <c r="F180" s="9"/>
      <c r="G180" s="9"/>
      <c r="H180" s="9"/>
      <c r="I180" s="9"/>
      <c r="J180" s="9"/>
      <c r="K180" s="9"/>
      <c r="L180" s="9"/>
      <c r="M180" s="9"/>
      <c r="N180" s="9"/>
    </row>
  </sheetData>
  <mergeCells count="2363">
    <mergeCell ref="A93:B93"/>
    <mergeCell ref="A111:B111"/>
    <mergeCell ref="A112:B112"/>
    <mergeCell ref="A130:B130"/>
    <mergeCell ref="A131:B131"/>
    <mergeCell ref="A149:B149"/>
    <mergeCell ref="A150:B150"/>
    <mergeCell ref="A168:B168"/>
    <mergeCell ref="A169:B169"/>
    <mergeCell ref="A171:N171"/>
    <mergeCell ref="A173:N173"/>
    <mergeCell ref="A175:N175"/>
    <mergeCell ref="A177:N177"/>
    <mergeCell ref="A179:N179"/>
    <mergeCell ref="YT90:ZG90"/>
    <mergeCell ref="ZH90:ZU90"/>
    <mergeCell ref="QR90:RE90"/>
    <mergeCell ref="RF90:RS90"/>
    <mergeCell ref="RT90:SG90"/>
    <mergeCell ref="SH90:SU90"/>
    <mergeCell ref="SV90:TI90"/>
    <mergeCell ref="ON92:PA92"/>
    <mergeCell ref="PB92:PO92"/>
    <mergeCell ref="PP92:QC92"/>
    <mergeCell ref="QD92:QQ92"/>
    <mergeCell ref="LH92:LU92"/>
    <mergeCell ref="LV92:MI92"/>
    <mergeCell ref="MJ92:MW92"/>
    <mergeCell ref="MX92:NK92"/>
    <mergeCell ref="NL92:NY92"/>
    <mergeCell ref="IP92:JC92"/>
    <mergeCell ref="JD92:JQ92"/>
    <mergeCell ref="A65:B65"/>
    <mergeCell ref="NL90:NY90"/>
    <mergeCell ref="IP90:JC90"/>
    <mergeCell ref="JD90:JQ90"/>
    <mergeCell ref="JR90:KE90"/>
    <mergeCell ref="KF90:KS90"/>
    <mergeCell ref="KT90:LG90"/>
    <mergeCell ref="FX90:GK90"/>
    <mergeCell ref="GL90:GY90"/>
    <mergeCell ref="GZ90:HM90"/>
    <mergeCell ref="HN90:IA90"/>
    <mergeCell ref="UL90:UY90"/>
    <mergeCell ref="UZ90:VM90"/>
    <mergeCell ref="VN90:WA90"/>
    <mergeCell ref="A4:N4"/>
    <mergeCell ref="A88:N88"/>
    <mergeCell ref="Z90:AM90"/>
    <mergeCell ref="A46:B46"/>
    <mergeCell ref="A85:B85"/>
    <mergeCell ref="NZ90:OM90"/>
    <mergeCell ref="ON90:PA90"/>
    <mergeCell ref="PB90:PO90"/>
    <mergeCell ref="PP90:QC90"/>
    <mergeCell ref="QD90:QQ90"/>
    <mergeCell ref="LH90:LU90"/>
    <mergeCell ref="LV90:MI90"/>
    <mergeCell ref="MJ90:MW90"/>
    <mergeCell ref="MX90:NK90"/>
    <mergeCell ref="A9:B9"/>
    <mergeCell ref="A84:B84"/>
    <mergeCell ref="A47:B47"/>
    <mergeCell ref="IB90:IO90"/>
    <mergeCell ref="A28:B28"/>
    <mergeCell ref="DF90:DS90"/>
    <mergeCell ref="DT90:EG90"/>
    <mergeCell ref="EH90:EU90"/>
    <mergeCell ref="EV90:FI90"/>
    <mergeCell ref="FJ90:FW90"/>
    <mergeCell ref="AN90:BA90"/>
    <mergeCell ref="BB90:BO90"/>
    <mergeCell ref="A27:B27"/>
    <mergeCell ref="A66:B66"/>
    <mergeCell ref="BP90:CC90"/>
    <mergeCell ref="CD90:CQ90"/>
    <mergeCell ref="CR90:DE90"/>
    <mergeCell ref="AKP90:ALC90"/>
    <mergeCell ref="ALD90:ALQ90"/>
    <mergeCell ref="ALR90:AME90"/>
    <mergeCell ref="AGV90:AHI90"/>
    <mergeCell ref="AHJ90:AHW90"/>
    <mergeCell ref="AHX90:AIK90"/>
    <mergeCell ref="AIL90:AIY90"/>
    <mergeCell ref="AIZ90:AJM90"/>
    <mergeCell ref="AED90:AEQ90"/>
    <mergeCell ref="AER90:AFE90"/>
    <mergeCell ref="AFF90:AFS90"/>
    <mergeCell ref="AFT90:AGG90"/>
    <mergeCell ref="AGH90:AGU90"/>
    <mergeCell ref="ABL90:ABY90"/>
    <mergeCell ref="ABZ90:ACM90"/>
    <mergeCell ref="ACN90:ADA90"/>
    <mergeCell ref="ADB90:ADO90"/>
    <mergeCell ref="ADP90:AEC90"/>
    <mergeCell ref="ZV90:AAI90"/>
    <mergeCell ref="TJ90:TW90"/>
    <mergeCell ref="TX90:UK90"/>
    <mergeCell ref="AUH90:AUU90"/>
    <mergeCell ref="AUV90:AVI90"/>
    <mergeCell ref="AVJ90:AVW90"/>
    <mergeCell ref="AVX90:AWK90"/>
    <mergeCell ref="AWL90:AWY90"/>
    <mergeCell ref="ARP90:ASC90"/>
    <mergeCell ref="ASD90:ASQ90"/>
    <mergeCell ref="ASR90:ATE90"/>
    <mergeCell ref="ATF90:ATS90"/>
    <mergeCell ref="ATT90:AUG90"/>
    <mergeCell ref="AOX90:APK90"/>
    <mergeCell ref="APL90:APY90"/>
    <mergeCell ref="APZ90:AQM90"/>
    <mergeCell ref="AQN90:ARA90"/>
    <mergeCell ref="ARB90:ARO90"/>
    <mergeCell ref="AMF90:AMS90"/>
    <mergeCell ref="AMT90:ANG90"/>
    <mergeCell ref="ANH90:ANU90"/>
    <mergeCell ref="ANV90:AOI90"/>
    <mergeCell ref="AOJ90:AOW90"/>
    <mergeCell ref="AJN90:AKA90"/>
    <mergeCell ref="AKB90:AKO90"/>
    <mergeCell ref="AZR90:BAE90"/>
    <mergeCell ref="BAF90:BAS90"/>
    <mergeCell ref="BAT90:BBG90"/>
    <mergeCell ref="BBH90:BBU90"/>
    <mergeCell ref="BBV90:BCI90"/>
    <mergeCell ref="AWZ90:AXM90"/>
    <mergeCell ref="AXN90:AYA90"/>
    <mergeCell ref="AYB90:AYO90"/>
    <mergeCell ref="AYP90:AZC90"/>
    <mergeCell ref="AZD90:AZQ90"/>
    <mergeCell ref="AAJ90:AAW90"/>
    <mergeCell ref="AAX90:ABK90"/>
    <mergeCell ref="WB90:WO90"/>
    <mergeCell ref="WP90:XC90"/>
    <mergeCell ref="XD90:XQ90"/>
    <mergeCell ref="XR90:YE90"/>
    <mergeCell ref="YF90:YS90"/>
    <mergeCell ref="BKL90:BKY90"/>
    <mergeCell ref="BKZ90:BLM90"/>
    <mergeCell ref="BLN90:BMA90"/>
    <mergeCell ref="BMB90:BMO90"/>
    <mergeCell ref="BMP90:BNC90"/>
    <mergeCell ref="BHT90:BIG90"/>
    <mergeCell ref="BIH90:BIU90"/>
    <mergeCell ref="BIV90:BJI90"/>
    <mergeCell ref="BJJ90:BJW90"/>
    <mergeCell ref="BJX90:BKK90"/>
    <mergeCell ref="BFB90:BFO90"/>
    <mergeCell ref="BFP90:BGC90"/>
    <mergeCell ref="BGD90:BGQ90"/>
    <mergeCell ref="BGR90:BHE90"/>
    <mergeCell ref="BHF90:BHS90"/>
    <mergeCell ref="BCJ90:BCW90"/>
    <mergeCell ref="BCX90:BDK90"/>
    <mergeCell ref="BDL90:BDY90"/>
    <mergeCell ref="BDZ90:BEM90"/>
    <mergeCell ref="BEN90:BFA90"/>
    <mergeCell ref="BVF90:BVS90"/>
    <mergeCell ref="BVT90:BWG90"/>
    <mergeCell ref="BWH90:BWU90"/>
    <mergeCell ref="BWV90:BXI90"/>
    <mergeCell ref="BXJ90:BXW90"/>
    <mergeCell ref="BSN90:BTA90"/>
    <mergeCell ref="BTB90:BTO90"/>
    <mergeCell ref="BTP90:BUC90"/>
    <mergeCell ref="BUD90:BUQ90"/>
    <mergeCell ref="BUR90:BVE90"/>
    <mergeCell ref="BPV90:BQI90"/>
    <mergeCell ref="BQJ90:BQW90"/>
    <mergeCell ref="BQX90:BRK90"/>
    <mergeCell ref="BRL90:BRY90"/>
    <mergeCell ref="BRZ90:BSM90"/>
    <mergeCell ref="BND90:BNQ90"/>
    <mergeCell ref="BNR90:BOE90"/>
    <mergeCell ref="BOF90:BOS90"/>
    <mergeCell ref="BOT90:BPG90"/>
    <mergeCell ref="BPH90:BPU90"/>
    <mergeCell ref="CFZ90:CGM90"/>
    <mergeCell ref="CGN90:CHA90"/>
    <mergeCell ref="CHB90:CHO90"/>
    <mergeCell ref="CHP90:CIC90"/>
    <mergeCell ref="CID90:CIQ90"/>
    <mergeCell ref="CDH90:CDU90"/>
    <mergeCell ref="CDV90:CEI90"/>
    <mergeCell ref="CEJ90:CEW90"/>
    <mergeCell ref="CEX90:CFK90"/>
    <mergeCell ref="CFL90:CFY90"/>
    <mergeCell ref="CAP90:CBC90"/>
    <mergeCell ref="CBD90:CBQ90"/>
    <mergeCell ref="CBR90:CCE90"/>
    <mergeCell ref="CCF90:CCS90"/>
    <mergeCell ref="CCT90:CDG90"/>
    <mergeCell ref="BXX90:BYK90"/>
    <mergeCell ref="BYL90:BYY90"/>
    <mergeCell ref="BYZ90:BZM90"/>
    <mergeCell ref="BZN90:CAA90"/>
    <mergeCell ref="CAB90:CAO90"/>
    <mergeCell ref="CQT90:CRG90"/>
    <mergeCell ref="CRH90:CRU90"/>
    <mergeCell ref="CRV90:CSI90"/>
    <mergeCell ref="CSJ90:CSW90"/>
    <mergeCell ref="CSX90:CTK90"/>
    <mergeCell ref="COB90:COO90"/>
    <mergeCell ref="COP90:CPC90"/>
    <mergeCell ref="CPD90:CPQ90"/>
    <mergeCell ref="CPR90:CQE90"/>
    <mergeCell ref="CQF90:CQS90"/>
    <mergeCell ref="CLJ90:CLW90"/>
    <mergeCell ref="CLX90:CMK90"/>
    <mergeCell ref="CML90:CMY90"/>
    <mergeCell ref="CMZ90:CNM90"/>
    <mergeCell ref="CNN90:COA90"/>
    <mergeCell ref="CIR90:CJE90"/>
    <mergeCell ref="CJF90:CJS90"/>
    <mergeCell ref="CJT90:CKG90"/>
    <mergeCell ref="CKH90:CKU90"/>
    <mergeCell ref="CKV90:CLI90"/>
    <mergeCell ref="DBN90:DCA90"/>
    <mergeCell ref="DCB90:DCO90"/>
    <mergeCell ref="DCP90:DDC90"/>
    <mergeCell ref="DDD90:DDQ90"/>
    <mergeCell ref="DDR90:DEE90"/>
    <mergeCell ref="CYV90:CZI90"/>
    <mergeCell ref="CZJ90:CZW90"/>
    <mergeCell ref="CZX90:DAK90"/>
    <mergeCell ref="DAL90:DAY90"/>
    <mergeCell ref="DAZ90:DBM90"/>
    <mergeCell ref="CWD90:CWQ90"/>
    <mergeCell ref="CWR90:CXE90"/>
    <mergeCell ref="CXF90:CXS90"/>
    <mergeCell ref="CXT90:CYG90"/>
    <mergeCell ref="CYH90:CYU90"/>
    <mergeCell ref="CTL90:CTY90"/>
    <mergeCell ref="CTZ90:CUM90"/>
    <mergeCell ref="CUN90:CVA90"/>
    <mergeCell ref="CVB90:CVO90"/>
    <mergeCell ref="CVP90:CWC90"/>
    <mergeCell ref="DMH90:DMU90"/>
    <mergeCell ref="DMV90:DNI90"/>
    <mergeCell ref="DNJ90:DNW90"/>
    <mergeCell ref="DNX90:DOK90"/>
    <mergeCell ref="DOL90:DOY90"/>
    <mergeCell ref="DJP90:DKC90"/>
    <mergeCell ref="DKD90:DKQ90"/>
    <mergeCell ref="DKR90:DLE90"/>
    <mergeCell ref="DLF90:DLS90"/>
    <mergeCell ref="DLT90:DMG90"/>
    <mergeCell ref="DGX90:DHK90"/>
    <mergeCell ref="DHL90:DHY90"/>
    <mergeCell ref="DHZ90:DIM90"/>
    <mergeCell ref="DIN90:DJA90"/>
    <mergeCell ref="DJB90:DJO90"/>
    <mergeCell ref="DEF90:DES90"/>
    <mergeCell ref="DET90:DFG90"/>
    <mergeCell ref="DFH90:DFU90"/>
    <mergeCell ref="DFV90:DGI90"/>
    <mergeCell ref="DGJ90:DGW90"/>
    <mergeCell ref="DXB90:DXO90"/>
    <mergeCell ref="DXP90:DYC90"/>
    <mergeCell ref="DYD90:DYQ90"/>
    <mergeCell ref="DYR90:DZE90"/>
    <mergeCell ref="DZF90:DZS90"/>
    <mergeCell ref="DUJ90:DUW90"/>
    <mergeCell ref="DUX90:DVK90"/>
    <mergeCell ref="DVL90:DVY90"/>
    <mergeCell ref="DVZ90:DWM90"/>
    <mergeCell ref="DWN90:DXA90"/>
    <mergeCell ref="DRR90:DSE90"/>
    <mergeCell ref="DSF90:DSS90"/>
    <mergeCell ref="DST90:DTG90"/>
    <mergeCell ref="DTH90:DTU90"/>
    <mergeCell ref="DTV90:DUI90"/>
    <mergeCell ref="DOZ90:DPM90"/>
    <mergeCell ref="DPN90:DQA90"/>
    <mergeCell ref="DQB90:DQO90"/>
    <mergeCell ref="DQP90:DRC90"/>
    <mergeCell ref="DRD90:DRQ90"/>
    <mergeCell ref="EHV90:EII90"/>
    <mergeCell ref="EIJ90:EIW90"/>
    <mergeCell ref="EIX90:EJK90"/>
    <mergeCell ref="EJL90:EJY90"/>
    <mergeCell ref="EJZ90:EKM90"/>
    <mergeCell ref="EFD90:EFQ90"/>
    <mergeCell ref="EFR90:EGE90"/>
    <mergeCell ref="EGF90:EGS90"/>
    <mergeCell ref="EGT90:EHG90"/>
    <mergeCell ref="EHH90:EHU90"/>
    <mergeCell ref="ECL90:ECY90"/>
    <mergeCell ref="ECZ90:EDM90"/>
    <mergeCell ref="EDN90:EEA90"/>
    <mergeCell ref="EEB90:EEO90"/>
    <mergeCell ref="EEP90:EFC90"/>
    <mergeCell ref="DZT90:EAG90"/>
    <mergeCell ref="EAH90:EAU90"/>
    <mergeCell ref="EAV90:EBI90"/>
    <mergeCell ref="EBJ90:EBW90"/>
    <mergeCell ref="EBX90:ECK90"/>
    <mergeCell ref="ESP90:ETC90"/>
    <mergeCell ref="ETD90:ETQ90"/>
    <mergeCell ref="ETR90:EUE90"/>
    <mergeCell ref="EUF90:EUS90"/>
    <mergeCell ref="EUT90:EVG90"/>
    <mergeCell ref="EPX90:EQK90"/>
    <mergeCell ref="EQL90:EQY90"/>
    <mergeCell ref="EQZ90:ERM90"/>
    <mergeCell ref="ERN90:ESA90"/>
    <mergeCell ref="ESB90:ESO90"/>
    <mergeCell ref="ENF90:ENS90"/>
    <mergeCell ref="ENT90:EOG90"/>
    <mergeCell ref="EOH90:EOU90"/>
    <mergeCell ref="EOV90:EPI90"/>
    <mergeCell ref="EPJ90:EPW90"/>
    <mergeCell ref="EKN90:ELA90"/>
    <mergeCell ref="ELB90:ELO90"/>
    <mergeCell ref="ELP90:EMC90"/>
    <mergeCell ref="EMD90:EMQ90"/>
    <mergeCell ref="EMR90:ENE90"/>
    <mergeCell ref="FDJ90:FDW90"/>
    <mergeCell ref="FDX90:FEK90"/>
    <mergeCell ref="FEL90:FEY90"/>
    <mergeCell ref="FEZ90:FFM90"/>
    <mergeCell ref="FFN90:FGA90"/>
    <mergeCell ref="FAR90:FBE90"/>
    <mergeCell ref="FBF90:FBS90"/>
    <mergeCell ref="FBT90:FCG90"/>
    <mergeCell ref="FCH90:FCU90"/>
    <mergeCell ref="FCV90:FDI90"/>
    <mergeCell ref="EXZ90:EYM90"/>
    <mergeCell ref="EYN90:EZA90"/>
    <mergeCell ref="EZB90:EZO90"/>
    <mergeCell ref="EZP90:FAC90"/>
    <mergeCell ref="FAD90:FAQ90"/>
    <mergeCell ref="EVH90:EVU90"/>
    <mergeCell ref="EVV90:EWI90"/>
    <mergeCell ref="EWJ90:EWW90"/>
    <mergeCell ref="EWX90:EXK90"/>
    <mergeCell ref="EXL90:EXY90"/>
    <mergeCell ref="FOD90:FOQ90"/>
    <mergeCell ref="FOR90:FPE90"/>
    <mergeCell ref="FPF90:FPS90"/>
    <mergeCell ref="FPT90:FQG90"/>
    <mergeCell ref="FQH90:FQU90"/>
    <mergeCell ref="FLL90:FLY90"/>
    <mergeCell ref="FLZ90:FMM90"/>
    <mergeCell ref="FMN90:FNA90"/>
    <mergeCell ref="FNB90:FNO90"/>
    <mergeCell ref="FNP90:FOC90"/>
    <mergeCell ref="FIT90:FJG90"/>
    <mergeCell ref="FJH90:FJU90"/>
    <mergeCell ref="FJV90:FKI90"/>
    <mergeCell ref="FKJ90:FKW90"/>
    <mergeCell ref="FKX90:FLK90"/>
    <mergeCell ref="FGB90:FGO90"/>
    <mergeCell ref="FGP90:FHC90"/>
    <mergeCell ref="FHD90:FHQ90"/>
    <mergeCell ref="FHR90:FIE90"/>
    <mergeCell ref="FIF90:FIS90"/>
    <mergeCell ref="FYX90:FZK90"/>
    <mergeCell ref="FZL90:FZY90"/>
    <mergeCell ref="FZZ90:GAM90"/>
    <mergeCell ref="GAN90:GBA90"/>
    <mergeCell ref="GBB90:GBO90"/>
    <mergeCell ref="FWF90:FWS90"/>
    <mergeCell ref="FWT90:FXG90"/>
    <mergeCell ref="FXH90:FXU90"/>
    <mergeCell ref="FXV90:FYI90"/>
    <mergeCell ref="FYJ90:FYW90"/>
    <mergeCell ref="FTN90:FUA90"/>
    <mergeCell ref="FUB90:FUO90"/>
    <mergeCell ref="FUP90:FVC90"/>
    <mergeCell ref="FVD90:FVQ90"/>
    <mergeCell ref="FVR90:FWE90"/>
    <mergeCell ref="FQV90:FRI90"/>
    <mergeCell ref="FRJ90:FRW90"/>
    <mergeCell ref="FRX90:FSK90"/>
    <mergeCell ref="FSL90:FSY90"/>
    <mergeCell ref="FSZ90:FTM90"/>
    <mergeCell ref="GJR90:GKE90"/>
    <mergeCell ref="GKF90:GKS90"/>
    <mergeCell ref="GKT90:GLG90"/>
    <mergeCell ref="GLH90:GLU90"/>
    <mergeCell ref="GLV90:GMI90"/>
    <mergeCell ref="GGZ90:GHM90"/>
    <mergeCell ref="GHN90:GIA90"/>
    <mergeCell ref="GIB90:GIO90"/>
    <mergeCell ref="GIP90:GJC90"/>
    <mergeCell ref="GJD90:GJQ90"/>
    <mergeCell ref="GEH90:GEU90"/>
    <mergeCell ref="GEV90:GFI90"/>
    <mergeCell ref="GFJ90:GFW90"/>
    <mergeCell ref="GFX90:GGK90"/>
    <mergeCell ref="GGL90:GGY90"/>
    <mergeCell ref="GBP90:GCC90"/>
    <mergeCell ref="GCD90:GCQ90"/>
    <mergeCell ref="GCR90:GDE90"/>
    <mergeCell ref="GDF90:GDS90"/>
    <mergeCell ref="GDT90:GEG90"/>
    <mergeCell ref="GUL90:GUY90"/>
    <mergeCell ref="GUZ90:GVM90"/>
    <mergeCell ref="GVN90:GWA90"/>
    <mergeCell ref="GWB90:GWO90"/>
    <mergeCell ref="GWP90:GXC90"/>
    <mergeCell ref="GRT90:GSG90"/>
    <mergeCell ref="GSH90:GSU90"/>
    <mergeCell ref="GSV90:GTI90"/>
    <mergeCell ref="GTJ90:GTW90"/>
    <mergeCell ref="GTX90:GUK90"/>
    <mergeCell ref="GPB90:GPO90"/>
    <mergeCell ref="GPP90:GQC90"/>
    <mergeCell ref="GQD90:GQQ90"/>
    <mergeCell ref="GQR90:GRE90"/>
    <mergeCell ref="GRF90:GRS90"/>
    <mergeCell ref="GMJ90:GMW90"/>
    <mergeCell ref="GMX90:GNK90"/>
    <mergeCell ref="GNL90:GNY90"/>
    <mergeCell ref="GNZ90:GOM90"/>
    <mergeCell ref="GON90:GPA90"/>
    <mergeCell ref="HFF90:HFS90"/>
    <mergeCell ref="HFT90:HGG90"/>
    <mergeCell ref="HGH90:HGU90"/>
    <mergeCell ref="HGV90:HHI90"/>
    <mergeCell ref="HHJ90:HHW90"/>
    <mergeCell ref="HCN90:HDA90"/>
    <mergeCell ref="HDB90:HDO90"/>
    <mergeCell ref="HDP90:HEC90"/>
    <mergeCell ref="HED90:HEQ90"/>
    <mergeCell ref="HER90:HFE90"/>
    <mergeCell ref="GZV90:HAI90"/>
    <mergeCell ref="HAJ90:HAW90"/>
    <mergeCell ref="HAX90:HBK90"/>
    <mergeCell ref="HBL90:HBY90"/>
    <mergeCell ref="HBZ90:HCM90"/>
    <mergeCell ref="GXD90:GXQ90"/>
    <mergeCell ref="GXR90:GYE90"/>
    <mergeCell ref="GYF90:GYS90"/>
    <mergeCell ref="GYT90:GZG90"/>
    <mergeCell ref="GZH90:GZU90"/>
    <mergeCell ref="HPZ90:HQM90"/>
    <mergeCell ref="HQN90:HRA90"/>
    <mergeCell ref="HRB90:HRO90"/>
    <mergeCell ref="HRP90:HSC90"/>
    <mergeCell ref="HSD90:HSQ90"/>
    <mergeCell ref="HNH90:HNU90"/>
    <mergeCell ref="HNV90:HOI90"/>
    <mergeCell ref="HOJ90:HOW90"/>
    <mergeCell ref="HOX90:HPK90"/>
    <mergeCell ref="HPL90:HPY90"/>
    <mergeCell ref="HKP90:HLC90"/>
    <mergeCell ref="HLD90:HLQ90"/>
    <mergeCell ref="HLR90:HME90"/>
    <mergeCell ref="HMF90:HMS90"/>
    <mergeCell ref="HMT90:HNG90"/>
    <mergeCell ref="HHX90:HIK90"/>
    <mergeCell ref="HIL90:HIY90"/>
    <mergeCell ref="HIZ90:HJM90"/>
    <mergeCell ref="HJN90:HKA90"/>
    <mergeCell ref="HKB90:HKO90"/>
    <mergeCell ref="IAT90:IBG90"/>
    <mergeCell ref="IBH90:IBU90"/>
    <mergeCell ref="IBV90:ICI90"/>
    <mergeCell ref="ICJ90:ICW90"/>
    <mergeCell ref="ICX90:IDK90"/>
    <mergeCell ref="HYB90:HYO90"/>
    <mergeCell ref="HYP90:HZC90"/>
    <mergeCell ref="HZD90:HZQ90"/>
    <mergeCell ref="HZR90:IAE90"/>
    <mergeCell ref="IAF90:IAS90"/>
    <mergeCell ref="HVJ90:HVW90"/>
    <mergeCell ref="HVX90:HWK90"/>
    <mergeCell ref="HWL90:HWY90"/>
    <mergeCell ref="HWZ90:HXM90"/>
    <mergeCell ref="HXN90:HYA90"/>
    <mergeCell ref="HSR90:HTE90"/>
    <mergeCell ref="HTF90:HTS90"/>
    <mergeCell ref="HTT90:HUG90"/>
    <mergeCell ref="HUH90:HUU90"/>
    <mergeCell ref="HUV90:HVI90"/>
    <mergeCell ref="ILN90:IMA90"/>
    <mergeCell ref="IMB90:IMO90"/>
    <mergeCell ref="IMP90:INC90"/>
    <mergeCell ref="IND90:INQ90"/>
    <mergeCell ref="INR90:IOE90"/>
    <mergeCell ref="IIV90:IJI90"/>
    <mergeCell ref="IJJ90:IJW90"/>
    <mergeCell ref="IJX90:IKK90"/>
    <mergeCell ref="IKL90:IKY90"/>
    <mergeCell ref="IKZ90:ILM90"/>
    <mergeCell ref="IGD90:IGQ90"/>
    <mergeCell ref="IGR90:IHE90"/>
    <mergeCell ref="IHF90:IHS90"/>
    <mergeCell ref="IHT90:IIG90"/>
    <mergeCell ref="IIH90:IIU90"/>
    <mergeCell ref="IDL90:IDY90"/>
    <mergeCell ref="IDZ90:IEM90"/>
    <mergeCell ref="IEN90:IFA90"/>
    <mergeCell ref="IFB90:IFO90"/>
    <mergeCell ref="IFP90:IGC90"/>
    <mergeCell ref="IWH90:IWU90"/>
    <mergeCell ref="IWV90:IXI90"/>
    <mergeCell ref="IXJ90:IXW90"/>
    <mergeCell ref="IXX90:IYK90"/>
    <mergeCell ref="IYL90:IYY90"/>
    <mergeCell ref="ITP90:IUC90"/>
    <mergeCell ref="IUD90:IUQ90"/>
    <mergeCell ref="IUR90:IVE90"/>
    <mergeCell ref="IVF90:IVS90"/>
    <mergeCell ref="IVT90:IWG90"/>
    <mergeCell ref="IQX90:IRK90"/>
    <mergeCell ref="IRL90:IRY90"/>
    <mergeCell ref="IRZ90:ISM90"/>
    <mergeCell ref="ISN90:ITA90"/>
    <mergeCell ref="ITB90:ITO90"/>
    <mergeCell ref="IOF90:IOS90"/>
    <mergeCell ref="IOT90:IPG90"/>
    <mergeCell ref="IPH90:IPU90"/>
    <mergeCell ref="IPV90:IQI90"/>
    <mergeCell ref="IQJ90:IQW90"/>
    <mergeCell ref="JHB90:JHO90"/>
    <mergeCell ref="JHP90:JIC90"/>
    <mergeCell ref="JID90:JIQ90"/>
    <mergeCell ref="JIR90:JJE90"/>
    <mergeCell ref="JJF90:JJS90"/>
    <mergeCell ref="JEJ90:JEW90"/>
    <mergeCell ref="JEX90:JFK90"/>
    <mergeCell ref="JFL90:JFY90"/>
    <mergeCell ref="JFZ90:JGM90"/>
    <mergeCell ref="JGN90:JHA90"/>
    <mergeCell ref="JBR90:JCE90"/>
    <mergeCell ref="JCF90:JCS90"/>
    <mergeCell ref="JCT90:JDG90"/>
    <mergeCell ref="JDH90:JDU90"/>
    <mergeCell ref="JDV90:JEI90"/>
    <mergeCell ref="IYZ90:IZM90"/>
    <mergeCell ref="IZN90:JAA90"/>
    <mergeCell ref="JAB90:JAO90"/>
    <mergeCell ref="JAP90:JBC90"/>
    <mergeCell ref="JBD90:JBQ90"/>
    <mergeCell ref="JRV90:JSI90"/>
    <mergeCell ref="JSJ90:JSW90"/>
    <mergeCell ref="JSX90:JTK90"/>
    <mergeCell ref="JTL90:JTY90"/>
    <mergeCell ref="JTZ90:JUM90"/>
    <mergeCell ref="JPD90:JPQ90"/>
    <mergeCell ref="JPR90:JQE90"/>
    <mergeCell ref="JQF90:JQS90"/>
    <mergeCell ref="JQT90:JRG90"/>
    <mergeCell ref="JRH90:JRU90"/>
    <mergeCell ref="JML90:JMY90"/>
    <mergeCell ref="JMZ90:JNM90"/>
    <mergeCell ref="JNN90:JOA90"/>
    <mergeCell ref="JOB90:JOO90"/>
    <mergeCell ref="JOP90:JPC90"/>
    <mergeCell ref="JJT90:JKG90"/>
    <mergeCell ref="JKH90:JKU90"/>
    <mergeCell ref="JKV90:JLI90"/>
    <mergeCell ref="JLJ90:JLW90"/>
    <mergeCell ref="JLX90:JMK90"/>
    <mergeCell ref="KCP90:KDC90"/>
    <mergeCell ref="KDD90:KDQ90"/>
    <mergeCell ref="KDR90:KEE90"/>
    <mergeCell ref="KEF90:KES90"/>
    <mergeCell ref="KET90:KFG90"/>
    <mergeCell ref="JZX90:KAK90"/>
    <mergeCell ref="KAL90:KAY90"/>
    <mergeCell ref="KAZ90:KBM90"/>
    <mergeCell ref="KBN90:KCA90"/>
    <mergeCell ref="KCB90:KCO90"/>
    <mergeCell ref="JXF90:JXS90"/>
    <mergeCell ref="JXT90:JYG90"/>
    <mergeCell ref="JYH90:JYU90"/>
    <mergeCell ref="JYV90:JZI90"/>
    <mergeCell ref="JZJ90:JZW90"/>
    <mergeCell ref="JUN90:JVA90"/>
    <mergeCell ref="JVB90:JVO90"/>
    <mergeCell ref="JVP90:JWC90"/>
    <mergeCell ref="JWD90:JWQ90"/>
    <mergeCell ref="JWR90:JXE90"/>
    <mergeCell ref="KNJ90:KNW90"/>
    <mergeCell ref="KNX90:KOK90"/>
    <mergeCell ref="KOL90:KOY90"/>
    <mergeCell ref="KOZ90:KPM90"/>
    <mergeCell ref="KPN90:KQA90"/>
    <mergeCell ref="KKR90:KLE90"/>
    <mergeCell ref="KLF90:KLS90"/>
    <mergeCell ref="KLT90:KMG90"/>
    <mergeCell ref="KMH90:KMU90"/>
    <mergeCell ref="KMV90:KNI90"/>
    <mergeCell ref="KHZ90:KIM90"/>
    <mergeCell ref="KIN90:KJA90"/>
    <mergeCell ref="KJB90:KJO90"/>
    <mergeCell ref="KJP90:KKC90"/>
    <mergeCell ref="KKD90:KKQ90"/>
    <mergeCell ref="KFH90:KFU90"/>
    <mergeCell ref="KFV90:KGI90"/>
    <mergeCell ref="KGJ90:KGW90"/>
    <mergeCell ref="KGX90:KHK90"/>
    <mergeCell ref="KHL90:KHY90"/>
    <mergeCell ref="KYD90:KYQ90"/>
    <mergeCell ref="KYR90:KZE90"/>
    <mergeCell ref="KZF90:KZS90"/>
    <mergeCell ref="KZT90:LAG90"/>
    <mergeCell ref="LAH90:LAU90"/>
    <mergeCell ref="KVL90:KVY90"/>
    <mergeCell ref="KVZ90:KWM90"/>
    <mergeCell ref="KWN90:KXA90"/>
    <mergeCell ref="KXB90:KXO90"/>
    <mergeCell ref="KXP90:KYC90"/>
    <mergeCell ref="KST90:KTG90"/>
    <mergeCell ref="KTH90:KTU90"/>
    <mergeCell ref="KTV90:KUI90"/>
    <mergeCell ref="KUJ90:KUW90"/>
    <mergeCell ref="KUX90:KVK90"/>
    <mergeCell ref="KQB90:KQO90"/>
    <mergeCell ref="KQP90:KRC90"/>
    <mergeCell ref="KRD90:KRQ90"/>
    <mergeCell ref="KRR90:KSE90"/>
    <mergeCell ref="KSF90:KSS90"/>
    <mergeCell ref="LIX90:LJK90"/>
    <mergeCell ref="LJL90:LJY90"/>
    <mergeCell ref="LJZ90:LKM90"/>
    <mergeCell ref="LKN90:LLA90"/>
    <mergeCell ref="LLB90:LLO90"/>
    <mergeCell ref="LGF90:LGS90"/>
    <mergeCell ref="LGT90:LHG90"/>
    <mergeCell ref="LHH90:LHU90"/>
    <mergeCell ref="LHV90:LII90"/>
    <mergeCell ref="LIJ90:LIW90"/>
    <mergeCell ref="LDN90:LEA90"/>
    <mergeCell ref="LEB90:LEO90"/>
    <mergeCell ref="LEP90:LFC90"/>
    <mergeCell ref="LFD90:LFQ90"/>
    <mergeCell ref="LFR90:LGE90"/>
    <mergeCell ref="LAV90:LBI90"/>
    <mergeCell ref="LBJ90:LBW90"/>
    <mergeCell ref="LBX90:LCK90"/>
    <mergeCell ref="LCL90:LCY90"/>
    <mergeCell ref="LCZ90:LDM90"/>
    <mergeCell ref="LTR90:LUE90"/>
    <mergeCell ref="LUF90:LUS90"/>
    <mergeCell ref="LUT90:LVG90"/>
    <mergeCell ref="LVH90:LVU90"/>
    <mergeCell ref="LVV90:LWI90"/>
    <mergeCell ref="LQZ90:LRM90"/>
    <mergeCell ref="LRN90:LSA90"/>
    <mergeCell ref="LSB90:LSO90"/>
    <mergeCell ref="LSP90:LTC90"/>
    <mergeCell ref="LTD90:LTQ90"/>
    <mergeCell ref="LOH90:LOU90"/>
    <mergeCell ref="LOV90:LPI90"/>
    <mergeCell ref="LPJ90:LPW90"/>
    <mergeCell ref="LPX90:LQK90"/>
    <mergeCell ref="LQL90:LQY90"/>
    <mergeCell ref="LLP90:LMC90"/>
    <mergeCell ref="LMD90:LMQ90"/>
    <mergeCell ref="LMR90:LNE90"/>
    <mergeCell ref="LNF90:LNS90"/>
    <mergeCell ref="LNT90:LOG90"/>
    <mergeCell ref="MEL90:MEY90"/>
    <mergeCell ref="MEZ90:MFM90"/>
    <mergeCell ref="MFN90:MGA90"/>
    <mergeCell ref="MGB90:MGO90"/>
    <mergeCell ref="MGP90:MHC90"/>
    <mergeCell ref="MBT90:MCG90"/>
    <mergeCell ref="MCH90:MCU90"/>
    <mergeCell ref="MCV90:MDI90"/>
    <mergeCell ref="MDJ90:MDW90"/>
    <mergeCell ref="MDX90:MEK90"/>
    <mergeCell ref="LZB90:LZO90"/>
    <mergeCell ref="LZP90:MAC90"/>
    <mergeCell ref="MAD90:MAQ90"/>
    <mergeCell ref="MAR90:MBE90"/>
    <mergeCell ref="MBF90:MBS90"/>
    <mergeCell ref="LWJ90:LWW90"/>
    <mergeCell ref="LWX90:LXK90"/>
    <mergeCell ref="LXL90:LXY90"/>
    <mergeCell ref="LXZ90:LYM90"/>
    <mergeCell ref="LYN90:LZA90"/>
    <mergeCell ref="MPF90:MPS90"/>
    <mergeCell ref="MPT90:MQG90"/>
    <mergeCell ref="MQH90:MQU90"/>
    <mergeCell ref="MQV90:MRI90"/>
    <mergeCell ref="MRJ90:MRW90"/>
    <mergeCell ref="MMN90:MNA90"/>
    <mergeCell ref="MNB90:MNO90"/>
    <mergeCell ref="MNP90:MOC90"/>
    <mergeCell ref="MOD90:MOQ90"/>
    <mergeCell ref="MOR90:MPE90"/>
    <mergeCell ref="MJV90:MKI90"/>
    <mergeCell ref="MKJ90:MKW90"/>
    <mergeCell ref="MKX90:MLK90"/>
    <mergeCell ref="MLL90:MLY90"/>
    <mergeCell ref="MLZ90:MMM90"/>
    <mergeCell ref="MHD90:MHQ90"/>
    <mergeCell ref="MHR90:MIE90"/>
    <mergeCell ref="MIF90:MIS90"/>
    <mergeCell ref="MIT90:MJG90"/>
    <mergeCell ref="MJH90:MJU90"/>
    <mergeCell ref="MZZ90:NAM90"/>
    <mergeCell ref="NAN90:NBA90"/>
    <mergeCell ref="NBB90:NBO90"/>
    <mergeCell ref="NBP90:NCC90"/>
    <mergeCell ref="NCD90:NCQ90"/>
    <mergeCell ref="MXH90:MXU90"/>
    <mergeCell ref="MXV90:MYI90"/>
    <mergeCell ref="MYJ90:MYW90"/>
    <mergeCell ref="MYX90:MZK90"/>
    <mergeCell ref="MZL90:MZY90"/>
    <mergeCell ref="MUP90:MVC90"/>
    <mergeCell ref="MVD90:MVQ90"/>
    <mergeCell ref="MVR90:MWE90"/>
    <mergeCell ref="MWF90:MWS90"/>
    <mergeCell ref="MWT90:MXG90"/>
    <mergeCell ref="MRX90:MSK90"/>
    <mergeCell ref="MSL90:MSY90"/>
    <mergeCell ref="MSZ90:MTM90"/>
    <mergeCell ref="MTN90:MUA90"/>
    <mergeCell ref="MUB90:MUO90"/>
    <mergeCell ref="NKT90:NLG90"/>
    <mergeCell ref="NLH90:NLU90"/>
    <mergeCell ref="NLV90:NMI90"/>
    <mergeCell ref="NMJ90:NMW90"/>
    <mergeCell ref="NMX90:NNK90"/>
    <mergeCell ref="NIB90:NIO90"/>
    <mergeCell ref="NIP90:NJC90"/>
    <mergeCell ref="NJD90:NJQ90"/>
    <mergeCell ref="NJR90:NKE90"/>
    <mergeCell ref="NKF90:NKS90"/>
    <mergeCell ref="NFJ90:NFW90"/>
    <mergeCell ref="NFX90:NGK90"/>
    <mergeCell ref="NGL90:NGY90"/>
    <mergeCell ref="NGZ90:NHM90"/>
    <mergeCell ref="NHN90:NIA90"/>
    <mergeCell ref="NCR90:NDE90"/>
    <mergeCell ref="NDF90:NDS90"/>
    <mergeCell ref="NDT90:NEG90"/>
    <mergeCell ref="NEH90:NEU90"/>
    <mergeCell ref="NEV90:NFI90"/>
    <mergeCell ref="NVN90:NWA90"/>
    <mergeCell ref="NWB90:NWO90"/>
    <mergeCell ref="NWP90:NXC90"/>
    <mergeCell ref="NXD90:NXQ90"/>
    <mergeCell ref="NXR90:NYE90"/>
    <mergeCell ref="NSV90:NTI90"/>
    <mergeCell ref="NTJ90:NTW90"/>
    <mergeCell ref="NTX90:NUK90"/>
    <mergeCell ref="NUL90:NUY90"/>
    <mergeCell ref="NUZ90:NVM90"/>
    <mergeCell ref="NQD90:NQQ90"/>
    <mergeCell ref="NQR90:NRE90"/>
    <mergeCell ref="NRF90:NRS90"/>
    <mergeCell ref="NRT90:NSG90"/>
    <mergeCell ref="NSH90:NSU90"/>
    <mergeCell ref="NNL90:NNY90"/>
    <mergeCell ref="NNZ90:NOM90"/>
    <mergeCell ref="NON90:NPA90"/>
    <mergeCell ref="NPB90:NPO90"/>
    <mergeCell ref="NPP90:NQC90"/>
    <mergeCell ref="OGH90:OGU90"/>
    <mergeCell ref="OGV90:OHI90"/>
    <mergeCell ref="OHJ90:OHW90"/>
    <mergeCell ref="OHX90:OIK90"/>
    <mergeCell ref="OIL90:OIY90"/>
    <mergeCell ref="ODP90:OEC90"/>
    <mergeCell ref="OED90:OEQ90"/>
    <mergeCell ref="OER90:OFE90"/>
    <mergeCell ref="OFF90:OFS90"/>
    <mergeCell ref="OFT90:OGG90"/>
    <mergeCell ref="OAX90:OBK90"/>
    <mergeCell ref="OBL90:OBY90"/>
    <mergeCell ref="OBZ90:OCM90"/>
    <mergeCell ref="OCN90:ODA90"/>
    <mergeCell ref="ODB90:ODO90"/>
    <mergeCell ref="NYF90:NYS90"/>
    <mergeCell ref="NYT90:NZG90"/>
    <mergeCell ref="NZH90:NZU90"/>
    <mergeCell ref="NZV90:OAI90"/>
    <mergeCell ref="OAJ90:OAW90"/>
    <mergeCell ref="ORB90:ORO90"/>
    <mergeCell ref="ORP90:OSC90"/>
    <mergeCell ref="OSD90:OSQ90"/>
    <mergeCell ref="OSR90:OTE90"/>
    <mergeCell ref="OTF90:OTS90"/>
    <mergeCell ref="OOJ90:OOW90"/>
    <mergeCell ref="OOX90:OPK90"/>
    <mergeCell ref="OPL90:OPY90"/>
    <mergeCell ref="OPZ90:OQM90"/>
    <mergeCell ref="OQN90:ORA90"/>
    <mergeCell ref="OLR90:OME90"/>
    <mergeCell ref="OMF90:OMS90"/>
    <mergeCell ref="OMT90:ONG90"/>
    <mergeCell ref="ONH90:ONU90"/>
    <mergeCell ref="ONV90:OOI90"/>
    <mergeCell ref="OIZ90:OJM90"/>
    <mergeCell ref="OJN90:OKA90"/>
    <mergeCell ref="OKB90:OKO90"/>
    <mergeCell ref="OKP90:OLC90"/>
    <mergeCell ref="OLD90:OLQ90"/>
    <mergeCell ref="PBV90:PCI90"/>
    <mergeCell ref="PCJ90:PCW90"/>
    <mergeCell ref="PCX90:PDK90"/>
    <mergeCell ref="PDL90:PDY90"/>
    <mergeCell ref="PDZ90:PEM90"/>
    <mergeCell ref="OZD90:OZQ90"/>
    <mergeCell ref="OZR90:PAE90"/>
    <mergeCell ref="PAF90:PAS90"/>
    <mergeCell ref="PAT90:PBG90"/>
    <mergeCell ref="PBH90:PBU90"/>
    <mergeCell ref="OWL90:OWY90"/>
    <mergeCell ref="OWZ90:OXM90"/>
    <mergeCell ref="OXN90:OYA90"/>
    <mergeCell ref="OYB90:OYO90"/>
    <mergeCell ref="OYP90:OZC90"/>
    <mergeCell ref="OTT90:OUG90"/>
    <mergeCell ref="OUH90:OUU90"/>
    <mergeCell ref="OUV90:OVI90"/>
    <mergeCell ref="OVJ90:OVW90"/>
    <mergeCell ref="OVX90:OWK90"/>
    <mergeCell ref="PMP90:PNC90"/>
    <mergeCell ref="PND90:PNQ90"/>
    <mergeCell ref="PNR90:POE90"/>
    <mergeCell ref="POF90:POS90"/>
    <mergeCell ref="POT90:PPG90"/>
    <mergeCell ref="PJX90:PKK90"/>
    <mergeCell ref="PKL90:PKY90"/>
    <mergeCell ref="PKZ90:PLM90"/>
    <mergeCell ref="PLN90:PMA90"/>
    <mergeCell ref="PMB90:PMO90"/>
    <mergeCell ref="PHF90:PHS90"/>
    <mergeCell ref="PHT90:PIG90"/>
    <mergeCell ref="PIH90:PIU90"/>
    <mergeCell ref="PIV90:PJI90"/>
    <mergeCell ref="PJJ90:PJW90"/>
    <mergeCell ref="PEN90:PFA90"/>
    <mergeCell ref="PFB90:PFO90"/>
    <mergeCell ref="PFP90:PGC90"/>
    <mergeCell ref="PGD90:PGQ90"/>
    <mergeCell ref="PGR90:PHE90"/>
    <mergeCell ref="PXJ90:PXW90"/>
    <mergeCell ref="PXX90:PYK90"/>
    <mergeCell ref="PYL90:PYY90"/>
    <mergeCell ref="PYZ90:PZM90"/>
    <mergeCell ref="PZN90:QAA90"/>
    <mergeCell ref="PUR90:PVE90"/>
    <mergeCell ref="PVF90:PVS90"/>
    <mergeCell ref="PVT90:PWG90"/>
    <mergeCell ref="PWH90:PWU90"/>
    <mergeCell ref="PWV90:PXI90"/>
    <mergeCell ref="PRZ90:PSM90"/>
    <mergeCell ref="PSN90:PTA90"/>
    <mergeCell ref="PTB90:PTO90"/>
    <mergeCell ref="PTP90:PUC90"/>
    <mergeCell ref="PUD90:PUQ90"/>
    <mergeCell ref="PPH90:PPU90"/>
    <mergeCell ref="PPV90:PQI90"/>
    <mergeCell ref="PQJ90:PQW90"/>
    <mergeCell ref="PQX90:PRK90"/>
    <mergeCell ref="PRL90:PRY90"/>
    <mergeCell ref="QID90:QIQ90"/>
    <mergeCell ref="QIR90:QJE90"/>
    <mergeCell ref="QJF90:QJS90"/>
    <mergeCell ref="QJT90:QKG90"/>
    <mergeCell ref="QKH90:QKU90"/>
    <mergeCell ref="QFL90:QFY90"/>
    <mergeCell ref="QFZ90:QGM90"/>
    <mergeCell ref="QGN90:QHA90"/>
    <mergeCell ref="QHB90:QHO90"/>
    <mergeCell ref="QHP90:QIC90"/>
    <mergeCell ref="QCT90:QDG90"/>
    <mergeCell ref="QDH90:QDU90"/>
    <mergeCell ref="QDV90:QEI90"/>
    <mergeCell ref="QEJ90:QEW90"/>
    <mergeCell ref="QEX90:QFK90"/>
    <mergeCell ref="QAB90:QAO90"/>
    <mergeCell ref="QAP90:QBC90"/>
    <mergeCell ref="QBD90:QBQ90"/>
    <mergeCell ref="QBR90:QCE90"/>
    <mergeCell ref="QCF90:QCS90"/>
    <mergeCell ref="QSX90:QTK90"/>
    <mergeCell ref="QTL90:QTY90"/>
    <mergeCell ref="QTZ90:QUM90"/>
    <mergeCell ref="QUN90:QVA90"/>
    <mergeCell ref="QVB90:QVO90"/>
    <mergeCell ref="QQF90:QQS90"/>
    <mergeCell ref="QQT90:QRG90"/>
    <mergeCell ref="QRH90:QRU90"/>
    <mergeCell ref="QRV90:QSI90"/>
    <mergeCell ref="QSJ90:QSW90"/>
    <mergeCell ref="QNN90:QOA90"/>
    <mergeCell ref="QOB90:QOO90"/>
    <mergeCell ref="QOP90:QPC90"/>
    <mergeCell ref="QPD90:QPQ90"/>
    <mergeCell ref="QPR90:QQE90"/>
    <mergeCell ref="QKV90:QLI90"/>
    <mergeCell ref="QLJ90:QLW90"/>
    <mergeCell ref="QLX90:QMK90"/>
    <mergeCell ref="QML90:QMY90"/>
    <mergeCell ref="QMZ90:QNM90"/>
    <mergeCell ref="RDR90:REE90"/>
    <mergeCell ref="REF90:RES90"/>
    <mergeCell ref="RET90:RFG90"/>
    <mergeCell ref="RFH90:RFU90"/>
    <mergeCell ref="RFV90:RGI90"/>
    <mergeCell ref="RAZ90:RBM90"/>
    <mergeCell ref="RBN90:RCA90"/>
    <mergeCell ref="RCB90:RCO90"/>
    <mergeCell ref="RCP90:RDC90"/>
    <mergeCell ref="RDD90:RDQ90"/>
    <mergeCell ref="QYH90:QYU90"/>
    <mergeCell ref="QYV90:QZI90"/>
    <mergeCell ref="QZJ90:QZW90"/>
    <mergeCell ref="QZX90:RAK90"/>
    <mergeCell ref="RAL90:RAY90"/>
    <mergeCell ref="QVP90:QWC90"/>
    <mergeCell ref="QWD90:QWQ90"/>
    <mergeCell ref="QWR90:QXE90"/>
    <mergeCell ref="QXF90:QXS90"/>
    <mergeCell ref="QXT90:QYG90"/>
    <mergeCell ref="ROL90:ROY90"/>
    <mergeCell ref="ROZ90:RPM90"/>
    <mergeCell ref="RPN90:RQA90"/>
    <mergeCell ref="RQB90:RQO90"/>
    <mergeCell ref="RQP90:RRC90"/>
    <mergeCell ref="RLT90:RMG90"/>
    <mergeCell ref="RMH90:RMU90"/>
    <mergeCell ref="RMV90:RNI90"/>
    <mergeCell ref="RNJ90:RNW90"/>
    <mergeCell ref="RNX90:ROK90"/>
    <mergeCell ref="RJB90:RJO90"/>
    <mergeCell ref="RJP90:RKC90"/>
    <mergeCell ref="RKD90:RKQ90"/>
    <mergeCell ref="RKR90:RLE90"/>
    <mergeCell ref="RLF90:RLS90"/>
    <mergeCell ref="RGJ90:RGW90"/>
    <mergeCell ref="RGX90:RHK90"/>
    <mergeCell ref="RHL90:RHY90"/>
    <mergeCell ref="RHZ90:RIM90"/>
    <mergeCell ref="RIN90:RJA90"/>
    <mergeCell ref="RZF90:RZS90"/>
    <mergeCell ref="RZT90:SAG90"/>
    <mergeCell ref="SAH90:SAU90"/>
    <mergeCell ref="SAV90:SBI90"/>
    <mergeCell ref="SBJ90:SBW90"/>
    <mergeCell ref="RWN90:RXA90"/>
    <mergeCell ref="RXB90:RXO90"/>
    <mergeCell ref="RXP90:RYC90"/>
    <mergeCell ref="RYD90:RYQ90"/>
    <mergeCell ref="RYR90:RZE90"/>
    <mergeCell ref="RTV90:RUI90"/>
    <mergeCell ref="RUJ90:RUW90"/>
    <mergeCell ref="RUX90:RVK90"/>
    <mergeCell ref="RVL90:RVY90"/>
    <mergeCell ref="RVZ90:RWM90"/>
    <mergeCell ref="RRD90:RRQ90"/>
    <mergeCell ref="RRR90:RSE90"/>
    <mergeCell ref="RSF90:RSS90"/>
    <mergeCell ref="RST90:RTG90"/>
    <mergeCell ref="RTH90:RTU90"/>
    <mergeCell ref="SJZ90:SKM90"/>
    <mergeCell ref="SKN90:SLA90"/>
    <mergeCell ref="SLB90:SLO90"/>
    <mergeCell ref="SLP90:SMC90"/>
    <mergeCell ref="SMD90:SMQ90"/>
    <mergeCell ref="SHH90:SHU90"/>
    <mergeCell ref="SHV90:SII90"/>
    <mergeCell ref="SIJ90:SIW90"/>
    <mergeCell ref="SIX90:SJK90"/>
    <mergeCell ref="SJL90:SJY90"/>
    <mergeCell ref="SEP90:SFC90"/>
    <mergeCell ref="SFD90:SFQ90"/>
    <mergeCell ref="SFR90:SGE90"/>
    <mergeCell ref="SGF90:SGS90"/>
    <mergeCell ref="SGT90:SHG90"/>
    <mergeCell ref="SBX90:SCK90"/>
    <mergeCell ref="SCL90:SCY90"/>
    <mergeCell ref="SCZ90:SDM90"/>
    <mergeCell ref="SDN90:SEA90"/>
    <mergeCell ref="SEB90:SEO90"/>
    <mergeCell ref="SUT90:SVG90"/>
    <mergeCell ref="SVH90:SVU90"/>
    <mergeCell ref="SVV90:SWI90"/>
    <mergeCell ref="SWJ90:SWW90"/>
    <mergeCell ref="SWX90:SXK90"/>
    <mergeCell ref="SSB90:SSO90"/>
    <mergeCell ref="SSP90:STC90"/>
    <mergeCell ref="STD90:STQ90"/>
    <mergeCell ref="STR90:SUE90"/>
    <mergeCell ref="SUF90:SUS90"/>
    <mergeCell ref="SPJ90:SPW90"/>
    <mergeCell ref="SPX90:SQK90"/>
    <mergeCell ref="SQL90:SQY90"/>
    <mergeCell ref="SQZ90:SRM90"/>
    <mergeCell ref="SRN90:SSA90"/>
    <mergeCell ref="SMR90:SNE90"/>
    <mergeCell ref="SNF90:SNS90"/>
    <mergeCell ref="SNT90:SOG90"/>
    <mergeCell ref="SOH90:SOU90"/>
    <mergeCell ref="SOV90:SPI90"/>
    <mergeCell ref="TFN90:TGA90"/>
    <mergeCell ref="TGB90:TGO90"/>
    <mergeCell ref="TGP90:THC90"/>
    <mergeCell ref="THD90:THQ90"/>
    <mergeCell ref="THR90:TIE90"/>
    <mergeCell ref="TCV90:TDI90"/>
    <mergeCell ref="TDJ90:TDW90"/>
    <mergeCell ref="TDX90:TEK90"/>
    <mergeCell ref="TEL90:TEY90"/>
    <mergeCell ref="TEZ90:TFM90"/>
    <mergeCell ref="TAD90:TAQ90"/>
    <mergeCell ref="TAR90:TBE90"/>
    <mergeCell ref="TBF90:TBS90"/>
    <mergeCell ref="TBT90:TCG90"/>
    <mergeCell ref="TCH90:TCU90"/>
    <mergeCell ref="SXL90:SXY90"/>
    <mergeCell ref="SXZ90:SYM90"/>
    <mergeCell ref="SYN90:SZA90"/>
    <mergeCell ref="SZB90:SZO90"/>
    <mergeCell ref="SZP90:TAC90"/>
    <mergeCell ref="TQH90:TQU90"/>
    <mergeCell ref="TQV90:TRI90"/>
    <mergeCell ref="TRJ90:TRW90"/>
    <mergeCell ref="TRX90:TSK90"/>
    <mergeCell ref="TSL90:TSY90"/>
    <mergeCell ref="TNP90:TOC90"/>
    <mergeCell ref="TOD90:TOQ90"/>
    <mergeCell ref="TOR90:TPE90"/>
    <mergeCell ref="TPF90:TPS90"/>
    <mergeCell ref="TPT90:TQG90"/>
    <mergeCell ref="TKX90:TLK90"/>
    <mergeCell ref="TLL90:TLY90"/>
    <mergeCell ref="TLZ90:TMM90"/>
    <mergeCell ref="TMN90:TNA90"/>
    <mergeCell ref="TNB90:TNO90"/>
    <mergeCell ref="TIF90:TIS90"/>
    <mergeCell ref="TIT90:TJG90"/>
    <mergeCell ref="TJH90:TJU90"/>
    <mergeCell ref="TJV90:TKI90"/>
    <mergeCell ref="TKJ90:TKW90"/>
    <mergeCell ref="UBB90:UBO90"/>
    <mergeCell ref="UBP90:UCC90"/>
    <mergeCell ref="UCD90:UCQ90"/>
    <mergeCell ref="UCR90:UDE90"/>
    <mergeCell ref="UDF90:UDS90"/>
    <mergeCell ref="TYJ90:TYW90"/>
    <mergeCell ref="TYX90:TZK90"/>
    <mergeCell ref="TZL90:TZY90"/>
    <mergeCell ref="TZZ90:UAM90"/>
    <mergeCell ref="UAN90:UBA90"/>
    <mergeCell ref="TVR90:TWE90"/>
    <mergeCell ref="TWF90:TWS90"/>
    <mergeCell ref="TWT90:TXG90"/>
    <mergeCell ref="TXH90:TXU90"/>
    <mergeCell ref="TXV90:TYI90"/>
    <mergeCell ref="TSZ90:TTM90"/>
    <mergeCell ref="TTN90:TUA90"/>
    <mergeCell ref="TUB90:TUO90"/>
    <mergeCell ref="TUP90:TVC90"/>
    <mergeCell ref="TVD90:TVQ90"/>
    <mergeCell ref="ULV90:UMI90"/>
    <mergeCell ref="UMJ90:UMW90"/>
    <mergeCell ref="UMX90:UNK90"/>
    <mergeCell ref="UNL90:UNY90"/>
    <mergeCell ref="UNZ90:UOM90"/>
    <mergeCell ref="UJD90:UJQ90"/>
    <mergeCell ref="UJR90:UKE90"/>
    <mergeCell ref="UKF90:UKS90"/>
    <mergeCell ref="UKT90:ULG90"/>
    <mergeCell ref="ULH90:ULU90"/>
    <mergeCell ref="UGL90:UGY90"/>
    <mergeCell ref="UGZ90:UHM90"/>
    <mergeCell ref="UHN90:UIA90"/>
    <mergeCell ref="UIB90:UIO90"/>
    <mergeCell ref="UIP90:UJC90"/>
    <mergeCell ref="UDT90:UEG90"/>
    <mergeCell ref="UEH90:UEU90"/>
    <mergeCell ref="UEV90:UFI90"/>
    <mergeCell ref="UFJ90:UFW90"/>
    <mergeCell ref="UFX90:UGK90"/>
    <mergeCell ref="UWP90:UXC90"/>
    <mergeCell ref="UXD90:UXQ90"/>
    <mergeCell ref="UXR90:UYE90"/>
    <mergeCell ref="UYF90:UYS90"/>
    <mergeCell ref="UYT90:UZG90"/>
    <mergeCell ref="UTX90:UUK90"/>
    <mergeCell ref="UUL90:UUY90"/>
    <mergeCell ref="UUZ90:UVM90"/>
    <mergeCell ref="UVN90:UWA90"/>
    <mergeCell ref="UWB90:UWO90"/>
    <mergeCell ref="URF90:URS90"/>
    <mergeCell ref="URT90:USG90"/>
    <mergeCell ref="USH90:USU90"/>
    <mergeCell ref="USV90:UTI90"/>
    <mergeCell ref="UTJ90:UTW90"/>
    <mergeCell ref="UON90:UPA90"/>
    <mergeCell ref="UPB90:UPO90"/>
    <mergeCell ref="UPP90:UQC90"/>
    <mergeCell ref="UQD90:UQQ90"/>
    <mergeCell ref="UQR90:URE90"/>
    <mergeCell ref="VHJ90:VHW90"/>
    <mergeCell ref="VHX90:VIK90"/>
    <mergeCell ref="VIL90:VIY90"/>
    <mergeCell ref="VIZ90:VJM90"/>
    <mergeCell ref="VJN90:VKA90"/>
    <mergeCell ref="VER90:VFE90"/>
    <mergeCell ref="VFF90:VFS90"/>
    <mergeCell ref="VFT90:VGG90"/>
    <mergeCell ref="VGH90:VGU90"/>
    <mergeCell ref="VGV90:VHI90"/>
    <mergeCell ref="VBZ90:VCM90"/>
    <mergeCell ref="VCN90:VDA90"/>
    <mergeCell ref="VDB90:VDO90"/>
    <mergeCell ref="VDP90:VEC90"/>
    <mergeCell ref="VED90:VEQ90"/>
    <mergeCell ref="UZH90:UZU90"/>
    <mergeCell ref="UZV90:VAI90"/>
    <mergeCell ref="VAJ90:VAW90"/>
    <mergeCell ref="VAX90:VBK90"/>
    <mergeCell ref="VBL90:VBY90"/>
    <mergeCell ref="VSD90:VSQ90"/>
    <mergeCell ref="VSR90:VTE90"/>
    <mergeCell ref="VTF90:VTS90"/>
    <mergeCell ref="VTT90:VUG90"/>
    <mergeCell ref="VUH90:VUU90"/>
    <mergeCell ref="VPL90:VPY90"/>
    <mergeCell ref="VPZ90:VQM90"/>
    <mergeCell ref="VQN90:VRA90"/>
    <mergeCell ref="VRB90:VRO90"/>
    <mergeCell ref="VRP90:VSC90"/>
    <mergeCell ref="VMT90:VNG90"/>
    <mergeCell ref="VNH90:VNU90"/>
    <mergeCell ref="VNV90:VOI90"/>
    <mergeCell ref="VOJ90:VOW90"/>
    <mergeCell ref="VOX90:VPK90"/>
    <mergeCell ref="VKB90:VKO90"/>
    <mergeCell ref="VKP90:VLC90"/>
    <mergeCell ref="VLD90:VLQ90"/>
    <mergeCell ref="VLR90:VME90"/>
    <mergeCell ref="VMF90:VMS90"/>
    <mergeCell ref="WEN90:WFA90"/>
    <mergeCell ref="WFB90:WFO90"/>
    <mergeCell ref="WAF90:WAS90"/>
    <mergeCell ref="WAT90:WBG90"/>
    <mergeCell ref="WBH90:WBU90"/>
    <mergeCell ref="WBV90:WCI90"/>
    <mergeCell ref="WCJ90:WCW90"/>
    <mergeCell ref="VXN90:VYA90"/>
    <mergeCell ref="VYB90:VYO90"/>
    <mergeCell ref="VYP90:VZC90"/>
    <mergeCell ref="VZD90:VZQ90"/>
    <mergeCell ref="VZR90:WAE90"/>
    <mergeCell ref="VUV90:VVI90"/>
    <mergeCell ref="VVJ90:VVW90"/>
    <mergeCell ref="VVX90:VWK90"/>
    <mergeCell ref="VWL90:VWY90"/>
    <mergeCell ref="VWZ90:VXM90"/>
    <mergeCell ref="NZ92:OM92"/>
    <mergeCell ref="WUD90:WUQ90"/>
    <mergeCell ref="WUR90:WVE90"/>
    <mergeCell ref="WVF90:WVS90"/>
    <mergeCell ref="WQJ90:WQW90"/>
    <mergeCell ref="WQX90:WRK90"/>
    <mergeCell ref="WRL90:WRY90"/>
    <mergeCell ref="WRZ90:WSM90"/>
    <mergeCell ref="WSN90:WTA90"/>
    <mergeCell ref="WNR90:WOE90"/>
    <mergeCell ref="WOF90:WOS90"/>
    <mergeCell ref="WOT90:WPG90"/>
    <mergeCell ref="WPH90:WPU90"/>
    <mergeCell ref="WPV90:WQI90"/>
    <mergeCell ref="WKZ90:WLM90"/>
    <mergeCell ref="WLN90:WMA90"/>
    <mergeCell ref="WMB90:WMO90"/>
    <mergeCell ref="WMP90:WNC90"/>
    <mergeCell ref="WND90:WNQ90"/>
    <mergeCell ref="WIH90:WIU90"/>
    <mergeCell ref="WIV90:WJI90"/>
    <mergeCell ref="WJJ90:WJW90"/>
    <mergeCell ref="WJX90:WKK90"/>
    <mergeCell ref="WKL90:WKY90"/>
    <mergeCell ref="WFP90:WGC90"/>
    <mergeCell ref="WGD90:WGQ90"/>
    <mergeCell ref="WGR90:WHE90"/>
    <mergeCell ref="WHF90:WHS90"/>
    <mergeCell ref="WHT90:WIG90"/>
    <mergeCell ref="WCX90:WDK90"/>
    <mergeCell ref="WDL90:WDY90"/>
    <mergeCell ref="WDZ90:WEM90"/>
    <mergeCell ref="SV92:TI92"/>
    <mergeCell ref="XDV90:XEI90"/>
    <mergeCell ref="XEJ90:XEW90"/>
    <mergeCell ref="XEX90:XFA90"/>
    <mergeCell ref="Z92:AM92"/>
    <mergeCell ref="AN92:BA92"/>
    <mergeCell ref="BB92:BO92"/>
    <mergeCell ref="BP92:CC92"/>
    <mergeCell ref="CD92:CQ92"/>
    <mergeCell ref="CR92:DE92"/>
    <mergeCell ref="DF92:DS92"/>
    <mergeCell ref="DT92:EG92"/>
    <mergeCell ref="EH92:EU92"/>
    <mergeCell ref="EV92:FI92"/>
    <mergeCell ref="FJ92:FW92"/>
    <mergeCell ref="XBD90:XBQ90"/>
    <mergeCell ref="XBR90:XCE90"/>
    <mergeCell ref="XCF90:XCS90"/>
    <mergeCell ref="XCT90:XDG90"/>
    <mergeCell ref="XDH90:XDU90"/>
    <mergeCell ref="WYL90:WYY90"/>
    <mergeCell ref="WYZ90:WZM90"/>
    <mergeCell ref="WZN90:XAA90"/>
    <mergeCell ref="XAB90:XAO90"/>
    <mergeCell ref="XAP90:XBC90"/>
    <mergeCell ref="WVT90:WWG90"/>
    <mergeCell ref="WWH90:WWU90"/>
    <mergeCell ref="WWV90:WXI90"/>
    <mergeCell ref="WXJ90:WXW90"/>
    <mergeCell ref="WXX90:WYK90"/>
    <mergeCell ref="WTB90:WTO90"/>
    <mergeCell ref="WTP90:WUC90"/>
    <mergeCell ref="ABL92:ABY92"/>
    <mergeCell ref="ABZ92:ACM92"/>
    <mergeCell ref="ACN92:ADA92"/>
    <mergeCell ref="ADB92:ADO92"/>
    <mergeCell ref="ADP92:AEC92"/>
    <mergeCell ref="JR92:KE92"/>
    <mergeCell ref="KF92:KS92"/>
    <mergeCell ref="KT92:LG92"/>
    <mergeCell ref="FX92:GK92"/>
    <mergeCell ref="GL92:GY92"/>
    <mergeCell ref="GZ92:HM92"/>
    <mergeCell ref="HN92:IA92"/>
    <mergeCell ref="IB92:IO92"/>
    <mergeCell ref="YT92:ZG92"/>
    <mergeCell ref="ZH92:ZU92"/>
    <mergeCell ref="ZV92:AAI92"/>
    <mergeCell ref="AAJ92:AAW92"/>
    <mergeCell ref="AAX92:ABK92"/>
    <mergeCell ref="WB92:WO92"/>
    <mergeCell ref="WP92:XC92"/>
    <mergeCell ref="XD92:XQ92"/>
    <mergeCell ref="XR92:YE92"/>
    <mergeCell ref="YF92:YS92"/>
    <mergeCell ref="TJ92:TW92"/>
    <mergeCell ref="TX92:UK92"/>
    <mergeCell ref="UL92:UY92"/>
    <mergeCell ref="UZ92:VM92"/>
    <mergeCell ref="VN92:WA92"/>
    <mergeCell ref="QR92:RE92"/>
    <mergeCell ref="RF92:RS92"/>
    <mergeCell ref="RT92:SG92"/>
    <mergeCell ref="SH92:SU92"/>
    <mergeCell ref="AMF92:AMS92"/>
    <mergeCell ref="AMT92:ANG92"/>
    <mergeCell ref="ANH92:ANU92"/>
    <mergeCell ref="ANV92:AOI92"/>
    <mergeCell ref="AOJ92:AOW92"/>
    <mergeCell ref="AJN92:AKA92"/>
    <mergeCell ref="AKB92:AKO92"/>
    <mergeCell ref="AKP92:ALC92"/>
    <mergeCell ref="ALD92:ALQ92"/>
    <mergeCell ref="ALR92:AME92"/>
    <mergeCell ref="AGV92:AHI92"/>
    <mergeCell ref="AHJ92:AHW92"/>
    <mergeCell ref="AHX92:AIK92"/>
    <mergeCell ref="AIL92:AIY92"/>
    <mergeCell ref="AIZ92:AJM92"/>
    <mergeCell ref="AED92:AEQ92"/>
    <mergeCell ref="AER92:AFE92"/>
    <mergeCell ref="AFF92:AFS92"/>
    <mergeCell ref="AFT92:AGG92"/>
    <mergeCell ref="AGH92:AGU92"/>
    <mergeCell ref="AWZ92:AXM92"/>
    <mergeCell ref="AXN92:AYA92"/>
    <mergeCell ref="AYB92:AYO92"/>
    <mergeCell ref="AYP92:AZC92"/>
    <mergeCell ref="AZD92:AZQ92"/>
    <mergeCell ref="AUH92:AUU92"/>
    <mergeCell ref="AUV92:AVI92"/>
    <mergeCell ref="AVJ92:AVW92"/>
    <mergeCell ref="AVX92:AWK92"/>
    <mergeCell ref="AWL92:AWY92"/>
    <mergeCell ref="ARP92:ASC92"/>
    <mergeCell ref="ASD92:ASQ92"/>
    <mergeCell ref="ASR92:ATE92"/>
    <mergeCell ref="ATF92:ATS92"/>
    <mergeCell ref="ATT92:AUG92"/>
    <mergeCell ref="AOX92:APK92"/>
    <mergeCell ref="APL92:APY92"/>
    <mergeCell ref="APZ92:AQM92"/>
    <mergeCell ref="AQN92:ARA92"/>
    <mergeCell ref="ARB92:ARO92"/>
    <mergeCell ref="BHT92:BIG92"/>
    <mergeCell ref="BIH92:BIU92"/>
    <mergeCell ref="BIV92:BJI92"/>
    <mergeCell ref="BJJ92:BJW92"/>
    <mergeCell ref="BJX92:BKK92"/>
    <mergeCell ref="BFB92:BFO92"/>
    <mergeCell ref="BFP92:BGC92"/>
    <mergeCell ref="BGD92:BGQ92"/>
    <mergeCell ref="BGR92:BHE92"/>
    <mergeCell ref="BHF92:BHS92"/>
    <mergeCell ref="BCJ92:BCW92"/>
    <mergeCell ref="BCX92:BDK92"/>
    <mergeCell ref="BDL92:BDY92"/>
    <mergeCell ref="BDZ92:BEM92"/>
    <mergeCell ref="BEN92:BFA92"/>
    <mergeCell ref="AZR92:BAE92"/>
    <mergeCell ref="BAF92:BAS92"/>
    <mergeCell ref="BAT92:BBG92"/>
    <mergeCell ref="BBH92:BBU92"/>
    <mergeCell ref="BBV92:BCI92"/>
    <mergeCell ref="BSN92:BTA92"/>
    <mergeCell ref="BTB92:BTO92"/>
    <mergeCell ref="BTP92:BUC92"/>
    <mergeCell ref="BUD92:BUQ92"/>
    <mergeCell ref="BUR92:BVE92"/>
    <mergeCell ref="BPV92:BQI92"/>
    <mergeCell ref="BQJ92:BQW92"/>
    <mergeCell ref="BQX92:BRK92"/>
    <mergeCell ref="BRL92:BRY92"/>
    <mergeCell ref="BRZ92:BSM92"/>
    <mergeCell ref="BND92:BNQ92"/>
    <mergeCell ref="BNR92:BOE92"/>
    <mergeCell ref="BOF92:BOS92"/>
    <mergeCell ref="BOT92:BPG92"/>
    <mergeCell ref="BPH92:BPU92"/>
    <mergeCell ref="BKL92:BKY92"/>
    <mergeCell ref="BKZ92:BLM92"/>
    <mergeCell ref="BLN92:BMA92"/>
    <mergeCell ref="BMB92:BMO92"/>
    <mergeCell ref="BMP92:BNC92"/>
    <mergeCell ref="CDH92:CDU92"/>
    <mergeCell ref="CDV92:CEI92"/>
    <mergeCell ref="CEJ92:CEW92"/>
    <mergeCell ref="CEX92:CFK92"/>
    <mergeCell ref="CFL92:CFY92"/>
    <mergeCell ref="CAP92:CBC92"/>
    <mergeCell ref="CBD92:CBQ92"/>
    <mergeCell ref="CBR92:CCE92"/>
    <mergeCell ref="CCF92:CCS92"/>
    <mergeCell ref="CCT92:CDG92"/>
    <mergeCell ref="BXX92:BYK92"/>
    <mergeCell ref="BYL92:BYY92"/>
    <mergeCell ref="BYZ92:BZM92"/>
    <mergeCell ref="BZN92:CAA92"/>
    <mergeCell ref="CAB92:CAO92"/>
    <mergeCell ref="BVF92:BVS92"/>
    <mergeCell ref="BVT92:BWG92"/>
    <mergeCell ref="BWH92:BWU92"/>
    <mergeCell ref="BWV92:BXI92"/>
    <mergeCell ref="BXJ92:BXW92"/>
    <mergeCell ref="COB92:COO92"/>
    <mergeCell ref="COP92:CPC92"/>
    <mergeCell ref="CPD92:CPQ92"/>
    <mergeCell ref="CPR92:CQE92"/>
    <mergeCell ref="CQF92:CQS92"/>
    <mergeCell ref="CLJ92:CLW92"/>
    <mergeCell ref="CLX92:CMK92"/>
    <mergeCell ref="CML92:CMY92"/>
    <mergeCell ref="CMZ92:CNM92"/>
    <mergeCell ref="CNN92:COA92"/>
    <mergeCell ref="CIR92:CJE92"/>
    <mergeCell ref="CJF92:CJS92"/>
    <mergeCell ref="CJT92:CKG92"/>
    <mergeCell ref="CKH92:CKU92"/>
    <mergeCell ref="CKV92:CLI92"/>
    <mergeCell ref="CFZ92:CGM92"/>
    <mergeCell ref="CGN92:CHA92"/>
    <mergeCell ref="CHB92:CHO92"/>
    <mergeCell ref="CHP92:CIC92"/>
    <mergeCell ref="CID92:CIQ92"/>
    <mergeCell ref="CYV92:CZI92"/>
    <mergeCell ref="CZJ92:CZW92"/>
    <mergeCell ref="CZX92:DAK92"/>
    <mergeCell ref="DAL92:DAY92"/>
    <mergeCell ref="DAZ92:DBM92"/>
    <mergeCell ref="CWD92:CWQ92"/>
    <mergeCell ref="CWR92:CXE92"/>
    <mergeCell ref="CXF92:CXS92"/>
    <mergeCell ref="CXT92:CYG92"/>
    <mergeCell ref="CYH92:CYU92"/>
    <mergeCell ref="CTL92:CTY92"/>
    <mergeCell ref="CTZ92:CUM92"/>
    <mergeCell ref="CUN92:CVA92"/>
    <mergeCell ref="CVB92:CVO92"/>
    <mergeCell ref="CVP92:CWC92"/>
    <mergeCell ref="CQT92:CRG92"/>
    <mergeCell ref="CRH92:CRU92"/>
    <mergeCell ref="CRV92:CSI92"/>
    <mergeCell ref="CSJ92:CSW92"/>
    <mergeCell ref="CSX92:CTK92"/>
    <mergeCell ref="DJP92:DKC92"/>
    <mergeCell ref="DKD92:DKQ92"/>
    <mergeCell ref="DKR92:DLE92"/>
    <mergeCell ref="DLF92:DLS92"/>
    <mergeCell ref="DLT92:DMG92"/>
    <mergeCell ref="DGX92:DHK92"/>
    <mergeCell ref="DHL92:DHY92"/>
    <mergeCell ref="DHZ92:DIM92"/>
    <mergeCell ref="DIN92:DJA92"/>
    <mergeCell ref="DJB92:DJO92"/>
    <mergeCell ref="DEF92:DES92"/>
    <mergeCell ref="DET92:DFG92"/>
    <mergeCell ref="DFH92:DFU92"/>
    <mergeCell ref="DFV92:DGI92"/>
    <mergeCell ref="DGJ92:DGW92"/>
    <mergeCell ref="DBN92:DCA92"/>
    <mergeCell ref="DCB92:DCO92"/>
    <mergeCell ref="DCP92:DDC92"/>
    <mergeCell ref="DDD92:DDQ92"/>
    <mergeCell ref="DDR92:DEE92"/>
    <mergeCell ref="DUJ92:DUW92"/>
    <mergeCell ref="DUX92:DVK92"/>
    <mergeCell ref="DVL92:DVY92"/>
    <mergeCell ref="DVZ92:DWM92"/>
    <mergeCell ref="DWN92:DXA92"/>
    <mergeCell ref="DRR92:DSE92"/>
    <mergeCell ref="DSF92:DSS92"/>
    <mergeCell ref="DST92:DTG92"/>
    <mergeCell ref="DTH92:DTU92"/>
    <mergeCell ref="DTV92:DUI92"/>
    <mergeCell ref="DOZ92:DPM92"/>
    <mergeCell ref="DPN92:DQA92"/>
    <mergeCell ref="DQB92:DQO92"/>
    <mergeCell ref="DQP92:DRC92"/>
    <mergeCell ref="DRD92:DRQ92"/>
    <mergeCell ref="DMH92:DMU92"/>
    <mergeCell ref="DMV92:DNI92"/>
    <mergeCell ref="DNJ92:DNW92"/>
    <mergeCell ref="DNX92:DOK92"/>
    <mergeCell ref="DOL92:DOY92"/>
    <mergeCell ref="EFD92:EFQ92"/>
    <mergeCell ref="EFR92:EGE92"/>
    <mergeCell ref="EGF92:EGS92"/>
    <mergeCell ref="EGT92:EHG92"/>
    <mergeCell ref="EHH92:EHU92"/>
    <mergeCell ref="ECL92:ECY92"/>
    <mergeCell ref="ECZ92:EDM92"/>
    <mergeCell ref="EDN92:EEA92"/>
    <mergeCell ref="EEB92:EEO92"/>
    <mergeCell ref="EEP92:EFC92"/>
    <mergeCell ref="DZT92:EAG92"/>
    <mergeCell ref="EAH92:EAU92"/>
    <mergeCell ref="EAV92:EBI92"/>
    <mergeCell ref="EBJ92:EBW92"/>
    <mergeCell ref="EBX92:ECK92"/>
    <mergeCell ref="DXB92:DXO92"/>
    <mergeCell ref="DXP92:DYC92"/>
    <mergeCell ref="DYD92:DYQ92"/>
    <mergeCell ref="DYR92:DZE92"/>
    <mergeCell ref="DZF92:DZS92"/>
    <mergeCell ref="EPX92:EQK92"/>
    <mergeCell ref="EQL92:EQY92"/>
    <mergeCell ref="EQZ92:ERM92"/>
    <mergeCell ref="ERN92:ESA92"/>
    <mergeCell ref="ESB92:ESO92"/>
    <mergeCell ref="ENF92:ENS92"/>
    <mergeCell ref="ENT92:EOG92"/>
    <mergeCell ref="EOH92:EOU92"/>
    <mergeCell ref="EOV92:EPI92"/>
    <mergeCell ref="EPJ92:EPW92"/>
    <mergeCell ref="EKN92:ELA92"/>
    <mergeCell ref="ELB92:ELO92"/>
    <mergeCell ref="ELP92:EMC92"/>
    <mergeCell ref="EMD92:EMQ92"/>
    <mergeCell ref="EMR92:ENE92"/>
    <mergeCell ref="EHV92:EII92"/>
    <mergeCell ref="EIJ92:EIW92"/>
    <mergeCell ref="EIX92:EJK92"/>
    <mergeCell ref="EJL92:EJY92"/>
    <mergeCell ref="EJZ92:EKM92"/>
    <mergeCell ref="FAR92:FBE92"/>
    <mergeCell ref="FBF92:FBS92"/>
    <mergeCell ref="FBT92:FCG92"/>
    <mergeCell ref="FCH92:FCU92"/>
    <mergeCell ref="FCV92:FDI92"/>
    <mergeCell ref="EXZ92:EYM92"/>
    <mergeCell ref="EYN92:EZA92"/>
    <mergeCell ref="EZB92:EZO92"/>
    <mergeCell ref="EZP92:FAC92"/>
    <mergeCell ref="FAD92:FAQ92"/>
    <mergeCell ref="EVH92:EVU92"/>
    <mergeCell ref="EVV92:EWI92"/>
    <mergeCell ref="EWJ92:EWW92"/>
    <mergeCell ref="EWX92:EXK92"/>
    <mergeCell ref="EXL92:EXY92"/>
    <mergeCell ref="ESP92:ETC92"/>
    <mergeCell ref="ETD92:ETQ92"/>
    <mergeCell ref="ETR92:EUE92"/>
    <mergeCell ref="EUF92:EUS92"/>
    <mergeCell ref="EUT92:EVG92"/>
    <mergeCell ref="FLL92:FLY92"/>
    <mergeCell ref="FLZ92:FMM92"/>
    <mergeCell ref="FMN92:FNA92"/>
    <mergeCell ref="FNB92:FNO92"/>
    <mergeCell ref="FNP92:FOC92"/>
    <mergeCell ref="FIT92:FJG92"/>
    <mergeCell ref="FJH92:FJU92"/>
    <mergeCell ref="FJV92:FKI92"/>
    <mergeCell ref="FKJ92:FKW92"/>
    <mergeCell ref="FKX92:FLK92"/>
    <mergeCell ref="FGB92:FGO92"/>
    <mergeCell ref="FGP92:FHC92"/>
    <mergeCell ref="FHD92:FHQ92"/>
    <mergeCell ref="FHR92:FIE92"/>
    <mergeCell ref="FIF92:FIS92"/>
    <mergeCell ref="FDJ92:FDW92"/>
    <mergeCell ref="FDX92:FEK92"/>
    <mergeCell ref="FEL92:FEY92"/>
    <mergeCell ref="FEZ92:FFM92"/>
    <mergeCell ref="FFN92:FGA92"/>
    <mergeCell ref="FWF92:FWS92"/>
    <mergeCell ref="FWT92:FXG92"/>
    <mergeCell ref="FXH92:FXU92"/>
    <mergeCell ref="FXV92:FYI92"/>
    <mergeCell ref="FYJ92:FYW92"/>
    <mergeCell ref="FTN92:FUA92"/>
    <mergeCell ref="FUB92:FUO92"/>
    <mergeCell ref="FUP92:FVC92"/>
    <mergeCell ref="FVD92:FVQ92"/>
    <mergeCell ref="FVR92:FWE92"/>
    <mergeCell ref="FQV92:FRI92"/>
    <mergeCell ref="FRJ92:FRW92"/>
    <mergeCell ref="FRX92:FSK92"/>
    <mergeCell ref="FSL92:FSY92"/>
    <mergeCell ref="FSZ92:FTM92"/>
    <mergeCell ref="FOD92:FOQ92"/>
    <mergeCell ref="FOR92:FPE92"/>
    <mergeCell ref="FPF92:FPS92"/>
    <mergeCell ref="FPT92:FQG92"/>
    <mergeCell ref="FQH92:FQU92"/>
    <mergeCell ref="GGZ92:GHM92"/>
    <mergeCell ref="GHN92:GIA92"/>
    <mergeCell ref="GIB92:GIO92"/>
    <mergeCell ref="GIP92:GJC92"/>
    <mergeCell ref="GJD92:GJQ92"/>
    <mergeCell ref="GEH92:GEU92"/>
    <mergeCell ref="GEV92:GFI92"/>
    <mergeCell ref="GFJ92:GFW92"/>
    <mergeCell ref="GFX92:GGK92"/>
    <mergeCell ref="GGL92:GGY92"/>
    <mergeCell ref="GBP92:GCC92"/>
    <mergeCell ref="GCD92:GCQ92"/>
    <mergeCell ref="GCR92:GDE92"/>
    <mergeCell ref="GDF92:GDS92"/>
    <mergeCell ref="GDT92:GEG92"/>
    <mergeCell ref="FYX92:FZK92"/>
    <mergeCell ref="FZL92:FZY92"/>
    <mergeCell ref="FZZ92:GAM92"/>
    <mergeCell ref="GAN92:GBA92"/>
    <mergeCell ref="GBB92:GBO92"/>
    <mergeCell ref="GRT92:GSG92"/>
    <mergeCell ref="GSH92:GSU92"/>
    <mergeCell ref="GSV92:GTI92"/>
    <mergeCell ref="GTJ92:GTW92"/>
    <mergeCell ref="GTX92:GUK92"/>
    <mergeCell ref="GPB92:GPO92"/>
    <mergeCell ref="GPP92:GQC92"/>
    <mergeCell ref="GQD92:GQQ92"/>
    <mergeCell ref="GQR92:GRE92"/>
    <mergeCell ref="GRF92:GRS92"/>
    <mergeCell ref="GMJ92:GMW92"/>
    <mergeCell ref="GMX92:GNK92"/>
    <mergeCell ref="GNL92:GNY92"/>
    <mergeCell ref="GNZ92:GOM92"/>
    <mergeCell ref="GON92:GPA92"/>
    <mergeCell ref="GJR92:GKE92"/>
    <mergeCell ref="GKF92:GKS92"/>
    <mergeCell ref="GKT92:GLG92"/>
    <mergeCell ref="GLH92:GLU92"/>
    <mergeCell ref="GLV92:GMI92"/>
    <mergeCell ref="HCN92:HDA92"/>
    <mergeCell ref="HDB92:HDO92"/>
    <mergeCell ref="HDP92:HEC92"/>
    <mergeCell ref="HED92:HEQ92"/>
    <mergeCell ref="HER92:HFE92"/>
    <mergeCell ref="GZV92:HAI92"/>
    <mergeCell ref="HAJ92:HAW92"/>
    <mergeCell ref="HAX92:HBK92"/>
    <mergeCell ref="HBL92:HBY92"/>
    <mergeCell ref="HBZ92:HCM92"/>
    <mergeCell ref="GXD92:GXQ92"/>
    <mergeCell ref="GXR92:GYE92"/>
    <mergeCell ref="GYF92:GYS92"/>
    <mergeCell ref="GYT92:GZG92"/>
    <mergeCell ref="GZH92:GZU92"/>
    <mergeCell ref="GUL92:GUY92"/>
    <mergeCell ref="GUZ92:GVM92"/>
    <mergeCell ref="GVN92:GWA92"/>
    <mergeCell ref="GWB92:GWO92"/>
    <mergeCell ref="GWP92:GXC92"/>
    <mergeCell ref="HNH92:HNU92"/>
    <mergeCell ref="HNV92:HOI92"/>
    <mergeCell ref="HOJ92:HOW92"/>
    <mergeCell ref="HOX92:HPK92"/>
    <mergeCell ref="HPL92:HPY92"/>
    <mergeCell ref="HKP92:HLC92"/>
    <mergeCell ref="HLD92:HLQ92"/>
    <mergeCell ref="HLR92:HME92"/>
    <mergeCell ref="HMF92:HMS92"/>
    <mergeCell ref="HMT92:HNG92"/>
    <mergeCell ref="HHX92:HIK92"/>
    <mergeCell ref="HIL92:HIY92"/>
    <mergeCell ref="HIZ92:HJM92"/>
    <mergeCell ref="HJN92:HKA92"/>
    <mergeCell ref="HKB92:HKO92"/>
    <mergeCell ref="HFF92:HFS92"/>
    <mergeCell ref="HFT92:HGG92"/>
    <mergeCell ref="HGH92:HGU92"/>
    <mergeCell ref="HGV92:HHI92"/>
    <mergeCell ref="HHJ92:HHW92"/>
    <mergeCell ref="HYB92:HYO92"/>
    <mergeCell ref="HYP92:HZC92"/>
    <mergeCell ref="HZD92:HZQ92"/>
    <mergeCell ref="HZR92:IAE92"/>
    <mergeCell ref="IAF92:IAS92"/>
    <mergeCell ref="HVJ92:HVW92"/>
    <mergeCell ref="HVX92:HWK92"/>
    <mergeCell ref="HWL92:HWY92"/>
    <mergeCell ref="HWZ92:HXM92"/>
    <mergeCell ref="HXN92:HYA92"/>
    <mergeCell ref="HSR92:HTE92"/>
    <mergeCell ref="HTF92:HTS92"/>
    <mergeCell ref="HTT92:HUG92"/>
    <mergeCell ref="HUH92:HUU92"/>
    <mergeCell ref="HUV92:HVI92"/>
    <mergeCell ref="HPZ92:HQM92"/>
    <mergeCell ref="HQN92:HRA92"/>
    <mergeCell ref="HRB92:HRO92"/>
    <mergeCell ref="HRP92:HSC92"/>
    <mergeCell ref="HSD92:HSQ92"/>
    <mergeCell ref="IIV92:IJI92"/>
    <mergeCell ref="IJJ92:IJW92"/>
    <mergeCell ref="IJX92:IKK92"/>
    <mergeCell ref="IKL92:IKY92"/>
    <mergeCell ref="IKZ92:ILM92"/>
    <mergeCell ref="IGD92:IGQ92"/>
    <mergeCell ref="IGR92:IHE92"/>
    <mergeCell ref="IHF92:IHS92"/>
    <mergeCell ref="IHT92:IIG92"/>
    <mergeCell ref="IIH92:IIU92"/>
    <mergeCell ref="IDL92:IDY92"/>
    <mergeCell ref="IDZ92:IEM92"/>
    <mergeCell ref="IEN92:IFA92"/>
    <mergeCell ref="IFB92:IFO92"/>
    <mergeCell ref="IFP92:IGC92"/>
    <mergeCell ref="IAT92:IBG92"/>
    <mergeCell ref="IBH92:IBU92"/>
    <mergeCell ref="IBV92:ICI92"/>
    <mergeCell ref="ICJ92:ICW92"/>
    <mergeCell ref="ICX92:IDK92"/>
    <mergeCell ref="ITP92:IUC92"/>
    <mergeCell ref="IUD92:IUQ92"/>
    <mergeCell ref="IUR92:IVE92"/>
    <mergeCell ref="IVF92:IVS92"/>
    <mergeCell ref="IVT92:IWG92"/>
    <mergeCell ref="IQX92:IRK92"/>
    <mergeCell ref="IRL92:IRY92"/>
    <mergeCell ref="IRZ92:ISM92"/>
    <mergeCell ref="ISN92:ITA92"/>
    <mergeCell ref="ITB92:ITO92"/>
    <mergeCell ref="IOF92:IOS92"/>
    <mergeCell ref="IOT92:IPG92"/>
    <mergeCell ref="IPH92:IPU92"/>
    <mergeCell ref="IPV92:IQI92"/>
    <mergeCell ref="IQJ92:IQW92"/>
    <mergeCell ref="ILN92:IMA92"/>
    <mergeCell ref="IMB92:IMO92"/>
    <mergeCell ref="IMP92:INC92"/>
    <mergeCell ref="IND92:INQ92"/>
    <mergeCell ref="INR92:IOE92"/>
    <mergeCell ref="JEJ92:JEW92"/>
    <mergeCell ref="JEX92:JFK92"/>
    <mergeCell ref="JFL92:JFY92"/>
    <mergeCell ref="JFZ92:JGM92"/>
    <mergeCell ref="JGN92:JHA92"/>
    <mergeCell ref="JBR92:JCE92"/>
    <mergeCell ref="JCF92:JCS92"/>
    <mergeCell ref="JCT92:JDG92"/>
    <mergeCell ref="JDH92:JDU92"/>
    <mergeCell ref="JDV92:JEI92"/>
    <mergeCell ref="IYZ92:IZM92"/>
    <mergeCell ref="IZN92:JAA92"/>
    <mergeCell ref="JAB92:JAO92"/>
    <mergeCell ref="JAP92:JBC92"/>
    <mergeCell ref="JBD92:JBQ92"/>
    <mergeCell ref="IWH92:IWU92"/>
    <mergeCell ref="IWV92:IXI92"/>
    <mergeCell ref="IXJ92:IXW92"/>
    <mergeCell ref="IXX92:IYK92"/>
    <mergeCell ref="IYL92:IYY92"/>
    <mergeCell ref="JPD92:JPQ92"/>
    <mergeCell ref="JPR92:JQE92"/>
    <mergeCell ref="JQF92:JQS92"/>
    <mergeCell ref="JQT92:JRG92"/>
    <mergeCell ref="JRH92:JRU92"/>
    <mergeCell ref="JML92:JMY92"/>
    <mergeCell ref="JMZ92:JNM92"/>
    <mergeCell ref="JNN92:JOA92"/>
    <mergeCell ref="JOB92:JOO92"/>
    <mergeCell ref="JOP92:JPC92"/>
    <mergeCell ref="JJT92:JKG92"/>
    <mergeCell ref="JKH92:JKU92"/>
    <mergeCell ref="JKV92:JLI92"/>
    <mergeCell ref="JLJ92:JLW92"/>
    <mergeCell ref="JLX92:JMK92"/>
    <mergeCell ref="JHB92:JHO92"/>
    <mergeCell ref="JHP92:JIC92"/>
    <mergeCell ref="JID92:JIQ92"/>
    <mergeCell ref="JIR92:JJE92"/>
    <mergeCell ref="JJF92:JJS92"/>
    <mergeCell ref="JZX92:KAK92"/>
    <mergeCell ref="KAL92:KAY92"/>
    <mergeCell ref="KAZ92:KBM92"/>
    <mergeCell ref="KBN92:KCA92"/>
    <mergeCell ref="KCB92:KCO92"/>
    <mergeCell ref="JXF92:JXS92"/>
    <mergeCell ref="JXT92:JYG92"/>
    <mergeCell ref="JYH92:JYU92"/>
    <mergeCell ref="JYV92:JZI92"/>
    <mergeCell ref="JZJ92:JZW92"/>
    <mergeCell ref="JUN92:JVA92"/>
    <mergeCell ref="JVB92:JVO92"/>
    <mergeCell ref="JVP92:JWC92"/>
    <mergeCell ref="JWD92:JWQ92"/>
    <mergeCell ref="JWR92:JXE92"/>
    <mergeCell ref="JRV92:JSI92"/>
    <mergeCell ref="JSJ92:JSW92"/>
    <mergeCell ref="JSX92:JTK92"/>
    <mergeCell ref="JTL92:JTY92"/>
    <mergeCell ref="JTZ92:JUM92"/>
    <mergeCell ref="KKR92:KLE92"/>
    <mergeCell ref="KLF92:KLS92"/>
    <mergeCell ref="KLT92:KMG92"/>
    <mergeCell ref="KMH92:KMU92"/>
    <mergeCell ref="KMV92:KNI92"/>
    <mergeCell ref="KHZ92:KIM92"/>
    <mergeCell ref="KIN92:KJA92"/>
    <mergeCell ref="KJB92:KJO92"/>
    <mergeCell ref="KJP92:KKC92"/>
    <mergeCell ref="KKD92:KKQ92"/>
    <mergeCell ref="KFH92:KFU92"/>
    <mergeCell ref="KFV92:KGI92"/>
    <mergeCell ref="KGJ92:KGW92"/>
    <mergeCell ref="KGX92:KHK92"/>
    <mergeCell ref="KHL92:KHY92"/>
    <mergeCell ref="KCP92:KDC92"/>
    <mergeCell ref="KDD92:KDQ92"/>
    <mergeCell ref="KDR92:KEE92"/>
    <mergeCell ref="KEF92:KES92"/>
    <mergeCell ref="KET92:KFG92"/>
    <mergeCell ref="KVL92:KVY92"/>
    <mergeCell ref="KVZ92:KWM92"/>
    <mergeCell ref="KWN92:KXA92"/>
    <mergeCell ref="KXB92:KXO92"/>
    <mergeCell ref="KXP92:KYC92"/>
    <mergeCell ref="KST92:KTG92"/>
    <mergeCell ref="KTH92:KTU92"/>
    <mergeCell ref="KTV92:KUI92"/>
    <mergeCell ref="KUJ92:KUW92"/>
    <mergeCell ref="KUX92:KVK92"/>
    <mergeCell ref="KQB92:KQO92"/>
    <mergeCell ref="KQP92:KRC92"/>
    <mergeCell ref="KRD92:KRQ92"/>
    <mergeCell ref="KRR92:KSE92"/>
    <mergeCell ref="KSF92:KSS92"/>
    <mergeCell ref="KNJ92:KNW92"/>
    <mergeCell ref="KNX92:KOK92"/>
    <mergeCell ref="KOL92:KOY92"/>
    <mergeCell ref="KOZ92:KPM92"/>
    <mergeCell ref="KPN92:KQA92"/>
    <mergeCell ref="LGF92:LGS92"/>
    <mergeCell ref="LGT92:LHG92"/>
    <mergeCell ref="LHH92:LHU92"/>
    <mergeCell ref="LHV92:LII92"/>
    <mergeCell ref="LIJ92:LIW92"/>
    <mergeCell ref="LDN92:LEA92"/>
    <mergeCell ref="LEB92:LEO92"/>
    <mergeCell ref="LEP92:LFC92"/>
    <mergeCell ref="LFD92:LFQ92"/>
    <mergeCell ref="LFR92:LGE92"/>
    <mergeCell ref="LAV92:LBI92"/>
    <mergeCell ref="LBJ92:LBW92"/>
    <mergeCell ref="LBX92:LCK92"/>
    <mergeCell ref="LCL92:LCY92"/>
    <mergeCell ref="LCZ92:LDM92"/>
    <mergeCell ref="KYD92:KYQ92"/>
    <mergeCell ref="KYR92:KZE92"/>
    <mergeCell ref="KZF92:KZS92"/>
    <mergeCell ref="KZT92:LAG92"/>
    <mergeCell ref="LAH92:LAU92"/>
    <mergeCell ref="LQZ92:LRM92"/>
    <mergeCell ref="LRN92:LSA92"/>
    <mergeCell ref="LSB92:LSO92"/>
    <mergeCell ref="LSP92:LTC92"/>
    <mergeCell ref="LTD92:LTQ92"/>
    <mergeCell ref="LOH92:LOU92"/>
    <mergeCell ref="LOV92:LPI92"/>
    <mergeCell ref="LPJ92:LPW92"/>
    <mergeCell ref="LPX92:LQK92"/>
    <mergeCell ref="LQL92:LQY92"/>
    <mergeCell ref="LLP92:LMC92"/>
    <mergeCell ref="LMD92:LMQ92"/>
    <mergeCell ref="LMR92:LNE92"/>
    <mergeCell ref="LNF92:LNS92"/>
    <mergeCell ref="LNT92:LOG92"/>
    <mergeCell ref="LIX92:LJK92"/>
    <mergeCell ref="LJL92:LJY92"/>
    <mergeCell ref="LJZ92:LKM92"/>
    <mergeCell ref="LKN92:LLA92"/>
    <mergeCell ref="LLB92:LLO92"/>
    <mergeCell ref="MBT92:MCG92"/>
    <mergeCell ref="MCH92:MCU92"/>
    <mergeCell ref="MCV92:MDI92"/>
    <mergeCell ref="MDJ92:MDW92"/>
    <mergeCell ref="MDX92:MEK92"/>
    <mergeCell ref="LZB92:LZO92"/>
    <mergeCell ref="LZP92:MAC92"/>
    <mergeCell ref="MAD92:MAQ92"/>
    <mergeCell ref="MAR92:MBE92"/>
    <mergeCell ref="MBF92:MBS92"/>
    <mergeCell ref="LWJ92:LWW92"/>
    <mergeCell ref="LWX92:LXK92"/>
    <mergeCell ref="LXL92:LXY92"/>
    <mergeCell ref="LXZ92:LYM92"/>
    <mergeCell ref="LYN92:LZA92"/>
    <mergeCell ref="LTR92:LUE92"/>
    <mergeCell ref="LUF92:LUS92"/>
    <mergeCell ref="LUT92:LVG92"/>
    <mergeCell ref="LVH92:LVU92"/>
    <mergeCell ref="LVV92:LWI92"/>
    <mergeCell ref="MMN92:MNA92"/>
    <mergeCell ref="MNB92:MNO92"/>
    <mergeCell ref="MNP92:MOC92"/>
    <mergeCell ref="MOD92:MOQ92"/>
    <mergeCell ref="MOR92:MPE92"/>
    <mergeCell ref="MJV92:MKI92"/>
    <mergeCell ref="MKJ92:MKW92"/>
    <mergeCell ref="MKX92:MLK92"/>
    <mergeCell ref="MLL92:MLY92"/>
    <mergeCell ref="MLZ92:MMM92"/>
    <mergeCell ref="MHD92:MHQ92"/>
    <mergeCell ref="MHR92:MIE92"/>
    <mergeCell ref="MIF92:MIS92"/>
    <mergeCell ref="MIT92:MJG92"/>
    <mergeCell ref="MJH92:MJU92"/>
    <mergeCell ref="MEL92:MEY92"/>
    <mergeCell ref="MEZ92:MFM92"/>
    <mergeCell ref="MFN92:MGA92"/>
    <mergeCell ref="MGB92:MGO92"/>
    <mergeCell ref="MGP92:MHC92"/>
    <mergeCell ref="MXH92:MXU92"/>
    <mergeCell ref="MXV92:MYI92"/>
    <mergeCell ref="MYJ92:MYW92"/>
    <mergeCell ref="MYX92:MZK92"/>
    <mergeCell ref="MZL92:MZY92"/>
    <mergeCell ref="MUP92:MVC92"/>
    <mergeCell ref="MVD92:MVQ92"/>
    <mergeCell ref="MVR92:MWE92"/>
    <mergeCell ref="MWF92:MWS92"/>
    <mergeCell ref="MWT92:MXG92"/>
    <mergeCell ref="MRX92:MSK92"/>
    <mergeCell ref="MSL92:MSY92"/>
    <mergeCell ref="MSZ92:MTM92"/>
    <mergeCell ref="MTN92:MUA92"/>
    <mergeCell ref="MUB92:MUO92"/>
    <mergeCell ref="MPF92:MPS92"/>
    <mergeCell ref="MPT92:MQG92"/>
    <mergeCell ref="MQH92:MQU92"/>
    <mergeCell ref="MQV92:MRI92"/>
    <mergeCell ref="MRJ92:MRW92"/>
    <mergeCell ref="NIB92:NIO92"/>
    <mergeCell ref="NIP92:NJC92"/>
    <mergeCell ref="NJD92:NJQ92"/>
    <mergeCell ref="NJR92:NKE92"/>
    <mergeCell ref="NKF92:NKS92"/>
    <mergeCell ref="NFJ92:NFW92"/>
    <mergeCell ref="NFX92:NGK92"/>
    <mergeCell ref="NGL92:NGY92"/>
    <mergeCell ref="NGZ92:NHM92"/>
    <mergeCell ref="NHN92:NIA92"/>
    <mergeCell ref="NCR92:NDE92"/>
    <mergeCell ref="NDF92:NDS92"/>
    <mergeCell ref="NDT92:NEG92"/>
    <mergeCell ref="NEH92:NEU92"/>
    <mergeCell ref="NEV92:NFI92"/>
    <mergeCell ref="MZZ92:NAM92"/>
    <mergeCell ref="NAN92:NBA92"/>
    <mergeCell ref="NBB92:NBO92"/>
    <mergeCell ref="NBP92:NCC92"/>
    <mergeCell ref="NCD92:NCQ92"/>
    <mergeCell ref="NSV92:NTI92"/>
    <mergeCell ref="NTJ92:NTW92"/>
    <mergeCell ref="NTX92:NUK92"/>
    <mergeCell ref="NUL92:NUY92"/>
    <mergeCell ref="NUZ92:NVM92"/>
    <mergeCell ref="NQD92:NQQ92"/>
    <mergeCell ref="NQR92:NRE92"/>
    <mergeCell ref="NRF92:NRS92"/>
    <mergeCell ref="NRT92:NSG92"/>
    <mergeCell ref="NSH92:NSU92"/>
    <mergeCell ref="NNL92:NNY92"/>
    <mergeCell ref="NNZ92:NOM92"/>
    <mergeCell ref="NON92:NPA92"/>
    <mergeCell ref="NPB92:NPO92"/>
    <mergeCell ref="NPP92:NQC92"/>
    <mergeCell ref="NKT92:NLG92"/>
    <mergeCell ref="NLH92:NLU92"/>
    <mergeCell ref="NLV92:NMI92"/>
    <mergeCell ref="NMJ92:NMW92"/>
    <mergeCell ref="NMX92:NNK92"/>
    <mergeCell ref="ODP92:OEC92"/>
    <mergeCell ref="OED92:OEQ92"/>
    <mergeCell ref="OER92:OFE92"/>
    <mergeCell ref="OFF92:OFS92"/>
    <mergeCell ref="OFT92:OGG92"/>
    <mergeCell ref="OAX92:OBK92"/>
    <mergeCell ref="OBL92:OBY92"/>
    <mergeCell ref="OBZ92:OCM92"/>
    <mergeCell ref="OCN92:ODA92"/>
    <mergeCell ref="ODB92:ODO92"/>
    <mergeCell ref="NYF92:NYS92"/>
    <mergeCell ref="NYT92:NZG92"/>
    <mergeCell ref="NZH92:NZU92"/>
    <mergeCell ref="NZV92:OAI92"/>
    <mergeCell ref="OAJ92:OAW92"/>
    <mergeCell ref="NVN92:NWA92"/>
    <mergeCell ref="NWB92:NWO92"/>
    <mergeCell ref="NWP92:NXC92"/>
    <mergeCell ref="NXD92:NXQ92"/>
    <mergeCell ref="NXR92:NYE92"/>
    <mergeCell ref="OOJ92:OOW92"/>
    <mergeCell ref="OOX92:OPK92"/>
    <mergeCell ref="OPL92:OPY92"/>
    <mergeCell ref="OPZ92:OQM92"/>
    <mergeCell ref="OQN92:ORA92"/>
    <mergeCell ref="OLR92:OME92"/>
    <mergeCell ref="OMF92:OMS92"/>
    <mergeCell ref="OMT92:ONG92"/>
    <mergeCell ref="ONH92:ONU92"/>
    <mergeCell ref="ONV92:OOI92"/>
    <mergeCell ref="OIZ92:OJM92"/>
    <mergeCell ref="OJN92:OKA92"/>
    <mergeCell ref="OKB92:OKO92"/>
    <mergeCell ref="OKP92:OLC92"/>
    <mergeCell ref="OLD92:OLQ92"/>
    <mergeCell ref="OGH92:OGU92"/>
    <mergeCell ref="OGV92:OHI92"/>
    <mergeCell ref="OHJ92:OHW92"/>
    <mergeCell ref="OHX92:OIK92"/>
    <mergeCell ref="OIL92:OIY92"/>
    <mergeCell ref="OZD92:OZQ92"/>
    <mergeCell ref="OZR92:PAE92"/>
    <mergeCell ref="PAF92:PAS92"/>
    <mergeCell ref="PAT92:PBG92"/>
    <mergeCell ref="PBH92:PBU92"/>
    <mergeCell ref="OWL92:OWY92"/>
    <mergeCell ref="OWZ92:OXM92"/>
    <mergeCell ref="OXN92:OYA92"/>
    <mergeCell ref="OYB92:OYO92"/>
    <mergeCell ref="OYP92:OZC92"/>
    <mergeCell ref="OTT92:OUG92"/>
    <mergeCell ref="OUH92:OUU92"/>
    <mergeCell ref="OUV92:OVI92"/>
    <mergeCell ref="OVJ92:OVW92"/>
    <mergeCell ref="OVX92:OWK92"/>
    <mergeCell ref="ORB92:ORO92"/>
    <mergeCell ref="ORP92:OSC92"/>
    <mergeCell ref="OSD92:OSQ92"/>
    <mergeCell ref="OSR92:OTE92"/>
    <mergeCell ref="OTF92:OTS92"/>
    <mergeCell ref="PJX92:PKK92"/>
    <mergeCell ref="PKL92:PKY92"/>
    <mergeCell ref="PKZ92:PLM92"/>
    <mergeCell ref="PLN92:PMA92"/>
    <mergeCell ref="PMB92:PMO92"/>
    <mergeCell ref="PHF92:PHS92"/>
    <mergeCell ref="PHT92:PIG92"/>
    <mergeCell ref="PIH92:PIU92"/>
    <mergeCell ref="PIV92:PJI92"/>
    <mergeCell ref="PJJ92:PJW92"/>
    <mergeCell ref="PEN92:PFA92"/>
    <mergeCell ref="PFB92:PFO92"/>
    <mergeCell ref="PFP92:PGC92"/>
    <mergeCell ref="PGD92:PGQ92"/>
    <mergeCell ref="PGR92:PHE92"/>
    <mergeCell ref="PBV92:PCI92"/>
    <mergeCell ref="PCJ92:PCW92"/>
    <mergeCell ref="PCX92:PDK92"/>
    <mergeCell ref="PDL92:PDY92"/>
    <mergeCell ref="PDZ92:PEM92"/>
    <mergeCell ref="PUR92:PVE92"/>
    <mergeCell ref="PVF92:PVS92"/>
    <mergeCell ref="PVT92:PWG92"/>
    <mergeCell ref="PWH92:PWU92"/>
    <mergeCell ref="PWV92:PXI92"/>
    <mergeCell ref="PRZ92:PSM92"/>
    <mergeCell ref="PSN92:PTA92"/>
    <mergeCell ref="PTB92:PTO92"/>
    <mergeCell ref="PTP92:PUC92"/>
    <mergeCell ref="PUD92:PUQ92"/>
    <mergeCell ref="PPH92:PPU92"/>
    <mergeCell ref="PPV92:PQI92"/>
    <mergeCell ref="PQJ92:PQW92"/>
    <mergeCell ref="PQX92:PRK92"/>
    <mergeCell ref="PRL92:PRY92"/>
    <mergeCell ref="PMP92:PNC92"/>
    <mergeCell ref="PND92:PNQ92"/>
    <mergeCell ref="PNR92:POE92"/>
    <mergeCell ref="POF92:POS92"/>
    <mergeCell ref="POT92:PPG92"/>
    <mergeCell ref="QFL92:QFY92"/>
    <mergeCell ref="QFZ92:QGM92"/>
    <mergeCell ref="QGN92:QHA92"/>
    <mergeCell ref="QHB92:QHO92"/>
    <mergeCell ref="QHP92:QIC92"/>
    <mergeCell ref="QCT92:QDG92"/>
    <mergeCell ref="QDH92:QDU92"/>
    <mergeCell ref="QDV92:QEI92"/>
    <mergeCell ref="QEJ92:QEW92"/>
    <mergeCell ref="QEX92:QFK92"/>
    <mergeCell ref="QAB92:QAO92"/>
    <mergeCell ref="QAP92:QBC92"/>
    <mergeCell ref="QBD92:QBQ92"/>
    <mergeCell ref="QBR92:QCE92"/>
    <mergeCell ref="QCF92:QCS92"/>
    <mergeCell ref="PXJ92:PXW92"/>
    <mergeCell ref="PXX92:PYK92"/>
    <mergeCell ref="PYL92:PYY92"/>
    <mergeCell ref="PYZ92:PZM92"/>
    <mergeCell ref="PZN92:QAA92"/>
    <mergeCell ref="QQF92:QQS92"/>
    <mergeCell ref="QQT92:QRG92"/>
    <mergeCell ref="QRH92:QRU92"/>
    <mergeCell ref="QRV92:QSI92"/>
    <mergeCell ref="QSJ92:QSW92"/>
    <mergeCell ref="QNN92:QOA92"/>
    <mergeCell ref="QOB92:QOO92"/>
    <mergeCell ref="QOP92:QPC92"/>
    <mergeCell ref="QPD92:QPQ92"/>
    <mergeCell ref="QPR92:QQE92"/>
    <mergeCell ref="QKV92:QLI92"/>
    <mergeCell ref="QLJ92:QLW92"/>
    <mergeCell ref="QLX92:QMK92"/>
    <mergeCell ref="QML92:QMY92"/>
    <mergeCell ref="QMZ92:QNM92"/>
    <mergeCell ref="QID92:QIQ92"/>
    <mergeCell ref="QIR92:QJE92"/>
    <mergeCell ref="QJF92:QJS92"/>
    <mergeCell ref="QJT92:QKG92"/>
    <mergeCell ref="QKH92:QKU92"/>
    <mergeCell ref="RAZ92:RBM92"/>
    <mergeCell ref="RBN92:RCA92"/>
    <mergeCell ref="RCB92:RCO92"/>
    <mergeCell ref="RCP92:RDC92"/>
    <mergeCell ref="RDD92:RDQ92"/>
    <mergeCell ref="QYH92:QYU92"/>
    <mergeCell ref="QYV92:QZI92"/>
    <mergeCell ref="QZJ92:QZW92"/>
    <mergeCell ref="QZX92:RAK92"/>
    <mergeCell ref="RAL92:RAY92"/>
    <mergeCell ref="QVP92:QWC92"/>
    <mergeCell ref="QWD92:QWQ92"/>
    <mergeCell ref="QWR92:QXE92"/>
    <mergeCell ref="QXF92:QXS92"/>
    <mergeCell ref="QXT92:QYG92"/>
    <mergeCell ref="QSX92:QTK92"/>
    <mergeCell ref="QTL92:QTY92"/>
    <mergeCell ref="QTZ92:QUM92"/>
    <mergeCell ref="QUN92:QVA92"/>
    <mergeCell ref="QVB92:QVO92"/>
    <mergeCell ref="RLT92:RMG92"/>
    <mergeCell ref="RMH92:RMU92"/>
    <mergeCell ref="RMV92:RNI92"/>
    <mergeCell ref="RNJ92:RNW92"/>
    <mergeCell ref="RNX92:ROK92"/>
    <mergeCell ref="RJB92:RJO92"/>
    <mergeCell ref="RJP92:RKC92"/>
    <mergeCell ref="RKD92:RKQ92"/>
    <mergeCell ref="RKR92:RLE92"/>
    <mergeCell ref="RLF92:RLS92"/>
    <mergeCell ref="RGJ92:RGW92"/>
    <mergeCell ref="RGX92:RHK92"/>
    <mergeCell ref="RHL92:RHY92"/>
    <mergeCell ref="RHZ92:RIM92"/>
    <mergeCell ref="RIN92:RJA92"/>
    <mergeCell ref="RDR92:REE92"/>
    <mergeCell ref="REF92:RES92"/>
    <mergeCell ref="RET92:RFG92"/>
    <mergeCell ref="RFH92:RFU92"/>
    <mergeCell ref="RFV92:RGI92"/>
    <mergeCell ref="RWN92:RXA92"/>
    <mergeCell ref="RXB92:RXO92"/>
    <mergeCell ref="RXP92:RYC92"/>
    <mergeCell ref="RYD92:RYQ92"/>
    <mergeCell ref="RYR92:RZE92"/>
    <mergeCell ref="RTV92:RUI92"/>
    <mergeCell ref="RUJ92:RUW92"/>
    <mergeCell ref="RUX92:RVK92"/>
    <mergeCell ref="RVL92:RVY92"/>
    <mergeCell ref="RVZ92:RWM92"/>
    <mergeCell ref="RRD92:RRQ92"/>
    <mergeCell ref="RRR92:RSE92"/>
    <mergeCell ref="RSF92:RSS92"/>
    <mergeCell ref="RST92:RTG92"/>
    <mergeCell ref="RTH92:RTU92"/>
    <mergeCell ref="ROL92:ROY92"/>
    <mergeCell ref="ROZ92:RPM92"/>
    <mergeCell ref="RPN92:RQA92"/>
    <mergeCell ref="RQB92:RQO92"/>
    <mergeCell ref="RQP92:RRC92"/>
    <mergeCell ref="SHH92:SHU92"/>
    <mergeCell ref="SHV92:SII92"/>
    <mergeCell ref="SIJ92:SIW92"/>
    <mergeCell ref="SIX92:SJK92"/>
    <mergeCell ref="SJL92:SJY92"/>
    <mergeCell ref="SEP92:SFC92"/>
    <mergeCell ref="SFD92:SFQ92"/>
    <mergeCell ref="SFR92:SGE92"/>
    <mergeCell ref="SGF92:SGS92"/>
    <mergeCell ref="SGT92:SHG92"/>
    <mergeCell ref="SBX92:SCK92"/>
    <mergeCell ref="SCL92:SCY92"/>
    <mergeCell ref="SCZ92:SDM92"/>
    <mergeCell ref="SDN92:SEA92"/>
    <mergeCell ref="SEB92:SEO92"/>
    <mergeCell ref="RZF92:RZS92"/>
    <mergeCell ref="RZT92:SAG92"/>
    <mergeCell ref="SAH92:SAU92"/>
    <mergeCell ref="SAV92:SBI92"/>
    <mergeCell ref="SBJ92:SBW92"/>
    <mergeCell ref="SSB92:SSO92"/>
    <mergeCell ref="SSP92:STC92"/>
    <mergeCell ref="STD92:STQ92"/>
    <mergeCell ref="STR92:SUE92"/>
    <mergeCell ref="SUF92:SUS92"/>
    <mergeCell ref="SPJ92:SPW92"/>
    <mergeCell ref="SPX92:SQK92"/>
    <mergeCell ref="SQL92:SQY92"/>
    <mergeCell ref="SQZ92:SRM92"/>
    <mergeCell ref="SRN92:SSA92"/>
    <mergeCell ref="SMR92:SNE92"/>
    <mergeCell ref="SNF92:SNS92"/>
    <mergeCell ref="SNT92:SOG92"/>
    <mergeCell ref="SOH92:SOU92"/>
    <mergeCell ref="SOV92:SPI92"/>
    <mergeCell ref="SJZ92:SKM92"/>
    <mergeCell ref="SKN92:SLA92"/>
    <mergeCell ref="SLB92:SLO92"/>
    <mergeCell ref="SLP92:SMC92"/>
    <mergeCell ref="SMD92:SMQ92"/>
    <mergeCell ref="TCV92:TDI92"/>
    <mergeCell ref="TDJ92:TDW92"/>
    <mergeCell ref="TDX92:TEK92"/>
    <mergeCell ref="TEL92:TEY92"/>
    <mergeCell ref="TEZ92:TFM92"/>
    <mergeCell ref="TAD92:TAQ92"/>
    <mergeCell ref="TAR92:TBE92"/>
    <mergeCell ref="TBF92:TBS92"/>
    <mergeCell ref="TBT92:TCG92"/>
    <mergeCell ref="TCH92:TCU92"/>
    <mergeCell ref="SXL92:SXY92"/>
    <mergeCell ref="SXZ92:SYM92"/>
    <mergeCell ref="SYN92:SZA92"/>
    <mergeCell ref="SZB92:SZO92"/>
    <mergeCell ref="SZP92:TAC92"/>
    <mergeCell ref="SUT92:SVG92"/>
    <mergeCell ref="SVH92:SVU92"/>
    <mergeCell ref="SVV92:SWI92"/>
    <mergeCell ref="SWJ92:SWW92"/>
    <mergeCell ref="SWX92:SXK92"/>
    <mergeCell ref="TNP92:TOC92"/>
    <mergeCell ref="TOD92:TOQ92"/>
    <mergeCell ref="TOR92:TPE92"/>
    <mergeCell ref="TPF92:TPS92"/>
    <mergeCell ref="TPT92:TQG92"/>
    <mergeCell ref="TKX92:TLK92"/>
    <mergeCell ref="TLL92:TLY92"/>
    <mergeCell ref="TLZ92:TMM92"/>
    <mergeCell ref="TMN92:TNA92"/>
    <mergeCell ref="TNB92:TNO92"/>
    <mergeCell ref="TIF92:TIS92"/>
    <mergeCell ref="TIT92:TJG92"/>
    <mergeCell ref="TJH92:TJU92"/>
    <mergeCell ref="TJV92:TKI92"/>
    <mergeCell ref="TKJ92:TKW92"/>
    <mergeCell ref="TFN92:TGA92"/>
    <mergeCell ref="TGB92:TGO92"/>
    <mergeCell ref="TGP92:THC92"/>
    <mergeCell ref="THD92:THQ92"/>
    <mergeCell ref="THR92:TIE92"/>
    <mergeCell ref="TYJ92:TYW92"/>
    <mergeCell ref="TYX92:TZK92"/>
    <mergeCell ref="TZL92:TZY92"/>
    <mergeCell ref="TZZ92:UAM92"/>
    <mergeCell ref="UAN92:UBA92"/>
    <mergeCell ref="TVR92:TWE92"/>
    <mergeCell ref="TWF92:TWS92"/>
    <mergeCell ref="TWT92:TXG92"/>
    <mergeCell ref="TXH92:TXU92"/>
    <mergeCell ref="TXV92:TYI92"/>
    <mergeCell ref="TSZ92:TTM92"/>
    <mergeCell ref="TTN92:TUA92"/>
    <mergeCell ref="TUB92:TUO92"/>
    <mergeCell ref="TUP92:TVC92"/>
    <mergeCell ref="TVD92:TVQ92"/>
    <mergeCell ref="TQH92:TQU92"/>
    <mergeCell ref="TQV92:TRI92"/>
    <mergeCell ref="TRJ92:TRW92"/>
    <mergeCell ref="TRX92:TSK92"/>
    <mergeCell ref="TSL92:TSY92"/>
    <mergeCell ref="UJD92:UJQ92"/>
    <mergeCell ref="UJR92:UKE92"/>
    <mergeCell ref="UKF92:UKS92"/>
    <mergeCell ref="UKT92:ULG92"/>
    <mergeCell ref="ULH92:ULU92"/>
    <mergeCell ref="UGL92:UGY92"/>
    <mergeCell ref="UGZ92:UHM92"/>
    <mergeCell ref="UHN92:UIA92"/>
    <mergeCell ref="UIB92:UIO92"/>
    <mergeCell ref="UIP92:UJC92"/>
    <mergeCell ref="UDT92:UEG92"/>
    <mergeCell ref="UEH92:UEU92"/>
    <mergeCell ref="UEV92:UFI92"/>
    <mergeCell ref="UFJ92:UFW92"/>
    <mergeCell ref="UFX92:UGK92"/>
    <mergeCell ref="UBB92:UBO92"/>
    <mergeCell ref="UBP92:UCC92"/>
    <mergeCell ref="UCD92:UCQ92"/>
    <mergeCell ref="UCR92:UDE92"/>
    <mergeCell ref="UDF92:UDS92"/>
    <mergeCell ref="UTX92:UUK92"/>
    <mergeCell ref="UUL92:UUY92"/>
    <mergeCell ref="UUZ92:UVM92"/>
    <mergeCell ref="UVN92:UWA92"/>
    <mergeCell ref="UWB92:UWO92"/>
    <mergeCell ref="URF92:URS92"/>
    <mergeCell ref="URT92:USG92"/>
    <mergeCell ref="USH92:USU92"/>
    <mergeCell ref="USV92:UTI92"/>
    <mergeCell ref="UTJ92:UTW92"/>
    <mergeCell ref="UON92:UPA92"/>
    <mergeCell ref="UPB92:UPO92"/>
    <mergeCell ref="UPP92:UQC92"/>
    <mergeCell ref="UQD92:UQQ92"/>
    <mergeCell ref="UQR92:URE92"/>
    <mergeCell ref="ULV92:UMI92"/>
    <mergeCell ref="UMJ92:UMW92"/>
    <mergeCell ref="UMX92:UNK92"/>
    <mergeCell ref="UNL92:UNY92"/>
    <mergeCell ref="UNZ92:UOM92"/>
    <mergeCell ref="VER92:VFE92"/>
    <mergeCell ref="VFF92:VFS92"/>
    <mergeCell ref="VFT92:VGG92"/>
    <mergeCell ref="VGH92:VGU92"/>
    <mergeCell ref="VGV92:VHI92"/>
    <mergeCell ref="VBZ92:VCM92"/>
    <mergeCell ref="VCN92:VDA92"/>
    <mergeCell ref="VDB92:VDO92"/>
    <mergeCell ref="VDP92:VEC92"/>
    <mergeCell ref="VED92:VEQ92"/>
    <mergeCell ref="UZH92:UZU92"/>
    <mergeCell ref="UZV92:VAI92"/>
    <mergeCell ref="VAJ92:VAW92"/>
    <mergeCell ref="VAX92:VBK92"/>
    <mergeCell ref="VBL92:VBY92"/>
    <mergeCell ref="UWP92:UXC92"/>
    <mergeCell ref="UXD92:UXQ92"/>
    <mergeCell ref="UXR92:UYE92"/>
    <mergeCell ref="UYF92:UYS92"/>
    <mergeCell ref="UYT92:UZG92"/>
    <mergeCell ref="VPL92:VPY92"/>
    <mergeCell ref="VPZ92:VQM92"/>
    <mergeCell ref="VQN92:VRA92"/>
    <mergeCell ref="VRB92:VRO92"/>
    <mergeCell ref="VRP92:VSC92"/>
    <mergeCell ref="VMT92:VNG92"/>
    <mergeCell ref="VNH92:VNU92"/>
    <mergeCell ref="VNV92:VOI92"/>
    <mergeCell ref="VOJ92:VOW92"/>
    <mergeCell ref="VOX92:VPK92"/>
    <mergeCell ref="VKB92:VKO92"/>
    <mergeCell ref="VKP92:VLC92"/>
    <mergeCell ref="VLD92:VLQ92"/>
    <mergeCell ref="VLR92:VME92"/>
    <mergeCell ref="VMF92:VMS92"/>
    <mergeCell ref="VHJ92:VHW92"/>
    <mergeCell ref="VHX92:VIK92"/>
    <mergeCell ref="VIL92:VIY92"/>
    <mergeCell ref="VIZ92:VJM92"/>
    <mergeCell ref="VJN92:VKA92"/>
    <mergeCell ref="WAF92:WAS92"/>
    <mergeCell ref="WAT92:WBG92"/>
    <mergeCell ref="WBH92:WBU92"/>
    <mergeCell ref="WBV92:WCI92"/>
    <mergeCell ref="WCJ92:WCW92"/>
    <mergeCell ref="VXN92:VYA92"/>
    <mergeCell ref="VYB92:VYO92"/>
    <mergeCell ref="VYP92:VZC92"/>
    <mergeCell ref="VZD92:VZQ92"/>
    <mergeCell ref="VZR92:WAE92"/>
    <mergeCell ref="VUV92:VVI92"/>
    <mergeCell ref="VVJ92:VVW92"/>
    <mergeCell ref="VVX92:VWK92"/>
    <mergeCell ref="VWL92:VWY92"/>
    <mergeCell ref="VWZ92:VXM92"/>
    <mergeCell ref="VSD92:VSQ92"/>
    <mergeCell ref="VSR92:VTE92"/>
    <mergeCell ref="VTF92:VTS92"/>
    <mergeCell ref="VTT92:VUG92"/>
    <mergeCell ref="VUH92:VUU92"/>
    <mergeCell ref="WIH92:WIU92"/>
    <mergeCell ref="WIV92:WJI92"/>
    <mergeCell ref="WJJ92:WJW92"/>
    <mergeCell ref="WJX92:WKK92"/>
    <mergeCell ref="WKL92:WKY92"/>
    <mergeCell ref="WFP92:WGC92"/>
    <mergeCell ref="WGD92:WGQ92"/>
    <mergeCell ref="WGR92:WHE92"/>
    <mergeCell ref="WHF92:WHS92"/>
    <mergeCell ref="WHT92:WIG92"/>
    <mergeCell ref="WCX92:WDK92"/>
    <mergeCell ref="WDL92:WDY92"/>
    <mergeCell ref="WDZ92:WEM92"/>
    <mergeCell ref="WEN92:WFA92"/>
    <mergeCell ref="WFB92:WFO92"/>
    <mergeCell ref="WQJ92:WQW92"/>
    <mergeCell ref="WQX92:WRK92"/>
    <mergeCell ref="WNR92:WOE92"/>
    <mergeCell ref="WOF92:WOS92"/>
    <mergeCell ref="WOT92:WPG92"/>
    <mergeCell ref="WPH92:WPU92"/>
    <mergeCell ref="WPV92:WQI92"/>
    <mergeCell ref="WKZ92:WLM92"/>
    <mergeCell ref="WLN92:WMA92"/>
    <mergeCell ref="WMB92:WMO92"/>
    <mergeCell ref="WMP92:WNC92"/>
    <mergeCell ref="XEX92:XFA92"/>
    <mergeCell ref="XBD92:XBQ92"/>
    <mergeCell ref="XBR92:XCE92"/>
    <mergeCell ref="XCF92:XCS92"/>
    <mergeCell ref="XCT92:XDG92"/>
    <mergeCell ref="XDH92:XDU92"/>
    <mergeCell ref="WYL92:WYY92"/>
    <mergeCell ref="WYZ92:WZM92"/>
    <mergeCell ref="WZN92:XAA92"/>
    <mergeCell ref="XAB92:XAO92"/>
    <mergeCell ref="XAP92:XBC92"/>
    <mergeCell ref="WVT92:WWG92"/>
    <mergeCell ref="WWH92:WWU92"/>
    <mergeCell ref="WWV92:WXI92"/>
    <mergeCell ref="WXJ92:WXW92"/>
    <mergeCell ref="WXX92:WYK92"/>
    <mergeCell ref="WTB92:WTO92"/>
    <mergeCell ref="WTP92:WUC92"/>
    <mergeCell ref="WUD92:WUQ92"/>
    <mergeCell ref="WUR92:WVE92"/>
    <mergeCell ref="XDV92:XEI92"/>
    <mergeCell ref="XEJ92:XEW92"/>
    <mergeCell ref="WVF92:WVS92"/>
    <mergeCell ref="WND92:WNQ92"/>
    <mergeCell ref="WRL92:WRY92"/>
    <mergeCell ref="WRZ92:WSM92"/>
    <mergeCell ref="WSN92:WTA92"/>
  </mergeCells>
  <pageMargins left="0.70866141732283472" right="0.70866141732283472" top="0.74803149606299213" bottom="0.74803149606299213" header="0.31496062992125984" footer="0.31496062992125984"/>
  <pageSetup paperSize="9" scale="88" fitToHeight="0" orientation="landscape" r:id="rId1"/>
  <rowBreaks count="7" manualBreakCount="7">
    <brk id="27" max="16383" man="1"/>
    <brk id="46" max="13" man="1"/>
    <brk id="65" max="13" man="1"/>
    <brk id="89" max="13" man="1"/>
    <brk id="130" max="13" man="1"/>
    <brk id="149" max="13" man="1"/>
    <brk id="170"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siakirja" ma:contentTypeID="0x010100004F822CA9ABBC4BA1A8726889C1455D" ma:contentTypeVersion="4" ma:contentTypeDescription="Luo uusi asiakirja." ma:contentTypeScope="" ma:versionID="30347dfa1731425ce422088fb7c66ed5">
  <xsd:schema xmlns:xsd="http://www.w3.org/2001/XMLSchema" xmlns:xs="http://www.w3.org/2001/XMLSchema" xmlns:p="http://schemas.microsoft.com/office/2006/metadata/properties" xmlns:ns2="b79a96e0-eff6-4e28-8c12-ee904e024ea3" xmlns:ns3="3c379c20-8198-49bd-b369-eb76ad34c45e" targetNamespace="http://schemas.microsoft.com/office/2006/metadata/properties" ma:root="true" ma:fieldsID="a29e5b89048f13eed4afecff97ef478d" ns2:_="" ns3:_="">
    <xsd:import namespace="b79a96e0-eff6-4e28-8c12-ee904e024ea3"/>
    <xsd:import namespace="3c379c20-8198-49bd-b369-eb76ad34c45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a96e0-eff6-4e28-8c12-ee904e024e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379c20-8198-49bd-b369-eb76ad34c45e" elementFormDefault="qualified">
    <xsd:import namespace="http://schemas.microsoft.com/office/2006/documentManagement/types"/>
    <xsd:import namespace="http://schemas.microsoft.com/office/infopath/2007/PartnerControls"/>
    <xsd:element name="SharedWithUsers" ma:index="10"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9269E-B9B2-43B2-B3FA-F425A9D348D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3c379c20-8198-49bd-b369-eb76ad34c45e"/>
    <ds:schemaRef ds:uri="http://purl.org/dc/terms/"/>
    <ds:schemaRef ds:uri="http://schemas.openxmlformats.org/package/2006/metadata/core-properties"/>
    <ds:schemaRef ds:uri="b79a96e0-eff6-4e28-8c12-ee904e024ea3"/>
    <ds:schemaRef ds:uri="http://www.w3.org/XML/1998/namespace"/>
    <ds:schemaRef ds:uri="http://purl.org/dc/dcmitype/"/>
  </ds:schemaRefs>
</ds:datastoreItem>
</file>

<file path=customXml/itemProps2.xml><?xml version="1.0" encoding="utf-8"?>
<ds:datastoreItem xmlns:ds="http://schemas.openxmlformats.org/officeDocument/2006/customXml" ds:itemID="{F5754C8D-2922-4196-9D6A-5FEE3F022D58}">
  <ds:schemaRefs>
    <ds:schemaRef ds:uri="http://schemas.microsoft.com/sharepoint/v3/contenttype/forms"/>
  </ds:schemaRefs>
</ds:datastoreItem>
</file>

<file path=customXml/itemProps3.xml><?xml version="1.0" encoding="utf-8"?>
<ds:datastoreItem xmlns:ds="http://schemas.openxmlformats.org/officeDocument/2006/customXml" ds:itemID="{0BF2D2D6-0182-47C8-85D3-3B97C4A375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a96e0-eff6-4e28-8c12-ee904e024ea3"/>
    <ds:schemaRef ds:uri="3c379c20-8198-49bd-b369-eb76ad34c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47</vt:i4>
      </vt:variant>
    </vt:vector>
  </HeadingPairs>
  <TitlesOfParts>
    <vt:vector size="93" baseType="lpstr">
      <vt:lpstr>Table of contents</vt:lpstr>
      <vt:lpstr>1 Own funds &amp; capital adequacy</vt:lpstr>
      <vt:lpstr>Table 1.1</vt:lpstr>
      <vt:lpstr>Table 1.2</vt:lpstr>
      <vt:lpstr>Table 1.3</vt:lpstr>
      <vt:lpstr>Table 1.4</vt:lpstr>
      <vt:lpstr>Table 1.5</vt:lpstr>
      <vt:lpstr>2 Credit risk</vt:lpstr>
      <vt:lpstr>Table 2.1</vt:lpstr>
      <vt:lpstr>Table 2.2</vt:lpstr>
      <vt:lpstr>Table 2.3</vt:lpstr>
      <vt:lpstr>Table 2.4 &amp; 2.5</vt:lpstr>
      <vt:lpstr>Table 2.6</vt:lpstr>
      <vt:lpstr>Table 2.7</vt:lpstr>
      <vt:lpstr>Table 2.8</vt:lpstr>
      <vt:lpstr>Table 2.9</vt:lpstr>
      <vt:lpstr>Table 2.10</vt:lpstr>
      <vt:lpstr>Table 2.11</vt:lpstr>
      <vt:lpstr>Table 2.12</vt:lpstr>
      <vt:lpstr>Table 2.13</vt:lpstr>
      <vt:lpstr>Table 2.14</vt:lpstr>
      <vt:lpstr>Table 2.15</vt:lpstr>
      <vt:lpstr>Table 2.16</vt:lpstr>
      <vt:lpstr>Table 2.17 &amp; 2.18</vt:lpstr>
      <vt:lpstr>3 CCR &amp; Market risk</vt:lpstr>
      <vt:lpstr>Table 3.1</vt:lpstr>
      <vt:lpstr>Table 3.2</vt:lpstr>
      <vt:lpstr>Table 3.3</vt:lpstr>
      <vt:lpstr>Table 3.4</vt:lpstr>
      <vt:lpstr>Table 3.5</vt:lpstr>
      <vt:lpstr>Table 3.6</vt:lpstr>
      <vt:lpstr>Table 3.7</vt:lpstr>
      <vt:lpstr>Table 3.8</vt:lpstr>
      <vt:lpstr>4 Other disclosures</vt:lpstr>
      <vt:lpstr>Table 4.1 &amp; 4.2</vt:lpstr>
      <vt:lpstr>Table 4.3</vt:lpstr>
      <vt:lpstr>Table 4.4</vt:lpstr>
      <vt:lpstr>Table 4.5</vt:lpstr>
      <vt:lpstr>Table 4.6</vt:lpstr>
      <vt:lpstr>Table 4.7</vt:lpstr>
      <vt:lpstr>Table 4.8</vt:lpstr>
      <vt:lpstr>Table 4.9</vt:lpstr>
      <vt:lpstr>Table 4.10</vt:lpstr>
      <vt:lpstr>Table 4.11</vt:lpstr>
      <vt:lpstr>Table 4.12 &amp; 4.13</vt:lpstr>
      <vt:lpstr>Table 4.14</vt:lpstr>
      <vt:lpstr>'Table 3.8'!_ftn1</vt:lpstr>
      <vt:lpstr>'Table 3.8'!_ftnref1</vt:lpstr>
      <vt:lpstr>'Table 1.3'!_Hlk69478615</vt:lpstr>
      <vt:lpstr>'1 Own funds &amp; capital adequacy'!Print_Area</vt:lpstr>
      <vt:lpstr>'2 Credit risk'!Print_Area</vt:lpstr>
      <vt:lpstr>'3 CCR &amp; Market risk'!Print_Area</vt:lpstr>
      <vt:lpstr>'4 Other disclosures'!Print_Area</vt:lpstr>
      <vt:lpstr>'Table 1.1'!Print_Area</vt:lpstr>
      <vt:lpstr>'Table 1.2'!Print_Area</vt:lpstr>
      <vt:lpstr>'Table 1.3'!Print_Area</vt:lpstr>
      <vt:lpstr>'Table 1.4'!Print_Area</vt:lpstr>
      <vt:lpstr>'Table 1.5'!Print_Area</vt:lpstr>
      <vt:lpstr>'Table 2.1'!Print_Area</vt:lpstr>
      <vt:lpstr>'Table 2.11'!Print_Area</vt:lpstr>
      <vt:lpstr>'Table 2.12'!Print_Area</vt:lpstr>
      <vt:lpstr>'Table 2.14'!Print_Area</vt:lpstr>
      <vt:lpstr>'Table 2.17 &amp; 2.18'!Print_Area</vt:lpstr>
      <vt:lpstr>'Table 2.2'!Print_Area</vt:lpstr>
      <vt:lpstr>'Table 2.4 &amp; 2.5'!Print_Area</vt:lpstr>
      <vt:lpstr>'Table 2.6'!Print_Area</vt:lpstr>
      <vt:lpstr>'Table 2.7'!Print_Area</vt:lpstr>
      <vt:lpstr>'Table 2.8'!Print_Area</vt:lpstr>
      <vt:lpstr>'Table 2.9'!Print_Area</vt:lpstr>
      <vt:lpstr>'Table 3.1'!Print_Area</vt:lpstr>
      <vt:lpstr>'Table 3.2'!Print_Area</vt:lpstr>
      <vt:lpstr>'Table 3.3'!Print_Area</vt:lpstr>
      <vt:lpstr>'Table 3.4'!Print_Area</vt:lpstr>
      <vt:lpstr>'Table 3.5'!Print_Area</vt:lpstr>
      <vt:lpstr>'Table 3.6'!Print_Area</vt:lpstr>
      <vt:lpstr>'Table 3.7'!Print_Area</vt:lpstr>
      <vt:lpstr>'Table 3.8'!Print_Area</vt:lpstr>
      <vt:lpstr>'Table 4.1 &amp; 4.2'!Print_Area</vt:lpstr>
      <vt:lpstr>'Table 4.10'!Print_Area</vt:lpstr>
      <vt:lpstr>'Table 4.11'!Print_Area</vt:lpstr>
      <vt:lpstr>'Table 4.12 &amp; 4.13'!Print_Area</vt:lpstr>
      <vt:lpstr>'Table 4.14'!Print_Area</vt:lpstr>
      <vt:lpstr>'Table 4.3'!Print_Area</vt:lpstr>
      <vt:lpstr>'Table 4.4'!Print_Area</vt:lpstr>
      <vt:lpstr>'Table 4.5'!Print_Area</vt:lpstr>
      <vt:lpstr>'Table 4.6'!Print_Area</vt:lpstr>
      <vt:lpstr>'Table 4.7'!Print_Area</vt:lpstr>
      <vt:lpstr>'Table 4.8'!Print_Area</vt:lpstr>
      <vt:lpstr>'Table 4.9'!Print_Area</vt:lpstr>
      <vt:lpstr>'Table of contents'!Print_Area</vt:lpstr>
      <vt:lpstr>'Table 2.1'!Print_Titles</vt:lpstr>
      <vt:lpstr>'Table 2.2'!Print_Titles</vt:lpstr>
      <vt:lpstr>'Table 4.7'!Print_Titles</vt:lpstr>
    </vt:vector>
  </TitlesOfParts>
  <Manager/>
  <Company>OP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Nurminen Nina</dc:creator>
  <cp:keywords/>
  <dc:description/>
  <cp:lastModifiedBy>Holma Matti</cp:lastModifiedBy>
  <cp:revision/>
  <cp:lastPrinted>2022-08-04T08:23:09Z</cp:lastPrinted>
  <dcterms:created xsi:type="dcterms:W3CDTF">2016-08-09T07:10:10Z</dcterms:created>
  <dcterms:modified xsi:type="dcterms:W3CDTF">2022-08-17T05:35:40Z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0x010100004F822CA9ABBC4BA1A8726889C1455D</vt:lpwstr>
  </property>
</Properties>
</file>