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drawings/drawing1.xml" ContentType="application/vnd.openxmlformats-officedocument.drawing+xml"/>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oppalveluto365-my.sharepoint.com/personal/nina_nurminen_op_fi/Documents/Työpöytä/"/>
    </mc:Choice>
  </mc:AlternateContent>
  <xr:revisionPtr revIDLastSave="0" documentId="8_{F5BCA2AE-88D8-4482-A7D7-F646F2AE990D}" xr6:coauthVersionLast="47" xr6:coauthVersionMax="47" xr10:uidLastSave="{00000000-0000-0000-0000-000000000000}"/>
  <bookViews>
    <workbookView xWindow="28680" yWindow="-120" windowWidth="29040" windowHeight="15840" tabRatio="791" xr2:uid="{00000000-000D-0000-FFFF-FFFF00000000}"/>
  </bookViews>
  <sheets>
    <sheet name="Table of contents" sheetId="1" r:id="rId1"/>
    <sheet name="1 Own funds &amp; capital adequacy" sheetId="80" r:id="rId2"/>
    <sheet name="Table 1.1" sheetId="2" r:id="rId3"/>
    <sheet name="Table 1.2" sheetId="4" r:id="rId4"/>
    <sheet name="Table 1.3" sheetId="5" r:id="rId5"/>
    <sheet name="Table 1.4" sheetId="7" r:id="rId6"/>
    <sheet name="Table 1.5" sheetId="6" r:id="rId7"/>
    <sheet name="2 Credit risk" sheetId="79" r:id="rId8"/>
    <sheet name="Table 2.1" sheetId="39" r:id="rId9"/>
    <sheet name="Table 2.2" sheetId="68" r:id="rId10"/>
    <sheet name="Table 2.3" sheetId="42" r:id="rId11"/>
    <sheet name="Table 2.4 &amp; 2.5" sheetId="45" r:id="rId12"/>
    <sheet name="Table 2.6" sheetId="38" r:id="rId13"/>
    <sheet name="Table 2.7" sheetId="37" r:id="rId14"/>
    <sheet name="Table 2.8" sheetId="41" r:id="rId15"/>
    <sheet name="Table 2.9" sheetId="36" r:id="rId16"/>
    <sheet name="Table 2.10" sheetId="25" r:id="rId17"/>
    <sheet name="Table 2.11" sheetId="24" r:id="rId18"/>
    <sheet name="Table 2.12" sheetId="26" r:id="rId19"/>
    <sheet name="Table 2.13" sheetId="28" r:id="rId20"/>
    <sheet name="Table 2.14" sheetId="31" r:id="rId21"/>
    <sheet name="Table 2.15" sheetId="32" r:id="rId22"/>
    <sheet name="Table 2.16" sheetId="34" r:id="rId23"/>
    <sheet name="Table 2.17 &amp; 2.18" sheetId="69" r:id="rId24"/>
    <sheet name="Table 2.19" sheetId="91" r:id="rId25"/>
    <sheet name="Table 2.20" sheetId="92" r:id="rId26"/>
    <sheet name="Table 2.21" sheetId="93" r:id="rId27"/>
    <sheet name="3 CCR &amp; Market risk" sheetId="70" r:id="rId28"/>
    <sheet name="Table 3.1" sheetId="46" r:id="rId29"/>
    <sheet name="Table 3.2" sheetId="47" r:id="rId30"/>
    <sheet name="Table 3.3" sheetId="48" r:id="rId31"/>
    <sheet name="Table 3.4" sheetId="49" r:id="rId32"/>
    <sheet name="Table 3.5" sheetId="50" r:id="rId33"/>
    <sheet name="Table 3.6" sheetId="51" r:id="rId34"/>
    <sheet name="Table 3.7" sheetId="53" r:id="rId35"/>
    <sheet name="Table 3.8" sheetId="59" r:id="rId36"/>
    <sheet name="4 ESG disclosures" sheetId="100" r:id="rId37"/>
    <sheet name="Table 4.1" sheetId="94" r:id="rId38"/>
    <sheet name="Table 4.2" sheetId="95" r:id="rId39"/>
    <sheet name="Table 4.3" sheetId="96" r:id="rId40"/>
    <sheet name="Table 4.4" sheetId="97" r:id="rId41"/>
    <sheet name="Table 4.5" sheetId="98" r:id="rId42"/>
    <sheet name="5 Other disclosures" sheetId="72" r:id="rId43"/>
    <sheet name="Table 5.1 &amp; 5.2" sheetId="22" r:id="rId44"/>
    <sheet name="Table 5.3" sheetId="99" r:id="rId45"/>
    <sheet name="Table 5.4" sheetId="75" r:id="rId46"/>
    <sheet name="Table 5.5" sheetId="54" r:id="rId47"/>
    <sheet name="Table 5.6" sheetId="73" r:id="rId48"/>
    <sheet name="Table 5.7" sheetId="15" r:id="rId49"/>
    <sheet name="Table 5.8" sheetId="16" r:id="rId50"/>
    <sheet name="Table 5.9" sheetId="76" r:id="rId51"/>
    <sheet name="Table 5.10" sheetId="77" r:id="rId52"/>
    <sheet name="Table 5.11" sheetId="19" r:id="rId53"/>
    <sheet name="Table 5.12 &amp; 5.13" sheetId="17" r:id="rId54"/>
    <sheet name="Table 5.14" sheetId="60" r:id="rId55"/>
    <sheet name="Table 5.15" sheetId="84" r:id="rId56"/>
    <sheet name="Table 5.16" sheetId="85" r:id="rId57"/>
    <sheet name="Table 5.17 &amp; 5.18 &amp; 5.19" sheetId="86" r:id="rId58"/>
    <sheet name="Table 5.20" sheetId="87" r:id="rId59"/>
    <sheet name="Table 5.21" sheetId="88" r:id="rId60"/>
    <sheet name="Table 5.22" sheetId="89" r:id="rId61"/>
    <sheet name="Table 5.23" sheetId="90" r:id="rId62"/>
    <sheet name="6 Requirements" sheetId="81" r:id="rId63"/>
    <sheet name="Table 6.1" sheetId="82" r:id="rId64"/>
    <sheet name="Table 6.2" sheetId="83" r:id="rId65"/>
  </sheets>
  <externalReferences>
    <externalReference r:id="rId66"/>
    <externalReference r:id="rId67"/>
  </externalReferences>
  <definedNames>
    <definedName name="_ftn1" localSheetId="35">'Table 3.8'!$F$16</definedName>
    <definedName name="_ftnref1" localSheetId="35">'Table 3.8'!$F$13</definedName>
    <definedName name="_Hlk69478615" localSheetId="4">'Table 1.3'!#REF!</definedName>
    <definedName name="Currency" localSheetId="44">[1]Cover!$C$2</definedName>
    <definedName name="Currency">[2]Cover!$C$2</definedName>
    <definedName name="D0_Unit" localSheetId="44">[1]Cover!$C$6</definedName>
    <definedName name="D0_Unit">[2]Cover!$C$6</definedName>
    <definedName name="DataType" localSheetId="44">[1]Cover!$C$4</definedName>
    <definedName name="DataType">[2]Cover!$C$4</definedName>
    <definedName name="Datatype_Code" localSheetId="44">[1]Cover!$C$5</definedName>
    <definedName name="Datatype_Code">[2]Cover!$C$5</definedName>
    <definedName name="FINSTMT_IFRS" localSheetId="44">[1]Cover!$C$11</definedName>
    <definedName name="FINSTMT_IFRS">[2]Cover!$C$11</definedName>
    <definedName name="hierarkia" localSheetId="44">[1]Cover!$C$7</definedName>
    <definedName name="hierarkia">[2]Cover!$C$7</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eriod" localSheetId="44">[1]Cover!$C$30</definedName>
    <definedName name="Period">[2]Cover!$C$30</definedName>
    <definedName name="_xlnm.Print_Area" localSheetId="1">'1 Own funds &amp; capital adequacy'!$A$1:$B$9</definedName>
    <definedName name="_xlnm.Print_Area" localSheetId="7">'2 Credit risk'!$A$1:$B$24</definedName>
    <definedName name="_xlnm.Print_Area" localSheetId="27">'3 CCR &amp; Market risk'!$A$1:$B$12</definedName>
    <definedName name="_xlnm.Print_Area" localSheetId="36">'4 ESG disclosures'!$A$1:$B$9</definedName>
    <definedName name="_xlnm.Print_Area" localSheetId="42">'5 Other disclosures'!$A$1:$B$27</definedName>
    <definedName name="_xlnm.Print_Area" localSheetId="62">'6 Requirements'!$A$1:$B$6</definedName>
    <definedName name="_xlnm.Print_Area" localSheetId="2">'Table 1.1'!$A$1:$C$39</definedName>
    <definedName name="_xlnm.Print_Area" localSheetId="3">'Table 1.2'!$A$1:$E$64</definedName>
    <definedName name="_xlnm.Print_Area" localSheetId="4">'Table 1.3'!$A$1:$D$39</definedName>
    <definedName name="_xlnm.Print_Area" localSheetId="5">'Table 1.4'!$A$1:$G$53</definedName>
    <definedName name="_xlnm.Print_Area" localSheetId="6">'Table 1.5'!$A$1:$D$25</definedName>
    <definedName name="_xlnm.Print_Area" localSheetId="8">'Table 2.1'!$A$1:$N$179</definedName>
    <definedName name="_xlnm.Print_Area" localSheetId="16">'Table 2.10'!$A$1:$H$18</definedName>
    <definedName name="_xlnm.Print_Area" localSheetId="17">'Table 2.11'!$A$1:$Q$58</definedName>
    <definedName name="_xlnm.Print_Area" localSheetId="18">'Table 2.12'!$A$1:$C$21</definedName>
    <definedName name="_xlnm.Print_Area" localSheetId="20">'Table 2.14'!$A$1:$I$56</definedName>
    <definedName name="_xlnm.Print_Area" localSheetId="21">'Table 2.15'!$A$1:$G$56</definedName>
    <definedName name="_xlnm.Print_Area" localSheetId="23">'Table 2.17 &amp; 2.18'!$A$1:$K$30</definedName>
    <definedName name="_xlnm.Print_Area" localSheetId="24">'Table 2.19'!$A$1:$G$25</definedName>
    <definedName name="_xlnm.Print_Area" localSheetId="9">'Table 2.2'!$A$1:$N$97</definedName>
    <definedName name="_xlnm.Print_Area" localSheetId="25">'Table 2.20'!$A$1:$N$33</definedName>
    <definedName name="_xlnm.Print_Area" localSheetId="26">'Table 2.21'!$A$1:$H$137</definedName>
    <definedName name="_xlnm.Print_Area" localSheetId="10">'Table 2.3'!$A$1:$C$16</definedName>
    <definedName name="_xlnm.Print_Area" localSheetId="11">'Table 2.4 &amp; 2.5'!$A$1:$G$32</definedName>
    <definedName name="_xlnm.Print_Area" localSheetId="12">'Table 2.6'!$A$1:$S$52</definedName>
    <definedName name="_xlnm.Print_Area" localSheetId="13">'Table 2.7'!$A$1:$H$48</definedName>
    <definedName name="_xlnm.Print_Area" localSheetId="14">'Table 2.8'!$A$1:$P$36</definedName>
    <definedName name="_xlnm.Print_Area" localSheetId="15">'Table 2.9'!$A$1:$G$25</definedName>
    <definedName name="_xlnm.Print_Area" localSheetId="28">'Table 3.1'!$A$1:$J$49</definedName>
    <definedName name="_xlnm.Print_Area" localSheetId="29">'Table 3.2'!$A$1:$D$25</definedName>
    <definedName name="_xlnm.Print_Area" localSheetId="30">'Table 3.3'!$A$1:$N$37</definedName>
    <definedName name="_xlnm.Print_Area" localSheetId="31">'Table 3.4'!$A$1:$J$45</definedName>
    <definedName name="_xlnm.Print_Area" localSheetId="32">'Table 3.5'!$A$1:$F$33</definedName>
    <definedName name="_xlnm.Print_Area" localSheetId="33">'Table 3.6'!$A$1:$F$16</definedName>
    <definedName name="_xlnm.Print_Area" localSheetId="34">'Table 3.7'!$A$1:$D$26</definedName>
    <definedName name="_xlnm.Print_Area" localSheetId="35">'Table 3.8'!$A$1:$D$20</definedName>
    <definedName name="_xlnm.Print_Area" localSheetId="37">'Table 4.1'!$A$1:$R$70</definedName>
    <definedName name="_xlnm.Print_Area" localSheetId="40">'Table 4.4'!$A$1:$P$26</definedName>
    <definedName name="_xlnm.Print_Area" localSheetId="41">'Table 4.5'!$A$1:$G$20</definedName>
    <definedName name="_xlnm.Print_Area" localSheetId="43">'Table 5.1 &amp; 5.2'!$A$1:$J$65</definedName>
    <definedName name="_xlnm.Print_Area" localSheetId="51">'Table 5.10'!$A$1:$D$78</definedName>
    <definedName name="_xlnm.Print_Area" localSheetId="52">'Table 5.11'!$A$1:$D$18</definedName>
    <definedName name="_xlnm.Print_Area" localSheetId="53">'Table 5.12 &amp; 5.13'!$A$1:$O$50</definedName>
    <definedName name="_xlnm.Print_Area" localSheetId="54">'Table 5.14'!$A$1:$G$20</definedName>
    <definedName name="_xlnm.Print_Area" localSheetId="55">'Table 5.15'!$A$1:$J$32</definedName>
    <definedName name="_xlnm.Print_Area" localSheetId="56">'Table 5.16'!$A$1:$J$17</definedName>
    <definedName name="_xlnm.Print_Area" localSheetId="58">'Table 5.20'!$A$1:$I$53</definedName>
    <definedName name="_xlnm.Print_Area" localSheetId="59">'Table 5.21'!$A$1:$G$21</definedName>
    <definedName name="_xlnm.Print_Area" localSheetId="60">'Table 5.22'!$A$1:$H$239</definedName>
    <definedName name="_xlnm.Print_Area" localSheetId="61">'Table 5.23'!$A$1:$H$52</definedName>
    <definedName name="_xlnm.Print_Area" localSheetId="44">'Table 5.3'!$A$1:$G$44</definedName>
    <definedName name="_xlnm.Print_Area" localSheetId="45">'Table 5.4'!$A$1:$Q$41</definedName>
    <definedName name="_xlnm.Print_Area" localSheetId="46">'Table 5.5'!$A$1:$S$38</definedName>
    <definedName name="_xlnm.Print_Area" localSheetId="47">'Table 5.6'!$A$1:$F$55</definedName>
    <definedName name="_xlnm.Print_Area" localSheetId="48">'Table 5.7'!$A$1:$E$109</definedName>
    <definedName name="_xlnm.Print_Area" localSheetId="49">'Table 5.8'!$A$1:$E$101</definedName>
    <definedName name="_xlnm.Print_Area" localSheetId="50">'Table 5.9'!$A$1:$D$21</definedName>
    <definedName name="_xlnm.Print_Area" localSheetId="63">'Table 6.1'!$A$1:$D$318</definedName>
    <definedName name="_xlnm.Print_Area" localSheetId="64">'Table 6.2'!$A$1:$B$7</definedName>
    <definedName name="_xlnm.Print_Area" localSheetId="0">'Table of contents'!$A$1:$C$81</definedName>
    <definedName name="_xlnm.Print_Titles" localSheetId="8">'Table 2.1'!$7:$8</definedName>
    <definedName name="_xlnm.Print_Titles" localSheetId="9">'Table 2.2'!$7:$8</definedName>
    <definedName name="_xlnm.Print_Titles" localSheetId="61">'Table 5.23'!$A:$B,'Table 5.23'!$1:$5</definedName>
    <definedName name="_xlnm.Print_Titles" localSheetId="48">'Table 5.7'!$5:$5</definedName>
    <definedName name="Year" localSheetId="44">[1]Cover!$C$27</definedName>
    <definedName name="Year">[2]Cover!$C$27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87" l="1"/>
  <c r="I37" i="87"/>
  <c r="E18" i="87"/>
  <c r="F10" i="87"/>
  <c r="F23" i="87" s="1"/>
  <c r="F12" i="41" l="1"/>
  <c r="F10" i="41" s="1"/>
  <c r="F15" i="41" s="1"/>
  <c r="F11" i="41"/>
  <c r="E10" i="41"/>
  <c r="E15" i="41" s="1"/>
  <c r="J18" i="48" l="1"/>
  <c r="H48" i="46" l="1"/>
  <c r="I48" i="46"/>
  <c r="J48" i="46"/>
  <c r="G48" i="46"/>
  <c r="F18" i="48"/>
  <c r="G18" i="48"/>
  <c r="H18" i="48"/>
  <c r="F24" i="38" l="1"/>
  <c r="H23" i="87" l="1"/>
  <c r="G23" i="87"/>
  <c r="E16" i="87" l="1"/>
  <c r="I19" i="87"/>
  <c r="I28" i="87"/>
  <c r="O15" i="75"/>
  <c r="I18" i="87" l="1"/>
  <c r="I23" i="87"/>
  <c r="D12" i="16"/>
  <c r="C12" i="16" l="1"/>
  <c r="Q11" i="75" l="1"/>
  <c r="Q12" i="75"/>
  <c r="Q13" i="75"/>
  <c r="Q14" i="75"/>
  <c r="Q15" i="75"/>
  <c r="Q16" i="75"/>
  <c r="Q17" i="75"/>
  <c r="Q18" i="75"/>
  <c r="M10" i="54"/>
  <c r="C11" i="26"/>
  <c r="D22" i="91" l="1"/>
  <c r="S24" i="38" l="1"/>
  <c r="C28" i="7"/>
  <c r="J16" i="50" l="1"/>
  <c r="D12" i="51" l="1"/>
  <c r="N9" i="48"/>
  <c r="N10" i="48"/>
  <c r="N11" i="48"/>
  <c r="N13" i="48"/>
  <c r="N14" i="48"/>
  <c r="N15" i="48"/>
  <c r="R13" i="38" l="1"/>
  <c r="R9" i="38" l="1"/>
  <c r="R10" i="38"/>
  <c r="R11" i="38"/>
  <c r="R12" i="38"/>
  <c r="R14" i="38"/>
  <c r="R15" i="38"/>
  <c r="R16" i="38"/>
  <c r="R17" i="38"/>
  <c r="R19" i="38"/>
  <c r="R20" i="38"/>
  <c r="R21" i="38"/>
  <c r="R22" i="38"/>
  <c r="R23" i="38"/>
  <c r="R8" i="38"/>
  <c r="D24" i="38"/>
  <c r="E21" i="87" l="1"/>
  <c r="E20" i="87"/>
  <c r="E17" i="87"/>
  <c r="E13" i="87"/>
  <c r="E11" i="87"/>
  <c r="E9" i="87"/>
  <c r="E8" i="87"/>
  <c r="D30" i="86"/>
  <c r="C30" i="86"/>
  <c r="E23" i="87" l="1"/>
  <c r="N35" i="17" l="1"/>
  <c r="F16" i="50" l="1"/>
  <c r="D16" i="50"/>
  <c r="E16" i="50"/>
  <c r="C16" i="50"/>
  <c r="D15" i="59" l="1"/>
  <c r="P24" i="38"/>
  <c r="C24" i="38"/>
  <c r="D95" i="16" l="1"/>
  <c r="D89" i="16"/>
  <c r="D100" i="16" s="1"/>
  <c r="C89" i="16"/>
  <c r="C100" i="16" s="1"/>
  <c r="D86" i="16"/>
  <c r="C86" i="16"/>
  <c r="D73" i="16"/>
  <c r="C62" i="16"/>
  <c r="C73" i="16" s="1"/>
  <c r="H32" i="46"/>
  <c r="I32" i="46"/>
  <c r="J32" i="46"/>
  <c r="G32" i="46"/>
  <c r="C9" i="54" l="1"/>
  <c r="C8" i="54" s="1"/>
  <c r="C7" i="54" s="1"/>
  <c r="O10" i="75"/>
  <c r="Q10" i="75" l="1"/>
  <c r="O9" i="75"/>
  <c r="Q9" i="75" s="1"/>
  <c r="G12" i="45"/>
  <c r="F12" i="45"/>
  <c r="E12" i="45"/>
  <c r="K35" i="17" l="1"/>
  <c r="J35" i="17"/>
  <c r="I35" i="17"/>
  <c r="G35" i="17"/>
  <c r="E35" i="17"/>
  <c r="D35" i="17"/>
  <c r="C35" i="17"/>
  <c r="L34" i="17"/>
  <c r="M34" i="17" s="1"/>
  <c r="H34" i="17"/>
  <c r="L30" i="17"/>
  <c r="M30" i="17" s="1"/>
  <c r="H30" i="17"/>
  <c r="L33" i="17"/>
  <c r="M33" i="17" s="1"/>
  <c r="H33" i="17"/>
  <c r="L32" i="17"/>
  <c r="M32" i="17" s="1"/>
  <c r="H32" i="17"/>
  <c r="M31" i="17"/>
  <c r="L31" i="17"/>
  <c r="H31" i="17"/>
  <c r="L29" i="17"/>
  <c r="M29" i="17" s="1"/>
  <c r="H29" i="17"/>
  <c r="L28" i="17"/>
  <c r="H28" i="17"/>
  <c r="M30" i="54"/>
  <c r="Q30" i="54" s="1"/>
  <c r="M29" i="54"/>
  <c r="M28" i="54"/>
  <c r="Q28" i="54" s="1"/>
  <c r="Q27" i="54"/>
  <c r="Q26" i="54"/>
  <c r="Q25" i="54"/>
  <c r="D8" i="59"/>
  <c r="D17" i="59" s="1"/>
  <c r="F12" i="51"/>
  <c r="K36" i="48"/>
  <c r="E36" i="48"/>
  <c r="D36" i="48"/>
  <c r="C36" i="48"/>
  <c r="N31" i="48"/>
  <c r="N29" i="48"/>
  <c r="N28" i="48"/>
  <c r="N27" i="48"/>
  <c r="N26" i="48"/>
  <c r="D24" i="47"/>
  <c r="C24" i="47"/>
  <c r="H55" i="31"/>
  <c r="G55" i="31"/>
  <c r="F55" i="31"/>
  <c r="E55" i="31"/>
  <c r="D55" i="31"/>
  <c r="C55" i="31"/>
  <c r="S46" i="38"/>
  <c r="N46" i="38"/>
  <c r="M46" i="38"/>
  <c r="L46" i="38"/>
  <c r="K46" i="38"/>
  <c r="I46" i="38"/>
  <c r="H46" i="38"/>
  <c r="G46" i="38"/>
  <c r="C46" i="38"/>
  <c r="R45" i="38"/>
  <c r="R44" i="38"/>
  <c r="R43" i="38"/>
  <c r="R39" i="38"/>
  <c r="R38" i="38"/>
  <c r="R37" i="38"/>
  <c r="R36" i="38"/>
  <c r="R35" i="38"/>
  <c r="R34" i="38"/>
  <c r="R33" i="38"/>
  <c r="R32" i="38"/>
  <c r="R31" i="38"/>
  <c r="R30" i="38"/>
  <c r="G21" i="45"/>
  <c r="F21" i="45"/>
  <c r="E21" i="45"/>
  <c r="B21" i="45"/>
  <c r="D9" i="5"/>
  <c r="L35" i="17" l="1"/>
  <c r="H35" i="17"/>
  <c r="N36" i="48"/>
  <c r="R46" i="38"/>
  <c r="M28" i="17"/>
  <c r="M35" i="17" s="1"/>
  <c r="M11" i="54" l="1"/>
  <c r="D39" i="16"/>
  <c r="L24" i="38"/>
  <c r="Q10" i="54" l="1"/>
  <c r="N8" i="48" l="1"/>
  <c r="K18" i="48"/>
  <c r="D18" i="48"/>
  <c r="E18" i="48"/>
  <c r="C18" i="48"/>
  <c r="N18" i="48" s="1"/>
  <c r="B12" i="45" l="1"/>
  <c r="M12" i="54" l="1"/>
  <c r="C39" i="16"/>
  <c r="Q12" i="54" l="1"/>
  <c r="M9" i="54"/>
  <c r="M8" i="54" l="1"/>
  <c r="Q9" i="54"/>
  <c r="M7" i="54" l="1"/>
  <c r="Q7" i="54" s="1"/>
  <c r="Q8" i="54"/>
  <c r="G24" i="38"/>
  <c r="H24" i="38"/>
  <c r="I24" i="38"/>
  <c r="K24" i="38"/>
  <c r="M24" i="38"/>
  <c r="N24" i="38"/>
  <c r="R24" i="38" l="1"/>
  <c r="D12" i="47" l="1"/>
  <c r="C12" i="47"/>
  <c r="C17" i="59" l="1"/>
  <c r="D16" i="5" l="1"/>
  <c r="C9" i="5"/>
  <c r="C16" i="5"/>
</calcChain>
</file>

<file path=xl/sharedStrings.xml><?xml version="1.0" encoding="utf-8"?>
<sst xmlns="http://schemas.openxmlformats.org/spreadsheetml/2006/main" count="6284" uniqueCount="2405">
  <si>
    <t>Table of Contents</t>
  </si>
  <si>
    <t>OP Amalgamation’s own funds and capital adequacy</t>
  </si>
  <si>
    <t>Table 1.1</t>
  </si>
  <si>
    <t>Own funds</t>
  </si>
  <si>
    <t>Table 1.2</t>
  </si>
  <si>
    <t>Overview of total risk exposure amounts (EU OV1)</t>
  </si>
  <si>
    <t>Table 1.3</t>
  </si>
  <si>
    <t>Capital Ratios</t>
  </si>
  <si>
    <t>Table 1.4</t>
  </si>
  <si>
    <t>Key Metrics template (EU KM1)</t>
  </si>
  <si>
    <t>Table 1.5</t>
  </si>
  <si>
    <t>Financial conglomerates information on own funds and capital adequacy ratio (EU INS2)</t>
  </si>
  <si>
    <t>Credit risk</t>
  </si>
  <si>
    <t>Table 2.1</t>
  </si>
  <si>
    <t>Credit risk exposures by exposure class and PD range (EU CR6) (AIRB)</t>
  </si>
  <si>
    <t>Table 2.2</t>
  </si>
  <si>
    <t>Credit risk exposures by exposure class and PD range (EU CR6) (FIRB)</t>
  </si>
  <si>
    <t>Table 2.3</t>
  </si>
  <si>
    <t>RWEA flow statements of credit risk exposures under the IRB approach (EU CR8)</t>
  </si>
  <si>
    <t>Table 2.4</t>
  </si>
  <si>
    <t>Equity exposures under the simple risk weight approach (EU CR10)</t>
  </si>
  <si>
    <t>Table 2.5</t>
  </si>
  <si>
    <t>Insurance participations (EU INS1)</t>
  </si>
  <si>
    <t>Table 2.6</t>
  </si>
  <si>
    <t>Standardised approach (EU CR5)</t>
  </si>
  <si>
    <t>Table 2.7</t>
  </si>
  <si>
    <t>Standardised approach – Credit risk exposure and CRM effects (EU CR4)</t>
  </si>
  <si>
    <t>Table 2.8</t>
  </si>
  <si>
    <t>IRB approach – Disclosure of the extent of the use of CRM techniques (EU CR7-A)</t>
  </si>
  <si>
    <t>Table 2.9</t>
  </si>
  <si>
    <t>CRM techniques overview:  Disclosure of the use of credit risk mitigation techniques (EU CR3)</t>
  </si>
  <si>
    <t>Table 2.10</t>
  </si>
  <si>
    <t>Maturity of exposures (EU CR1-A)</t>
  </si>
  <si>
    <t>Table 2.11</t>
  </si>
  <si>
    <t>Performing and non-performing exposures and related provisions (EU CR1)</t>
  </si>
  <si>
    <t>Table 2.12</t>
  </si>
  <si>
    <t>Changes in the stock of non-performing loans and advances (EU CR2)</t>
  </si>
  <si>
    <t>Table 2.13</t>
  </si>
  <si>
    <t>Credit quality of forborne exposures (EU CQ1)</t>
  </si>
  <si>
    <t>Table 2.14</t>
  </si>
  <si>
    <t>Quality of non-performing exposures by geography (EU CQ4)</t>
  </si>
  <si>
    <t>Table 2.15</t>
  </si>
  <si>
    <t>Credit quality of loans and advances to non-financial corporations by industry (EU CQ5)</t>
  </si>
  <si>
    <t>Table 2.16</t>
  </si>
  <si>
    <t>Collateral obtained by taking possession and execution processes (EU CQ7)</t>
  </si>
  <si>
    <t>Table 2.17</t>
  </si>
  <si>
    <t>Information on newly originated loans and advances provided under newly applicable public guarantee schemes introduced in response to COVID-19 crisis (template 3)</t>
  </si>
  <si>
    <t>Table 2.18</t>
  </si>
  <si>
    <t>Breakdown of loans and advances subject to legislative and non-legislative moratoria by residual maturity of moratoria (template 2)</t>
  </si>
  <si>
    <t>CCR and Market risk</t>
  </si>
  <si>
    <t>Table 3.1</t>
  </si>
  <si>
    <t>Analysis of CCR exposure by approach (EU CCR1)</t>
  </si>
  <si>
    <t>Table 3.2</t>
  </si>
  <si>
    <t>Transactions subject to own funds requirements for CVA risk (EU CCR2)</t>
  </si>
  <si>
    <t>Table 3.3</t>
  </si>
  <si>
    <t>Standardised approach – CCR exposures by regulatory exposure class and risk weights (EU CCR3)</t>
  </si>
  <si>
    <t>Table 3.4</t>
  </si>
  <si>
    <t>IRB approach – CCR exposures by exposure class and PD scale (EU CCR4)</t>
  </si>
  <si>
    <t>Table 3.5</t>
  </si>
  <si>
    <t>Composition of collateral for CCR exposures (EU CRR5)</t>
  </si>
  <si>
    <t>Table 3.6</t>
  </si>
  <si>
    <t>Credit derivatives exposures (EU CCR6)</t>
  </si>
  <si>
    <t>Table 3.7</t>
  </si>
  <si>
    <t>Exposures to CCPs (EU CCR8)</t>
  </si>
  <si>
    <t>Table 3.8</t>
  </si>
  <si>
    <t>Market risk under the standardised approach (EU MR1)</t>
  </si>
  <si>
    <t>Other disclosures</t>
  </si>
  <si>
    <t>Table 4.1</t>
  </si>
  <si>
    <t>Quantitative information of LCR (EU LIQ1)</t>
  </si>
  <si>
    <t>Table 4.2</t>
  </si>
  <si>
    <t>Qualitative information on LCR (EU LIQB)</t>
  </si>
  <si>
    <t>Table 4.3</t>
  </si>
  <si>
    <t>Net Stable Funding Ratio (EU LIQ2)</t>
  </si>
  <si>
    <t>Table 4.4</t>
  </si>
  <si>
    <t>Securitisation exposures in the non-trading book (EU SEC1)</t>
  </si>
  <si>
    <t>Table 4.5</t>
  </si>
  <si>
    <t>Securitisation exposures in the non-trading book and associated regulatory capital requirements - institution acting as investor (EU SEC4)</t>
  </si>
  <si>
    <t>Interest rate risks of non-trading book activities (EU IRRBB1)</t>
  </si>
  <si>
    <t>Composition of regulatory own funds (EU CC1)</t>
  </si>
  <si>
    <t>Reconciliation of regulatory own funds to balance sheet in the audited financial statements (EU CC2)</t>
  </si>
  <si>
    <t>LRSum: Summary reconciliation of accounting assets and leverage ratio exposures (EU LR1)</t>
  </si>
  <si>
    <t>LRCom: Leverage ratio common disclosure (EU LR2)</t>
  </si>
  <si>
    <t>LRSpl: Split-up of on balance sheet exposures (excluding derivatives, SFTs and exempted exposures) (EU LR3)</t>
  </si>
  <si>
    <t>Geographical distribution of credit exposures relevant for the calculation of the countercyclical buffer (EU CCyB1)</t>
  </si>
  <si>
    <t>Amount of institution-specific countercyclical capital buffer ( EU CCyB2)</t>
  </si>
  <si>
    <t>Operational risk own funds requirements and risk-weighted exposure amounts (EU OR1)</t>
  </si>
  <si>
    <t>1 OP amalgamation’s own funds and capital adequacy</t>
  </si>
  <si>
    <t>This report discloses a summary of information on the capital adequacy of the consolidated group of the amalgamation of member cooperative banks, as specified in Part 8 of the Capital Requirements Regulation of the European Parliament and of the Council No. 575/2013 as amended (CRR) (Pillar III disclosures) in compliance with the delegated acts and guidelines issued by the European Banking Authority. Given that this information is based on the consolidated capital adequacy on the amalgamation of member cooperative banks, it is not directly comparable with other information disclosed on OP Financial Group. The Report is unaudited.</t>
  </si>
  <si>
    <t>1.1 Own Funds</t>
  </si>
  <si>
    <t>EUR million</t>
  </si>
  <si>
    <t>31 Dec
2021</t>
  </si>
  <si>
    <t>OP Financial Group's equity capital</t>
  </si>
  <si>
    <t>The effect of insurance companies on the Group’s shareholders’ equity is excluded</t>
  </si>
  <si>
    <t>Fair value reserve, cash flow hedge</t>
  </si>
  <si>
    <t>Common Equity Tier 1 (CET1) before deductions</t>
  </si>
  <si>
    <t>Intangible assets</t>
  </si>
  <si>
    <t>Excess funding of pension liability and valuation adjustments</t>
  </si>
  <si>
    <t>Items deducted from cooperative capital</t>
  </si>
  <si>
    <t>Expected profit distribution</t>
  </si>
  <si>
    <t>Shortfall of ECL minus expected losses</t>
  </si>
  <si>
    <t>Insufficient coverage for non-performing exposures</t>
  </si>
  <si>
    <t>Common Equity Tier 1 capital (CET1)</t>
  </si>
  <si>
    <t/>
  </si>
  <si>
    <t>Hybrid capital to which transitional provision is applied</t>
  </si>
  <si>
    <t>Additional Tier 1 capital (AT1)</t>
  </si>
  <si>
    <t>Tier 1 capital  (T1)</t>
  </si>
  <si>
    <t>Debenture loans</t>
  </si>
  <si>
    <t>Debenture loans to which transitional provision is applied</t>
  </si>
  <si>
    <t>Excess of ECL minus expected losses</t>
  </si>
  <si>
    <t>Tier 2 capital (T2)</t>
  </si>
  <si>
    <t>Own Funds</t>
  </si>
  <si>
    <t>The table presents how OP Amalgamation’s CET1 capital derives from OP Financial Group’s equity capital. Banking earnings, of which the planned full-year profit distribution has been subtracted, and Profit Share issues had a positive effect on the CET1 capital. The amount of Profit Shares in CET1 capital increased to EUR 3.2 billion (3.1).</t>
  </si>
  <si>
    <t>OP Financial Group has applied transitional provisions regarding old debenture loans. IFRS 9 transitional provision has not been applied.</t>
  </si>
  <si>
    <t>1.2 Overview of total risk exposure amounts (EU OV1)</t>
  </si>
  <si>
    <t>It is possible to use various methods to measure capital adequacy requirement for equity investments. In the PD/LGD method, investments’ risk-weighted exposure is calculated using PD, based on internal credit rating, and a regulatory standard LGD. According to the Simple Risk Weight Approach, investments’ risk-weighted exposure amount derives from multiplying each investment by a risk-weight determined by the type of investment. OP Financial Group has changed to Simple Risk Weight Approach for all equities during Q2/2022. Until Q1/2022 the PD/LGD method was used for strategic investments.</t>
  </si>
  <si>
    <t>OP Financial Group has used the Standardised Approach to measure capital requirement for operational risks and market risks. Also Counterparty credit risk is calculated according to the standardised approach (SA-CCR).</t>
  </si>
  <si>
    <t>Total risk exposure amounts (TREA)</t>
  </si>
  <si>
    <t>Total own funds requirements</t>
  </si>
  <si>
    <t>a</t>
  </si>
  <si>
    <t>b</t>
  </si>
  <si>
    <t>c</t>
  </si>
  <si>
    <t>30 June 2022</t>
  </si>
  <si>
    <t>31 March 2022</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</si>
  <si>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</si>
  <si>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</si>
  <si>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</si>
  <si>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</si>
  <si>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</si>
  <si>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</si>
  <si>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</si>
  <si>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</si>
  <si>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</si>
  <si>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</si>
  <si>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</si>
  <si>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</si>
  <si>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</si>
  <si>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</si>
  <si>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</si>
  <si>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</si>
  <si>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</si>
  <si>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</si>
  <si>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</si>
  <si>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</si>
  <si>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</si>
  <si>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</si>
  <si>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</si>
  <si>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</si>
  <si>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</si>
  <si>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</si>
  <si>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</si>
  <si>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</si>
  <si>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</si>
  <si>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</si>
  <si>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</si>
  <si>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</si>
  <si>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t>
  </si>
  <si>
    <t>24b</t>
  </si>
  <si>
    <t>Other risks</t>
  </si>
  <si>
    <t>Total</t>
  </si>
  <si>
    <t>On 25 April 2019, OP Financial Group received the ECB’s decision on increases in the risk weights of mortgage-backed retail exposures as part of the targeted review of internal models (TRIM). These risk weight increases will be valid until further notice, until the qualitative requirements set out in the decision have been met. 
On 19 February 2020, OP Financial Group received the ECB’s decision concerning the change in the definition of default, in which the ECB set risk weighting factors for corporate and retail exposures. These risk-weighting factors will be valid until the qualitative requirements set out in the decision have been met.
On 11 December 2020, OP Financial Group received the ECB’s decision concerning increases in the risk weights of retail exposures. The decision overruled the ECB’s earlier decision issued on 2 February 2017.
On 18 March 2021, OP Financial Group received the ECB’s decision concerning an increase in the risk parameter of corporate exposures. This risk parameter factor will be valid until the qualitative requirements set out in the decision have been met.</t>
  </si>
  <si>
    <t>1.3 Capital Ratios</t>
  </si>
  <si>
    <t>Ratios, %</t>
  </si>
  <si>
    <t>31 Dec 2021</t>
  </si>
  <si>
    <t>CET1 capital ratio</t>
  </si>
  <si>
    <t>Tier 1 ratio</t>
  </si>
  <si>
    <t>Capital adequacy ratio</t>
  </si>
  <si>
    <t>Ratios, fully loaded, %</t>
  </si>
  <si>
    <t>Capital requirement, EUR million</t>
  </si>
  <si>
    <t>Capital base</t>
  </si>
  <si>
    <t>Capital requirement</t>
  </si>
  <si>
    <t>Buffer for capital requirements</t>
  </si>
  <si>
    <t>1.4 Key metrics template (EU KM1)</t>
  </si>
  <si>
    <t>d</t>
  </si>
  <si>
    <t>e</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</si>
  <si>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</si>
  <si>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</si>
  <si>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</si>
  <si>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</si>
  <si>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</si>
  <si>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</si>
  <si>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</si>
  <si>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</si>
  <si>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</si>
  <si>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</si>
  <si>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</si>
  <si>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</si>
  <si>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</si>
  <si>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</si>
  <si>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 *</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</si>
  <si>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</si>
  <si>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</si>
  <si>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</si>
  <si>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</si>
  <si>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</si>
  <si>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</si>
  <si>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</si>
  <si>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</si>
  <si>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</si>
  <si>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</si>
  <si>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</si>
  <si>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</si>
  <si>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</si>
  <si>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</si>
  <si>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</si>
  <si>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</si>
  <si>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Leverage ratio</t>
  </si>
  <si>
    <t>Total exposure measure</t>
  </si>
  <si>
    <t>Leverage ratio (%)</t>
  </si>
  <si>
    <r>
      <t>Additional own funds requirements to address the risk of excessive leverage (as a percentage of total exposure measure)</t>
    </r>
    <r>
      <rPr>
        <b/>
        <sz val="11"/>
        <color theme="9"/>
        <rFont val="OP Chevin Pro Light"/>
        <family val="2"/>
        <scheme val="minor"/>
      </rPr>
      <t/>
    </r>
  </si>
  <si>
    <t>EU 14a</t>
  </si>
  <si>
    <t xml:space="preserve">Additional own funds requirements to address the risk of excessive leverage (%) </t>
  </si>
  <si>
    <t>EU 14b</t>
  </si>
  <si>
    <t xml:space="preserve">     of which: to be made up of CET1 capital (percentage points)</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</si>
  <si>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</si>
  <si>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</si>
  <si>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</si>
  <si>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</si>
  <si>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</si>
  <si>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</si>
  <si>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</si>
  <si>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</si>
  <si>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</si>
  <si>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</si>
  <si>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</si>
  <si>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</si>
  <si>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</si>
  <si>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</si>
  <si>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</si>
  <si>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</si>
  <si>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</si>
  <si>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</si>
  <si>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</si>
  <si>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1.5 Capital base of the financial conglomerate (EU INS2)</t>
  </si>
  <si>
    <t>Hybrid instruments and debenture bonds</t>
  </si>
  <si>
    <t>Other sector-specific items excluded from capital base</t>
  </si>
  <si>
    <t>Goodwill and intangible assets</t>
  </si>
  <si>
    <t>Insurance business valuation differences</t>
  </si>
  <si>
    <t>Proposed profit distribution</t>
  </si>
  <si>
    <t>Items under IFRS deducted from capital base*</t>
  </si>
  <si>
    <t>Conglomerate's capital base, total</t>
  </si>
  <si>
    <t>Regulatory capital requirement for credit institutions**</t>
  </si>
  <si>
    <t>Regulatory capital requirement for insurance operations***</t>
  </si>
  <si>
    <t>INS2-1</t>
  </si>
  <si>
    <t>Conglomerate’s total minimum capital requirement</t>
  </si>
  <si>
    <t>Conglomerate’s capital adequacy</t>
  </si>
  <si>
    <t>INS2-2</t>
  </si>
  <si>
    <t>Conglomerate’s capital adequacy ratio (capital base/minimum of capital base) (%)</t>
  </si>
  <si>
    <t>*Excess funding of pension liability, portion of cash flow hedge of fair value reserve</t>
  </si>
  <si>
    <t>** Total risk exposure amount x 13.8%</t>
  </si>
  <si>
    <t>*** Estimate of aggregate SCR under Solvency II</t>
  </si>
  <si>
    <t>2.1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</si>
  <si>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regulatory minimum for PD is 0.03%. CCF stands for a credit conversion factor. Off-balance-sheet exposures include loans not drawn down and unused commitments. Exposure amounts do not include counterparty credit risk.</t>
  </si>
  <si>
    <t>A-IRB</t>
  </si>
  <si>
    <t>PD range</t>
  </si>
  <si>
    <t>On-balance sheet exposures</t>
  </si>
  <si>
    <t>Off-balance-sheet exposures pre-CCF</t>
  </si>
  <si>
    <t>Exposure weighted average CCF (%)</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</si>
  <si>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</si>
  <si>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</si>
  <si>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</si>
  <si>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</si>
  <si>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</si>
  <si>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</si>
  <si>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 (%)</t>
  </si>
  <si>
    <t>Expected loss amount</t>
  </si>
  <si>
    <t>Value adjust-ments and provisions (ECL)</t>
  </si>
  <si>
    <t>f</t>
  </si>
  <si>
    <t>g</t>
  </si>
  <si>
    <t>h</t>
  </si>
  <si>
    <t>i</t>
  </si>
  <si>
    <t>j</t>
  </si>
  <si>
    <t>k</t>
  </si>
  <si>
    <t>l</t>
  </si>
  <si>
    <t>m</t>
  </si>
  <si>
    <t>Retail exposures – non-SME secured by immovable property collateral</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</si>
  <si>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</si>
  <si>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</si>
  <si>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</si>
  <si>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</si>
  <si>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</si>
  <si>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</si>
  <si>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</si>
  <si>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</si>
  <si>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</si>
  <si>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</si>
  <si>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</si>
  <si>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</si>
  <si>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</si>
  <si>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</si>
  <si>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</si>
  <si>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</si>
  <si>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</si>
  <si>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 (Retail exposures – non-SME secured by immovable property collateral)</t>
  </si>
  <si>
    <t xml:space="preserve">Retail exposures – SME secured by immovable property collateral </t>
  </si>
  <si>
    <t>Subtotal (Retail exposures – SME secured by immovable property collateral)</t>
  </si>
  <si>
    <t>Retail exposures – non-SME other</t>
  </si>
  <si>
    <t>Subtotal (Retail exposures – non-SME other)</t>
  </si>
  <si>
    <t>Retail exposures – SME other</t>
  </si>
  <si>
    <t>Subtotal (Retail exposures- SME other)</t>
  </si>
  <si>
    <t>Total (all exposures classes)</t>
  </si>
  <si>
    <t>In setting PD values given by rating models assessing the solvency of personal customers' retail exposures, OP Financial Group has used its own default data and external data. As external data, OP Financial Group has made use of the unemployment rate since 1989. The Group has taken account of uncertainty associated with the data and identified material deficiencies on PD models used by quantifying Margin of Conservatism for each model in question. The current personal customer PDs in use were adopted in the first quarter of 2021.</t>
  </si>
  <si>
    <t>In setting PD values given by rating models assessing solvency of corporate customers in retail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</si>
  <si>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Contract, customer, default, collateral and debt-collection data since 2008 has been used in determining LGD estimates for retail exposures. The Group applies the same definition of default as in the PD models. In addition, the model uses product level cash flow data on uncollateralised returns and the recovery rate of default probabilities as well as recession valuation adjustments for collateral values based on the recession of the early 1990s. The Group has utilized the OP Margin of Conservatism framework on assessing and quantifying the uncertainty stemming from the definition of default, recession valuation adjustment on the collaterals and the cash flow data on the LGD estimates.</t>
  </si>
  <si>
    <t>In the risk weight calculation, the Group applies the regulatory LGD minimum of 10% and 15% to residential mortgage-backed exposures and commercial mortgage-backed exposures, respectively, at portfolio level.</t>
  </si>
  <si>
    <t>Considering that one and the same customer may be included in several sub-exposure classes, the sums of the number of obligors differ between the tables.</t>
  </si>
  <si>
    <t>2.2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</si>
  <si>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minimum PD is 0.03%. CCF stands for a credit conversion factor. Off-balance-sheet exposures include loans not drawn down and unused commitments. Exposure amounts do not include counterparty credit risk.</t>
  </si>
  <si>
    <t>F-IRB</t>
  </si>
  <si>
    <t>Exposures to corporates – SME</t>
  </si>
  <si>
    <t>Subtotal (Exposures to corporates – SME)</t>
  </si>
  <si>
    <t>Exposures to corporates – Other</t>
  </si>
  <si>
    <t>Subtotal (Exposures to corporates – Other)</t>
  </si>
  <si>
    <t>In setting PD values given by rating models assessing solvency of corporate customers' corporate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</si>
  <si>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2.3 RWEA flow statements of credit risk exposures under the IRB approach (EU CR8)</t>
  </si>
  <si>
    <t>Risk weighted exposure amount</t>
  </si>
  <si>
    <t>Asset size (+/-)</t>
  </si>
  <si>
    <t>Asset quality (+/-)</t>
  </si>
  <si>
    <t>Model updates (+/-)</t>
  </si>
  <si>
    <t>Methodology and policy (+/-)</t>
  </si>
  <si>
    <t>Acquisitions and disposals (+/-)</t>
  </si>
  <si>
    <t>Foreign exchange movements (+/-)</t>
  </si>
  <si>
    <t>Other (+/-)</t>
  </si>
  <si>
    <t>2.4 Equity exposures under the simple risk weight approach (EU CR10)</t>
  </si>
  <si>
    <t>Template EU CR10.5</t>
  </si>
  <si>
    <t>Equity exposures under the simple risk-weighted approach</t>
  </si>
  <si>
    <t>Categories</t>
  </si>
  <si>
    <t>On-balancesheet exposure</t>
  </si>
  <si>
    <t>Off-balancesheet exposure</t>
  </si>
  <si>
    <t>Risk weight</t>
  </si>
  <si>
    <t>Exposure value</t>
  </si>
  <si>
    <t>Private equity exposures</t>
  </si>
  <si>
    <t>Exchange-traded equity exposures</t>
  </si>
  <si>
    <t>Other equity exposures</t>
  </si>
  <si>
    <t>2.5 Insurance participations (EU INS1)</t>
  </si>
  <si>
    <t>Risk exposure amount</t>
  </si>
  <si>
    <t>1 Own fund instruments held in insurance or re-insurance undertakings  or insurance holding company not deducted from own funds</t>
  </si>
  <si>
    <t>2.6 Standardised approach (EU CR5)</t>
  </si>
  <si>
    <t xml:space="preserve"> Exposure classes</t>
  </si>
  <si>
    <t>Of which unrated</t>
  </si>
  <si>
    <t>Others</t>
  </si>
  <si>
    <t>n</t>
  </si>
  <si>
    <t>o</t>
  </si>
  <si>
    <t>p</t>
  </si>
  <si>
    <t>q</t>
  </si>
  <si>
    <t>Central governments or central banks</t>
  </si>
  <si>
    <t>Regional government or local authorities</t>
  </si>
  <si>
    <t>Public sector entities</t>
  </si>
  <si>
    <t>Multilateral development banks</t>
  </si>
  <si>
    <t>International organisations</t>
  </si>
  <si>
    <t>Institutions</t>
  </si>
  <si>
    <t>Corporates</t>
  </si>
  <si>
    <t>Retail exposures</t>
  </si>
  <si>
    <t>Exposures secured by mortgages on immovable property</t>
  </si>
  <si>
    <t>Exposures in default</t>
  </si>
  <si>
    <t>Exposures associated with particularly high risk</t>
  </si>
  <si>
    <t>Covered bonds</t>
  </si>
  <si>
    <t>Exposures to institutions and corporates with a short-term credit assessment</t>
  </si>
  <si>
    <t>Units or shares in collective investment undertakings</t>
  </si>
  <si>
    <t>Equity exposures</t>
  </si>
  <si>
    <t>Other items</t>
  </si>
  <si>
    <t>TOTAL</t>
  </si>
  <si>
    <t>31 Dec 2021, EUR million</t>
  </si>
  <si>
    <t>2.7 Standardised approach – Credit risk exposure and CRM effects (EU CR4)</t>
  </si>
  <si>
    <t>Exposures before CCF and before CRM</t>
  </si>
  <si>
    <t>Exposures post CCF and post CRM</t>
  </si>
  <si>
    <t>RWAs and RWAs density</t>
  </si>
  <si>
    <t>On-balance-sheet exposures</t>
  </si>
  <si>
    <t>Off-balance-sheet exposures</t>
  </si>
  <si>
    <t>RWAs</t>
  </si>
  <si>
    <t xml:space="preserve">RWAs density (%) </t>
  </si>
  <si>
    <t>Retail</t>
  </si>
  <si>
    <t>Secured by mortgages on immovable property</t>
  </si>
  <si>
    <t>Institutions and corporates with a short-term credit assessment</t>
  </si>
  <si>
    <t>Collective investment undertakings</t>
  </si>
  <si>
    <t>Equity</t>
  </si>
  <si>
    <t>Central government exposures include deferred tax assets which have not been deducted from the Group's own funds; these are treated with a risk weight of 250%.</t>
  </si>
  <si>
    <t>2.8 IRB approach – Disclosure of the extent of the use of CRM techniques (EU CR7-A)</t>
  </si>
  <si>
    <t xml:space="preserve">Total exposures
</t>
  </si>
  <si>
    <t>Credit risk Mitigation techniques</t>
  </si>
  <si>
    <t>Credit risk Mitigation methods in the calculation of RWEAs</t>
  </si>
  <si>
    <t>Funded credit 
Protection (FCP)</t>
  </si>
  <si>
    <t xml:space="preserve"> Unfunded credit 
Protection (UFCP)</t>
  </si>
  <si>
    <r>
      <rPr>
        <b/>
        <sz val="9"/>
        <rFont val="Calibri"/>
        <family val="2"/>
      </rPr>
      <t xml:space="preserve">RWEA without substitution effects
</t>
    </r>
    <r>
      <rPr>
        <sz val="9"/>
        <rFont val="Calibri"/>
        <family val="2"/>
      </rPr>
      <t xml:space="preserve">(reduction effects only)
</t>
    </r>
  </si>
  <si>
    <r>
      <t xml:space="preserve">RWEA with substitution effects
</t>
    </r>
    <r>
      <rPr>
        <sz val="9"/>
        <rFont val="Calibri"/>
        <family val="2"/>
      </rPr>
      <t>(both reduction and sustitution effects)</t>
    </r>
    <r>
      <rPr>
        <b/>
        <sz val="9"/>
        <rFont val="Calibri"/>
        <family val="2"/>
      </rPr>
      <t xml:space="preserve">
</t>
    </r>
  </si>
  <si>
    <r>
      <t xml:space="preserve"> 
Part of exposures covered by </t>
    </r>
    <r>
      <rPr>
        <b/>
        <sz val="9"/>
        <rFont val="Calibri"/>
        <family val="2"/>
      </rPr>
      <t>Financial Collaterals (%</t>
    </r>
    <r>
      <rPr>
        <sz val="9"/>
        <rFont val="Calibri"/>
        <family val="2"/>
      </rPr>
      <t>)</t>
    </r>
  </si>
  <si>
    <r>
      <t xml:space="preserve">Part of exposures covered by </t>
    </r>
    <r>
      <rPr>
        <b/>
        <sz val="9"/>
        <rFont val="Calibri"/>
        <family val="2"/>
      </rPr>
      <t>Other eligible collaterals (%)</t>
    </r>
  </si>
  <si>
    <r>
      <t xml:space="preserve">Part of exposures covered by </t>
    </r>
    <r>
      <rPr>
        <b/>
        <sz val="9"/>
        <rFont val="Calibri"/>
        <family val="2"/>
      </rPr>
      <t>Other funded credit protection (%)</t>
    </r>
  </si>
  <si>
    <r>
      <t xml:space="preserve">
Part of exposures covered by </t>
    </r>
    <r>
      <rPr>
        <b/>
        <sz val="9"/>
        <rFont val="Calibri"/>
        <family val="2"/>
      </rPr>
      <t>Guarantees (%)</t>
    </r>
  </si>
  <si>
    <r>
      <t xml:space="preserve">Part of exposures covered by </t>
    </r>
    <r>
      <rPr>
        <b/>
        <sz val="9"/>
        <rFont val="Calibri"/>
        <family val="2"/>
      </rPr>
      <t>Credit Derivatives (%)</t>
    </r>
  </si>
  <si>
    <r>
      <t xml:space="preserve">Part of exposures covered by </t>
    </r>
    <r>
      <rPr>
        <b/>
        <sz val="9"/>
        <rFont val="Calibri"/>
        <family val="2"/>
      </rPr>
      <t>Immovable property Collaterals (%</t>
    </r>
    <r>
      <rPr>
        <sz val="9"/>
        <rFont val="Calibri"/>
        <family val="2"/>
      </rPr>
      <t>)</t>
    </r>
  </si>
  <si>
    <r>
      <t xml:space="preserve">Part of exposures covered by </t>
    </r>
    <r>
      <rPr>
        <b/>
        <sz val="9"/>
        <rFont val="Calibri"/>
        <family val="2"/>
      </rPr>
      <t>Receivables (%</t>
    </r>
    <r>
      <rPr>
        <sz val="9"/>
        <rFont val="Calibri"/>
        <family val="2"/>
      </rPr>
      <t>)</t>
    </r>
  </si>
  <si>
    <r>
      <t xml:space="preserve">Part of exposures covered by </t>
    </r>
    <r>
      <rPr>
        <b/>
        <sz val="9"/>
        <rFont val="Calibri"/>
        <family val="2"/>
      </rPr>
      <t>Other physical collateral (%</t>
    </r>
    <r>
      <rPr>
        <sz val="9"/>
        <rFont val="Calibri"/>
        <family val="2"/>
      </rPr>
      <t>)</t>
    </r>
  </si>
  <si>
    <r>
      <t xml:space="preserve">Part of exposures covered by </t>
    </r>
    <r>
      <rPr>
        <b/>
        <sz val="9"/>
        <rFont val="Calibri"/>
        <family val="2"/>
      </rPr>
      <t>Cash on deposit (%)</t>
    </r>
  </si>
  <si>
    <r>
      <t>Part of exposures covered by</t>
    </r>
    <r>
      <rPr>
        <b/>
        <sz val="9"/>
        <rFont val="Calibri"/>
        <family val="2"/>
      </rPr>
      <t xml:space="preserve"> Life insurance policies (%)</t>
    </r>
  </si>
  <si>
    <r>
      <t xml:space="preserve">Part of exposures covered by </t>
    </r>
    <r>
      <rPr>
        <b/>
        <sz val="9"/>
        <rFont val="Calibri"/>
        <family val="2"/>
      </rPr>
      <t>Instruments held by a third party (%)</t>
    </r>
  </si>
  <si>
    <t>Of which Retail – Immovable property SMEs</t>
  </si>
  <si>
    <t>Of which Retail – Immovable property non-SMEs</t>
  </si>
  <si>
    <t>Of which Retail – Other SMEs</t>
  </si>
  <si>
    <t>Of which Retail – Other non-SMEs</t>
  </si>
  <si>
    <t>Of which Corporates – SMEs</t>
  </si>
  <si>
    <t>Of which Corporates – Other</t>
  </si>
  <si>
    <t xml:space="preserve">Residential buildings and shares entitling their holders to the possession of an apartment in Finland lodged as collateral constitute the largest collateral type used in capital adequacy. The effect of other physical securities on the capital adequacy of credit risks is much less significant. Guarantees have been given by a number of sources, the largest single one being the State of Finland. </t>
  </si>
  <si>
    <t>2.9 CRM techniques overview:  Disclosure of the use of credit risk mitigation techniques (EU CR3)</t>
  </si>
  <si>
    <t xml:space="preserve">Unsecured carrying amount </t>
  </si>
  <si>
    <t>Secured carrying amount</t>
  </si>
  <si>
    <r>
      <rPr>
        <sz val="9"/>
        <rFont val="Calibri"/>
        <family val="2"/>
      </rPr>
      <t>Of which</t>
    </r>
    <r>
      <rPr>
        <b/>
        <sz val="9"/>
        <rFont val="Calibri"/>
        <family val="2"/>
      </rPr>
      <t xml:space="preserve"> secured by collateral </t>
    </r>
  </si>
  <si>
    <r>
      <rPr>
        <sz val="9"/>
        <rFont val="Calibri"/>
        <family val="2"/>
      </rPr>
      <t xml:space="preserve">Of which </t>
    </r>
    <r>
      <rPr>
        <b/>
        <sz val="9"/>
        <rFont val="Calibri"/>
        <family val="2"/>
      </rPr>
      <t>secured by financial guarantees</t>
    </r>
  </si>
  <si>
    <r>
      <rPr>
        <sz val="9"/>
        <rFont val="Calibri"/>
        <family val="2"/>
      </rPr>
      <t xml:space="preserve">Of which </t>
    </r>
    <r>
      <rPr>
        <b/>
        <sz val="9"/>
        <rFont val="Calibri"/>
        <family val="2"/>
      </rPr>
      <t>secured by credit derivatives</t>
    </r>
  </si>
  <si>
    <t>Loans and advances</t>
  </si>
  <si>
    <t xml:space="preserve">Debt securities </t>
  </si>
  <si>
    <t>  </t>
  </si>
  <si>
    <t xml:space="preserve">     Of which non-performing exposures</t>
  </si>
  <si>
    <t>EU-5</t>
  </si>
  <si>
    <t xml:space="preserve">            Of which defaulted </t>
  </si>
  <si>
    <t>In the table 2.9 all collaterals relating to the exposures have been presented. Relevant ECL has been deducted from the carrying amounts.</t>
  </si>
  <si>
    <t>Luoton vakuudet</t>
  </si>
  <si>
    <t>ei sovellettu CRR</t>
  </si>
  <si>
    <t>2.10 Maturity of exposures (EU CR1-A)</t>
  </si>
  <si>
    <t>Net exposure value</t>
  </si>
  <si>
    <t>On demand</t>
  </si>
  <si>
    <t>&lt;= 1 year</t>
  </si>
  <si>
    <t>&gt; 1 year &lt;= 5 years</t>
  </si>
  <si>
    <t>&gt; 5 years</t>
  </si>
  <si>
    <t>No stated maturity</t>
  </si>
  <si>
    <t>Debt securities</t>
  </si>
  <si>
    <t>2.11 Performing and non-performing exposures and related provisions (EU CR1)</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</si>
  <si>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</si>
  <si>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</si>
  <si>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</si>
  <si>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</si>
  <si>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</si>
  <si>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</si>
  <si>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</si>
  <si>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</si>
  <si>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</si>
  <si>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</si>
  <si>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</si>
  <si>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</si>
  <si>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</si>
  <si>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</si>
  <si>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</si>
  <si>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010</t>
  </si>
  <si>
    <t>020</t>
  </si>
  <si>
    <t>Central banks</t>
  </si>
  <si>
    <t>030</t>
  </si>
  <si>
    <t>General governments</t>
  </si>
  <si>
    <t>040</t>
  </si>
  <si>
    <t>Credit institutions</t>
  </si>
  <si>
    <t>050</t>
  </si>
  <si>
    <t>Other financial corporations</t>
  </si>
  <si>
    <t>060</t>
  </si>
  <si>
    <t>Non-financial corporations</t>
  </si>
  <si>
    <t>070</t>
  </si>
  <si>
    <t xml:space="preserve">          Of which SMEs</t>
  </si>
  <si>
    <t>080</t>
  </si>
  <si>
    <t>Households</t>
  </si>
  <si>
    <t>090</t>
  </si>
  <si>
    <t>100</t>
  </si>
  <si>
    <t>110</t>
  </si>
  <si>
    <t>120</t>
  </si>
  <si>
    <t>130</t>
  </si>
  <si>
    <t>140</t>
  </si>
  <si>
    <t>150</t>
  </si>
  <si>
    <t>160</t>
  </si>
  <si>
    <t>170</t>
  </si>
  <si>
    <t>180</t>
  </si>
  <si>
    <t>190</t>
  </si>
  <si>
    <t>200</t>
  </si>
  <si>
    <t>210</t>
  </si>
  <si>
    <t>220</t>
  </si>
  <si>
    <t>2.12 Changes in the stock of non-performing loans and advances (EU CR2)</t>
  </si>
  <si>
    <t xml:space="preserve">Gross carrying amount               </t>
  </si>
  <si>
    <t>Initial stock of non-performing loans and advances 31 Dec 2021</t>
  </si>
  <si>
    <t>Inflows to non-performing portfolios</t>
  </si>
  <si>
    <t>Outflows from non-performing portfolios</t>
  </si>
  <si>
    <t>Outflows due to write-offs</t>
  </si>
  <si>
    <t>Outflow due to other situations</t>
  </si>
  <si>
    <t>Initial stock of non-performing loans and advances 31 Dec 2020</t>
  </si>
  <si>
    <t>Final stock of non-performing loans and advances 31 Dec 2021</t>
  </si>
  <si>
    <t>2.13 Credit quality of forborne exposures (EU CQ1)</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</si>
  <si>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</si>
  <si>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</si>
  <si>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</si>
  <si>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</si>
  <si>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</si>
  <si>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</si>
  <si>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</si>
  <si>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</si>
  <si>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</si>
  <si>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</si>
  <si>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</si>
  <si>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r>
      <t>2.14 Quality of non-performing exposures by geography</t>
    </r>
    <r>
      <rPr>
        <sz val="10"/>
        <rFont val="Calibri"/>
        <family val="2"/>
      </rPr>
      <t> </t>
    </r>
    <r>
      <rPr>
        <sz val="14"/>
        <rFont val="Calibri"/>
        <family val="2"/>
      </rPr>
      <t>(EU CQ4)</t>
    </r>
  </si>
  <si>
    <t>f </t>
  </si>
  <si>
    <t>Gross carrying/nominal amount</t>
  </si>
  <si>
    <t>Accumulated impairment</t>
  </si>
  <si>
    <t>Provisions on off-balance-sheet commitments and financial guarantees given</t>
  </si>
  <si>
    <t>Accumulated negative changes in fair value due to credit risk on non-performing exposures</t>
  </si>
  <si>
    <t>Of which non-performing</t>
  </si>
  <si>
    <t>Of which subject to impairment</t>
  </si>
  <si>
    <t>Finland</t>
  </si>
  <si>
    <t>Rest of EU</t>
  </si>
  <si>
    <t>Other Nordic countries</t>
  </si>
  <si>
    <t>Baltic States</t>
  </si>
  <si>
    <t>Other</t>
  </si>
  <si>
    <t>Rest of Europe</t>
  </si>
  <si>
    <t>Asia</t>
  </si>
  <si>
    <t>USA</t>
  </si>
  <si>
    <t>2.15 Credit quality of loans and advances to non-financial corporations by industry (EU CQ5)</t>
  </si>
  <si>
    <t>Gross carrying amount</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</si>
  <si>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</si>
  <si>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</si>
  <si>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</si>
  <si>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</si>
  <si>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</si>
  <si>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</si>
  <si>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</si>
  <si>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</si>
  <si>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</si>
  <si>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</si>
  <si>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</si>
  <si>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</si>
  <si>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</si>
  <si>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</si>
  <si>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</si>
  <si>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</si>
  <si>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</si>
  <si>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</si>
  <si>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</si>
  <si>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</si>
  <si>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Loans and advances subject to impairment include financial assets at amortised cost and financial assets at fair value through other comprehensive income.</t>
  </si>
  <si>
    <t>2.16 Collateral obtained by taking possession and execution processes (EU CQ7)</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</si>
  <si>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</si>
  <si>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</si>
  <si>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</si>
  <si>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</si>
  <si>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</si>
  <si>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</si>
  <si>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</si>
  <si>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</si>
  <si>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</si>
  <si>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</si>
  <si>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2.17 Information on newly originated loans and advances provided under newly applicable public guarantee schemes introduced in response to COVID-19 crisis (template 3)</t>
  </si>
  <si>
    <t>Maximum amount of the guarantee that can be considered</t>
  </si>
  <si>
    <t>of which: forborne</t>
  </si>
  <si>
    <t>Public guarantees received</t>
  </si>
  <si>
    <t>Inflows to 
non-performing exposures</t>
  </si>
  <si>
    <t>of which: Households</t>
  </si>
  <si>
    <t>of which: Collateralised by residential immovable property</t>
  </si>
  <si>
    <t>of which: Non-financial corporations</t>
  </si>
  <si>
    <t>of which: Small and Medium-sized Enterprises</t>
  </si>
  <si>
    <t>of which: Collateralised by commercial immovable property</t>
  </si>
  <si>
    <t>2.18 Breakdown of loans and advances subject to legislative and non-legislative moratoria by residual maturity of moratoria (template 2)</t>
  </si>
  <si>
    <t>Of which: 
legislative moratoria</t>
  </si>
  <si>
    <t>Of which: 
expired</t>
  </si>
  <si>
    <t>Residual maturity of moratoria</t>
  </si>
  <si>
    <t>&lt;= 3 months</t>
  </si>
  <si>
    <t>&gt; 3 months
&lt;= 6 months</t>
  </si>
  <si>
    <t>&gt; 6 months
&lt;= 9 months</t>
  </si>
  <si>
    <t>&gt; 9 months
&lt;= 12 months</t>
  </si>
  <si>
    <t>&gt; 1 year</t>
  </si>
  <si>
    <t>Loans and advances for which moratorium was offered</t>
  </si>
  <si>
    <t>Loans and advances subject to moratorium (granted)</t>
  </si>
  <si>
    <t xml:space="preserve">    of which: Collateralised by residential immovable property</t>
  </si>
  <si>
    <t xml:space="preserve">    of which: Small and Medium-sized Enterprises</t>
  </si>
  <si>
    <t xml:space="preserve">    of which: Collateralised by commercial immovable property</t>
  </si>
  <si>
    <t>3.1 Analysis of CCR exposure by approach (EU CCR1)</t>
  </si>
  <si>
    <t>Counterparty credit risk arising from derivative contracts is based on the daily market valuation of derivative contracts.</t>
  </si>
  <si>
    <t>The size of customer limits is defined on the basis of assets included in derivative contracts and the estimated validity of the contracts.</t>
  </si>
  <si>
    <t>Counterparty credit risk associated with derivative contracts arises from receivables which OP Financial Group may have from its counterparties in case they default. OP Financial Group measures counterparty risk by Standardised Approach to Counterparty Credit Risk (SA-CCR). The exposure amount based on the SA-CCR is used in the calculation of regulatory capital requirement and of economic capital.</t>
  </si>
  <si>
    <t xml:space="preserve">The Group confirms corporate counterparty exposure limits once a year and in this connection also checks the status of collateral applying to the limits for derivative transactions. </t>
  </si>
  <si>
    <t>Credit risk arising from bank counterparties is reduced through collateral, which means the use of ISDA Credit Support Annex (CSA) contract associated with the ISDA general agreement. In the collateral system, the counterparty provides cash or securities in security for the receivable. Collateral matching between counterparties is performed on a daily basis. In respect of guarantees and collateral securities, the Group applies the same practices as in credit risk. The Group ensures a sufficient level of collateralisation as part of its daily liquidity management through stress testing.</t>
  </si>
  <si>
    <t>Capital adequacy requirement due to counterparty credit risk may arise from items related to banking book and the trading book. Capital adequacy requirement due to counterparty credit risk is calculated, for example, on OTC derivatives.</t>
  </si>
  <si>
    <t>OP Financial Group’s portfolio of derivatives consists mainly of interest rate derivatives in which no parallel correlation exist between the creditworthiness of the counterparty to the derivative contract and interest rates (so-called wrong-way risk).</t>
  </si>
  <si>
    <t>Replacement cost (RC)</t>
  </si>
  <si>
    <t>Potential future exposure  (PFE)</t>
  </si>
  <si>
    <t>EEPE</t>
  </si>
  <si>
    <t>Alpha used for computing regulatory exposure value</t>
  </si>
  <si>
    <t>Exposure value pre-CRM</t>
  </si>
  <si>
    <t>Exposure value post-CRM</t>
  </si>
  <si>
    <t>RWEA</t>
  </si>
  <si>
    <t>EU-1</t>
  </si>
  <si>
    <t>EU - Original Exposure Method (for derivatives)</t>
  </si>
  <si>
    <t>1.4</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</si>
  <si>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</si>
  <si>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</si>
  <si>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</si>
  <si>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</si>
  <si>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</si>
  <si>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</si>
  <si>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</si>
  <si>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</si>
  <si>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</si>
  <si>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</si>
  <si>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</si>
  <si>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</si>
  <si>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</si>
  <si>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This template excludes own funds requirements for CVA risk and exposures to a central counterparty. Exposure values and RWAs for derivatives decreased as a result of higher interest rates.</t>
  </si>
  <si>
    <t>31 December 2021, EUR million</t>
  </si>
  <si>
    <t>3.2 Transactions subject to own funds requirements for CVA risk (EU CCR2)</t>
  </si>
  <si>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</si>
  <si>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</si>
  <si>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</si>
  <si>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</si>
  <si>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</si>
  <si>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r>
      <rPr>
        <sz val="9"/>
        <rFont val="Calibri"/>
        <family val="2"/>
      </rPr>
      <t>Transactions subject to the Alternative approach (Based on the Original Exposure Method</t>
    </r>
    <r>
      <rPr>
        <u/>
        <sz val="9"/>
        <rFont val="Calibri"/>
        <family val="2"/>
      </rPr>
      <t>)</t>
    </r>
  </si>
  <si>
    <t xml:space="preserve">Total transactions subject to own funds requirements for CVA risk </t>
  </si>
  <si>
    <t>3.3 Standardised approach – CCR exposures by regulatory exposure class and risk weights (EU CCR3)</t>
  </si>
  <si>
    <t>Exposure classes</t>
  </si>
  <si>
    <t xml:space="preserve">Total exposure value </t>
  </si>
  <si>
    <t xml:space="preserve">Central governments or central banks </t>
  </si>
  <si>
    <t xml:space="preserve">Regional government or local authorities </t>
  </si>
  <si>
    <t>Total exposure value</t>
  </si>
  <si>
    <t>3.4 IRB approach – CCR exposures by exposure class and PD scale (EU CCR4)</t>
  </si>
  <si>
    <t>PD scale</t>
  </si>
  <si>
    <t>Density of risk weighted exposure amounts</t>
  </si>
  <si>
    <t>Sub-total (Corporates)</t>
  </si>
  <si>
    <t>Sub-total (Institutions)</t>
  </si>
  <si>
    <t>Total (all CCR relevant exposure classes)</t>
  </si>
  <si>
    <t>3.5 Composition of collateral for CCR exposures (EU CRR5)</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</si>
  <si>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</si>
  <si>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</si>
  <si>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</si>
  <si>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</si>
  <si>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</si>
  <si>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</si>
  <si>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</si>
  <si>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</si>
  <si>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</si>
  <si>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</si>
  <si>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</si>
  <si>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</si>
  <si>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</si>
  <si>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</si>
  <si>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Collateral given to the central counterparty is segregated. Collateral with other counterparties is unsegregated.</t>
  </si>
  <si>
    <t>3.6 Credit derivatives exposures (EU CCR6)</t>
  </si>
  <si>
    <t>Protection bought</t>
  </si>
  <si>
    <t>Protection sold</t>
  </si>
  <si>
    <t>Notionals</t>
  </si>
  <si>
    <t>Single-name credit default swaps</t>
  </si>
  <si>
    <t>Index credit default swaps</t>
  </si>
  <si>
    <t>Total return swaps</t>
  </si>
  <si>
    <t>Credit options</t>
  </si>
  <si>
    <t>Other credit derivatives</t>
  </si>
  <si>
    <t>Total notionals</t>
  </si>
  <si>
    <t>Fair values</t>
  </si>
  <si>
    <t>Positive fair value (asset)</t>
  </si>
  <si>
    <t>Negative fair value (liability)</t>
  </si>
  <si>
    <t>3.7 Exposures to CCPs (EU CCR8)</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</si>
  <si>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</si>
  <si>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</si>
  <si>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</si>
  <si>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</si>
  <si>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</si>
  <si>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</si>
  <si>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</si>
  <si>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</si>
  <si>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</si>
  <si>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</si>
  <si>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</si>
  <si>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</si>
  <si>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</si>
  <si>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3.8 Market risk under the standardised approach (EU MR1)</t>
  </si>
  <si>
    <t>RWEAs</t>
  </si>
  <si>
    <t>Outright products</t>
  </si>
  <si>
    <t>Interest rate risk (general and specific)</t>
  </si>
  <si>
    <t>Equity risk (general and specific)</t>
  </si>
  <si>
    <t>Foreign exchange risk</t>
  </si>
  <si>
    <t xml:space="preserve">Commodity risk </t>
  </si>
  <si>
    <t xml:space="preserve">Options </t>
  </si>
  <si>
    <t>Simplified approach</t>
  </si>
  <si>
    <t>Delta-plus approach</t>
  </si>
  <si>
    <t>Scenario approach</t>
  </si>
  <si>
    <t>Securitisation (specific risk)</t>
  </si>
  <si>
    <t>Scope of consolidation: consolidated</t>
  </si>
  <si>
    <t>Total unweighted value (average)</t>
  </si>
  <si>
    <t>Total weighted value (average)</t>
  </si>
  <si>
    <t>EU 1a</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</si>
  <si>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</si>
  <si>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</si>
  <si>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</si>
  <si>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</si>
  <si>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</si>
  <si>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</si>
  <si>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</si>
  <si>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</si>
  <si>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</si>
  <si>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</si>
  <si>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</si>
  <si>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</si>
  <si>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</si>
  <si>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</si>
  <si>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</si>
  <si>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</si>
  <si>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</si>
  <si>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</si>
  <si>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</si>
  <si>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</si>
  <si>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</si>
  <si>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</si>
  <si>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</si>
  <si>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</si>
  <si>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</si>
  <si>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</si>
  <si>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</si>
  <si>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</si>
  <si>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</si>
  <si>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</si>
  <si>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</si>
  <si>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</si>
  <si>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</si>
  <si>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</si>
  <si>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</si>
  <si>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</si>
  <si>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</si>
  <si>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</si>
  <si>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</si>
  <si>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</si>
  <si>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The liquidity coverage ratio figures are presented as month-end averages for each quarter.</t>
  </si>
  <si>
    <t xml:space="preserve">OP Financial Group’s funding position and liquidity is strong. </t>
  </si>
  <si>
    <t>The Liquidity Coverage Ratio (LCR)</t>
  </si>
  <si>
    <t>Concentration of funding and liquidity sources</t>
  </si>
  <si>
    <t xml:space="preserve">Diversification of funding in terms of tenors, regions and products is an important element of liquidity risk management framework. Non-maturity deposits are the main form of funding. Funding from retail customer deposits is very diversified and is based on long-term customer relationships. It is therefore largely considered stable funding. Wholesale funding must be diversified. This reduces the Group’s dependence on individual funding sources and the risks associated with price and availability of funding. A high-quality home loan portfolio secures a low-cost financing for banking. Refinancing risk associated with OP Mortgage Bank's secured wholesale funding is low and it can be considered a stable funding source. Sufficient unsecured long-term wholesale funding also ensures the fulfilment of the regulatory requirements (MREL, NSFR) and rating targets. Moderate asset encumbrance (AE) ensures the availability of unsecured long-term wholesale funding and the adequacy of liquidity contingency items. Short-term wholesale funding is used to primarily react to changes in the liquidity position. </t>
  </si>
  <si>
    <t>Composition of HQLA</t>
  </si>
  <si>
    <t>Derivative exposures and potential collateral calls</t>
  </si>
  <si>
    <t>The majority of outflows related to derivative exposures and other collateral requirements are in relation to derivative contractual cash outflows that are offset by derivative cash inflows. The impact of an adverse market scenario on derivatives based on the 24 month historical lookback approach and the potential posting of additional collateral as a result of a 3 notch downgrade of OP Financial Group’s credit rating (as per regulatory requirements).</t>
  </si>
  <si>
    <t>Currency mismatch in the LCR:</t>
  </si>
  <si>
    <t xml:space="preserve">The LCR is calculated for EUR currency. In case other currencies are identified as significant currencies (having liabilities &gt; 5 % of total group liabilities excluding regulatory capital and off balance sheet liabilities) in accordance with the Commission Delegated Regulation (EU) 2015/61 the LCR is calculated in those currencies. Asset positions in all currencies are being monitored.  </t>
  </si>
  <si>
    <t>No maturity</t>
  </si>
  <si>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</si>
  <si>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</si>
  <si>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</si>
  <si>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</si>
  <si>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</si>
  <si>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</si>
  <si>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</si>
  <si>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</si>
  <si>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</si>
  <si>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</si>
  <si>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</si>
  <si>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</si>
  <si>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</si>
  <si>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</si>
  <si>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</si>
  <si>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</si>
  <si>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</si>
  <si>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</si>
  <si>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</si>
  <si>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</si>
  <si>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OP Financial Group acts only as an investor in the securitisation process and it has no resecuritised positions. Securitised positions did not include past due or impaired receivables.</t>
  </si>
  <si>
    <t>SEC-ERBA (External Ratings Based Approach) has been applied to securitisation positions. OP Financial Group pays special attention to bonds' structural and collateral-related features in its investment in securitised assets.</t>
  </si>
  <si>
    <t>OP Financial Group follows regularly changes related to the credit and market risk of securitised loans.</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</si>
  <si>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</si>
  <si>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</si>
  <si>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</si>
  <si>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</si>
  <si>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</si>
  <si>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</si>
  <si>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</si>
  <si>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</si>
  <si>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</si>
  <si>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</si>
  <si>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</si>
  <si>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</si>
  <si>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</si>
  <si>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</si>
  <si>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 xml:space="preserve">Traditional securitisation </t>
  </si>
  <si>
    <t xml:space="preserve">   Securitisation</t>
  </si>
  <si>
    <t xml:space="preserve">       Retail underlying</t>
  </si>
  <si>
    <t xml:space="preserve">       Of which STS</t>
  </si>
  <si>
    <t xml:space="preserve">       Wholesale</t>
  </si>
  <si>
    <t xml:space="preserve">   Re-securitisation</t>
  </si>
  <si>
    <t xml:space="preserve">Synthetic securitisation </t>
  </si>
  <si>
    <t>Supervisory shock scenarios</t>
  </si>
  <si>
    <t>Changes of the economic value of equity</t>
  </si>
  <si>
    <t>Changes of the net interest income</t>
  </si>
  <si>
    <t>Parallel up</t>
  </si>
  <si>
    <t xml:space="preserve">Parallel down </t>
  </si>
  <si>
    <t xml:space="preserve">Steepener </t>
  </si>
  <si>
    <t>Flattener</t>
  </si>
  <si>
    <t>Short rates up</t>
  </si>
  <si>
    <t>Short rates down</t>
  </si>
  <si>
    <t>A description of how the institution defines IRRBB for purposes of risk control and measurement​</t>
  </si>
  <si>
    <t>The banking book comprises the on- and off-balance sheet items of OP Financial Group’s banking that are not defined as items for entry in the trading book. Each member bank in the amalgamation bears the interest rate risk in its banking book, and is responsible for managing the risk.</t>
  </si>
  <si>
    <t>Interest rate risk is measured against changes in the level of the yield curve and, in stress tests, against changes in the shape of the yield curve. Optionalities included in assets and liabilities are taken into account in models used to measure interest rate risk. Economic capital is allocated in relation to interest-rate risk in the banking book.</t>
  </si>
  <si>
    <t xml:space="preserve">OP Financial Group has procedures for hedging against increases and decreases in interest rates. In principle, hedging is therefore implemented in a manner that fulfils the requirements of hedge accounting. </t>
  </si>
  <si>
    <t xml:space="preserve">The risk policy sets limits, at company and Group level, on interest rate risk in the banking book. The central cooperative’s risk management function provides monthly interest-rate risk reports at company and Group level, and reports to the management, on a quarterly basis, on the realisation and possible breaches of the risk policy limits. </t>
  </si>
  <si>
    <t>A description of the institution's overall IRRBB management and mitigation strategies</t>
  </si>
  <si>
    <t>Senior management is responsible for arranging the management of interest rate risks in the banking book within OP Financial Group’s banking activities, in accordance with the principles of the interest rate risk management strategy. The strategy is described in OP Financial Group’s Risk Appetite Framework. In accordance with the strategy, each member bank in the amalgamation bears the interest rate risk in its banking book, and is responsible for managing such a risk.</t>
  </si>
  <si>
    <t xml:space="preserve">In the banking risk policy, OP Cooperative’s Board of Directors sets limits for net interest income and net present value risk metrics for each company and at OP Financial Group level. Economic capital covering the interest rate risk in the banking book is calculated using the valuation model for net interest income. Escalation procedures applied to limit breaches are described in OP Financial Group's Risk Appetite Framework. </t>
  </si>
  <si>
    <t xml:space="preserve">Fair value and cash flow hedges are used for hedging risks in the banking book. In principle, hedging is therefore implemented in a manner that fulfils the requirements of hedge accounting. </t>
  </si>
  <si>
    <t>The periodicity of the calculation of the institution's IRRBB measures, and a description of the specific measures that the institution uses to gauge its sensitivity to IRRBB​</t>
  </si>
  <si>
    <t>Interest income risk is measured by calculating the interest income risk for a three-year period in proportion to own funds, calculation of the risk being based on a constant balance sheet assumption.</t>
  </si>
  <si>
    <t>Net present value risk is measured by calculating the value change in discounted cash flows in proportion to own funds.</t>
  </si>
  <si>
    <t>The economic capital requirement related to the interest rate risk is calculated using the net interest income valuation model. Such a model is based on the interest rate risk over three years, calculated using the run-off balance sheet assumption.</t>
  </si>
  <si>
    <t>Interest-rate calculations are performed and reported on a monthly basis.</t>
  </si>
  <si>
    <t>A description of the interest rate shock and stress scenarios that the institution uses to estimate changes in the economic value and in net interest income</t>
  </si>
  <si>
    <t>Parallel interest rate shocks and shocks causing changes in the shape of the yield curve are both used in interest rate risk calculation. The EBA’s standardised interest rate shock scenarios and internally defined scenarios are used to depict shocks that change the shape of the yield curve. A parallel interest rate shock scenario based on a change of minus 2 percentage points is used in the economic capital requirement valuation model.</t>
  </si>
  <si>
    <r>
      <t>A description of the key modelling and parametric assumptions different from those used for disclosure of template EU IRRBB1 (if applicable)</t>
    </r>
    <r>
      <rPr>
        <sz val="7"/>
        <color rgb="FF000000"/>
        <rFont val="OP Chevin Pro Light"/>
        <family val="2"/>
        <scheme val="minor"/>
      </rPr>
      <t>​</t>
    </r>
  </si>
  <si>
    <t>There is no difference between the calculations: internally reported results are the same as those referred to in Template IRRBB1.</t>
  </si>
  <si>
    <t>A high-level description of how the bank hedges its IRRBB, as well as the associated​ accounting treatment</t>
  </si>
  <si>
    <t>Derivative instruments are used for interest rate hedging. Hedging is performed internally for each company, and externally for OP Financial Group. Effectiveness of hedges is verified on at least a quarterly basis. The ineffective portion of the hedge is recognised in profit or loss.</t>
  </si>
  <si>
    <t>A description of key modelling and parametric assumptions used for the IRRBB measures in template EU IRRBB1</t>
  </si>
  <si>
    <t>A maturity model for deposits is used to assess the maturity structure of perpetual deposits. This model is used for calculating interest income risk.</t>
  </si>
  <si>
    <t>The “Passing on changes in the market interest rate to deposit interest rates” model is used for calculating the net present value risk. This model is used to assess the interest rate sensitivity of perpetual deposits.</t>
  </si>
  <si>
    <t>A loan prepayment model is used to assess customer behaviour regarding early repayment of loans and the resulting credit cash flows in addition to what is provided for in loan agreement terms and conditions. This model is used to calculate both net present value risk and net interest income risk.</t>
  </si>
  <si>
    <r>
      <t>Explanation of the significance of the IRRBB measures and of their significant variations since previous disclosures</t>
    </r>
    <r>
      <rPr>
        <sz val="7"/>
        <color rgb="FF000000"/>
        <rFont val="OP Chevin Pro Light"/>
        <family val="2"/>
        <scheme val="minor"/>
      </rPr>
      <t>​</t>
    </r>
  </si>
  <si>
    <t>In every scenario, the risk figure is positive for both net interest income and net present value. The results are indicative of moderate interest rate risk exposure.</t>
  </si>
  <si>
    <t>The interest rate sensitivity model for perpetual deposits, which is used for calculating the net present value risk, has been updated since the previous period. In the new model, a longer interest rate adjustment profile for deposits is used. The longer duration has a major impact on the net present value risk.</t>
  </si>
  <si>
    <t>Any other relevant information regarding the IRRBB measures disclosed in template EU IRRBB1</t>
  </si>
  <si>
    <t>In net present value risk calculation, a permanent floor of -1% is applied to the interest rate curve. The floor for net interest income risk calculation is -2%.</t>
  </si>
  <si>
    <t>The reported net income risk is the cumulative net interest income risk divided by three, representing the NII risk scaled to one-year.</t>
  </si>
  <si>
    <r>
      <t>Disclosure of the average and longest repricing maturity assigned to non-maturity deposits</t>
    </r>
    <r>
      <rPr>
        <sz val="7"/>
        <color rgb="FF000000"/>
        <rFont val="OP Chevin Pro Light"/>
        <family val="2"/>
        <scheme val="minor"/>
      </rPr>
      <t>​</t>
    </r>
  </si>
  <si>
    <t xml:space="preserve">The average repricing maturity of non-maturity deposits is approximately 3 years. All non-maturity deposits have a repricing maturity of 5 years or less. </t>
  </si>
  <si>
    <t xml:space="preserve"> a</t>
  </si>
  <si>
    <t xml:space="preserve">  b</t>
  </si>
  <si>
    <t>Amounts
31 Dec 2021</t>
  </si>
  <si>
    <r>
      <t>Source based on reference numbers/letters of the balance sheet under the regulatory scope of consolidation</t>
    </r>
    <r>
      <rPr>
        <sz val="9"/>
        <rFont val="Calibri"/>
        <family val="2"/>
      </rPr>
      <t> </t>
    </r>
  </si>
  <si>
    <t xml:space="preserve">Common Equity Tier 1 (CET1) capital:  instruments and reserves                                             </t>
  </si>
  <si>
    <t xml:space="preserve">Capital instruments and the related share premium accounts </t>
  </si>
  <si>
    <t xml:space="preserve">of which: cooperative shares </t>
  </si>
  <si>
    <t>CC2_1</t>
  </si>
  <si>
    <t>of which: profit shares (Non-voting cooperative share)</t>
  </si>
  <si>
    <t>of which: cooperative capital deducted from own funds</t>
  </si>
  <si>
    <t xml:space="preserve">Retained earnings </t>
  </si>
  <si>
    <t>CC2_2</t>
  </si>
  <si>
    <t>Accumulated other comprehensive income (and other reserves)</t>
  </si>
  <si>
    <t>CC2_3</t>
  </si>
  <si>
    <t>EU-3a</t>
  </si>
  <si>
    <t>Funds for general banking risk</t>
  </si>
  <si>
    <t xml:space="preserve">Amount of qualifying items referred to in Article 484 (3) CRR and the related share premium accounts subject to phase out from CET1 </t>
  </si>
  <si>
    <t>Minority interests (amount allowed in consolidated CET1)</t>
  </si>
  <si>
    <t>EU-5a</t>
  </si>
  <si>
    <t xml:space="preserve">Independently reviewed interim profits net of any foreseeable charge or dividend </t>
  </si>
  <si>
    <t>CC2_4</t>
  </si>
  <si>
    <t>Common Equity Tier 1 (CET1) capital before regulatory adjustments</t>
  </si>
  <si>
    <t>Common Equity Tier 1 (CET1) capital: regulatory adjustments </t>
  </si>
  <si>
    <t>Additional value adjustments (negative amount)</t>
  </si>
  <si>
    <t>Intangible assets (net of related tax liability) (negative amount)</t>
  </si>
  <si>
    <t>CC2_5</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</si>
  <si>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</si>
  <si>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</si>
  <si>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CC2_6</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</si>
  <si>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</si>
  <si>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</si>
  <si>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</si>
  <si>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</si>
  <si>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CC2_7</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</si>
  <si>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</si>
  <si>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</si>
  <si>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</si>
  <si>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</si>
  <si>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1250%, where the institution opts for the deduction alternative</t>
  </si>
  <si>
    <t xml:space="preserve">     of which: qualifying holdings outside the financial sector (negative amount)</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</si>
  <si>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</si>
  <si>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</si>
  <si>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</si>
  <si>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CRR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</si>
  <si>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</si>
  <si>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</si>
  <si>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</si>
  <si>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</si>
  <si>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</si>
  <si>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</si>
  <si>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</si>
  <si>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</si>
  <si>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</si>
  <si>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t>Other regulatory adjustments</t>
  </si>
  <si>
    <t>CC2_8</t>
  </si>
  <si>
    <t>Total regulatory adjustments to Common Equity Tier 1 (CET1)</t>
  </si>
  <si>
    <t xml:space="preserve">Common Equity Tier 1 (CET1) capital </t>
  </si>
  <si>
    <t>Additional Tier 1 (AT1) capital: instruments</t>
  </si>
  <si>
    <t>Capital instruments and the related share premium accounts</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</si>
  <si>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</si>
  <si>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</si>
  <si>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</si>
  <si>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</si>
  <si>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</si>
  <si>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</si>
  <si>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</si>
  <si>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</si>
  <si>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</si>
  <si>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</si>
  <si>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</si>
  <si>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</si>
  <si>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</si>
  <si>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</si>
  <si>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</si>
  <si>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</si>
  <si>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</si>
  <si>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</si>
  <si>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</si>
  <si>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</si>
  <si>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</si>
  <si>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</si>
  <si>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CC2_9</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</si>
  <si>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</si>
  <si>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</si>
  <si>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</si>
  <si>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</si>
  <si>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</si>
  <si>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</si>
  <si>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</si>
  <si>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</si>
  <si>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</si>
  <si>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</si>
  <si>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</si>
  <si>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</si>
  <si>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</si>
  <si>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</si>
  <si>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</si>
  <si>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</si>
  <si>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</si>
  <si>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</si>
  <si>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</si>
  <si>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</si>
  <si>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</si>
  <si>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</si>
  <si>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</si>
  <si>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</si>
  <si>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</si>
  <si>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</si>
  <si>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</si>
  <si>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</si>
  <si>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</si>
  <si>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</si>
  <si>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</si>
  <si>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</si>
  <si>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</si>
  <si>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</si>
  <si>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</si>
  <si>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</si>
  <si>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</si>
  <si>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</si>
  <si>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CRR are met)</t>
  </si>
  <si>
    <t>CC2_10</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</si>
  <si>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</si>
  <si>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</si>
  <si>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</si>
  <si>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</si>
  <si>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</si>
  <si>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Current cap on T2 instruments subject to phase out arrangements</t>
  </si>
  <si>
    <t>Amount excluded from T2 due to cap (excess over cap after redemptions and maturities)</t>
  </si>
  <si>
    <t>Balance sheet as in published financial statements</t>
  </si>
  <si>
    <t>Under regulatory scope of consolidation</t>
  </si>
  <si>
    <t>Reference</t>
  </si>
  <si>
    <t>As at period end</t>
  </si>
  <si>
    <r>
      <t xml:space="preserve">Assets - </t>
    </r>
    <r>
      <rPr>
        <i/>
        <sz val="9"/>
        <rFont val="Calibri"/>
        <family val="2"/>
      </rPr>
      <t>Breakdown by asset classes according to the balance sheet in the published financial statements</t>
    </r>
  </si>
  <si>
    <t>Cash and cash equivalents</t>
  </si>
  <si>
    <t>Receivables from credit institutions</t>
  </si>
  <si>
    <t>Derivative contracts</t>
  </si>
  <si>
    <t>Receivables from customers</t>
  </si>
  <si>
    <t>Investment assets</t>
  </si>
  <si>
    <t xml:space="preserve">Investments in associates </t>
  </si>
  <si>
    <t>of which goodwill in associates</t>
  </si>
  <si>
    <t>Assets covering unit-linked contracts</t>
  </si>
  <si>
    <t>Property, plant and equipment (PPE)</t>
  </si>
  <si>
    <t>Other assets</t>
  </si>
  <si>
    <t>of which pension assets</t>
  </si>
  <si>
    <t>Tax assets</t>
  </si>
  <si>
    <t>Deferred tax assets</t>
  </si>
  <si>
    <t>Non-current assets held for sale</t>
  </si>
  <si>
    <t>Total assets</t>
  </si>
  <si>
    <r>
      <t>Liabilities</t>
    </r>
    <r>
      <rPr>
        <i/>
        <sz val="9"/>
        <rFont val="Calibri"/>
        <family val="2"/>
      </rPr>
      <t xml:space="preserve"> - Breakdown by liability classes according to the balance sheet in the published financial statements</t>
    </r>
  </si>
  <si>
    <t>Liabilities to credit institutions</t>
  </si>
  <si>
    <t>of which DVA</t>
  </si>
  <si>
    <t>Liabilities to customers</t>
  </si>
  <si>
    <t xml:space="preserve">Insurance liabilities  </t>
  </si>
  <si>
    <t>Liabilities from unit-linked insurance and investment contracts</t>
  </si>
  <si>
    <t>Debt securities issued to the public</t>
  </si>
  <si>
    <t xml:space="preserve">Provisions and other liabilities </t>
  </si>
  <si>
    <t>Tax liabilities</t>
  </si>
  <si>
    <t>Subordinated liabilities</t>
  </si>
  <si>
    <t>Liabilities associated with non-current assets held for sale</t>
  </si>
  <si>
    <t>Total liabilities</t>
  </si>
  <si>
    <t>Equity capital</t>
  </si>
  <si>
    <t>Share of OP Financial Group's owners</t>
  </si>
  <si>
    <t>Cooperative capital</t>
  </si>
  <si>
    <t>Cooperative share</t>
  </si>
  <si>
    <t>Profit share</t>
  </si>
  <si>
    <t>Fair value reserve</t>
  </si>
  <si>
    <t>of which cash flow hedge reserve</t>
  </si>
  <si>
    <t>Other reserves</t>
  </si>
  <si>
    <t>Retained earnings</t>
  </si>
  <si>
    <t>Profit for previous financial years</t>
  </si>
  <si>
    <t>Actuarial gains and losses</t>
  </si>
  <si>
    <t>Profit for the financial year</t>
  </si>
  <si>
    <t>Non-controlling interests</t>
  </si>
  <si>
    <t>Total Equity capital</t>
  </si>
  <si>
    <t>Applicable amount
31 Dec 2021</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</si>
  <si>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</si>
  <si>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</si>
  <si>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</si>
  <si>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</si>
  <si>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</si>
  <si>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</si>
  <si>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</si>
  <si>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</si>
  <si>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</si>
  <si>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</si>
  <si>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</si>
  <si>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</si>
  <si>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</si>
  <si>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</si>
  <si>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</si>
  <si>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</si>
  <si>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CRR leverage ratio exposures</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</si>
  <si>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</si>
  <si>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</si>
  <si>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</si>
  <si>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</si>
  <si>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</si>
  <si>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</si>
  <si>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</si>
  <si>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</si>
  <si>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</si>
  <si>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</si>
  <si>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</si>
  <si>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</si>
  <si>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</si>
  <si>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</si>
  <si>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</si>
  <si>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</si>
  <si>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</si>
  <si>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</si>
  <si>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</si>
  <si>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</si>
  <si>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</si>
  <si>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(Exempted CCP leg of client-cleared trade exposures) (Original Exposure Method)</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</si>
  <si>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</si>
  <si>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</si>
  <si>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</si>
  <si>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</si>
  <si>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</si>
  <si>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</si>
  <si>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</si>
  <si>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</si>
  <si>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</si>
  <si>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</si>
  <si>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</si>
  <si>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</si>
  <si>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</si>
  <si>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</si>
  <si>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</si>
  <si>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</si>
  <si>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deducted in determining Tier 1 capital and specific provisions associated associated with off-balance sheet exposures)</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</si>
  <si>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</si>
  <si>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</si>
  <si>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</si>
  <si>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</si>
  <si>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</si>
  <si>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</si>
  <si>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</si>
  <si>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</si>
  <si>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</si>
  <si>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</si>
  <si>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</si>
  <si>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t>(Excluded passing-through promotional loan exposures by non-public development banks (or units))</t>
  </si>
  <si>
    <t>EU-22f</t>
  </si>
  <si>
    <t xml:space="preserve">(Excluded guaranteed parts of exposures arising from export credits) </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</si>
  <si>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</si>
  <si>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</si>
  <si>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</si>
  <si>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</si>
  <si>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</si>
  <si>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</si>
  <si>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</si>
  <si>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</si>
  <si>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</si>
  <si>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exempted exposures)</t>
  </si>
  <si>
    <t>Capital and total exposure measure</t>
  </si>
  <si>
    <t>EU-25</t>
  </si>
  <si>
    <t>Leverage ratio (excluding the impact of the exemption of public sector investments and promotional loans) (%)</t>
  </si>
  <si>
    <t>25a</t>
  </si>
  <si>
    <t>Leverage ratio (excluding the impact of any applicable temporary exemption of central bank reserves) (%)</t>
  </si>
  <si>
    <t>Regulatory minimum leverage ratio requirement (%)</t>
  </si>
  <si>
    <t>EU-26a</t>
  </si>
  <si>
    <t>EU-26b</t>
  </si>
  <si>
    <t xml:space="preserve">     of which: to be made up of CET1 capital</t>
  </si>
  <si>
    <t>EU-27a</t>
  </si>
  <si>
    <t>Choice on transitional arrangements and relevant exposures</t>
  </si>
  <si>
    <t>EU-27b</t>
  </si>
  <si>
    <t>Choice on transitional arrangements for the definition of the capital measure</t>
  </si>
  <si>
    <t>Fully phased-in</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</si>
  <si>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</si>
  <si>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</si>
  <si>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</si>
  <si>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</si>
  <si>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</si>
  <si>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</si>
  <si>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</si>
  <si>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</si>
  <si>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</si>
  <si>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OP Financial Group has not applied the temporary relief allowed by the ECB or IFRS9 transitional provisions to own funds.</t>
  </si>
  <si>
    <t>Description of the processes used to manage the risk of excessive leverage</t>
  </si>
  <si>
    <t xml:space="preserve">By means of ALM and capital management, the Group ensures that leverage will remain controlled in view of maturity transformation and that adequate tools will remain available for leverage management. OP Financial Group has set its capital adequacy target sufficiently high, in which case leverage will not be high or the minimum leverage ratio will not decrease close to the minimum level. The Group monitors leverage by means of its internal target levels for the leverage ratio and of capital adequacy; in addition, the Group monitors, for example, the net stable funding ratio (NSFR) and the asset encumbrance (AE). </t>
  </si>
  <si>
    <t>Total on-balance sheet exposures (excluding derivatives, SFTs, and exempted exposures), of which:</t>
  </si>
  <si>
    <t>Trading book exposures</t>
  </si>
  <si>
    <t>EU-3</t>
  </si>
  <si>
    <t>Banking book exposures, of which:</t>
  </si>
  <si>
    <t>Exposures treated as sovereigns</t>
  </si>
  <si>
    <t>EU-6</t>
  </si>
  <si>
    <t>Exposures to regional governments, MDB, international organisations and PSE, not treated as sovereigns</t>
  </si>
  <si>
    <t>EU-7</t>
  </si>
  <si>
    <t>EU-8</t>
  </si>
  <si>
    <t>Secured by mortgages of immovable properties</t>
  </si>
  <si>
    <t>EU-9</t>
  </si>
  <si>
    <t>EU-10</t>
  </si>
  <si>
    <t>EU-11</t>
  </si>
  <si>
    <t>EU-12</t>
  </si>
  <si>
    <t>Other exposures (eg equity, securitisations, and other non-credit obligation assets)</t>
  </si>
  <si>
    <t>General credit exposures</t>
  </si>
  <si>
    <t>Relevant credit exposures – Market risk</t>
  </si>
  <si>
    <t>Securitisation exposures  Exposure value for non-trading book</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</si>
  <si>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</si>
  <si>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</si>
  <si>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</si>
  <si>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</si>
  <si>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</si>
  <si>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</si>
  <si>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</si>
  <si>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</si>
  <si>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</si>
  <si>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</si>
  <si>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</si>
  <si>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Breakdown by country:</t>
  </si>
  <si>
    <t>Norway</t>
  </si>
  <si>
    <t>Czech</t>
  </si>
  <si>
    <t>Slovakia</t>
  </si>
  <si>
    <t>Bulgaria</t>
  </si>
  <si>
    <t>Luxembourg</t>
  </si>
  <si>
    <t>Institution specific countercyclical capital buffer rate (%)</t>
  </si>
  <si>
    <t>Institution specific countercyclical capital buffer requirement</t>
  </si>
  <si>
    <t>Banking activities</t>
  </si>
  <si>
    <t>Relevant indicator</t>
  </si>
  <si>
    <t>Own funds requirements</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</si>
  <si>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</si>
  <si>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</si>
  <si>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</si>
  <si>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</si>
  <si>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</si>
  <si>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Scope of the use of IRB and SA approaches (EU CR6-A)</t>
  </si>
  <si>
    <t>Credit quality of performing and non-performing exposures by past due days (EU CQ3)</t>
  </si>
  <si>
    <t>IRB approach – Back-testing of PD per exposure class (fixed PD scale) (EU CR9)</t>
  </si>
  <si>
    <t>Table 2.19</t>
  </si>
  <si>
    <t>Table 2.20</t>
  </si>
  <si>
    <t>Table 2.21</t>
  </si>
  <si>
    <t>Prudent valuation adjustments (PVA) (EU PV1)</t>
  </si>
  <si>
    <t>Encumbered and unencumbered assets (EU AE1)</t>
  </si>
  <si>
    <t>Collateral received and own debt securities issued (EU AE2)</t>
  </si>
  <si>
    <t>Sources of encumbrance (EU AE3)</t>
  </si>
  <si>
    <t>Accompanying narrative information (EU AE4)</t>
  </si>
  <si>
    <t>Requirements</t>
  </si>
  <si>
    <t>Table 5.1</t>
  </si>
  <si>
    <t>Compliance with regulatory disclosure requirements</t>
  </si>
  <si>
    <t>Table 5.2</t>
  </si>
  <si>
    <t>Immaterial items not disclosed</t>
  </si>
  <si>
    <t>CRR Article</t>
  </si>
  <si>
    <t>Article 431</t>
  </si>
  <si>
    <t>Disclosure requirements and policies</t>
  </si>
  <si>
    <t>1.   Institutions shall publicly disclose the information referred to in Titles II and III in accordance with the provisions laid down in this Title, subject to the exceptions referred to in Article 432.</t>
  </si>
  <si>
    <t>2.   Institutions that have been granted permission by the competent authorities under Part Three for the instruments and methodologies referred to in Title III of this Part shall publicly disclose the information laid down therein.</t>
  </si>
  <si>
    <t>3.   The management body or senior management shall adopt formal policies to comply with the disclosure requirements laid down in this Part and put in place and maintain internal processes, systems and controls to verify that the institutions' disclosures are appropriate and in compliance with the requirements laid down in this Part. At least one member of the management body or senior management shall attest in writing that the relevant institution has made the disclosures required under this Part in accordance with the formal policies and internal processes, systems and controls. The written attestation and the key elements of the institution's formal policies to comply with the disclosure requirements shall be included in institutions' disclosures.</t>
  </si>
  <si>
    <t>Disclosure principles of capital adequacy information approved by OP Financial Group’s management</t>
  </si>
  <si>
    <t>Information to be disclosed in accordance with this Part shall be subject to the same level of internal verification as that applicable to the management report included in the institution's financial report.</t>
  </si>
  <si>
    <t>Institutions shall also have policies in place to verify that their disclosures convey their risk profile comprehensively to market participants. Where institutions find that the disclosures required under this Part do not convey the risk profile comprehensively to market participants, they shall publicly disclose information in addition to the information required to be disclosed under this Part. Nonetheless, institutions shall only be required to disclose information that is material and not proprietary or confidential as referred to in Article 432.</t>
  </si>
  <si>
    <t>4.   All quantitative disclosures shall be accompanied by a qualitative narrative and any other supplementary information that may be necessary in order for the users of that information to understand the quantitative disclosures, noting in particular any significant change in any given disclosure compared to the information contained in the previous disclosures.</t>
  </si>
  <si>
    <t>5.   Institutions shall, if requested, explain their rating decisions to SMEs and other corporate applicants for loans, providing an explanation in writing when asked. The administrative costs of that explanation shall be proportionate to the size of the loan.</t>
  </si>
  <si>
    <t>To be delivered on request</t>
  </si>
  <si>
    <t>Article 432</t>
  </si>
  <si>
    <t>Non-material, proprietary or confidential information</t>
  </si>
  <si>
    <t>1.   With the exception of the disclosures laid down in point (c) of Article 435(2) and in Articles 437 and 450, institutions may omit one or more of the disclosures listed in Titles II and III where the information provided by those disclosures is not regarded as material.</t>
  </si>
  <si>
    <t>2.   Institutions may also omit one or more items of information referred to in Titles II and III where those items include information that is regarded as proprietary or confidential in accordance with this paragraph, except for the disclosures laid down in Articles 437 and 450.</t>
  </si>
  <si>
    <t>Article 433</t>
  </si>
  <si>
    <t>Frequency and scope of disclosures</t>
  </si>
  <si>
    <t>Institutions shall publish the disclosures required under Titles II and III in the manner set out in Articles 433a, 433b and 433c.</t>
  </si>
  <si>
    <t>Information is disclosed on the date of publication of the financial statements. Information disclosed quarterly and half-yearly is presented in connection with interim reports. The frequency of disclosure will be assessed according to the disclosure principles of capital adequacy information.</t>
  </si>
  <si>
    <t>Annual disclosures shall be published on the same date as the date on which institutions publish their financial statements or as soon as possible thereafter.</t>
  </si>
  <si>
    <t>Information is disclosed on the date of publication of the financial statements.</t>
  </si>
  <si>
    <t>Semi-annual and quarterly disclosures shall be published on the same date as the date on which the institutions publish their financial reports for the corresponding period where applicable or as soon as possible thereafter.</t>
  </si>
  <si>
    <t>Information disclosed quarterly and half-yearly is presented in connection with interim reports. The frequency of disclosure will be assessed according to the disclosure principles of capital adequacy information.</t>
  </si>
  <si>
    <t>Article 433a</t>
  </si>
  <si>
    <t>Disclosures by large institutions</t>
  </si>
  <si>
    <t>1.   Large institutions shall disclose the information outlined below with the following frequency:</t>
  </si>
  <si>
    <t>(a)</t>
  </si>
  <si>
    <t>all the information required under this Part on an annual basis;</t>
  </si>
  <si>
    <t>(b)</t>
  </si>
  <si>
    <t>on a semi-annual basis the information referred to in:</t>
  </si>
  <si>
    <t>Information disclosed quarterly and half-yearly is presented in connection with interim reports.</t>
  </si>
  <si>
    <t>(i)</t>
  </si>
  <si>
    <t>point (a) of Article 437;</t>
  </si>
  <si>
    <t>(ii)</t>
  </si>
  <si>
    <t>point (e) of Article 438;</t>
  </si>
  <si>
    <t>(iii)</t>
  </si>
  <si>
    <t>points (e) to (l) of Article 439;</t>
  </si>
  <si>
    <t>(iv)</t>
  </si>
  <si>
    <t>Article 440;</t>
  </si>
  <si>
    <t>(v)</t>
  </si>
  <si>
    <t>points (c), (e), (f) and (g) of Article 442;</t>
  </si>
  <si>
    <t>(vi)</t>
  </si>
  <si>
    <t>point (e) of Article 444;</t>
  </si>
  <si>
    <t>(vii)</t>
  </si>
  <si>
    <t>Article 445;</t>
  </si>
  <si>
    <t>(viii)</t>
  </si>
  <si>
    <t>point (a) and (b) of Article 448(1);</t>
  </si>
  <si>
    <t>(ix)</t>
  </si>
  <si>
    <t>point (j) to (l) of Article 449;</t>
  </si>
  <si>
    <t>(x)</t>
  </si>
  <si>
    <t>points (a) and (b) of Article 451(1);</t>
  </si>
  <si>
    <t>(xi)</t>
  </si>
  <si>
    <t>Article 451a(3);</t>
  </si>
  <si>
    <t>(xii)</t>
  </si>
  <si>
    <t>point (g) of Article 452;</t>
  </si>
  <si>
    <t>(xiii)</t>
  </si>
  <si>
    <t>points (f) to (j) of Article 453;</t>
  </si>
  <si>
    <t>(xiv)</t>
  </si>
  <si>
    <t>points (d), (e) and (g) of Article 455;</t>
  </si>
  <si>
    <t>(c)</t>
  </si>
  <si>
    <t>on a quarterly basis the information referred to in:</t>
  </si>
  <si>
    <t>points (d) and (h) of Article 438;</t>
  </si>
  <si>
    <t>the key metrics referred to in Article 447;</t>
  </si>
  <si>
    <t>Article 451a(2).</t>
  </si>
  <si>
    <t>2.   By way of derogation from paragraph 1, large institutions other than G-SIIs that are non-listed institutions shall disclose the information outlined below with the following frequency:</t>
  </si>
  <si>
    <t>N/A</t>
  </si>
  <si>
    <t>the key metrics referred to in Article 447 on a semi-annual basis.</t>
  </si>
  <si>
    <t>3.   Large institutions that are subject to Article 92a or 92b shall disclose the information required under Article 437a on a semi-annual basis, except for the key metrics referred to in point (h) of Article 447, which are to be disclosed on a quarterly basis.</t>
  </si>
  <si>
    <t>Article 433b</t>
  </si>
  <si>
    <t>Disclosures by small and non-complex institutions</t>
  </si>
  <si>
    <t>Article 433c</t>
  </si>
  <si>
    <t>Disclosures by other institutions</t>
  </si>
  <si>
    <t>Article 434</t>
  </si>
  <si>
    <t>Means of disclosures</t>
  </si>
  <si>
    <t>1.   Institutions shall disclose all the information required under Titles II and III in electronic format and in a single medium or location. The single medium or location shall be a standalone document that provides a readily accessible source of prudential information for users of that information or a distinctive section included in or appended to the institutions' financial statements or financial reports containing the required disclosures and being easily identifiable to those users.</t>
  </si>
  <si>
    <t>www.op.fi</t>
  </si>
  <si>
    <t>2.   Institutions shall make available on their website or, in the absence of a website, in any other appropriate location an archive of the information required to be disclosed in accordance with this Part. That archive shall be kept accessible for a period of time that shall be no less than the storage period set by national law for information included in the institutions' financial reports.</t>
  </si>
  <si>
    <t>Article 434a</t>
  </si>
  <si>
    <t>Uniform disclosure formats</t>
  </si>
  <si>
    <t>Article 435</t>
  </si>
  <si>
    <t>Disclosure of risk management objectives and policies</t>
  </si>
  <si>
    <t>1.   Institutions shall disclose their risk management objectives and policies for each separate category of risk, including the risks referred to in this Title. Those disclosures shall include:</t>
  </si>
  <si>
    <t>the strategies and processes to manage those categories of risks;</t>
  </si>
  <si>
    <t>OP Financial Group's Capital Adequacy and Risk Management Report 2021, point 1. OP Financial Group risk management (EU OVA, EU CRA, EU CCRA, EU MRA, EU LIQA, EU ORA)</t>
  </si>
  <si>
    <t>the structure and organisation of the relevant risk management function including information on the basis of its authority, its powers and accountability in accordance with the institution's incorporation and governing documents;</t>
  </si>
  <si>
    <t>the scope and nature of risk reporting and measurement systems;</t>
  </si>
  <si>
    <t>(d)</t>
  </si>
  <si>
    <t>the policies for hedging and mitigating risk, and the strategies and processes for monitoring the continuing effectiveness of hedges and mitigants;</t>
  </si>
  <si>
    <t>(e)</t>
  </si>
  <si>
    <t>a declaration approved by the management body on the adequacy of the risk management arrangements of the relevant institution providing assurance that the risk management systems put in place are adequate with regard to the institution's profile and strategy;</t>
  </si>
  <si>
    <t>(f)</t>
  </si>
  <si>
    <t>a concise risk statement approved by the management body succinctly describing the relevant institution's overall risk profile associated with the business strategy; that statement shall include:</t>
  </si>
  <si>
    <t>(i) key ratios and figures providing external stakeholders a comprehensive view of the institution's management of risk, including how the risk profile of the institution interacts with the risk tolerance set by the management body;</t>
  </si>
  <si>
    <t>key ratios and figures providing external stakeholders a comprehensive view of the institution's management of risk, including how the risk profile of the institution interacts with the risk tolerance set by the management body;</t>
  </si>
  <si>
    <t>(ii) information on intragroup transactions and transactions with related parties that may have a material impact of the risk profile of the consolidated group.</t>
  </si>
  <si>
    <t>information on intragroup transactions and transactions with related parties that may have a material impact of the risk profile of the consolidated group.</t>
  </si>
  <si>
    <t>2.   Institutions shall disclose the following information regarding governance arrangements:</t>
  </si>
  <si>
    <t>the number of directorships held by members of the management body;</t>
  </si>
  <si>
    <t>the recruitment policy for the selection of members of the management body and their actual knowledge, skills and expertise;</t>
  </si>
  <si>
    <t>the policy on diversity with regard to selection of members of the management body, its objectives and any relevant targets set out in that policy, and the extent to which those objectives and targets have been achieved;</t>
  </si>
  <si>
    <t>whether or not the institution has set up a separate risk committee and the number of times the risk committee has met;</t>
  </si>
  <si>
    <t>the description of the information flow on risk to the management body.</t>
  </si>
  <si>
    <t>Article 436</t>
  </si>
  <si>
    <t>Disclosure of the scope of application</t>
  </si>
  <si>
    <t>Institutions shall disclose the following information regarding the scope of application of this Regulation as follows:</t>
  </si>
  <si>
    <t>the name of the institution to which this Regulation applies;</t>
  </si>
  <si>
    <t>a reconciliation between the consolidated financial statements prepared in accordance with the applicable accounting framework and the consolidated financial statements prepared in accordance with the requirements on regulatory consolidation pursuant to Sections 2 and 3 of Title II of Part One; that reconciliation shall outline the differences between the accounting and regulatory scopes of consolidation and the legal entities included within the regulatory scope of consolidation where it differs from the accounting scope of consolidation; the outline of the legal entities included within the regulatory scope of consolidation shall describe the method of regulatory consolidation where it is different from the accounting consolidation method, whether those entities are fully or proportionally consolidated and whether the holdings in those legal entities are deducted from own funds;</t>
  </si>
  <si>
    <t>a breakdown of assets and liabilities of the consolidated financial statements prepared in accordance with the requirements on regulatory consolidation pursuant to Sections 2 and 3 of Title II of Part One, broken down by type of risks as referred to under this Part;</t>
  </si>
  <si>
    <t>a reconciliation identifying the main sources of differences between the carrying value amounts in the financial statements under the regulatory scope of consolidation as defined in Sections 2 and 3 of Title II of Part One, and the exposure amount used for regulatory purposes; that reconciliation shall be supplemented by qualitative information on those main sources of differences;</t>
  </si>
  <si>
    <t>for exposures from the trading book and the non-trading book that are adjusted in accordance with Article 34 and Article 105, a breakdown of the amounts of the constituent elements of an institution's prudent valuation adjustment, by type of risks, and the total of constituent elements separately for the trading book and non-trading book positions;</t>
  </si>
  <si>
    <t>any current or expected material practical or legal impediment to the prompt transfer of own funds or to the repayment of liabilities between the parent undertaking and its subsidiaries;</t>
  </si>
  <si>
    <t>(g)</t>
  </si>
  <si>
    <t>the aggregate amount by which the actual own funds are less than required in all subsidiaries that are not included in the consolidation, and the name or names of those subsidiaries;</t>
  </si>
  <si>
    <t>(h)</t>
  </si>
  <si>
    <t>where applicable, the circumstances under which use is made of the derogation referred to in Article 7 or the individual consolidation method laid down in Article 9.</t>
  </si>
  <si>
    <t>Article 437</t>
  </si>
  <si>
    <t>Disclosure of own funds</t>
  </si>
  <si>
    <t>Institutions shall disclose the following information regarding their own funds:</t>
  </si>
  <si>
    <t>a full reconciliation of Common Equity Tier 1 items, Additional Tier 1 items, Tier 2 items and the filters and deductions applied to own funds of the institution pursuant to Articles 32 to 36, 56, 66 and 79 with the balance sheet in the audited financial statements of the institution;</t>
  </si>
  <si>
    <t>a description of the main features of the Common Equity Tier 1 and Additional Tier 1 instruments and Tier 2 instruments issued by the institution;</t>
  </si>
  <si>
    <t>the full terms and conditions of all Common Equity Tier 1, Additional Tier 1 and Tier 2 instruments;</t>
  </si>
  <si>
    <t>a separate disclosure of the nature and amounts of the following:</t>
  </si>
  <si>
    <t>each prudential filter applied pursuant to Articles 32 to 35;</t>
  </si>
  <si>
    <t>items deducted pursuant to Articles 36, 56 and 66;</t>
  </si>
  <si>
    <t>items not deducted pursuant to Articles 47, 48, 56, 66 and 79;</t>
  </si>
  <si>
    <t>a description of all restrictions applied to the calculation of own funds in accordance with this Regulation and the instruments, prudential filters and deductions to which those restrictions apply;</t>
  </si>
  <si>
    <t>a comprehensive explanation of the basis on which capital ratios are calculated where those capital ratios are calculated by using elements of own funds determined on a basis other than the basis laid down in this Regulation.</t>
  </si>
  <si>
    <t>Article 437a</t>
  </si>
  <si>
    <t>Disclosure of own funds and eligible liabilities</t>
  </si>
  <si>
    <t>Institutions that are subject to Article 92a or 92b shall disclose the following information regarding their own funds and eligible liabilities:</t>
  </si>
  <si>
    <t>the composition of their own funds and eligible liabilities, their maturity and their main features;</t>
  </si>
  <si>
    <t>the ranking of eligible liabilities in the creditor hierarchy;</t>
  </si>
  <si>
    <t>the total amount of each issuance of eligible liabilities instruments referred to in Article 72b and the amount of those issuances that is included in eligible liabilities items within the limits specified in Article 72b(3) and (4);</t>
  </si>
  <si>
    <t>the total amount of excluded liabilities referred to in Article 72a(2).</t>
  </si>
  <si>
    <t>Article 438</t>
  </si>
  <si>
    <t>Disclosure of own funds requirements and risk-weighted exposure amounts</t>
  </si>
  <si>
    <t>Institutions shall disclose the following information regarding their compliance with Article 92 of this Regulation and with the requirements laid down in Article 73 and in point (a) of Article 104(1) of Directive 2013/36/EU:</t>
  </si>
  <si>
    <t>a summary of their approach to assessing the adequacy of their internal capital to support current and future activities;</t>
  </si>
  <si>
    <t>the amount of the additional own funds requirements based on the supervisory review process as referred to in point (a) of Article 104(1) of Directive 2013/36/EU and its composition in terms of Common Equity Tier 1, additional Tier 1 and Tier 2 instruments;</t>
  </si>
  <si>
    <t>Table 1.4 (EU KM1)</t>
  </si>
  <si>
    <t>upon demand from the relevant competent authority, the result of the institution's internal capital adequacy assessment process;</t>
  </si>
  <si>
    <t>the total risk-weighted exposure amount and the corresponding total own funds requirement determined in accordance with Article 92, to be broken down by the different risk categories set out in Part Three and, where applicable, an explanation of the effect on the calculation of own funds and risk-weighted exposure amounts that results from applying capital floors and not deducting items from own funds;</t>
  </si>
  <si>
    <t>the on- and off-balance-sheet exposures, the risk-weighted exposure amounts and associated expected losses for each category of specialised lending referred to in Table 1 of Article 153(5) and the on- and off-balance-sheet exposures and risk-weighted exposure amounts for the categories of equity exposures set out in Article 155(2);</t>
  </si>
  <si>
    <t>the exposure value and the risk-weighted exposure amount of own funds instruments held in any insurance undertaking, reinsurance undertaking or insurance holding company that the institutions do not deduct from their own funds in accordance with Article 49 when calculating their capital requirements on an individual, sub-consolidated and consolidated basis;</t>
  </si>
  <si>
    <t>the supplementary own funds requirement and the capital adequacy ratio of the financial conglomerate calculated in accordance with Article 6 of Directive 2002/87/EC and Annex I to that Directive where method 1 or 2 set out in that Annex is applied;</t>
  </si>
  <si>
    <t>the variations in the risk-weighted exposure amounts of the current disclosure period compared to the immediately preceding disclosure period that result from the use of internal models, including an outline of the key drivers explaining those variations.</t>
  </si>
  <si>
    <t>Table 2.3 (EU CR8)</t>
  </si>
  <si>
    <t>Article 439</t>
  </si>
  <si>
    <t>Disclosure of exposures to counterparty credit risk</t>
  </si>
  <si>
    <t>Institutions shall disclose the following information regarding their exposure to counterparty credit risk as referred to in Chapter 6 of Title II of Part Three:</t>
  </si>
  <si>
    <t>a description of the methodology used to assign internal capital and credit limits for counterparty credit exposures, including the methods to assign those limits to exposures to central counterparties;</t>
  </si>
  <si>
    <t>a description of policies related to guarantees and other credit risk mitigants, such as the policies for securing collateral and establishing credit reserves;</t>
  </si>
  <si>
    <t>a description of policies with respect to General Wrong-Way risk and Specific Wrong-Way risk as defined in Article 291;</t>
  </si>
  <si>
    <t>the amount of collateral the institution would have to provide if its credit rating was downgraded;</t>
  </si>
  <si>
    <t xml:space="preserve">Table 3.1 </t>
  </si>
  <si>
    <t>the amount of segregated and unsegregated collateral received and posted per type of collateral, further broken down between collateral used for derivatives and securities financing transactions;</t>
  </si>
  <si>
    <t>Table 3.5 (EU CCR5)</t>
  </si>
  <si>
    <t>for derivative transactions, the exposure values before and after the effect of the credit risk mitigation as determined under the methods set out in Sections 3 to 6 of Chapter 6 of Title II of Part Three, whichever method is applicable, and the associated risk exposure amounts broken down by applicable method;</t>
  </si>
  <si>
    <t>Table 3.1 (EU CRR1)</t>
  </si>
  <si>
    <t>for securities financing transactions, the exposure values before and after the effect of the credit risk mitigation as determined under the methods set out in Chapters 4 and 6 of Title II of Part Three, whichever method is used, and the associated risk exposure amounts broken down by applicable method;</t>
  </si>
  <si>
    <t>the exposure values after credit risk mitigation effects and the associated risk exposures for credit valuation adjustment capital charge, separately for each method as set out in Title VI of Part Three;</t>
  </si>
  <si>
    <t>Table 3.2 (EU CRR2)</t>
  </si>
  <si>
    <t>the exposure value to central counterparties and the associated risk exposures within the scope of Section 9 of Chapter 6 of Title II of Part Three, separately for qualifying and non-qualifying central counterparties, and broken down by types of exposures;</t>
  </si>
  <si>
    <t>Table 3.7 (EU CCR8)</t>
  </si>
  <si>
    <t>(j)</t>
  </si>
  <si>
    <t>the notional amounts and fair value of credit derivative transactions; credit derivative transactions shall be broken down by product type; within each product type, credit derivative transactions shall be broken down further by credit protection bought and credit protection sold;</t>
  </si>
  <si>
    <t>Table 3.6 (EU CRR6)</t>
  </si>
  <si>
    <t>(k)</t>
  </si>
  <si>
    <t>the estimate of alpha where the institution has received the permission of the competent authorities to use its own estimate of alpha in accordance with Article 284(9);</t>
  </si>
  <si>
    <t>(l)</t>
  </si>
  <si>
    <t>separately, the disclosures included in point (e) of Article 444 and point (g) of Article 452;</t>
  </si>
  <si>
    <t>Tables 3.3 (EU CCR3) and 3.4 (EU CCR4)</t>
  </si>
  <si>
    <t>(m)</t>
  </si>
  <si>
    <t>for institutions using the methods set out in Sections 4 to 5 of Chapter 6 of Title II Part Three, the size of their on- and off-balance-sheet derivative business as calculated in accordance with Article 273a(1) or (2), as applicable.</t>
  </si>
  <si>
    <t>Where the central bank of a Member State provides liquidity assistance in the form of collateral swap transactions, the competent authority may exempt institutions from the requirements in points (d) and (e) of the first subparagraph where that competent authority considers that the disclosure of the information referred to therein could reveal that emergency liquidity assistance has been provided. For those purposes, the competent authority shall set out appropriate thresholds and objective criteria.</t>
  </si>
  <si>
    <t>Article 440</t>
  </si>
  <si>
    <t>Disclosure of countercyclical capital buffers</t>
  </si>
  <si>
    <t>Institutions shall disclose the following information in relation to their compliance with the requirement for a countercyclical capital buffer as referred to in Chapter 4 of Title VII of Directive 2013/36/EU:</t>
  </si>
  <si>
    <t>the geographical distribution of the exposure amounts and risk-weighted exposure amounts of its credit exposures used as a basis for the calculation of their countercyclical capital buffer;</t>
  </si>
  <si>
    <t>the amount of their institution-specific countercyclical capital buffer.</t>
  </si>
  <si>
    <t>Article 441</t>
  </si>
  <si>
    <t>Disclosure of indicators of global systemic importance</t>
  </si>
  <si>
    <t>G-SIIs shall disclose, on an annual basis, the values of the indicators used for determining their score in accordance with the identification methodology referred to in Article 131 of Directive 2013/36/EU.</t>
  </si>
  <si>
    <t>Article 442</t>
  </si>
  <si>
    <t>Disclosure of exposures to credit risk and dilution risk</t>
  </si>
  <si>
    <t>Institutions shall disclose the following information regarding their exposures to credit risk and dilution risk:</t>
  </si>
  <si>
    <t>the scope and definitions that they use for accounting purposes of ‘past due’ and ‘impaired’ and the differences, if any, between the definitions of ‘past due’ and ‘default’ for accounting and regulatory purposes;</t>
  </si>
  <si>
    <t>a description of the approaches and methods adopted for determining specific and general credit risk adjustments;</t>
  </si>
  <si>
    <t>information on the amount and quality of performing, non-performing and forborne exposures for loans, debt securities and off-balance-sheet exposures, including their related accumulated impairment, provisions and negative fair value changes due to credit risk and amounts of collateral and financial guarantees received;</t>
  </si>
  <si>
    <t>an ageing analysis of accounting past due exposures;</t>
  </si>
  <si>
    <t>the gross carrying amounts of both defaulted and non-defaulted exposures, the accumulated specific and general credit risk adjustments, the accumulated write-offs taken against those exposures and the net carrying amounts and their distribution by geographical area and industry type and for loans, debt securities and off-balance-sheet exposures;</t>
  </si>
  <si>
    <t>any changes in the gross amount of defaulted on- and off-balance-sheet exposures, including, as a minimum, information on the opening and closing balances of those exposures, the gross amount of any of those exposures reverted to non-defaulted status or subject to a write-off;</t>
  </si>
  <si>
    <t>the breakdown of loans and debt securities by residual maturity.</t>
  </si>
  <si>
    <t>Article 443</t>
  </si>
  <si>
    <t>Disclosure of encumbered and unencumbered assets</t>
  </si>
  <si>
    <t>Institutions shall disclose information concerning their encumbered and unencumbered assets. For those purposes, institutions shall use the carrying amount per exposure class broken down by asset quality and the total amount of the carrying amount that is encumbered and unencumbered. Disclosure of information on encumbered and unencumbered assets shall not reveal emergency liquidity assistance provided by central banks.</t>
  </si>
  <si>
    <t>Article 444</t>
  </si>
  <si>
    <t>Disclosure of the use of the Standardised Approach</t>
  </si>
  <si>
    <t>Institutions calculating their risk-weighted exposure amounts in accordance with Chapter 2 of Title II of Part Three shall disclose the following information for each of the exposure classes set out in Article 112:</t>
  </si>
  <si>
    <t>the names of the nominated ECAIs and ECAs and the reasons for any changes in those nominations over the disclosure period;</t>
  </si>
  <si>
    <t>the exposure classes for which each ECAI or ECA is used;</t>
  </si>
  <si>
    <t>a description of the process used to transfer the issuer and issue credit ratings onto items not included in the trading book;</t>
  </si>
  <si>
    <t>the association of the external rating of each nominated ECAI or ECA with the risk weights that correspond to the credit quality steps as set out in Chapter 2 of Title II of Part Three, taking into account that it is not necessary to disclose that information where the institutions comply with the standard association published by EBA;</t>
  </si>
  <si>
    <t>the exposure values and the exposure values after credit risk mitigation associated with each credit quality step as set out in Chapter 2 of Title II of Part Three, by exposure class, as well as the exposure values deducted from own funds.</t>
  </si>
  <si>
    <t>Article 445</t>
  </si>
  <si>
    <t>Disclosure of exposure to market risk</t>
  </si>
  <si>
    <t>Institutions calculating their own funds requirements in accordance with points (b) and (c) of Article 92(3) shall disclose those requirements separately for each risk referred to in those points. In addition, own funds requirements for the specific interest rate risk of securitisation positions shall be disclosed separately.</t>
  </si>
  <si>
    <t>Table 3.8 (EU MR1)</t>
  </si>
  <si>
    <t>Article 446</t>
  </si>
  <si>
    <t>Disclosure of operational risk management</t>
  </si>
  <si>
    <t>Institutions shall disclose the following information about their operational risk management:</t>
  </si>
  <si>
    <t>the approaches for the assessment of own funds requirements for operation risk that the institution qualifies for;</t>
  </si>
  <si>
    <t>where the institution makes use of it, a description of the methodology set out in Article 312(2), which shall include a discussion of the relevant internal and external factors being considered in the institution's advanced measurement approach;</t>
  </si>
  <si>
    <t>in the case of partial use, the scope and coverage of the different methodologies used.</t>
  </si>
  <si>
    <t>Article 447</t>
  </si>
  <si>
    <t>Disclosure of key metrics</t>
  </si>
  <si>
    <t>Institutions shall disclose the following key metrics in a tabular format:</t>
  </si>
  <si>
    <t>the composition of their own funds and their own funds requirements as calculated in accordance with Article 92;</t>
  </si>
  <si>
    <t>the total risk exposure amount as calculated in accordance with Article 92(3);</t>
  </si>
  <si>
    <t>Tables 1.2 (EU OV1) and 1.4 (EU KM1)</t>
  </si>
  <si>
    <t>where applicable, the amount and composition of additional own funds which the institutions are required to hold in accordance with point (a) of Article 104(1) of Directive 2013/36/EU;</t>
  </si>
  <si>
    <t>their combined buffer requirement which the institutions are required to hold in accordance with Chapter 4 of Title VII of Directive 2013/36/EU;</t>
  </si>
  <si>
    <t>their leverage ratio and the total exposure measure as calculated in accordance with Article 429;</t>
  </si>
  <si>
    <t>the following information in relation to their liquidity coverage ratio as calculated in accordance with the delegated act referred to in Article 460(1):</t>
  </si>
  <si>
    <t>the average or averages, as applicable, of their liquidity coverage ratio based on end-of-the-month observations over the preceding 12 months for each quarter of the relevant disclosure period;</t>
  </si>
  <si>
    <t>the average or averages, as applicable, of total liquid assets, after applying the relevant haircuts, included in the liquidity buffer pursuant to the delegated act referred to in Article 460(1), based on end-of-the-month observations over the preceding 12 months for each quarter of the relevant disclosure period;</t>
  </si>
  <si>
    <t>the averages of their liquidity outflows, inflows and net liquidity outflows as calculated pursuant to the delegated act referred to in Article 460(1), based on end-of-the-month observations over the preceding 12 months for each quarter of the relevant disclosure period;</t>
  </si>
  <si>
    <t>the following information in relation to their net stable funding requirement as calculated in accordance with Title IV of Part Six:</t>
  </si>
  <si>
    <t>the net stable funding ratio at the end of each quarter of the relevant disclosure period;</t>
  </si>
  <si>
    <t>the available stable funding at the end of each quarter of the relevant disclosure period;</t>
  </si>
  <si>
    <t>the required stable funding at the end of each quarter of the relevant disclosure period;</t>
  </si>
  <si>
    <t>their own funds and eligible liabilities ratios and their components, numerator and denominator, as calculated in accordance with Articles 92a and 92b and broken down at the level of each resolution group, where applicable.</t>
  </si>
  <si>
    <t>Article 448</t>
  </si>
  <si>
    <t>Disclosure of exposures to interest rate risk on positions not held in the trading book</t>
  </si>
  <si>
    <t>1.   As from 28 June 2021, institutions shall disclose the following quantitative and qualitative information on the risks arising from potential changes in interest rates that affect both the economic value of equity and the net interest income of their non-trading book activities referred to in Article 84 and Article 98(5) of Directive 2013/36/EU:</t>
  </si>
  <si>
    <t>the changes in the economic value of equity calculated under the six supervisory shock scenarios referred to in Article 98(5) of Directive 2013/36/EU for the current and previous disclosure periods;</t>
  </si>
  <si>
    <t>the changes in the net interest income calculated under the two supervisory shock scenarios referred to in Article 98(5) of Directive 2013/36/EU for the current and previous disclosure periods;</t>
  </si>
  <si>
    <t>a description of key modelling and parametric assumptions, other than those referred to in points (b) and (c) of Article 98(5a) of Directive 2013/36/EU used to calculate changes in the economic value of equity and in the net interest income required under points (a) and (b) of this paragraph;</t>
  </si>
  <si>
    <t>an explanation of the significance of the risk measures disclosed under points (a) and (b) of this paragraph and of any significant variations of those risk measures since the previous disclosure reference date;</t>
  </si>
  <si>
    <t>the description of how institutions define, measure, mitigate and control the interest rate risk of their non-trading book activities for the purposes of the competent authorities' review in accordance with Article 84 of Directive 2013/36/EU, including:</t>
  </si>
  <si>
    <t>a description of the specific risk measures that the institutions use to evaluate changes in their economic value of equity and in their net interest income;</t>
  </si>
  <si>
    <t>a description of the key modelling and parametric assumptions used in the institutions' internal measurement systems that would differ from the common modelling and parametric assumptions referred to in Article 98(5a) of Directive 2013/36/EU for the purpose of calculating changes to the economic value of equity and to the net interest income, including the rationale for those differences;</t>
  </si>
  <si>
    <t>a description of the interest rate shock scenarios that institutions use to estimate the interest rate risk;</t>
  </si>
  <si>
    <t>the recognition of the effect of hedges against those interest rate risks, including internal hedges that meet the requirements laid down in Article 106(3);</t>
  </si>
  <si>
    <t>an outline of how often the evaluation of the interest rate risk occurs;</t>
  </si>
  <si>
    <t>the description of the overall risk management and mitigation strategies for those risks;</t>
  </si>
  <si>
    <t>average and longest repricing maturity assigned to non-maturity deposits.</t>
  </si>
  <si>
    <t>2.   By way of derogation from paragraph 1 of this Article, the requirements set out in points (c) and (e)(i) to (e)(iv) of paragraph 1 of this Article shall not apply to institutions that use the standardised methodology or the simplified standardised methodology referred to in Article 84(1) of Directive 2013/36/EU.</t>
  </si>
  <si>
    <t>Article 449</t>
  </si>
  <si>
    <t>Disclosure of exposures to securitisation positions</t>
  </si>
  <si>
    <t>Institutions calculating risk-weighted exposure amounts in accordance with Chapter 5 of Title II of Part Three or own funds requirements in accordance with Article 337 or 338 shall disclose the following information separately for their trading book and non-trading book activities:</t>
  </si>
  <si>
    <t>a description of their securitisation and re-securitisation activities, including their risk management and investment objectives in connection with those activities, their role in securitisation and re-securitisation transactions, whether they use the simple, transparent and standardised securitisation (STS) as defined in point (10) of Article 242, and the extent to which they use securitisation transactions to transfer the credit risk of the securitised exposures to third parties with, where applicable, a separate description of their synthetic securitisation risk transfer policy;</t>
  </si>
  <si>
    <t>the type of risks they are exposed to in their securitisation and re-securitisation activities by level of seniority of the relevant securitisation positions providing a distinction between STS and non-STS positions and:</t>
  </si>
  <si>
    <t>the risk retained in own-originated transactions;</t>
  </si>
  <si>
    <t>the risk incurred in relation to transactions originated by third parties;</t>
  </si>
  <si>
    <t>their approaches for calculating the risk-weighted exposure amounts that they apply to their securitisation activities, including the types of securitisation positions to which each approach applies and with a distinction between STS and non-STS positions;</t>
  </si>
  <si>
    <t>a list of SSPEs falling into any of the following categories, with a description of their types of exposures to those SSPEs, including derivative contracts:</t>
  </si>
  <si>
    <t>SSPEs which acquire exposures originated by the institutions;</t>
  </si>
  <si>
    <t>SSPEs sponsored by the institutions;</t>
  </si>
  <si>
    <t>SSPEs and other legal entities for which the institutions provide securitisation-related services, such as advisory, asset servicing or management services;</t>
  </si>
  <si>
    <t>SSPEs included in the institutions' regulatory scope of consolidation;</t>
  </si>
  <si>
    <t>a list of any legal entities in relation to which the institutions have disclosed that they have provided support in accordance with Chapter 5 of Title II of Part Three;</t>
  </si>
  <si>
    <t>a list of legal entities affiliated with the institutions and that invest in securitisations originated by the institutions or in securitisation positions issued by SSPEs sponsored by the institutions;</t>
  </si>
  <si>
    <t>a summary of their accounting policies for securitisation activity, including where relevant a distinction between securitisation and re-securitisation positions;</t>
  </si>
  <si>
    <t>the names of the ECAIs used for securitisations and the types of exposure for which each agency is used;</t>
  </si>
  <si>
    <t>where applicable, a description of the Internal Assessment Approach as set out in Chapter 5 of Title II of Part Three, including the structure of the internal assessment process and the relation between internal assessment and external ratings of the relevant ECAI disclosed in accordance with point (h), the control mechanisms for the internal assessment process including discussion of independence, accountability, and internal assessment process review, the exposure types to which the internal assessment process is applied and the stress factors used for determining credit enhancement levels;</t>
  </si>
  <si>
    <t>separately for the trading book and the non-trading book, the carrying amount of securitisation exposures, including information on whether institutions have transferred significant credit risk in accordance with Articles 244 and 245, for which institutions act as originator, sponsor or investor, separately for traditional and synthetic securitisations, and for STS and non-STS transactions and broken down by type of securitisation exposures;</t>
  </si>
  <si>
    <t>for the non-trading book activities, the following information:</t>
  </si>
  <si>
    <t>the aggregate amount of securitisation positions where institutions act as originator or sponsor and the associated risk-weighted assets and capital requirements by regulatory approaches, including exposures deducted from own funds or risk weighted at 1 250 %, broken down between traditional and synthetic securitisations and between securitisation and re-securitisation exposures, separately for STS and non-STS positions, and further broken down into a meaningful number of risk-weight or capital requirement bands and by approach used to calculate the capital requirements;</t>
  </si>
  <si>
    <t>the aggregate amount of securitisation positions where institutions act as investor and the associated risk-weighted assets and capital requirements by regulatory approaches, including exposures deducted from own funds or risk weighted at 1 250 %, broken down between traditional and synthetic securitisations, securitisation and re-securitisation positions, and STS and non-STS positions, and further broken down into a meaningful number of risk weight or capital requirement bands and by approach used to calculate the capital requirements;</t>
  </si>
  <si>
    <t>for exposures securitised by the institution, the amount of exposures in default and the amount of the specific credit risk adjustments made by the institution during the current period, both broken down by exposure type.</t>
  </si>
  <si>
    <t>Article 449a</t>
  </si>
  <si>
    <t>Disclosure of environmental, social and governance risks (ESG risks)</t>
  </si>
  <si>
    <t>From 28 June 2022, large institutions which have issued securities that are admitted to trading on a regulated market of any Member State, as defined in point (21) of Article 4(1) of Directive 2014/65/EU, shall disclose information on ESG risks, including physical risks and transition risks, as defined in the report referred to in Article 98(8) of Directive 2013/36/EU.</t>
  </si>
  <si>
    <t>The information referred to in the first paragraph shall be disclosed on an annual basis for the first year and biannually thereafter.</t>
  </si>
  <si>
    <t>Article 450</t>
  </si>
  <si>
    <t>Disclosure of remuneration policy</t>
  </si>
  <si>
    <t>1.   Institutions shall disclose the following information regarding their remuneration policy and practices for those categories of staff whose professional activities have a material impact on the risk profile of the institutions:</t>
  </si>
  <si>
    <t>information concerning the decision-making process used for determining the remuneration policy, as well as the number of meetings held by the main body overseeing remuneration during the financial year, including, where applicable, information about the composition and the mandate of a remuneration committee, the external consultant whose services have been used for the determination of the remuneration policy and the role of the relevant stakeholders;</t>
  </si>
  <si>
    <t>information about the link between pay of the staff and their performance;</t>
  </si>
  <si>
    <t>the most important design characteristics of the remuneration system, including information on the criteria used for performance measurement and risk adjustment, deferral policy and vesting criteria;</t>
  </si>
  <si>
    <t>the ratios between fixed and variable remuneration set in accordance with point (g) of Article 94(1) of Directive 2013/36/EU;</t>
  </si>
  <si>
    <t>information on the performance criteria on which the entitlement to shares, options or variable components of remuneration is based;</t>
  </si>
  <si>
    <t>the main parameters and rationale for any variable component scheme and any other non-cash benefits;</t>
  </si>
  <si>
    <t>aggregate quantitative information on remuneration, broken down by business area;</t>
  </si>
  <si>
    <t>OP Financial Group’s website dealing with remuneration (op.fi &gt; OP Financial Group &gt; About us &gt; Corporate governance &gt; Remuneration) (EU REM4) (EU REM5)</t>
  </si>
  <si>
    <t>aggregate quantitative information on remuneration, broken down by senior management and members of staff whose professional activities have a material impact on the risk profile of the institutions, indicating the following:</t>
  </si>
  <si>
    <t>OP Financial Group’s website dealing with remuneration (op.fi &gt; OP Financial Group &gt; About us &gt; Corporate governance &gt; Remuneration) (EU REM1)</t>
  </si>
  <si>
    <t>the amounts of remuneration awarded for the financial year, split into fixed remuneration including a description of the fixed components, and variable remuneration, and the number of beneficiaries;</t>
  </si>
  <si>
    <t>the amounts and forms of awarded variable remuneration, split into cash, shares, share-linked instruments and other types separately for the part paid upfront and the deferred part;</t>
  </si>
  <si>
    <t>the amounts of deferred remuneration awarded for previous performance periods, split into the amount due to vest in the financial year and the amount due to vest in subsequent years;</t>
  </si>
  <si>
    <t>OP Financial Group’s website dealing with remuneration (op.fi &gt; OP Financial Group &gt; About us &gt; Corporate governance &gt; Remuneration) (EU REM3)</t>
  </si>
  <si>
    <t>the amount of deferred remuneration due to vest in the financial year that is paid out during the financial year, and that is reduced through performance adjustments;</t>
  </si>
  <si>
    <t>the guaranteed variable remuneration awards during the financial year, and the number of beneficiaries of those awards;</t>
  </si>
  <si>
    <t>OP Financial Group’s website dealing with remuneration (op.fi &gt; OP Financial Group &gt; About us &gt; Corporate governance &gt; Remuneration) (EU REM2)</t>
  </si>
  <si>
    <t>the severance payments awarded in previous periods, that have been paid out during the financial year;</t>
  </si>
  <si>
    <t>the amounts of severance payments awarded during the financial year, split into paid upfront and deferred, the number of beneficiaries of those payments and highest payment that has been awarded to a single person;</t>
  </si>
  <si>
    <t>the number of individuals that have been remunerated EUR 1 million or more per financial year, with the remuneration between EUR 1 million and EUR 5 million broken down into pay bands of EUR 500 000 and with the remuneration of EUR 5 million and above broken down into pay bands of EUR 1 million;</t>
  </si>
  <si>
    <t>upon demand from the relevant Member State or competent authority, the total remuneration for each member of the management body or senior management;</t>
  </si>
  <si>
    <t>www.op.fi: OP Financial Group &gt; About us &gt; Corporate governance &gt; Remuneration (EU REMA)</t>
  </si>
  <si>
    <t>information on whether the institution benefits from a derogation laid down in Article 94(3) of Directive 2013/36/EU.</t>
  </si>
  <si>
    <t>For the purposes of point (k) of the first subparagraph of this paragraph, institutions that benefit from such a derogation shall indicate whether they benefit from that derogation on the basis of point (a) or (b) of Article 94(3) of Directive 2013/36/EU. They shall also indicate for which of the remuneration principles they apply the derogation(s), the number of staff members that benefit from the derogation(s) and their total remuneration, split into fixed and variable remuneration.</t>
  </si>
  <si>
    <t>2.   For large institutions, the quantitative information on the remuneration of institutions' collective management body referred to in this Article shall also be made available to the public, differentiating between executive and non-executive members.</t>
  </si>
  <si>
    <t>Article 451</t>
  </si>
  <si>
    <t>Disclosure of the leverage ratio</t>
  </si>
  <si>
    <t>1.   Institutions that are subject to Part Seven shall disclose the following information regarding their leverage ratio as calculated in accordance with Article 429 and their management of the risk of excessive leverage:</t>
  </si>
  <si>
    <t>the leverage ratio and how the institutions apply Article 499(2);</t>
  </si>
  <si>
    <t>a breakdown of the total exposure measure referred to in Article 429(4), as well as a reconciliation of the total exposure measure with the relevant information disclosed in published financial statements;</t>
  </si>
  <si>
    <t>where applicable, the amount of exposures calculated in accordance with Articles 429(8) and 429a(1) and the adjusted leverage ratio calculated in accordance with Article 429a(7);</t>
  </si>
  <si>
    <t>a description of the processes used to manage the risk of excessive leverage;</t>
  </si>
  <si>
    <t>a description of the factors that had an impact on the leverage ratio during the period to which the disclosed leverage ratio refers.</t>
  </si>
  <si>
    <t>2.   Public development credit institutions as defined in Article 429a(2) shall disclose the leverage ratio without the adjustment to the total exposure measure determined in accordance with point (d) of the first subparagraph of Article 429a(1).</t>
  </si>
  <si>
    <t>3.   In addition to points (a) and (b) of paragraph 1 of this Article, large institutions shall disclose the leverage ratio and the breakdown of the total exposure measure referred to in Article 429(4) based on averages calculated in accordance with the implementing act referred to in Article 430(7).</t>
  </si>
  <si>
    <t>Article 451a</t>
  </si>
  <si>
    <t>Disclosure of liquidity requirements</t>
  </si>
  <si>
    <t>1.   Institutions that are subject to Part Six shall disclose information on their liquidity coverage ratio, net stable funding ratio and liquidity risk management in accordance with this Article.</t>
  </si>
  <si>
    <t>2.   Institutions shall disclose the following information in relation to their liquidity coverage ratio as calculated in accordance with the delegated act referred to in Article 460(1):</t>
  </si>
  <si>
    <t>the average or averages, as applicable, of total liquid assets, after applying the relevant haircuts, included in the liquidity buffer pursuant to the delegated act referred to in Article 460(1), based on end-of-the-month observations over the preceding 12 months for each quarter of the relevant disclosure period, and a description of the composition of that liquidity buffer;</t>
  </si>
  <si>
    <t>the averages of their liquidity outflows, inflows and net liquidity outflows as calculated in accordance with the delegated act referred to in Article 460(1), based on end-of-the-month observations over the preceding 12 months for each quarter of the relevant disclosure period and the description of their composition.</t>
  </si>
  <si>
    <t>3.   Institutions shall disclose the following information in relation to their net stable funding ratio as calculated in accordance with Title IV of Part Six:</t>
  </si>
  <si>
    <t>quarter-end figures of their net stable funding ratio calculated in accordance with Chapter 2 of Title IV of Part Six for each quarter of the relevant disclosure period;</t>
  </si>
  <si>
    <t>an overview of the amount of available stable funding calculated in accordance with Chapter 3 of Title IV of Part Six;</t>
  </si>
  <si>
    <t>an overview of the amount of required stable funding calculated in accordance with Chapter 4 of Title IV of Part Six.</t>
  </si>
  <si>
    <t>4.   Institutions shall disclose the arrangements, systems, processes and strategies put in place to identify, measure, manage and monitor their liquidity risk in accordance with Article 86 of Directive 2013/36/EU.</t>
  </si>
  <si>
    <t>Article 452</t>
  </si>
  <si>
    <t>Disclosure of the use of the IRB Approach to credit risk</t>
  </si>
  <si>
    <t>Institutions calculating the risk-weighted exposure amounts under the IRB Approach to credit risk shall disclose the following information:</t>
  </si>
  <si>
    <t>the competent authority's permission of the approach or approved transition;</t>
  </si>
  <si>
    <t>for each exposure class referred to in Article 147, the percentage of the total exposure value of each exposure class subject to the Standardised Approach laid down in Chapter 2 of Title II of Part Three or to the IRB Approach laid down in Chapter 3 of Title II of Part Three, as well as the part of each exposure class subject to a roll-out plan; where institutions have received permission to use own LGDs and conversion factors for the calculation of risk-weighted exposure amounts, they shall disclose separately the percentage of the total exposure value of each exposure class subject to that permission;</t>
  </si>
  <si>
    <t>the control mechanisms for rating systems at the different stages of model development, controls and changes, which shall include information on:</t>
  </si>
  <si>
    <t>the relationship between the risk management function and the internal audit function;</t>
  </si>
  <si>
    <t>the rating system review;</t>
  </si>
  <si>
    <t>the procedure to ensure the independence of the function in charge of reviewing the models from the functions responsible for the development of the models;</t>
  </si>
  <si>
    <t>the procedure to ensure the accountability of the functions in charge of developing and reviewing the models;</t>
  </si>
  <si>
    <t>the role of the functions involved in the development, approval and subsequent changes of the credit risk models;</t>
  </si>
  <si>
    <t>the scope and main content of the reporting related to credit risk models;</t>
  </si>
  <si>
    <t>a description of the internal ratings process by exposure class, including the number of key models used with respect to each portfolio and a brief discussion of the main differences between the models within the same portfolio, covering:</t>
  </si>
  <si>
    <t>the definitions, methods and data for estimation and validation of PD, which shall include information on how PDs are estimated for low default portfolios, whether there are regulatory floors and the drivers for differences observed between PD and actual default rates at least for the last three periods;</t>
  </si>
  <si>
    <t>where applicable, the definitions, methods and data for estimation and validation of LGD, such as methods to calculate downturn LGD, how LGDs are estimated for low default portfolio and the time lapse between the default event and the closure of the exposure;</t>
  </si>
  <si>
    <t>where applicable, the definitions, methods and data for estimation and validation of conversion factors, including assumptions employed in the derivation of those variables;</t>
  </si>
  <si>
    <t>as applicable, the following information in relation to each exposure class referred to in Article 147:</t>
  </si>
  <si>
    <t>Tables 2.1 and 2.2 (EU CR6)</t>
  </si>
  <si>
    <t>their gross on-balance-sheet exposure;</t>
  </si>
  <si>
    <t>their off-balance-sheet exposure values prior to the relevant conversion factor;</t>
  </si>
  <si>
    <t>their exposure after applying the relevant conversion factor and credit risk mitigation;</t>
  </si>
  <si>
    <t>any model, parameter or input relevant for the understanding of the risk weighting and the resulting risk exposure amounts disclosed across a sufficient number of obligor grades (including default) to allow for a meaningful differentiation of credit risk;</t>
  </si>
  <si>
    <t>separately for those exposure classes in relation to which institutions have received permission to use own LGDs and conversion factors for the calculation of risk-weighted exposure amounts, and for exposures for which the institutions do not use such estimates, the values referred to in points (i) to (iv) subject to that permission;</t>
  </si>
  <si>
    <t>institutions' estimates of PDs against the actual default rate for each exposure class over a longer period, with separate disclosure of the PD range, the external rating equivalent, the weighted average and arithmetic average PD, the number of obligors at the end of the previous year and of the year under review, the number of defaulted obligors, including the new defaulted obligors, and the annual average historical default rate.</t>
  </si>
  <si>
    <t>For the purposes of point (b) of this Article, institutions shall use the exposure value as defined in Article 166.</t>
  </si>
  <si>
    <t>Article 453</t>
  </si>
  <si>
    <t>Disclosure of the use of credit risk mitigation techniques</t>
  </si>
  <si>
    <t>Institutions using credit risk mitigation techniques shall disclose the following information:</t>
  </si>
  <si>
    <t>the core features of the policies and processes for on- and off-balance-sheet netting and an indication of the extent to which institutions make use of balance sheet netting;</t>
  </si>
  <si>
    <t>the core features of the policies and processes for eligible collateral evaluation and management;</t>
  </si>
  <si>
    <t>a description of the main types of collateral taken by the institution to mitigate credit risk;</t>
  </si>
  <si>
    <t>for guarantees and credit derivatives used as credit protection, the main types of guarantor and credit derivative counterparty and their creditworthiness used for the purpose of reducing capital requirements, excluding those used as part of synthetic securitisation structures;</t>
  </si>
  <si>
    <t>information about market or credit risk concentrations within the credit risk mitigation taken;</t>
  </si>
  <si>
    <t>for institutions calculating risk-weighted exposure amounts under the Standardised Approach or the IRB Approach, the total exposure value not covered by any eligible credit protection and the total exposure value covered by eligible credit protection after applying volatility adjustments; the disclosure set out in this point shall be made separately for loans and debt securities and including a breakdown of defaulted exposures;</t>
  </si>
  <si>
    <t>the corresponding conversion factor and the credit risk mitigation associated with the exposure and the incidence of credit risk mitigation techniques with and without substitution effect;</t>
  </si>
  <si>
    <t>for institutions calculating risk-weighted exposure amounts under the Standardised Approach, the on- and off-balance-sheet exposure value by exposure class before and after the application of conversion factors and any associated credit risk mitigation;</t>
  </si>
  <si>
    <t>for institutions calculating risk-weighted exposure amounts under the Standardised Approach, the risk-weighted exposure amount and the ratio between that risk-weighted exposure amount and the exposure value after applying the corresponding conversion factor and the credit risk mitigation associated with the exposure; the disclosure set out in this point shall be made separately for each exposure class;</t>
  </si>
  <si>
    <t>for institutions calculating risk-weighted exposure amounts under the IRB Approach, the risk-weighted exposure amount before and after recognition of the credit risk mitigation impact of credit derivatives; where institutions have received permission to use own LGDs and conversion factors for the calculation of risk-weighted exposure amounts, they shall make the disclosure set out in this point separately for the exposure classes subject to that permission.</t>
  </si>
  <si>
    <t>Article 454</t>
  </si>
  <si>
    <t>Disclosure of the use of the Advanced Measurement Approaches to operational risk</t>
  </si>
  <si>
    <t>Article 455</t>
  </si>
  <si>
    <t>Use of internal market risk models</t>
  </si>
  <si>
    <t>Disclosure requirement</t>
  </si>
  <si>
    <t>Template EU CCR4 based on Commission Implementing Regulation (EU) 2021/637</t>
  </si>
  <si>
    <t>Blank templates and zero lines are not presented.</t>
  </si>
  <si>
    <t>EU e1</t>
  </si>
  <si>
    <t>EU e2</t>
  </si>
  <si>
    <t>Risk category</t>
  </si>
  <si>
    <t>Category level AVA - Valuation uncertainty</t>
  </si>
  <si>
    <t>Total category level post-diversification</t>
  </si>
  <si>
    <t>Category level AVA</t>
  </si>
  <si>
    <t>Interest Rates</t>
  </si>
  <si>
    <t>Foreign exchange</t>
  </si>
  <si>
    <t>Credit</t>
  </si>
  <si>
    <t>Commodities</t>
  </si>
  <si>
    <t>Unearned credit spreads AVA</t>
  </si>
  <si>
    <t>Investment and funding costs AVA</t>
  </si>
  <si>
    <r>
      <t xml:space="preserve">Of which: </t>
    </r>
    <r>
      <rPr>
        <b/>
        <sz val="9"/>
        <rFont val="Calibri"/>
        <family val="2"/>
      </rPr>
      <t>Total core approach</t>
    </r>
    <r>
      <rPr>
        <sz val="9"/>
        <rFont val="Calibri"/>
        <family val="2"/>
      </rPr>
      <t xml:space="preserve"> in the trading book</t>
    </r>
  </si>
  <si>
    <r>
      <t xml:space="preserve">Of which: </t>
    </r>
    <r>
      <rPr>
        <b/>
        <sz val="9"/>
        <rFont val="Calibri"/>
        <family val="2"/>
      </rPr>
      <t>Total core approach</t>
    </r>
    <r>
      <rPr>
        <sz val="9"/>
        <rFont val="Calibri"/>
        <family val="2"/>
      </rPr>
      <t xml:space="preserve"> in the banking book</t>
    </r>
  </si>
  <si>
    <t>Market price uncertainty</t>
  </si>
  <si>
    <t>Close-out cost</t>
  </si>
  <si>
    <t>Concentrated positions</t>
  </si>
  <si>
    <t>Early termination</t>
  </si>
  <si>
    <t>Model risk</t>
  </si>
  <si>
    <t>Operational risk</t>
  </si>
  <si>
    <t>Future administrative costs</t>
  </si>
  <si>
    <t>Fallback approach</t>
  </si>
  <si>
    <t>Total Additional Valuation Adjustments (AVAs)</t>
  </si>
  <si>
    <t>Carrying amount of encumbered assets</t>
  </si>
  <si>
    <t>Fair value of encumbered assets</t>
  </si>
  <si>
    <t>Carrying amount of unencumbered assets</t>
  </si>
  <si>
    <t>Fair value of unencumbered assets</t>
  </si>
  <si>
    <t>of which notionally eligible EHQLA and HQLA</t>
  </si>
  <si>
    <t>of which EHQLA and HQLA</t>
  </si>
  <si>
    <t>Assets of the disclosing institution</t>
  </si>
  <si>
    <t>Equity instruments</t>
  </si>
  <si>
    <t>of which: covered bonds</t>
  </si>
  <si>
    <t>of which: securitisations</t>
  </si>
  <si>
    <t>of which: issued by general governments</t>
  </si>
  <si>
    <t>of which: issued by financial corporations</t>
  </si>
  <si>
    <t>of which: issued by non-financial corporations</t>
  </si>
  <si>
    <t>Fair value of encumbered collateral received or own debt securities issued</t>
  </si>
  <si>
    <t>Unencumbered</t>
  </si>
  <si>
    <t>Fair value of collateral received or own debt securities issued available for encumbrance</t>
  </si>
  <si>
    <t>Collateral received by the disclosing institution</t>
  </si>
  <si>
    <t>Loans on demand</t>
  </si>
  <si>
    <t>Loans and advances other than loans on demand</t>
  </si>
  <si>
    <t>230</t>
  </si>
  <si>
    <t>Other collateral received</t>
  </si>
  <si>
    <t>240</t>
  </si>
  <si>
    <t>Own debt securities issued other than own covered bonds or securitisations</t>
  </si>
  <si>
    <t xml:space="preserve"> Own covered bonds and securitisations issued and not yet pledged</t>
  </si>
  <si>
    <t xml:space="preserve">TOTAL COLLATERAL RECEIVED AND OWN DEBT SECURITIES ISSUED </t>
  </si>
  <si>
    <t>Matching liabilities, contingent liabilities or securities lent</t>
  </si>
  <si>
    <t>Assets, collateral received and own
debt securities issued other than covered bonds and securitisations encumbered</t>
  </si>
  <si>
    <t>Carrying amount of selected financial liabilities</t>
  </si>
  <si>
    <t>011</t>
  </si>
  <si>
    <t>012</t>
  </si>
  <si>
    <t>Other secured debt</t>
  </si>
  <si>
    <t xml:space="preserve"> </t>
  </si>
  <si>
    <t>Carrying values as reported in published financial statements</t>
  </si>
  <si>
    <t>Carrying values under scope of prudential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</si>
  <si>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</si>
  <si>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</si>
  <si>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</si>
  <si>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</si>
  <si>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</si>
  <si>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</si>
  <si>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asset classes according to the balance sheet in the published financial statements</t>
  </si>
  <si>
    <t>Breakdown by liability classes according to the balance sheet in the published financial statements</t>
  </si>
  <si>
    <t>The differences between the balance sheets of OP Financial Group and the consolidation group are due to differences in the content and extent of consolidation. Within the consolidation group, insurance companies have not been consolidated but are shown in investments made by the consolidation group and the insurance companies’ equity capital is not included in the equity capital of the consolidation group. The consolidation group has applied the materiality threshold specified in Article 19 of CRR in the consolidation of its companies. Tables 1.1 and 4.7 present items deducted from the capital base.</t>
  </si>
  <si>
    <t xml:space="preserve">Items subject to </t>
  </si>
  <si>
    <t>Credit risk framework</t>
  </si>
  <si>
    <t xml:space="preserve">Securitisation framework </t>
  </si>
  <si>
    <t xml:space="preserve">CCR framework </t>
  </si>
  <si>
    <t>Market risk framework</t>
  </si>
  <si>
    <t>Assets carrying value amount under the scope of prudential consolidation (as per template LI1)</t>
  </si>
  <si>
    <t>Liabilities carrying value amount under the scope of prudential consolidation (as per template LI1)</t>
  </si>
  <si>
    <t>Total net amount under the scope of prudential consolidation</t>
  </si>
  <si>
    <t>Off-balance-sheet amounts</t>
  </si>
  <si>
    <t xml:space="preserve">Differences in valuations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</si>
  <si>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</si>
  <si>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</si>
  <si>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</si>
  <si>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</si>
  <si>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</si>
  <si>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</si>
  <si>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</si>
  <si>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In capital adequacy regulation, it is possible to take account of netting on a more extensive basis than in accounting. Given that certain accounting items cannot be unambiguously divided into risk types, these items have been removed from calculation to avoid their overlapping treatment. Of off-balance-sheet items, contractual exposure amount has been presented in column a and in column b exposure amount after applying the credit conversion factor.</t>
  </si>
  <si>
    <t>x</t>
  </si>
  <si>
    <t>Name of the entity</t>
  </si>
  <si>
    <t>Method of accounting consolidation</t>
  </si>
  <si>
    <t>Method of prudential consolidation</t>
  </si>
  <si>
    <t>Description of the entity</t>
  </si>
  <si>
    <t>Full consolidation</t>
  </si>
  <si>
    <t>Proportional consolidation</t>
  </si>
  <si>
    <t>Equity method</t>
  </si>
  <si>
    <t>Neither consolidated nor deducted</t>
  </si>
  <si>
    <t>Supervisor's permission not to consolidate</t>
  </si>
  <si>
    <t>OP Cooperative</t>
  </si>
  <si>
    <t>Entity assisting in financial intermediation</t>
  </si>
  <si>
    <t>OP Corporate Bank plc</t>
  </si>
  <si>
    <t>Banking</t>
  </si>
  <si>
    <t>OP Mortgage Bank</t>
  </si>
  <si>
    <t>OP Retail Customers plc</t>
  </si>
  <si>
    <t>Alajärven Op</t>
  </si>
  <si>
    <t>Ala-Satakunnan Op</t>
  </si>
  <si>
    <t>Alavieskan Op</t>
  </si>
  <si>
    <t>Alavuden Seudun Op</t>
  </si>
  <si>
    <t>Andelsbanken för Åland</t>
  </si>
  <si>
    <t>Andelsbanken Raseborg</t>
  </si>
  <si>
    <t>Etelä-Hämeen Op</t>
  </si>
  <si>
    <t>Etelä-Karjalan Op</t>
  </si>
  <si>
    <t>Etelä-Pirkanmaan Op</t>
  </si>
  <si>
    <t>Etelä-Pohjanmaan Op</t>
  </si>
  <si>
    <t>Euran Op</t>
  </si>
  <si>
    <t>Haapamäen Seudun Op</t>
  </si>
  <si>
    <t>Hailuodon Op</t>
  </si>
  <si>
    <t>Humppilan-Metsämaan Op</t>
  </si>
  <si>
    <t>Janakkalan Op</t>
  </si>
  <si>
    <t>Jokilaaksojen Op</t>
  </si>
  <si>
    <t>Jokioisten Op</t>
  </si>
  <si>
    <t>Joki-Pohjanmaan Op</t>
  </si>
  <si>
    <t>Jämsän Seudun Op</t>
  </si>
  <si>
    <t>Järvi-Hämeen Op</t>
  </si>
  <si>
    <t>Kainuun Op</t>
  </si>
  <si>
    <t>Kangasalan Seudun Op</t>
  </si>
  <si>
    <t>Kangasniemen Op</t>
  </si>
  <si>
    <t>Kemin Seudun Op</t>
  </si>
  <si>
    <t>Kerimäen Op</t>
  </si>
  <si>
    <t>Keski-Pohjanmaan Op</t>
  </si>
  <si>
    <t>Keski-Suomen Op</t>
  </si>
  <si>
    <t>Kiteen Seudun Op</t>
  </si>
  <si>
    <t>Koitin-Pertunmaan Op</t>
  </si>
  <si>
    <t>Korpilahden Op</t>
  </si>
  <si>
    <t>Korsnäs Andelsbank</t>
  </si>
  <si>
    <t>Kronoby Andelsbank</t>
  </si>
  <si>
    <t>Kuhmon Op</t>
  </si>
  <si>
    <t>Kuortaneen Op</t>
  </si>
  <si>
    <t>Kuusamon Op</t>
  </si>
  <si>
    <t>Kymenlaakson Op</t>
  </si>
  <si>
    <t>Laihian Op</t>
  </si>
  <si>
    <t>Lapin Op</t>
  </si>
  <si>
    <t>Lehtimäen Op</t>
  </si>
  <si>
    <t>Lemin Op</t>
  </si>
  <si>
    <t>Limingan Op</t>
  </si>
  <si>
    <t>Liperin Op</t>
  </si>
  <si>
    <t>Lounaismaan Op</t>
  </si>
  <si>
    <t>Lounaisrannikon Op</t>
  </si>
  <si>
    <t>Lounais-Suomen Op</t>
  </si>
  <si>
    <t>Luumäen Op</t>
  </si>
  <si>
    <t>Länsi-Kymen Op</t>
  </si>
  <si>
    <t>Länsi-Suomen Op</t>
  </si>
  <si>
    <t>Maaningan Op</t>
  </si>
  <si>
    <t>Mouhijärven Op</t>
  </si>
  <si>
    <t>Multian Op</t>
  </si>
  <si>
    <t>Nagu Andelsbank</t>
  </si>
  <si>
    <t>Nakkila-Luvian Op</t>
  </si>
  <si>
    <t>Niinijokivarren Op</t>
  </si>
  <si>
    <t>Nilakan Seudun Op</t>
  </si>
  <si>
    <t>Op Harjuseutu</t>
  </si>
  <si>
    <t>Op Vakka-Auranmaa</t>
  </si>
  <si>
    <t>Oulun Op</t>
  </si>
  <si>
    <t>Outokummun Op</t>
  </si>
  <si>
    <t>Paltamon Op</t>
  </si>
  <si>
    <t>Pedersörenejdens Andelsbank</t>
  </si>
  <si>
    <t>Petäjäveden Op</t>
  </si>
  <si>
    <t>Pohjois-Hämeen Op</t>
  </si>
  <si>
    <t>Pohjois-Karjalan Op</t>
  </si>
  <si>
    <t>Pohjois-Savon Op</t>
  </si>
  <si>
    <t>Pohjolan Op</t>
  </si>
  <si>
    <t>Polvijärven Op</t>
  </si>
  <si>
    <t>Posion Op</t>
  </si>
  <si>
    <t>Pudasjärven Op</t>
  </si>
  <si>
    <t>Pulkkilan Op</t>
  </si>
  <si>
    <t>Punkalaitumen Op</t>
  </si>
  <si>
    <t>Purmo Andelsbank</t>
  </si>
  <si>
    <t>Päijät-Hämeen Op</t>
  </si>
  <si>
    <t>Raahentienoon Op</t>
  </si>
  <si>
    <t>Rantasalmen Op</t>
  </si>
  <si>
    <t>Rautalammin Op</t>
  </si>
  <si>
    <t>Riistaveden Op</t>
  </si>
  <si>
    <t>Rymättylän Op</t>
  </si>
  <si>
    <t>Rääkkylän Op</t>
  </si>
  <si>
    <t>Sallan Op</t>
  </si>
  <si>
    <t>Satapirkan Op</t>
  </si>
  <si>
    <t>Savitaipaleen Op</t>
  </si>
  <si>
    <t>Siikajoen Op</t>
  </si>
  <si>
    <t>Siikalatvan Op</t>
  </si>
  <si>
    <t>Suomenselän Op</t>
  </si>
  <si>
    <t>Suur-Savon Op</t>
  </si>
  <si>
    <t>Taivalkosken Op</t>
  </si>
  <si>
    <t>Tampereen Seudun Op</t>
  </si>
  <si>
    <t>Tervolan Op</t>
  </si>
  <si>
    <t>Tervon Op</t>
  </si>
  <si>
    <t>Tornion Op</t>
  </si>
  <si>
    <t>Turun Seudun Op</t>
  </si>
  <si>
    <t>Tuusniemen Op</t>
  </si>
  <si>
    <t>Tyrnävän Op</t>
  </si>
  <si>
    <t>Utajärven Op</t>
  </si>
  <si>
    <t>Uudenmaan Op</t>
  </si>
  <si>
    <t>Vaara-Karjalan Op</t>
  </si>
  <si>
    <t>Vasa Andelsbank</t>
  </si>
  <si>
    <t>Vehmersalmen Op</t>
  </si>
  <si>
    <t>Vesannon Op</t>
  </si>
  <si>
    <t>Vimpelin Op</t>
  </si>
  <si>
    <t>Ylitornion Op</t>
  </si>
  <si>
    <t>Ylä-Kainuun Op</t>
  </si>
  <si>
    <t>Yläneen Op</t>
  </si>
  <si>
    <t>Ylä-Pirkanmaan Op</t>
  </si>
  <si>
    <t>Ylä-Savon Op</t>
  </si>
  <si>
    <t>Ypäjän Op</t>
  </si>
  <si>
    <t>OP Custody Ltd</t>
  </si>
  <si>
    <t>Asset management</t>
  </si>
  <si>
    <t>OP Fund Management Company Ltd</t>
  </si>
  <si>
    <t>Fund management company</t>
  </si>
  <si>
    <t>OP Asset Management Ltd</t>
  </si>
  <si>
    <t>OP Property Management Ltd</t>
  </si>
  <si>
    <t>Real-estate investment operations</t>
  </si>
  <si>
    <t>OP Life Assurance Company Ltd</t>
  </si>
  <si>
    <t>Insurance business</t>
  </si>
  <si>
    <t>Pohjola Insurance Ltd</t>
  </si>
  <si>
    <t>Non-life insurance</t>
  </si>
  <si>
    <t>Access Capital Private Debt Fund II Ky</t>
  </si>
  <si>
    <t>Mutual fund business</t>
  </si>
  <si>
    <t>Asunto Oy Oulun Kalevankulma</t>
  </si>
  <si>
    <t>IFRS11</t>
  </si>
  <si>
    <t>Property company (CRR art. 4 (2))</t>
  </si>
  <si>
    <t>Asunto Oy Raitinlinna</t>
  </si>
  <si>
    <t>Canelco Capital Oy</t>
  </si>
  <si>
    <t>Fair value</t>
  </si>
  <si>
    <t>Financial services unclassified elsewhere</t>
  </si>
  <si>
    <t>Certior Credit Investments I Ky</t>
  </si>
  <si>
    <t>Certior Credit Opportunities Fund Ky</t>
  </si>
  <si>
    <t>European Real Estate Senior Debt 1</t>
  </si>
  <si>
    <t xml:space="preserve">Financial services unclassified elsewhere </t>
  </si>
  <si>
    <t>European Real Estate Senior Debt 2</t>
  </si>
  <si>
    <t>European Real Estate Senior Debt 3</t>
  </si>
  <si>
    <t>European Real Estate Senior Debt 6</t>
  </si>
  <si>
    <t>Finanssi-Kontio Oy</t>
  </si>
  <si>
    <t xml:space="preserve">IT hardware and software consulting </t>
  </si>
  <si>
    <t>HRJ Global Buy-Out III (Asia) L.P.</t>
  </si>
  <si>
    <t>Joukahainen Oy</t>
  </si>
  <si>
    <t>Juvan Lähikiinteistöt Oy</t>
  </si>
  <si>
    <t>Property company</t>
  </si>
  <si>
    <t>Jyväskylän Kassatalo Oy</t>
  </si>
  <si>
    <t>Kiint. Oy Ansatie 5</t>
  </si>
  <si>
    <t>Kiint. Oy STC Viinikkala</t>
  </si>
  <si>
    <t>Kiinteistö Oy Espoon Kutojantie 12</t>
  </si>
  <si>
    <t>Kiinteistö Oy Fenix Terra</t>
  </si>
  <si>
    <t>Kiinteistö Oy Hämeenkivi</t>
  </si>
  <si>
    <t>Kiinteistö Oy Joensuun Koskikatu 9</t>
  </si>
  <si>
    <t>Kiinteistö Oy Juvankartanon Matka-asema</t>
  </si>
  <si>
    <t>Kiinteistö Oy Järvenpään Tempo 1</t>
  </si>
  <si>
    <t>Kiinteistö Oy Keravan Kauppakaari 1</t>
  </si>
  <si>
    <t>Kiinteistö Oy Kokkolan Tehtaankatu 12</t>
  </si>
  <si>
    <t xml:space="preserve">Kiinteistö Oy Kouvolan Karhut </t>
  </si>
  <si>
    <t>Kiinteistö Oy Kuopion Teknia</t>
  </si>
  <si>
    <t>Kiinteistö Oy Lappeenrannan Mariankulma</t>
  </si>
  <si>
    <t>Kiinteistö Oy Mikkelin Porrassalmenkatu 29</t>
  </si>
  <si>
    <t>Kiinteistö Oy Nurmijärven Kirkonkylän Ilvesvuori</t>
  </si>
  <si>
    <t>Kiinteistö Oy Perhekeskus Viisikko</t>
  </si>
  <si>
    <t>Kiinteistö Oy Piispankalliontie 3</t>
  </si>
  <si>
    <t>Kiinteistö Oy Riihimäen Mattilanpuisto</t>
  </si>
  <si>
    <t>Kiinteistö Oy Säästöraha</t>
  </si>
  <si>
    <t>Kiinteistö Oy Tammelanpuistokatu 21</t>
  </si>
  <si>
    <t>Kiinteistö Oy Tampereen Hämeenkatu 12</t>
  </si>
  <si>
    <t>Kiinteistö Oy Vammalan Torikeskus</t>
  </si>
  <si>
    <t>Kiinteistö Oy Vantaan Honkanummentie 12</t>
  </si>
  <si>
    <t>Kiinteistö Oy Vantaan Kisällintie 13</t>
  </si>
  <si>
    <t>Kiinteistö Oy Vantaan Puutarhatie 18</t>
  </si>
  <si>
    <t>Kiinteistökonsultointi Proexcatum Oy</t>
  </si>
  <si>
    <t>Kuusiniementie 13 AOy</t>
  </si>
  <si>
    <t>Lounaisrannikon OP-Isännöinti Oy </t>
  </si>
  <si>
    <t>Real estate agent services</t>
  </si>
  <si>
    <t>Länsi-Suomen Pääomarahasto Oy</t>
  </si>
  <si>
    <t>Mikkelin Forum Oy</t>
  </si>
  <si>
    <t xml:space="preserve">OP Asuntorahasto I GP Oy </t>
  </si>
  <si>
    <t>Mutual fund business (CRR art. 19 (1) a))</t>
  </si>
  <si>
    <t>OP Finnfund Global Impact I GP Oy</t>
  </si>
  <si>
    <t>OP Isännöinti Etelä-Pirkanmaa Oy </t>
  </si>
  <si>
    <t>OP Isännöinti Itä-Uusimaa Oy </t>
  </si>
  <si>
    <t>OP Koti Etelä-Häme Oy LKV </t>
  </si>
  <si>
    <t>OP Koti Etelä-Karjala Oy LKV </t>
  </si>
  <si>
    <t>OP Koti Etelä-Pirkanmaa Oy LKV </t>
  </si>
  <si>
    <t>OP Koti Etelä-Pohjanmaa Oy LKV </t>
  </si>
  <si>
    <t>OP Koti Itä-Suomi Oy LKV </t>
  </si>
  <si>
    <t>OP Koti Janakkala Oy LKV </t>
  </si>
  <si>
    <t>Op Koti Jämsä Oy LKV </t>
  </si>
  <si>
    <t>OP Koti Järvi-Häme Oy LKV </t>
  </si>
  <si>
    <t>OP Koti Järviseutu - Suomenselkä Oy LKV </t>
  </si>
  <si>
    <t>OP Koti Kainuu Oy </t>
  </si>
  <si>
    <t>OP Koti Keski-Suomi Oy LKV </t>
  </si>
  <si>
    <t>OP Koti Kiteen Seutu Oy LKV </t>
  </si>
  <si>
    <t>OP Koti Kymenlaakso Oy LKV </t>
  </si>
  <si>
    <t>OP Koti Lounaismaa Oy </t>
  </si>
  <si>
    <t>OP Koti Lounaisrannikko Oy LKV </t>
  </si>
  <si>
    <t>OP Koti Lounais-Suomi Oy LKV </t>
  </si>
  <si>
    <t>OP Koti Länsi-Suomi Oy LKV </t>
  </si>
  <si>
    <t>OP Koti Mäntsälä Oy LKV </t>
  </si>
  <si>
    <t>OP Koti Nakkila-Luvia Oy LKV </t>
  </si>
  <si>
    <t>OP Koti Orimattila Oy LKV </t>
  </si>
  <si>
    <t>OP Koti Orivesi Oy LKV </t>
  </si>
  <si>
    <t>OP Koti Pirkanmaa Oy LKV </t>
  </si>
  <si>
    <t>OP Koti Pohjanmaa Oy LKV </t>
  </si>
  <si>
    <t>OP Koti Pohjoinen Oy LKV </t>
  </si>
  <si>
    <t>OP Koti Pohjois-Häme Oy LKV </t>
  </si>
  <si>
    <t>OP Koti Päijät-Häme Oy LKV </t>
  </si>
  <si>
    <t>OP Koti Satakunta Oy LKV </t>
  </si>
  <si>
    <t>OP Koti Turun Seutu Oy LKV </t>
  </si>
  <si>
    <t>OP Koti Uusimaa Oy LKV </t>
  </si>
  <si>
    <t xml:space="preserve">OP Rent Oy </t>
  </si>
  <si>
    <t>Real-estate investment operations (CRR art. 19 (1) a))</t>
  </si>
  <si>
    <t>OP Suomi Infra GP Oy</t>
  </si>
  <si>
    <t xml:space="preserve">OP Toimitilakiinteistö GP Oy </t>
  </si>
  <si>
    <t>OP Tonttirahasto GP Oy</t>
  </si>
  <si>
    <t>OP Turun Seudun Kiinteistöt Oy</t>
  </si>
  <si>
    <t>OP-Filia Oy Ab </t>
  </si>
  <si>
    <t>Accounting and Financial Reporting Service (CRR art. 19 (1) a))</t>
  </si>
  <si>
    <t>OP cooperative banks' property companies</t>
  </si>
  <si>
    <t xml:space="preserve">Property company (CRR art. 4 (2)) </t>
  </si>
  <si>
    <t>Otso Infrastruktuuri I Ky</t>
  </si>
  <si>
    <t>Paja Finanssipalvelut Oy</t>
  </si>
  <si>
    <t>Activities serving financing</t>
  </si>
  <si>
    <t>PAM USA Funds Oy</t>
  </si>
  <si>
    <t>Activities serving financing and investment (CRR art. 19 (1) a))</t>
  </si>
  <si>
    <t>Perniön Op-Tilikeskus Oy</t>
  </si>
  <si>
    <t>Accounting and Financial Reporting Service</t>
  </si>
  <si>
    <t>Pivo Wallet Oy</t>
  </si>
  <si>
    <t>Pohjois-Karjalan Kiinteistöt Oy </t>
  </si>
  <si>
    <t>Renting of residential real estate (CRR art. 19 (1) a))</t>
  </si>
  <si>
    <t>Real Estate Debt And Secondaries GP Oy</t>
  </si>
  <si>
    <t>Real Estate Fund Finland III GP Oy</t>
  </si>
  <si>
    <t>Real Estate Fund Finland III Ky</t>
  </si>
  <si>
    <t>Property investment</t>
  </si>
  <si>
    <t>Real Estate Fund of Funds Finland Oy</t>
  </si>
  <si>
    <t>Real Estate Fund of Funds II Ky</t>
  </si>
  <si>
    <t>Real Estate Fund of Funds V Gp Oy</t>
  </si>
  <si>
    <t>Financial services unclassified elsewhere (CRR art. 19 (1) a))</t>
  </si>
  <si>
    <t>Real Estate Fund of Funds V Ky</t>
  </si>
  <si>
    <t>Siirto Brand Oy</t>
  </si>
  <si>
    <t>Not consolidated</t>
  </si>
  <si>
    <t xml:space="preserve">Tampereen Areenahotelli Ky </t>
  </si>
  <si>
    <t>Ownership and possession of real estate</t>
  </si>
  <si>
    <t>Tampereen Asunnot Ky</t>
  </si>
  <si>
    <t>Tampereen Monitoimiareena Ky</t>
  </si>
  <si>
    <t xml:space="preserve">Tampereen Tornit Ky </t>
  </si>
  <si>
    <t>Tikkurilan Kauppatalo Oy</t>
  </si>
  <si>
    <t>Tilivakka Oy</t>
  </si>
  <si>
    <t>Tribedo Oy</t>
  </si>
  <si>
    <t>Labour hire</t>
  </si>
  <si>
    <t>Vuosselinmaa Oy</t>
  </si>
  <si>
    <t>According to the definition of the consolidation group, insurance companies have not been consolidated into capital adequacy but are treated as investments. There are no investments that are deducted from own funds.</t>
  </si>
  <si>
    <t>Property companies are not treated as participations but they are treated as investments in real estate property.</t>
  </si>
  <si>
    <t xml:space="preserve">d </t>
  </si>
  <si>
    <t>Profit share (Non-voting cooperative share)</t>
  </si>
  <si>
    <t xml:space="preserve">JPY 10,000,000,000 Subordinated Floating Rate Instruments due 3 July 2025 </t>
  </si>
  <si>
    <t>EUR 100,000,000 2.405 per cent Dated Tier 2 Instruments due 2025</t>
  </si>
  <si>
    <t>SEK 3,250,000,000 FRN Tier 2 subordinated instruments due 3 June 2030</t>
  </si>
  <si>
    <t>EUR 1,000,000,000 1.625% Tier 2 subordinated instruments due 9 June 2030</t>
  </si>
  <si>
    <t>Issuer</t>
  </si>
  <si>
    <t>Group member cooperative banks</t>
  </si>
  <si>
    <t>Unique identifier (eg CUSIP, ISIN or Bloomberg identifier for private placement)</t>
  </si>
  <si>
    <t>ISIN: XS1255402288 [(EMTN Series 192)]</t>
  </si>
  <si>
    <t>ISIN: XS1296897579 [(EMTN Series 197)]</t>
  </si>
  <si>
    <t>ISIN: XS2182066543 [(EMTN Series 248)]</t>
  </si>
  <si>
    <t>ISIN: XS2185867673 [(EMTN Series 250)]</t>
  </si>
  <si>
    <t>Public or private placement</t>
  </si>
  <si>
    <t>Public</t>
  </si>
  <si>
    <t>Private</t>
  </si>
  <si>
    <t>Governing law(s) of the instrument</t>
  </si>
  <si>
    <t>Finnish law, especially the Co-operatives Act and the Act on the Amalgamation of Deposit Banks, the EU Capital Requirements Regulation (575/2013 (CRR)</t>
  </si>
  <si>
    <t>Finnish law, especially the Co-operatives Act and the Act on the Amalgamation of Deposit Banks, CRR</t>
  </si>
  <si>
    <t>English law, except for the subordination provisions which are governed by Finnish law</t>
  </si>
  <si>
    <t>Finnish law</t>
  </si>
  <si>
    <t>3a </t>
  </si>
  <si>
    <t>Contractual recognition of write down and conversion powers of resolution authorities</t>
  </si>
  <si>
    <t>No</t>
  </si>
  <si>
    <t>Yes</t>
  </si>
  <si>
    <t>Regulatory treatment</t>
  </si>
  <si>
    <t xml:space="preserve">    Current treatment taking into account, where applicable, transitional CRR rules</t>
  </si>
  <si>
    <t>Common Equity Tier 1 (CET1)</t>
  </si>
  <si>
    <t>Tier 2 Capital (T2)</t>
  </si>
  <si>
    <t xml:space="preserve">     Post-transitional CRR rules</t>
  </si>
  <si>
    <t xml:space="preserve">     Eligible at solo/(sub-)consolidated/ solo&amp;(sub-)consolidated</t>
  </si>
  <si>
    <t>Solo and consolidated</t>
  </si>
  <si>
    <t xml:space="preserve">     Instrument type (types to be specified by each jurisdiction)</t>
  </si>
  <si>
    <t>CET1 as published in the EBA list</t>
  </si>
  <si>
    <t>Amount recognised in regulatory capital or eligible liabilities  (Currency in million, as of most recent reporting date)</t>
  </si>
  <si>
    <t>JPY 10 000</t>
  </si>
  <si>
    <t>EUR 100</t>
  </si>
  <si>
    <t>SEK 3 250</t>
  </si>
  <si>
    <t>EUR 1 000</t>
  </si>
  <si>
    <t>Issue price</t>
  </si>
  <si>
    <t>Redemption price</t>
  </si>
  <si>
    <t>Accounting classification</t>
  </si>
  <si>
    <t>Central cooperative's share, cooperative capital</t>
  </si>
  <si>
    <t>Liability - carried at amortised cost</t>
  </si>
  <si>
    <t>Original date of issuance</t>
  </si>
  <si>
    <t>Perpetual or dated</t>
  </si>
  <si>
    <t>Perpetual</t>
  </si>
  <si>
    <t>Dated</t>
  </si>
  <si>
    <t xml:space="preserve">     Original maturity date </t>
  </si>
  <si>
    <t>Issuer call subject to prior supervisory approval</t>
  </si>
  <si>
    <t xml:space="preserve">     Optional call date, contingent call dates and redemption amount </t>
  </si>
  <si>
    <t>Cooperative banks refund shareholders their cooperative contributions upon termination of membership. However, cooperative banks have the right to refuse to refund the contributions while the bank is operating. If a cooperative bank has not refused to refund the contribution, this may take place within 12 months after the end of the financial year when membership terminated. If the refund cannot be made in full in any given year, the balance will be refunded from disposable cooperative capital based on subsequent financial statements. However, this entitlement to the refund for the balance will terminate after the fifth financial statements.</t>
  </si>
  <si>
    <t>Cooperative banks refund shareholders the subscription price of their Profit shares upon termination of membership. A Profit share's subscription price is also refunded to the shareholder when the shareholder has cancelled the Profit share. However, cooperative banks have the right to refuse to refund the Profit share contributions while the bank is operating. If a cooperative bank has not refused to refund the Profit share contribution, this may take place within 12 months after the end of the financial year when membership terminated or the Profit share has been cancelled. If the refund cannot be made in full in any given year, the balance will be refunded from disposable cooperative capital based on subsequent financial statements. However, this entitlement to the refund for the balance will terminate after the fifth financial statements.</t>
  </si>
  <si>
    <t>Right to early redemption on the basis of such changes in tax laws and interpretations that would result in the issuer having to pay extra. Redemption price 100%.</t>
  </si>
  <si>
    <t>The right of redemption at nominal value at any time due during the loan term due to a capital transaction or taxable event.  Right to early redemption on the basis of such changes in tax laws and interpretations that would result in the issuer having to pay extra. Redemption price 100%.</t>
  </si>
  <si>
    <t>First Call Date on 3 June 2025, and on any interest payment date thereafter.</t>
  </si>
  <si>
    <t>Redeemable at the Issuer’s option on the Optional Redemption Date, at the Outstanding Principal Amount with accrued interest (if any). Upon the occurrence of Capital Event or for taxation reasons, the Issuer may, subject to the prior approval of the Competent Authority and in accordance with the Applicable Banking Regulations, at its option, elect to redeem the instruments in whole, (but not in part), at par, having given notice to the Holders.</t>
  </si>
  <si>
    <t xml:space="preserve">     Subsequent call dates, if applicable</t>
  </si>
  <si>
    <t>See item 15</t>
  </si>
  <si>
    <t>Coupons / dividends</t>
  </si>
  <si>
    <t xml:space="preserve">Fixed or floating dividend/coupon </t>
  </si>
  <si>
    <t>Floating</t>
  </si>
  <si>
    <t>Fixed</t>
  </si>
  <si>
    <t xml:space="preserve">Coupon rate and any related index </t>
  </si>
  <si>
    <t>3-month JPY Libor + 0.735% per annum</t>
  </si>
  <si>
    <t>2.405% per annum</t>
  </si>
  <si>
    <t xml:space="preserve">Existence of a dividend stopper </t>
  </si>
  <si>
    <t xml:space="preserve">No </t>
  </si>
  <si>
    <t xml:space="preserve">     Fully discretionary, partially discretionary or mandatory (in terms of timing)</t>
  </si>
  <si>
    <t>Fully discretionary</t>
  </si>
  <si>
    <t>Mandatory</t>
  </si>
  <si>
    <t xml:space="preserve">     Fully discretionary, partially discretionary or mandatory (in terms of amount)</t>
  </si>
  <si>
    <t xml:space="preserve">     Existence of step up or other incentive to redeem</t>
  </si>
  <si>
    <t xml:space="preserve">     Noncumulative or cumulative</t>
  </si>
  <si>
    <t>Non-cumulative</t>
  </si>
  <si>
    <t>Convertible or non-convertible</t>
  </si>
  <si>
    <t>Non-convertible</t>
  </si>
  <si>
    <t xml:space="preserve">     If convertible, conversion trigger(s)</t>
  </si>
  <si>
    <t xml:space="preserve">     If convertible, fully or partially</t>
  </si>
  <si>
    <t xml:space="preserve">     If convertible, conversion rate</t>
  </si>
  <si>
    <t xml:space="preserve">     If convertible, mandatory or optional conversion</t>
  </si>
  <si>
    <t xml:space="preserve">     If convertible, specify instrument type convertible into</t>
  </si>
  <si>
    <t xml:space="preserve">     If convertible, specify issuer of instrument it converts into</t>
  </si>
  <si>
    <t>Write-down features</t>
  </si>
  <si>
    <t xml:space="preserve">     If write-down, write-down trigger(s)</t>
  </si>
  <si>
    <t>Accumulation of losses</t>
  </si>
  <si>
    <t xml:space="preserve">     If write-down, full or partial</t>
  </si>
  <si>
    <t>Full or partial</t>
  </si>
  <si>
    <t xml:space="preserve">     If write-down, permanent or temporary</t>
  </si>
  <si>
    <t>Temporary</t>
  </si>
  <si>
    <t xml:space="preserve">        If temporary write-down, description of write-up mechanism</t>
  </si>
  <si>
    <t>Through increase of cooperative capital</t>
  </si>
  <si>
    <t>34a </t>
  </si>
  <si>
    <t>Type of subordination (only for eligible liabilities)</t>
  </si>
  <si>
    <t>EU-34b</t>
  </si>
  <si>
    <t>Ranking of the instrument in normal insolvency proceedings</t>
  </si>
  <si>
    <t>Position in subordination hierarchy in liquidation (specify instrument type immediately senior to instrument)</t>
  </si>
  <si>
    <t>If a cooperative bank is dissolved either through liquidation or bankruptcy, any supplementary cooperative capital is refunded before other cooperative capital or, if the funds are insufficient, that part of supplementary cooperative capital that is proportional to the supplementary cooperative capital paid.</t>
  </si>
  <si>
    <t>Issuer's senior non preferred -instruments</t>
  </si>
  <si>
    <t>Non-compliant transitioned features</t>
  </si>
  <si>
    <t>If yes, specify non-compliant features</t>
  </si>
  <si>
    <t>37a</t>
  </si>
  <si>
    <t>Link to the full term and conditions of the instrument (signposting)</t>
  </si>
  <si>
    <t>https://www.op.fi/op-financial-group/about-us/group-member-cooperative-banks</t>
  </si>
  <si>
    <t>https://www.op.fi/documents/20556/62165/192+EMTN+JPY/99d42d07-0105-4827-a48b-750bc6a4f90a</t>
  </si>
  <si>
    <t>https://www.op.fi/documents/20556/62165/197+Final+Terms/57248a66-27b7-4bf1-9586-6999d13dc677</t>
  </si>
  <si>
    <t>https://www.op.fi/documents/20556/62165/248+Final+Terms/2fb889d3-accd-26cd-a369-a1e2f41c71e3</t>
  </si>
  <si>
    <t>https://www.op.fi/documents/20556/62165/250+Final+Terms/9df2e465-125f-14e7-35f1-c3bbded35590</t>
  </si>
  <si>
    <t>Total exposure value for exposures subject to the Standardised approach and to the IRB approach</t>
  </si>
  <si>
    <t>Percentage of total exposure value subject to the permanent partial use of the SA (%)</t>
  </si>
  <si>
    <t>Percentage of total exposure value subject to IRB Approach (%)</t>
  </si>
  <si>
    <t>Percentage of total exposure value subject to a roll-out plan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</si>
  <si>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</si>
  <si>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</si>
  <si>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</si>
  <si>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</si>
  <si>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</si>
  <si>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</si>
  <si>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</si>
  <si>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</si>
  <si>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</si>
  <si>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Other non-credit obligation assets</t>
  </si>
  <si>
    <t xml:space="preserve">Total </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</si>
  <si>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</si>
  <si>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</si>
  <si>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</si>
  <si>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</si>
  <si>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</si>
  <si>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</si>
  <si>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</si>
  <si>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</si>
  <si>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</si>
  <si>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</si>
  <si>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Number of obligors at the end of previous year</t>
  </si>
  <si>
    <t>Observed average default rate (%)</t>
  </si>
  <si>
    <t>Exposures weighted average PD (%)</t>
  </si>
  <si>
    <t>Average PD (%)</t>
  </si>
  <si>
    <t>Average
historical
annual
default rate (%)</t>
  </si>
  <si>
    <t>Of which number of
obligors which defaulted in the year</t>
  </si>
  <si>
    <t>average PD</t>
  </si>
  <si>
    <t>Number of obligors in the end of previous year</t>
  </si>
  <si>
    <t>31 Dec 2022</t>
  </si>
  <si>
    <t>Personal customer ratings improved slightly, while corporate customer ratings declined slightly.</t>
  </si>
  <si>
    <t xml:space="preserve">Ratings have declined slightly.  </t>
  </si>
  <si>
    <t xml:space="preserve">* Figures have been amended due to permanent partial use (PPU) transition in institution exposures. </t>
  </si>
  <si>
    <t>OP Financial Group shifted to the Standardised Approach in its capital adequacy measurement for credit institution exposures and certain minor parts of corporate exposures during the third quarter. This change had no substantial effect on the CET1 ratio. The Group has previously applied the IRBA for such exposures.</t>
  </si>
  <si>
    <t>30 Sep 2022</t>
  </si>
  <si>
    <t>1.75 to &lt;2.50</t>
  </si>
  <si>
    <t>Total (all exposures classes) *</t>
  </si>
  <si>
    <t>Risk weighted exposure amount as at the end of the previous reporting period 30 Sep 2022</t>
  </si>
  <si>
    <t>Risk weighted exposure amount as at the end of the reporting period 31 Dec 2022</t>
  </si>
  <si>
    <t>31 Dec 2022, EUR million</t>
  </si>
  <si>
    <t>Exposure value as defined in Article 166 CRR for exposures subject to IRB approach</t>
  </si>
  <si>
    <t>2.19 Scope of the use of IRB and SA approaches (EU CR6-A)</t>
  </si>
  <si>
    <t>2.20 Credit quality of performing and non-performing exposures by past due days (EU CQ3)</t>
  </si>
  <si>
    <t>2.21 IRB approach – Back-testing of PD per exposure class (fixed PD scale) (EU CR9)</t>
  </si>
  <si>
    <t>OP Financial Group’s risk management practices and goals can be found in OP Financial Group’s Capital Adequacy and Risk Management Report 2022. OP Financial Group’s Corporate Governance and steering systems are available on websites covering respective issues (op.fi &gt; OP Financial Group &gt; About us &gt; Corporate Governance) and in OP Financial Group’s Corporate Governance Statement.</t>
  </si>
  <si>
    <t>Newly originated loans and advances subject to public guarantee schemes
16 March 2020 - 31 Dec 2022</t>
  </si>
  <si>
    <t>Quarter ending on (31 Dec 2022)</t>
  </si>
  <si>
    <t>Gross carrying amount (Mln EUR)</t>
  </si>
  <si>
    <t>Accumulated impairment, accumulated negative changes in fair value due to credit risk and provisions (Mln EUR)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</si>
  <si>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</si>
  <si>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</si>
  <si>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</si>
  <si>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</si>
  <si>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</si>
  <si>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</si>
  <si>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</si>
  <si>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</si>
  <si>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</si>
  <si>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</si>
  <si>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</si>
  <si>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</si>
  <si>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</si>
  <si>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</si>
  <si>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</si>
  <si>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</si>
  <si>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</si>
  <si>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</si>
  <si>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</si>
  <si>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</si>
  <si>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</si>
  <si>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</si>
  <si>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</si>
  <si>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</si>
  <si>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</si>
  <si>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</si>
  <si>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</si>
  <si>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</si>
  <si>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</si>
  <si>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</si>
  <si>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</si>
  <si>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</si>
  <si>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</si>
  <si>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</si>
  <si>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</si>
  <si>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</si>
  <si>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</si>
  <si>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</si>
  <si>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</si>
  <si>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</si>
  <si>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</si>
  <si>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</si>
  <si>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</si>
  <si>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</si>
  <si>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</si>
  <si>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</si>
  <si>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</si>
  <si>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</si>
  <si>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</si>
  <si>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</si>
  <si>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</si>
  <si>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</si>
  <si>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</si>
  <si>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</si>
  <si>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</si>
  <si>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</si>
  <si>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</si>
  <si>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</si>
  <si>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</si>
  <si>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</si>
  <si>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</si>
  <si>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</si>
  <si>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</si>
  <si>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</si>
  <si>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</si>
  <si>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</si>
  <si>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</si>
  <si>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</si>
  <si>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</si>
  <si>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Counterparty sector</t>
  </si>
  <si>
    <t>Total gross carrying amount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</si>
  <si>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</si>
  <si>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</si>
  <si>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</si>
  <si>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</si>
  <si>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</si>
  <si>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</si>
  <si>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</si>
  <si>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</si>
  <si>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</si>
  <si>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</si>
  <si>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</si>
  <si>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</si>
  <si>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</si>
  <si>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</si>
  <si>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</si>
  <si>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</si>
  <si>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</si>
  <si>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</si>
  <si>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</si>
  <si>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</si>
  <si>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</si>
  <si>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</si>
  <si>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</si>
  <si>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 xml:space="preserve">o </t>
  </si>
  <si>
    <t>Variable: Geographical area subject to climate change physical risk - acute and chronic events</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</si>
  <si>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</si>
  <si>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</si>
  <si>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</si>
  <si>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</si>
  <si>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</si>
  <si>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</si>
  <si>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</si>
  <si>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</si>
  <si>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Repossessed colalterals</t>
  </si>
  <si>
    <t>Other relevant sectors (breakdown below where relevant)</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</si>
  <si>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</si>
  <si>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</si>
  <si>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</si>
  <si>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</si>
  <si>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</si>
  <si>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</si>
  <si>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</si>
  <si>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Loans (e.g. green, sustainable, sustainability-linked under standards other than the EU standards)</t>
  </si>
  <si>
    <t>Unweighted value by residual maturity</t>
  </si>
  <si>
    <t>Weighted value</t>
  </si>
  <si>
    <t>&lt; 6 months</t>
  </si>
  <si>
    <t>6 months to &lt; 1yr</t>
  </si>
  <si>
    <t>≥ 1yr</t>
  </si>
  <si>
    <t>Available stable funding (ASF) Items</t>
  </si>
  <si>
    <t>Capital items and instruments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</si>
  <si>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</si>
  <si>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</si>
  <si>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</si>
  <si>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</si>
  <si>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</si>
  <si>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</si>
  <si>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</si>
  <si>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</si>
  <si>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</si>
  <si>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</si>
  <si>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Required stable funding (RSF) Items</t>
  </si>
  <si>
    <t>EU-15a</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</si>
  <si>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</si>
  <si>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</si>
  <si>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</si>
  <si>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</si>
  <si>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OP Chevin Pro Light"/>
        <family val="2"/>
        <scheme val="minor"/>
      </rPr>
      <t/>
    </r>
  </si>
  <si>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</si>
  <si>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</si>
  <si>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</si>
  <si>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</si>
  <si>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</si>
  <si>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</si>
  <si>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</si>
  <si>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</si>
  <si>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NSFR derivative assets </t>
  </si>
  <si>
    <t xml:space="preserve">NSFR derivative liabilities before deduction of variation margin posted </t>
  </si>
  <si>
    <t>All other assets not included in the above categories</t>
  </si>
  <si>
    <t>Off-balance sheet items</t>
  </si>
  <si>
    <t>Total RSF</t>
  </si>
  <si>
    <t>Net Stable Funding Ratio (%)</t>
  </si>
  <si>
    <t>Denmark</t>
  </si>
  <si>
    <t>Estonia</t>
  </si>
  <si>
    <t>Iceland</t>
  </si>
  <si>
    <t>Romania</t>
  </si>
  <si>
    <t>Sweden</t>
  </si>
  <si>
    <t>Final stock of non-performing loans and advances 31 Dec 2022</t>
  </si>
  <si>
    <t>Cash balances at central banks (35 billion) are not included to the table.</t>
  </si>
  <si>
    <t>Current period
31 December 2022</t>
  </si>
  <si>
    <t>Last period
30 June 2022</t>
  </si>
  <si>
    <t>Amounts
31 Dec 2022</t>
  </si>
  <si>
    <t>3-month Stibor + 2.3 %</t>
  </si>
  <si>
    <t>1.625 % per annum until 9 June 2025, after the initial reset date 5-year Single Mid-Swap Rate + 2.0 %</t>
  </si>
  <si>
    <t>Non-financial corporations Green loans Renewable energy</t>
  </si>
  <si>
    <t>Non-financial corporations Green loans Green buildings</t>
  </si>
  <si>
    <t>Non-financial corporations Green loans Pollution prevention and control (including Sustainable water management)</t>
  </si>
  <si>
    <t>Non-financial corporations Green loans Environmentally sustainable management of living natural resources and land use</t>
  </si>
  <si>
    <t>Non-financial corporations Sustainability linked loans</t>
  </si>
  <si>
    <t>EUR 217</t>
  </si>
  <si>
    <t>EUR 3 369</t>
  </si>
  <si>
    <t>Applicable amount
31 Dec 2022</t>
  </si>
  <si>
    <t>Banking book- Climate Change transition risk: Credit quality of exposures by sector, emissions and residual maturity (Template 1)</t>
  </si>
  <si>
    <t>Banking book - Climate change transition risk: Loans collateralised by immovable property - Energy efficiency of the collateral (Template 2)</t>
  </si>
  <si>
    <t>Banking book - Climate change transition risk: Exposures to top 20 carbon-intensive firms (Template 4)</t>
  </si>
  <si>
    <t>Banking book - Climate change physical risk: Exposures subject to physical risk (Template 5)</t>
  </si>
  <si>
    <t>Other climate change mitigating actions that are not covered in the EU Taxonomy (Template 10)</t>
  </si>
  <si>
    <t>OP Financial Group received IRBA permission in stages between 2008–2011. OP Financial Group has used the Foundation Internal Ratings Based Approach (FIRB) to measure capital requirement for corporate exposures. This approach uses internal credit ratings to determine a customer’s probability of default (PD), whereas loss given default (LGD) and credit conversion factor (CCF) are regulatory standard estimates. The Group has used the Advanced Internal Ratings Based approach (AIRB) to measure capital requirement for retail exposures. This approach uses internal credit ratings to determine a customer’s PD. Also LGD and CCF are estimated internally. The Standardised Approach is used for sovereign and institution exposures, certain minor parts of corporate exposures and OP Retail Customers plc's exposures.</t>
  </si>
  <si>
    <t xml:space="preserve">OP Financial Group’s CET1 ratio was 17.4% (18.2), which exceeds the minimum regulatory requirement by 5.5 percentage points. The ratio decreased by one percentage point following the adoption of the SA floor at the time of implementation. The ratio was improved by earnings performance and the issues of Profit Shares. </t>
  </si>
  <si>
    <t>OP Financial Group's capital base, calculated according to the Act on the Supervision of Financial and Insurance Conglomerates (FiCo), exceeded the minimum amount specified in the Act by EUR 4.1 billion (4.5). Banking capital requirement remained unchanged at 13.8%, calculated on risk-weighted assets. The ratio of the Group capital base to the minimum capital requirement was 137% (146%). The ratio decreased by ca. 15 percentage points as a result of the application of the SA floor at the time of implementation. As a result of the buffer requirements for banking and the solvency requirements for insurance companies, the minimum FiCo solvency of 100% reflects the level within which the conglomerate can operate without regulatory obligations resulting from buffers below the required level.</t>
  </si>
  <si>
    <t>OP Financial Group has applied a risk-weighted assets (RWA) floor – based on the standardised approach (SA-floor) – in the calculation of its capital adequacy ratio as of the second quarter of 2022 onwards. On 30 September 2022, OP Financial Group filed an application with the European Central Bank (ECB) on the use of the Standardised Approach in capital adequacy calculation, instead of the internal models (IRBA) and the currently applied risk-weighted assets floor based on the Standardised Approach. Transfer to the Standardised Approach is estimated to have no essential effect on OP Financial Group’s capital adequacy or risk exposure. OP Financial Group estimates that transition to Standardised Approach will realise during first quarter of year 2023.</t>
  </si>
  <si>
    <t>OP Financial Group’s capital adequacy remained strong, despite the application of the floor. Application of the floor decreased OP Financial Group’s CET1 ratio by 1 percentage point and its FiCo ratio by 15 percentage points at the time of implementation. Group’s CET1 ratio exceeds the minimum regulatory requirement by 5.5 percentage points and the financial conglomerate’s FiCo ratio exceeds the minimum requirement by 37 percentage points.</t>
  </si>
  <si>
    <t>ESG disclosures</t>
  </si>
  <si>
    <t>Table 5.3</t>
  </si>
  <si>
    <t>Table 5.4</t>
  </si>
  <si>
    <t>Table 5.5</t>
  </si>
  <si>
    <t>Table 5.6</t>
  </si>
  <si>
    <t>Table 5.7</t>
  </si>
  <si>
    <t>Table 5.8</t>
  </si>
  <si>
    <t>Table 5.9</t>
  </si>
  <si>
    <t>Table 5.10</t>
  </si>
  <si>
    <t>Table 5.11</t>
  </si>
  <si>
    <t>Table 5.12</t>
  </si>
  <si>
    <t>Table 5.13</t>
  </si>
  <si>
    <t>Table 5.14</t>
  </si>
  <si>
    <t>Table 5.20</t>
  </si>
  <si>
    <t>Table 5.21</t>
  </si>
  <si>
    <t>Table 5.22</t>
  </si>
  <si>
    <t>Table 5.23</t>
  </si>
  <si>
    <t>6.2 Immaterial items not disclosed</t>
  </si>
  <si>
    <t>6.1 Compliance with disclosure requirements</t>
  </si>
  <si>
    <t>Table 6.1</t>
  </si>
  <si>
    <t>Table 6.2</t>
  </si>
  <si>
    <t>Table 5.15</t>
  </si>
  <si>
    <t>Table 5.16</t>
  </si>
  <si>
    <t>Table 5.17</t>
  </si>
  <si>
    <t>Table 5.18</t>
  </si>
  <si>
    <t>Table 5.19</t>
  </si>
  <si>
    <t>4.1 Banking book - Climate Change transition risk: Credit quality of exposures by sector, emissions and residual maturity (Template 1)</t>
  </si>
  <si>
    <t>Table 4.2 Banking book - Climate change transition risk: Loans collateralised by immovable property - Energy efficiency of the collateral (Template 2)</t>
  </si>
  <si>
    <t>Table 4.3 Banking book - Climate change transition risk: Exposures to top 20 carbon-intensive firms (Template 4)</t>
  </si>
  <si>
    <t>Table 4.4 Banking book - Climate change physical risk: Exposures subject to physical risk (Template 5)</t>
  </si>
  <si>
    <t>Table 4.5 Other climate change mitigating actions that are not covered in the EU Taxonomy (Template 10)</t>
  </si>
  <si>
    <t>5.1 Quantitative information of LCR (EU LIQ1)</t>
  </si>
  <si>
    <t>5.2 Qualitative information on LCR (EU LIQB)</t>
  </si>
  <si>
    <t>5.3 Net Stable Funding Ratio (EU LIQ2)</t>
  </si>
  <si>
    <t>5.4 Securitisation exposures in the non-trading book (EU SEC1)</t>
  </si>
  <si>
    <t>5.5 Securitisation exposures in the non-trading book and associated regulatory capital requirements - institution acting as investor (EU SEC4)</t>
  </si>
  <si>
    <t>5.6 Interest rate risks of non-trading book activities (EU IRRBB1)</t>
  </si>
  <si>
    <t>5.7 Composition of regulatory own funds (EU CC1)</t>
  </si>
  <si>
    <t>5.8 Reconciliation of regulatory own funds to balance sheet in the audited financial statements (EU CC2)</t>
  </si>
  <si>
    <t>31 Dec 2021 figures have been amended after the initial disclosure.</t>
  </si>
  <si>
    <t>5.9 LRSum: Summary reconciliation of accounting assets and leverage ratio exposures (EU LR1)</t>
  </si>
  <si>
    <t>5.10 LRCom: Leverage ratio common disclosure (EU LR2)</t>
  </si>
  <si>
    <t>5.11 LRSpl: Split-up of on balance sheet exposures (excluding derivatives, SFTs and exempted exposures) (EU LR3)</t>
  </si>
  <si>
    <t>5.12 Geographical distribution of credit exposures relevant for the calculation of the countercyclical buffer (EU CCyB1)</t>
  </si>
  <si>
    <t>5.13 Amount of institution-specific countercyclical capital buffer ( EU CCyB2)</t>
  </si>
  <si>
    <t>5.14 Operational risk own funds requirements and risk-weighted exposure amounts (EU OR1)</t>
  </si>
  <si>
    <t>5.15 Prudent valuation adjustments (PVA) (EU PV1)</t>
  </si>
  <si>
    <t>5.16 Encumbered and unencumbered assets (EU AE1)</t>
  </si>
  <si>
    <t>5.17 Collateral received and own debt securities issued (EU AE2)</t>
  </si>
  <si>
    <t>5.18 Sources of encumbrance (EU AE3)</t>
  </si>
  <si>
    <t>5.19 Accompanying narrative information (EU AE4)</t>
  </si>
  <si>
    <t>5.20 Differences between the accounting scope and the scope of prudential consolidation and mapping of financial statement categories with regulatory risk categories (EU LI1)</t>
  </si>
  <si>
    <t>5.21 Main sources of differences between regulatory exposure amounts and carrying values in financial statements  (EU LI2)</t>
  </si>
  <si>
    <t>5.22 Outline of the differences in the scopes of consolidation (entity by entity) (EU LI3)</t>
  </si>
  <si>
    <t>5.23 Template EU CCA: Main features of regulatory own funds instruments (EU CCA)</t>
  </si>
  <si>
    <t>A description of the remuneration schemes and practices can be found in Note 10 in the financial statement 2022, OP Financial Group’s website dealing with remuneration (op.fi &gt; OP Financial Group &gt; About us &gt; Corporate governance &gt; Remuneration) as well as in OP Financial Group’s Remuneration Policy for Governing Bodies, Remuneration Report for Governing Bodies 2022 and Corporate Governance Statement.</t>
  </si>
  <si>
    <t>The amalgamation of cooperative banks consists of the amalgamation’s central cooperative (OP Cooperative), the central cooperative’s member credit institutions and the companies belonging to their consolidation groups. Although OP Financial Group’s insurance companies do not belong to the amalgamation of cooperative banks, investments made in them have a major impact on capital adequacy calculated in accordance with the capital adequacy regulations for credit institutions. More detailed information on companies within the consolidation group can be found in Notes 23 and 84 to the financial statements 2022 and in the table 5.22 of the OP Amalgamation Pillar III tables 2022. Changes in Group structure are presented in OP Financial Group’s financial statement for year 2022.</t>
  </si>
  <si>
    <t>Loans to finance projects and businesses dedicated to the development, manufacturing, construction, operation, distribution, and maintenance of renewable energy.</t>
  </si>
  <si>
    <t>Loans to finance projects and businesses dedicated to Commercial or residential buildings that have obtained one of the following certifications, LEED gold or better, BREEAM very good or better, the Nordic Swan Ecolabel (Svanen) certification, or any other equivalent regional recognised certification with similar standards, or New or recently built commercial or public real estate buildings that are in class A or better in the Finnish energy classification for buildings.</t>
  </si>
  <si>
    <t>Loans to finance projects and businesses dedicated to Waste to energy including energy from by-products of the forest sector, excluding biomass derived from sources of high biodiversity, that compete with food sources or that deplete carbon pools.</t>
  </si>
  <si>
    <t>Loans to finance projects and businesses dedicated to  Sustainable forestry projects with a certification from FSC or PEFC.</t>
  </si>
  <si>
    <t>Loans to finance businesses that are commited to sustainability and have a defined sustainability strategy. The loans support counterparties in achieving their climate and sustainabillity targets</t>
  </si>
  <si>
    <t>Investments to counterparties Green Bonds. Counterparties Green Finance Frameworks are aligned with ICMA Green Bond Principles.</t>
  </si>
  <si>
    <t>Sector/subsector, EUR million</t>
  </si>
  <si>
    <t>* P2R may be covered with different capital buckets (CET1, AT1 and T2). Since OP Financial Group has not issued AT1 instruments, also AT1 bucket of P2R has been covered with CET1. In case AT1 and T2 buckets were full, the P2R covered by CET1 would be 1.27%.</t>
  </si>
  <si>
    <t>Template discloses information on exposures towards non-financial sectors, which are more prone to transition risk.​</t>
  </si>
  <si>
    <t>Column B includes exposures towards companies that would be excluded from Paris Aligned Benchmarks, according to Regulation 2020/1818 Article 12. Exclusion criteria is based on analysis conducted for the population covering 95% of the total population within the most relevant sectors for this regulation. Publicly available data sources from companies was used in the analysis.​</t>
  </si>
  <si>
    <t>​</t>
  </si>
  <si>
    <r>
      <t>EPC label of a collateral is reported as equivalent to 2018 Finnish EPC regulation. In other words, EPCs based on 2013 regulation are converted to be equivalent to 2018 regulation.</t>
    </r>
    <r>
      <rPr>
        <sz val="4"/>
        <rFont val="OP Chevin Pro Light"/>
        <family val="2"/>
      </rPr>
      <t>​</t>
    </r>
  </si>
  <si>
    <r>
      <t>Two statistical models (one for EPC label and other for specific energy consumption, kWh/m2) are build using ARA’s EPC data which includes also energy consumptions of buildings. The modelling is done primarily using data of OP’s collateral database. In some cases all necessary data for modelling (e.g construction year or the main heating source) is not available. Then the modelling is done using official Finnish building data (applies only for buildings built since 2007). But even after using this data, for some collaterals the energy efficiency information can not be determined due to data availability.</t>
    </r>
    <r>
      <rPr>
        <sz val="4"/>
        <rFont val="OP Chevin Pro Light"/>
        <family val="2"/>
      </rPr>
      <t>​</t>
    </r>
  </si>
  <si>
    <r>
      <t>Energy efficiency information of collaterals is allocated to loans in proportion to value of loan and value of collateral. </t>
    </r>
    <r>
      <rPr>
        <sz val="4"/>
        <rFont val="OP Chevin Pro Light"/>
        <family val="2"/>
      </rPr>
      <t>​</t>
    </r>
  </si>
  <si>
    <r>
      <t>Template discloses information on loans collateralized with residential immovable property and of repossessed real estate collaterals, including information of the level of energy efficiency of the collaterals. Information is based on EPC labels downloaded from the Housing Finance and Development Centre of Finland (ARA) if EPC is available and it can be linked to a collateral. If EPC is not available or can not be linked to a collateral, then statistical modelling is used given the necessary data to model is available for a collateral.</t>
    </r>
    <r>
      <rPr>
        <sz val="10"/>
        <rFont val="Calibri"/>
        <family val="2"/>
      </rPr>
      <t>​</t>
    </r>
  </si>
  <si>
    <t>The differences between the balance sheets of OP Financial Group and the consolidation group are due to differences in the content and extent of consolidation. Within the consolidation group, insurance companies have not been consolidated but are shown in investments made by the consolidation group and the insurance companies’ equity capital is not included in the equity capital of the consolidation group. The consolidation group has applied the materiality threshold specified in Article 19 of CRR in the consolidation of its companies. Table 5.7 and 1.1 present items deducted from the capital base.</t>
  </si>
  <si>
    <t xml:space="preserve">CET1 available after meeting the total SREP own funds requirements (%) </t>
  </si>
  <si>
    <t>June and March 2022 Total available stable funding and NSFR ratio figures have been amended after their initial disclosure.</t>
  </si>
  <si>
    <t>The risk exposure amount (REA) totalled EUR 72.3 billion (65.7), or 10% higher than on December 2021. The SA floor increased the total risk exposure amount.</t>
  </si>
  <si>
    <t xml:space="preserve">The future changes in the EU Capital Requirements Regulation (CRR3), which will implement the final elements of Basel III, are assessed to not have a substantial effect on the capital adequacy of OP Financial Group. The changes should take effect in 2025. </t>
  </si>
  <si>
    <t>The minimum leverage ratio for OP Financial Group’s Banking was 7.6% (7.4). This higher ratio was due to Banking earnings in particular. The regulatory minimum requirement is 3%.</t>
  </si>
  <si>
    <t>OP Financial Group’s TLTRO III funding totalled EUR 12 billion (16) at the end of December. The interest rate for TLTRO III funding for each loan between 23 June 2022 and 22 November 2022 is the average of the ECB’s deposit facility rate between the start date of the loan concerned and 21 November 2022, and after that the ECB’s deposit facility rate.</t>
  </si>
  <si>
    <t>If S&amp;P had downgraded OP Financial Group's credit rating from AA– to A on 31 December 2022, an additional collateral worth EUR 5 million would have been required. If the credit rating had been downgraded in 2021, additional collateral of EUR 5 million would have been required.</t>
  </si>
  <si>
    <t>For real estate collaterals analysis was done on flood risk which was interpreted as acute risk. Acute flood risk analysis for real estate collaterals was conducted using flood scenario maps from Finnish Environmental Institute. It was deemed that a real estate collateral is subject to an acute flood risk if any of the coordinates of collateral's buildings is within the once in 20 years flood risk scenario area.​</t>
  </si>
  <si>
    <t>GHG emissions are not yet reported in this template as the estimation is not yet ready for the whole portfolio. Already estimated GHG emissions are reported in the OP Financial Group Annual Review and calculations follow the Partnership for Carbon Accounting Financials (PCAF) that is an interpretation of the GHG Protocol for the financial sector. These figures will be integrated in the Pillar III reporting in the future.</t>
  </si>
  <si>
    <t xml:space="preserve">Information about OP Financial Group's operational, reputational and liquidity risks can be found in OP Financial Group’s Capital Adequacy and Risk Management Report 2022 and in OP Financial Group Annual Review. </t>
  </si>
  <si>
    <t>Template discloses information on exposures towards the most carbon intensive counterparties in the world.
OP Financial Group uses the CDP 2022: Full GHG Emissions Dataset - Version 1.0 uploaded to CDP platform on November 17th, 2022, that is the latest version of the dataset available on December 30th, 2022 (last banking day of the year). The dataset includes a total of 8 930 companies globally.
OP had no exposures towards TOP-20 carbon intensive firms on 31.12.2022.
Carbon intensive in this context is defined as the highest emitting companies in the world measured as absolute GHG emissions in Scope 1 and 2 categories. ​</t>
  </si>
  <si>
    <t>Encumbered assets and collateral received accounted for 20.6 % of the assets of the amalgamation of the Group's member cooperative bank.</t>
  </si>
  <si>
    <t>The tables below provide information on asset encumbrance and liabilities related to encumbered assets. The figures are presented as the quarterly median for 2022. An asset is considered encumbered if it has been pledged or given as collateral or they secure transactions recognised in the balance sheet (e.g. to secure debt). Other assets that are not freely available within the Group are also classified as encumbered. Encumbered assets mainly relate to collateral pertaining to OP Corporate Bank plc's derivatives, loans with collateral of central bank refinancing and collateral with respect to covered bonds issued by OP Mortgage Bank. Of the collateral related to covered bonds, EUR 2 388 (2 658) million is overcollateralised. EUR 8 062 (7 623) million of unencumbered assets is not eligible as collateral (e.g. intangible assets, and property, plant and equipment, tax assets and other assets).</t>
  </si>
  <si>
    <t>Exposures under Standardised Approach increased due to transition to Standardised Approach for credit institution exposures and certain minor parts of corporate exposures during the third quarter.</t>
  </si>
  <si>
    <t>Ylä-Uudenmaan Op</t>
  </si>
  <si>
    <t>North Wall European Opportunities Fund I LP</t>
  </si>
  <si>
    <t>OP Suomi Infra Ky</t>
  </si>
  <si>
    <t>Selected Private Equity Investment II Ky</t>
  </si>
  <si>
    <t>The HQLA as of 31 December 2022 of 36 billion euros is primarily held in Level 1 cash and central bank reserves (99%) and  Level 2B bonds (1%). This compares to 36 billion euros as of December 31, 2021 primarily held in Level 1 cash and central bank reserves (99%). In table 5.1 HQLA is presented as month-end-averages for each quarter.</t>
  </si>
  <si>
    <t>Exposures under central counterparty clearing are shown in column 2%. Exposures increased due to transition to Standardised Approach for credit institution exposures and certain minor parts of corporate exposures during the third quarter.</t>
  </si>
  <si>
    <t>Under the SA and F-IRBA, OP Financial Group utilises the following collaterals specified in the capital adequacy regulations: residential buildings and shares entitling their holders to the possession of an apartment, deposits and securities (equities). Deposits and securities are financial collateral, as referred to in the regulatory framework, and alternative methods are available for their accounting treatment. OP Financial Group has treated financial collateral in the above approaches using the so-called comprehensive method and volatility adjustments given by the relevant regulator. Only approved guarantors specified in the capital adequacy regulations may be used, such as guarantees granted by the Finnish State and other states, and those granted by municipalities and banks. Credit derivatives have not been used in the calculation. Off-setting balance-sheet or off-balance-sheet items were not applied in credit risk mitigation.</t>
  </si>
  <si>
    <t>Under the A-IRBA, it is possible to use collaterals on a more extensive basis than under the F-IRBA or SA. Guarantees and collateral related to retail exposures are treated as part of LGD under A-IRBA. Several collaterals or guarantees may apply to the same exposure.</t>
  </si>
  <si>
    <t>On 31 December 2022, the average margin of OP Financial Group’s senior and senior non-preferred wholesale funding and covered bonds was 27 basis points (25). In 2022, the price of wholesale funding rose, as credit spreads increased due to changes in the business environment.</t>
  </si>
  <si>
    <t>Between January and December, OP Financial Group issued long-term bonds worth a total of EUR 8.0 billion (3.8), EUR 1.0 billion of which was a retained covered bond.</t>
  </si>
  <si>
    <t>The amount of forbearance measures has remained at same levels as last year.</t>
  </si>
  <si>
    <t>In calculating the historical default rate, OP Group has used default data of the latest five years.</t>
  </si>
  <si>
    <t>Credit valuation adjustment risk is calculated according to the standardised approach.</t>
  </si>
  <si>
    <t xml:space="preserve">The average risk weights of corporate exposures and credit institution exposures increased from their 2021-end level. Exposures and RWAs decreased due to transition to Standardised Approach for certain Corporate exposures, which also affected PD and RW distribution. 
No detailed information has been presented on retail exposures; the amount of counterparty risk exposures under retail exposures is not material. </t>
  </si>
  <si>
    <t>Market risk RWAs decreased due to lower risk positions.</t>
  </si>
  <si>
    <t>These tables, OP Financial Group's Capital Adequacy and Risk Management Report 2021, OP Financial Group’s financial statements 2022 and information disclosed at www.op.fi</t>
  </si>
  <si>
    <t>www.op.fi: OP Financial Group &gt; About us &gt;  Corporate governance
and www.op.fi &gt; OP Financial Group &gt; To the media &gt; Reports &gt; OP’s reports &gt; year 2022 &gt; Corporate Governance Statement (EU OVB)</t>
  </si>
  <si>
    <t>OP Financial Group's Capital Adequacy and Risk Management Report 2022, Introduction.</t>
  </si>
  <si>
    <t>Differences between accounting and regulatory scopes of consolidation and mapping of financial statement categories with regulatory risk categories (EU LI1)</t>
  </si>
  <si>
    <t>Main sources of differences between regulatory exposure amounts and carrying values in financial statements (EU LI2)</t>
  </si>
  <si>
    <t>Outline of the differences in the scopes of consolidation (entity by entity) (EU LI3)</t>
  </si>
  <si>
    <t>Main features of regulatory own funds instruments and eligible liabilities instruments (EU CCA)</t>
  </si>
  <si>
    <t>Tables 5.20 (EU LI1), 5.21 (EU LI2) and 5.22 (EU LI3)</t>
  </si>
  <si>
    <t>Tables 5.20 (EU LI1) and 5.21 (EU LI2)</t>
  </si>
  <si>
    <t>Table 5.15 (EU PV1)</t>
  </si>
  <si>
    <t>OP Financial Group’s financial statements 2022</t>
  </si>
  <si>
    <t>Tables 1.1, 5.7 (EU CC1) and 5.8 (EU CC2)</t>
  </si>
  <si>
    <t>Table 5.23 (EU CCA)</t>
  </si>
  <si>
    <t>Table 1.2 (EU OV1)</t>
  </si>
  <si>
    <t>Tables 2.4 (EU CR10) and 2.5 (EU INS1)</t>
  </si>
  <si>
    <t>Tables 2.5 (EU INS1) and 1.5 (EU INS2)</t>
  </si>
  <si>
    <t>Tables 5.12 (EU CCyB1) and 5.13 (EU CCyB2)</t>
  </si>
  <si>
    <t>Note 1. to the 2022 financial statements Accounting policies (EU CRB)</t>
  </si>
  <si>
    <t>Tables 1.1, 1.4 (EU KM1) and 5.7 (EU CC1)</t>
  </si>
  <si>
    <t>Tables 1.4 (EU KM1), 5.9 (EU LR1), 5.10 (EU LR2) and 5.11 (EU LR3)</t>
  </si>
  <si>
    <t>Tables 1.4 (EU KM1) and 5.1 (EU LIQ1)</t>
  </si>
  <si>
    <t>Tables 1.4 (EU KM1) and 5.3 (EU LIQ2)</t>
  </si>
  <si>
    <t>Table 5.6 (EU IRRBB1) (EU IRRBBA)</t>
  </si>
  <si>
    <t>Table 5.6 (EU IRRBB1)</t>
  </si>
  <si>
    <t xml:space="preserve">Table 5.6 (EU IRRBBA) </t>
  </si>
  <si>
    <t>Tables 5.4 and 5.5</t>
  </si>
  <si>
    <t>Tables 5.4 (EU SEC1) and 5.5 (EU SEC4)</t>
  </si>
  <si>
    <t>Table 5.4 (EU SEC1)</t>
  </si>
  <si>
    <t>Table 5.5 (EU SEC4)</t>
  </si>
  <si>
    <t>OP Financial Group’s website dealing with remuneration (op.fi &gt; OP Financial Group &gt; About us &gt; Corporate governance &gt; Remuneration) (EU REMA), OP Financial Group’s Remuneration Policy for Governing Bodies, Remuneration Report for Governing Bodies 2022, Corporate Governance Statement and note 10 in the financial statements 2022</t>
  </si>
  <si>
    <t>As a credit institution, OP Financial Group’s capital adequacy is on a solid basis compared to the statutory requirements and those set by the authorities. The statutory minimum for the capital adequacy ratio is 8% and for the CET1 ratio 4.5%; the AT1 and T2 shortfall of 1.6% increases the minimum CET1 ratio to 6.1%. The requirement for the capital conservation buffer of 2.5% under the Act on Credit Institutions, the O-SII buffer of 1% and the ECB’s P2R requirement increase, in practice, the minimum total capital ratio to 13.8% and the minimum CET1 ratio to 11.9%, including the shortfalls of Additional Tier 1 (AT1) and Tier 2 (T2) capital.
The Finnish Financial Supervisory Authority (FIN-FSA) makes a macroprudential policy decision on a quarterly basis. In December 2022, the FIN-FSA reiterated its decision not to impose a countercyclical capital buffer requirement on banks and indicated setting of systemic risk buffer during first quarter of 2023. In connection with its macroprudential policy decision of June 2022, the FIN-FSA performed an annual review of banks’ capital buffer requirements and decided to raise OP Financial Group’s O-SII buffer by 0.5 percentage points to 1.5%, effective as of 1 January 2023.</t>
  </si>
  <si>
    <t>Changes that occurred in AIRB retail exposures, FIRB corporate exposures and FIRB credit institution exposures during the quarter are presented using flow statements. During the fourth quarter the asset size increased slightly in corporate exposures and decreased in retail exposures.</t>
  </si>
  <si>
    <t>OP Financial Group's strategic investments (including insurance participations) were transferred to the simple risk weight approach during Q2/2022, while PD/LGD approach was applied previously. Transition increased RWAs for equities by EUR 1.8 billion, which was absorbed by the SA floor in total REA. Strategic investments receive 100% risk weight under Standardised Approach.</t>
  </si>
  <si>
    <t>In its capital adequacy measurement for credit risk under the Standardised Approach to determine the exposure’s risk weight, OP Financial Group applies credit ratings by Moody’s Investors Service, Fitch Ratings or Standard &amp; Poor’s Financial Services. External credit rating determines the receivable’s credit rating category, which in turn determines the applicable risk weight. In case counterparty or exposure has two external credit ratings, the lower of the two is used. In case counterparty or exposure has three external credit ratings, the middle one is used.</t>
  </si>
  <si>
    <t>The security-specific credit rating of the issue programme or arrangement to which the receivable belongs is used, if available. If such a rating is not available, the issuer’s general credit rating will be used, provided that it is available.</t>
  </si>
  <si>
    <t>The substitution approach is applied under the Foundation IRBA (F-IRB) and Standardised approach. Collateral coverage is limited to exposure amount.</t>
  </si>
  <si>
    <t>Outflows due to other situations are non-performing loans and advances that are repaid or cured and reclassified as performing.</t>
  </si>
  <si>
    <t>OP Group has PPU permission for Central Governments and Central Banks, Public Sector Entities (PSE), Institutions, Baltics, Non-Profit Organisations (NPO) and exposures to OP Group entities. OP Retail Customers plc. is subject to roll-out plan. PPU scope was extended to Institutions, PSEs and NPOs in Q3/2022.</t>
  </si>
  <si>
    <r>
      <t>This template will disclose information on exposures that are exposed to chronic and acute climate change hazards. Physical risk analysis is conducted for each industry in Finland and based on multiple data sources including NOAA, Aqueduct and World Bank. The result of the analysis depends on the industry in which the customer operates, and whether the analysis indicates if the industry in question faces physical risks in Finland. For this reporting period analysis was done for Finnish companies as this covers around 95% of the exposures.</t>
    </r>
    <r>
      <rPr>
        <sz val="10"/>
        <color rgb="FFFF0000"/>
        <rFont val="Calibri"/>
        <family val="2"/>
      </rPr>
      <t xml:space="preserve"> </t>
    </r>
    <r>
      <rPr>
        <sz val="10"/>
        <rFont val="Calibri"/>
        <family val="2"/>
      </rPr>
      <t>All risks have not necessarily been identified and the plan is to improve the risk analysis specifically for corporate groups and multinational companies in the future.​</t>
    </r>
  </si>
  <si>
    <t>This template covers other climate change mitigating actions and includes exposures of the institutions that are not EU taxonomy aligned, but that still support counterparties in the transition and adaptation process for the objectives of climate change mitigation and adaptation. It is expected, that some of these exposures will be reported on taxonomy related templates in the future when the relevant regulations are in force.​</t>
  </si>
  <si>
    <t>Green loans are to finance activities that have a positive environmental impacts. The use of proceeds are linked to the specific green activities and the company should be able to meet the reporting requirements. Sustainability-linked loans are for companies committed to sustainability improvements. The proceeds can be used for general corporate purposes. Companies must report according to agreed sustainability performance metrics (KPIs). Reported sustainability-linked loans in this template have climate targets. Margin will be adjusted according to performance.</t>
  </si>
  <si>
    <t>*</t>
  </si>
  <si>
    <t>* Figures have been changed after initial disclosure for 31 Dec 2021</t>
  </si>
  <si>
    <t>Prudent valuation adjustments are calculated as a net value of trading and banking book. Additional value adjustment has decreased EUR10 million compared to the year-end 2021. The main contributor to the decrease was the increase in the interest rates.</t>
  </si>
  <si>
    <t>See tables 5.16 and 5.17.</t>
  </si>
  <si>
    <t>of which deferred tax assets</t>
  </si>
  <si>
    <t>Instrument issued before 27 June 2019 that does not meet the eligibility criteria related to write-down and conversion powers pursuant to Article 59 BRRD or are subject to set-off or netting arrangements</t>
  </si>
  <si>
    <t>Retail exposures are not presented in the table concerned, because the amount of counterparty risk exposures under retail exposures is not material.</t>
  </si>
  <si>
    <t>OP Koti Sastamala Oy LKV</t>
  </si>
  <si>
    <t>Nominal amount of instrument (in million)</t>
  </si>
  <si>
    <t>OP Financial Group's average LCR of 218% (twelve months average) has been calculated in accordance with the Commission Delegated Regulation (EU) 2015/61 and the EBA Guidelines on LCR disclosure to complement the disclosure of liquidity risk management under Article 435 CRR. The Group’s Liquidity Coverage Ratio (LCR) was 217% as of December 31, 2022, or 19.5 billion of excess over the regulatory minimum of 100 %. This compares to 217%, or € 19.6 billion of excess liquidity at December 31, 2021.</t>
  </si>
  <si>
    <t>OP Financial Group's Capital Adequacy and Risk Management Report 2022, point 3.</t>
  </si>
  <si>
    <t>OP Financial Group's Capital Adequacy and Risk Management Report 2022, point 1. OP Financial Group risk management (EU OVA, EU CRA, EU CCRA, EU MRA, EU LIQA, EU ORA)</t>
  </si>
  <si>
    <t>OP Financial Group's Capital Adequacy and Risk Management Report 2022, point 1. OP Financial Group risk management (EU OVA, EU CRA, EU CCRA, EU MRA, EU LIQA, EU ORA) and www.op.fi &gt; OP Financial Group &gt; Reports &gt; OP’s reports &gt; Year 2022 &gt; Corporate Governance Statement</t>
  </si>
  <si>
    <t>OP Financial Group's Capital Adequacy and Risk Management Report 2022, point 1. OP Financial Group risk management (EU OVA, EU CRA, EU CCRA, EU MRA, EU LIQA, EU ORA), tables 2.9 (EU CR3) and 2.8</t>
  </si>
  <si>
    <t>OP Financial Group's Capital Adequacy and Risk Management Report 2022, point 1.2 Declaration on the adequacy of risk management arrangements approved by the Executive Management, and risk statement (EU OVA, EU CRA, EU CCRA, EU MRA, EU LIQA, EU ORA)</t>
  </si>
  <si>
    <t>OP Financial Group's Capital Adequacy and Risk Management Report 2022, point 1. OP Financial Group risk management and table 2.5 (EU INS1)</t>
  </si>
  <si>
    <t>OP Financial Group's Capital Adequacy and Risk Management Report 2022, point 1. OP Financial Group risk management (EU OVC)</t>
  </si>
  <si>
    <t xml:space="preserve">OP Financial Group's Capital Adequacy and Risk Management Report 2022, point 1. OP Financial Group risk management (EU CCRA) and table 3.1 </t>
  </si>
  <si>
    <t>Tables 2.11 (EU CR1), 2.13 (EU CQ1), 2.14 (EU CQ4), 2.15 (EU CQ5), 2.16 (EU CQ7)</t>
  </si>
  <si>
    <t>Table 2.20 (EU CQ3)</t>
  </si>
  <si>
    <t>Table 2.12 (EU CR2)</t>
  </si>
  <si>
    <t>Table 2.10 (EU CR1-A)</t>
  </si>
  <si>
    <t>Tables 5.16 (EU AE1), 5.17 (EU AE2), 5.18 (EU AE3) and 5.19 (EU AE4)</t>
  </si>
  <si>
    <t>Table 2.6 (EU CRD)</t>
  </si>
  <si>
    <t>Tables 2.6 (EU CR5) and 2.7 (EU CR4)</t>
  </si>
  <si>
    <t>OP Financial Group's Capital Adequacy and Risk Management Report 2022, point 1. OP Financial Group risk management (EU ORA) and table 5.14 (EU OR1) (EU ORA)</t>
  </si>
  <si>
    <t>Tables 5.9 (EU LR1), 5.10 (EU LR2) and 5.11 (EU LR3)</t>
  </si>
  <si>
    <t>OP Financial Group's Capital Adequacy and Risk Management Report 2022, point 1., OP Financial Group's Year 2022 and Sustainability (tables 1-3 Qualitative information and estimated GHG emissions), tables 4.1-4.5 (templates 1, 2, 4, 5, 10)</t>
  </si>
  <si>
    <t>Tables 5.1 (EU LIQ1) and 5.2 (EU LIQB)</t>
  </si>
  <si>
    <t>Table 5.3 (EU LIQ2)</t>
  </si>
  <si>
    <t>Table 5.2 (EU LIQB) and OP Financial Group's Capital Adequacy and Risk Management Report 2022, point 1. OP Financial Group risk management (EU LIQA)</t>
  </si>
  <si>
    <t>Table 1.2 (CRE) and OP Financial Group's Capital Adequacy and Risk Management Report 2022, point 1.</t>
  </si>
  <si>
    <t>Table 2.19 (EU CR6-A)</t>
  </si>
  <si>
    <t>OP Financial Group's Capital Adequacy and Risk Management Report 2022, point 1. OP Financial Group risk management</t>
  </si>
  <si>
    <t>OP Financial Group's Capital Adequacy and Risk Management Report 2022, point 1. OP Financial Group risk management (CRE)</t>
  </si>
  <si>
    <t>OP Financial Group's Capital Adequacy and Risk Management Report 2022, point 1. OP Financial Group risk management (CRE) and table 1.2</t>
  </si>
  <si>
    <t>OP Financial Group's Capital Adequacy and Risk Management Report 2022, point 1. OP Financial Group risk management (CRE) and tables 2.1 and 2.2 (EU CR6).</t>
  </si>
  <si>
    <t xml:space="preserve">Tables 2.21 (EU CR9) </t>
  </si>
  <si>
    <t>Table 2.8 (EU CRC)</t>
  </si>
  <si>
    <t>Table 2.9 (EU CR3)</t>
  </si>
  <si>
    <t>Tables 2.7 (EU CR4) and 2.8 (EU CR7-A)</t>
  </si>
  <si>
    <t>Table 2.7 (EU CR4)</t>
  </si>
  <si>
    <t>Table 2.8 (EU CR7-A)</t>
  </si>
  <si>
    <t>OP Amalgamation Pillar III Tables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</si>
</sst>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0"/>
    <numFmt numFmtId="166" formatCode="0.0"/>
    <numFmt numFmtId="167" formatCode="0.0\ %"/>
    <numFmt numFmtId="169" formatCode="#,##0.00000000,,"/>
    <numFmt numFmtId="170" formatCode="#,##0.00,,"/>
    <numFmt numFmtId="171" formatCode="0.000\ %"/>
    <numFmt numFmtId="172" formatCode="#,##0.0000"/>
    <numFmt numFmtId="173" formatCode="0.00000\ %"/>
    <numFmt numFmtId="174" formatCode="#,##0_ ;\-#,##0\ "/>
    <numFmt numFmtId="176" formatCode="#,##0.000000,,"/>
  </numFmts>
  <fonts count="94">
    <font>
      <sz val="11"/>
      <color theme="1"/>
      <name val="OP Chevin Pro Light"/>
      <family val="2"/>
      <scheme val="minor"/>
    </font>
    <font>
      <sz val="11"/>
      <color theme="1"/>
      <name val="OP Chevin Pro Light"/>
      <family val="2"/>
      <scheme val="minor"/>
    </font>
    <font>
      <sz val="14"/>
      <name val="OP Chevin Pro Light"/>
      <family val="2"/>
    </font>
    <font>
      <sz val="10"/>
      <name val="Arial"/>
      <family val="2"/>
    </font>
    <font>
      <sz val="11"/>
      <color indexed="53"/>
      <name val="OP Chevin Pro Light"/>
      <family val="2"/>
    </font>
    <font>
      <b/>
      <sz val="11"/>
      <color theme="9"/>
      <name val="OP Chevin Pro Light"/>
      <family val="2"/>
      <scheme val="minor"/>
    </font>
    <font>
      <sz val="11"/>
      <color theme="1"/>
      <name val="OP Chevin Pro Light"/>
      <family val="2"/>
      <charset val="238"/>
      <scheme val="minor"/>
    </font>
    <font>
      <b/>
      <sz val="10"/>
      <name val="Arial"/>
      <family val="2"/>
    </font>
    <font>
      <b/>
      <sz val="12"/>
      <name val="Arial"/>
      <family val="2"/>
    </font>
    <font>
      <b/>
      <sz val="20"/>
      <name val="Arial"/>
      <family val="2"/>
    </font>
    <font>
      <b/>
      <sz val="11"/>
      <color indexed="53"/>
      <name val="OP Chevin Pro Light"/>
      <family val="2"/>
    </font>
    <font>
      <u/>
      <sz val="11"/>
      <color theme="10"/>
      <name val="OP Chevin Pro Light"/>
      <family val="2"/>
      <scheme val="minor"/>
    </font>
    <font>
      <sz val="8"/>
      <name val="OP Chevin Pro Light"/>
      <family val="2"/>
      <scheme val="minor"/>
    </font>
    <font>
      <i/>
      <sz val="12"/>
      <name val="OP Chevin Pro Medium"/>
      <family val="2"/>
    </font>
    <font>
      <sz val="9"/>
      <name val="Calibri"/>
      <family val="2"/>
    </font>
    <font>
      <sz val="10"/>
      <name val="Calibri"/>
      <family val="2"/>
    </font>
    <font>
      <sz val="14"/>
      <name val="Calibri"/>
      <family val="2"/>
    </font>
    <font>
      <b/>
      <sz val="10"/>
      <name val="Calibri"/>
      <family val="2"/>
    </font>
    <font>
      <sz val="11"/>
      <name val="Calibri"/>
      <family val="2"/>
    </font>
    <font>
      <sz val="8"/>
      <name val="Calibri"/>
      <family val="2"/>
    </font>
    <font>
      <sz val="8"/>
      <color rgb="FFFF0000"/>
      <name val="Calibri"/>
      <family val="2"/>
    </font>
    <font>
      <sz val="9"/>
      <color rgb="FF000000"/>
      <name val="Calibri"/>
      <family val="2"/>
    </font>
    <font>
      <sz val="11"/>
      <color theme="1"/>
      <name val="Calibri"/>
      <family val="2"/>
    </font>
    <font>
      <sz val="9"/>
      <color theme="1"/>
      <name val="Calibri"/>
      <family val="2"/>
    </font>
    <font>
      <b/>
      <sz val="9"/>
      <name val="Calibri"/>
      <family val="2"/>
    </font>
    <font>
      <sz val="8"/>
      <color theme="1"/>
      <name val="Calibri"/>
      <family val="2"/>
    </font>
    <font>
      <i/>
      <sz val="9"/>
      <name val="Calibri"/>
      <family val="2"/>
    </font>
    <font>
      <u/>
      <sz val="9"/>
      <name val="Calibri"/>
      <family val="2"/>
    </font>
    <font>
      <sz val="9"/>
      <color rgb="FFFF0000"/>
      <name val="Calibri"/>
      <family val="2"/>
    </font>
    <font>
      <sz val="11"/>
      <color rgb="FFFF0000"/>
      <name val="Calibri"/>
      <family val="2"/>
    </font>
    <font>
      <sz val="10"/>
      <color theme="1"/>
      <name val="Calibri"/>
      <family val="2"/>
    </font>
    <font>
      <sz val="10"/>
      <color rgb="FF000000"/>
      <name val="Calibri"/>
      <family val="2"/>
    </font>
    <font>
      <b/>
      <sz val="9"/>
      <color rgb="FFFF0000"/>
      <name val="Calibri"/>
      <family val="2"/>
    </font>
    <font>
      <u/>
      <sz val="10"/>
      <color theme="10"/>
      <name val="Calibri"/>
      <family val="2"/>
    </font>
    <font>
      <sz val="16"/>
      <color indexed="53"/>
      <name val="Calibri"/>
      <family val="2"/>
    </font>
    <font>
      <sz val="20"/>
      <name val="Calibri"/>
      <family val="2"/>
    </font>
    <font>
      <sz val="14"/>
      <color indexed="53"/>
      <name val="Calibri"/>
      <family val="2"/>
    </font>
    <font>
      <sz val="16"/>
      <name val="Calibri"/>
      <family val="2"/>
    </font>
    <font>
      <sz val="10"/>
      <color rgb="FFFF0000"/>
      <name val="Calibri"/>
      <family val="2"/>
    </font>
    <font>
      <sz val="8"/>
      <color indexed="53"/>
      <name val="Calibri"/>
      <family val="2"/>
    </font>
    <font>
      <b/>
      <sz val="9"/>
      <color indexed="53"/>
      <name val="Calibri"/>
      <family val="2"/>
    </font>
    <font>
      <sz val="9"/>
      <color theme="4"/>
      <name val="Calibri"/>
      <family val="2"/>
    </font>
    <font>
      <sz val="12"/>
      <color indexed="53"/>
      <name val="Calibri"/>
      <family val="2"/>
    </font>
    <font>
      <sz val="9"/>
      <color indexed="53"/>
      <name val="Calibri"/>
      <family val="2"/>
    </font>
    <font>
      <sz val="10"/>
      <color indexed="53"/>
      <name val="Calibri"/>
      <family val="2"/>
    </font>
    <font>
      <b/>
      <sz val="10"/>
      <color indexed="53"/>
      <name val="Calibri"/>
      <family val="2"/>
    </font>
    <font>
      <b/>
      <sz val="10"/>
      <color theme="1"/>
      <name val="Calibri"/>
      <family val="2"/>
    </font>
    <font>
      <b/>
      <sz val="9"/>
      <color theme="1"/>
      <name val="Calibri"/>
      <family val="2"/>
    </font>
    <font>
      <sz val="12"/>
      <color theme="1"/>
      <name val="Calibri"/>
      <family val="2"/>
    </font>
    <font>
      <b/>
      <sz val="16"/>
      <color theme="1"/>
      <name val="Calibri"/>
      <family val="2"/>
    </font>
    <font>
      <b/>
      <i/>
      <sz val="9"/>
      <name val="Calibri"/>
      <family val="2"/>
    </font>
    <font>
      <sz val="11"/>
      <color theme="4"/>
      <name val="Calibri"/>
      <family val="2"/>
    </font>
    <font>
      <b/>
      <sz val="14"/>
      <color theme="1"/>
      <name val="Calibri"/>
      <family val="2"/>
    </font>
    <font>
      <b/>
      <sz val="11"/>
      <color theme="1"/>
      <name val="Calibri"/>
      <family val="2"/>
    </font>
    <font>
      <sz val="11"/>
      <color rgb="FF000000"/>
      <name val="Calibri"/>
      <family val="2"/>
    </font>
    <font>
      <strike/>
      <sz val="9"/>
      <name val="Calibri"/>
      <family val="2"/>
    </font>
    <font>
      <b/>
      <sz val="8"/>
      <name val="Calibri"/>
      <family val="2"/>
    </font>
    <font>
      <sz val="12"/>
      <color rgb="FFFF0000"/>
      <name val="Calibri"/>
      <family val="2"/>
    </font>
    <font>
      <strike/>
      <sz val="9"/>
      <color rgb="FFFF0000"/>
      <name val="Calibri"/>
      <family val="2"/>
    </font>
    <font>
      <sz val="11"/>
      <color indexed="53"/>
      <name val="Calibri"/>
      <family val="2"/>
    </font>
    <font>
      <b/>
      <sz val="14"/>
      <name val="Calibri"/>
      <family val="2"/>
    </font>
    <font>
      <b/>
      <sz val="18"/>
      <color rgb="FFFF0000"/>
      <name val="Calibri"/>
      <family val="2"/>
    </font>
    <font>
      <b/>
      <sz val="11"/>
      <color rgb="FFFF0000"/>
      <name val="Calibri"/>
      <family val="2"/>
    </font>
    <font>
      <b/>
      <sz val="12"/>
      <color theme="1"/>
      <name val="Calibri"/>
      <family val="2"/>
    </font>
    <font>
      <b/>
      <sz val="8"/>
      <color theme="1"/>
      <name val="Calibri"/>
      <family val="2"/>
    </font>
    <font>
      <sz val="14"/>
      <color theme="1"/>
      <name val="Calibri"/>
      <family val="2"/>
    </font>
    <font>
      <sz val="8.5"/>
      <color theme="1"/>
      <name val="Calibri"/>
      <family val="2"/>
    </font>
    <font>
      <b/>
      <sz val="12"/>
      <name val="Calibri"/>
      <family val="2"/>
    </font>
    <font>
      <sz val="11"/>
      <color rgb="FF0070C0"/>
      <name val="Calibri"/>
      <family val="2"/>
    </font>
    <font>
      <sz val="12"/>
      <color rgb="FF000000"/>
      <name val="Calibri"/>
      <family val="2"/>
    </font>
    <font>
      <b/>
      <sz val="14"/>
      <color rgb="FF000000"/>
      <name val="Calibri"/>
      <family val="2"/>
    </font>
    <font>
      <b/>
      <sz val="9"/>
      <color rgb="FF000000"/>
      <name val="Calibri"/>
      <family val="2"/>
    </font>
    <font>
      <sz val="10"/>
      <color indexed="8"/>
      <name val="Helvetica Neue"/>
    </font>
    <font>
      <b/>
      <sz val="9"/>
      <color indexed="8"/>
      <name val="Calibri"/>
      <family val="2"/>
    </font>
    <font>
      <b/>
      <u/>
      <sz val="9"/>
      <name val="Calibri"/>
      <family val="2"/>
    </font>
    <font>
      <sz val="7"/>
      <color rgb="FF000000"/>
      <name val="OP Chevin Pro Light"/>
      <family val="2"/>
      <scheme val="minor"/>
    </font>
    <font>
      <u/>
      <sz val="10"/>
      <name val="Calibri"/>
      <family val="2"/>
    </font>
    <font>
      <u/>
      <sz val="9"/>
      <color rgb="FFFF0000"/>
      <name val="Calibri"/>
      <family val="2"/>
    </font>
    <font>
      <b/>
      <sz val="14"/>
      <color rgb="FFFF0000"/>
      <name val="Calibri"/>
      <family val="2"/>
    </font>
    <font>
      <sz val="11"/>
      <color rgb="FF9C5700"/>
      <name val="OP Chevin Pro Light"/>
      <family val="2"/>
      <scheme val="minor"/>
    </font>
    <font>
      <b/>
      <sz val="11"/>
      <color theme="1"/>
      <name val="OP Chevin Pro Light"/>
      <family val="2"/>
      <scheme val="minor"/>
    </font>
    <font>
      <sz val="11"/>
      <name val="OP Chevin Pro Light"/>
      <family val="2"/>
      <scheme val="minor"/>
    </font>
    <font>
      <sz val="10"/>
      <name val="OP Chevin Pro Light"/>
      <family val="2"/>
      <scheme val="minor"/>
    </font>
    <font>
      <sz val="9"/>
      <name val="OP Chevin Pro Light"/>
      <family val="2"/>
      <scheme val="minor"/>
    </font>
    <font>
      <i/>
      <sz val="9"/>
      <color rgb="FFFF0000"/>
      <name val="Calibri"/>
      <family val="2"/>
    </font>
    <font>
      <i/>
      <sz val="9"/>
      <color theme="1"/>
      <name val="Calibri"/>
      <family val="2"/>
    </font>
    <font>
      <b/>
      <sz val="10"/>
      <color rgb="FFFF0000"/>
      <name val="Calibri"/>
      <family val="2"/>
    </font>
    <font>
      <b/>
      <sz val="16"/>
      <color theme="1"/>
      <name val="Arial"/>
      <family val="2"/>
    </font>
    <font>
      <b/>
      <sz val="16"/>
      <color theme="1"/>
      <name val="OP Chevin Pro Light"/>
      <family val="2"/>
      <scheme val="minor"/>
    </font>
    <font>
      <b/>
      <sz val="8.5"/>
      <color theme="1"/>
      <name val="Segoe UI"/>
      <family val="2"/>
    </font>
    <font>
      <sz val="8.5"/>
      <color theme="1"/>
      <name val="Segoe UI"/>
      <family val="2"/>
    </font>
    <font>
      <i/>
      <strike/>
      <sz val="11"/>
      <color rgb="FFFF0000"/>
      <name val="OP Chevin Pro Light"/>
      <family val="2"/>
      <scheme val="minor"/>
    </font>
    <font>
      <sz val="11"/>
      <color theme="1"/>
      <name val="Calibri"/>
      <family val="2"/>
    </font>
    <font>
      <sz val="4"/>
      <name val="OP Chevin Pro Light"/>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tint="0.79998168889431442"/>
        <bgColor indexed="64"/>
      </patternFill>
    </fill>
    <fill>
      <patternFill patternType="solid">
        <fgColor rgb="FFFFEB9C"/>
      </patternFill>
    </fill>
  </fills>
  <borders count="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s>
  <cellStyleXfs count="24">
    <xf numFmtId="0" fontId="0" fillId="0" borderId="0"/>
    <xf numFmtId="9" fontId="1" fillId="0" borderId="0" applyFont="0" applyFill="0" applyBorder="0" applyAlignment="0" applyProtection="0"/>
    <xf numFmtId="0" fontId="2" fillId="0" borderId="0">
      <alignment horizontal="left"/>
    </xf>
    <xf numFmtId="0" fontId="3" fillId="0" borderId="0"/>
    <xf numFmtId="0" fontId="4" fillId="0" borderId="0"/>
    <xf numFmtId="0" fontId="3" fillId="0" borderId="0">
      <alignment vertical="center"/>
    </xf>
    <xf numFmtId="3" fontId="3" fillId="4" borderId="2" applyFont="0">
      <alignment horizontal="right" vertical="center"/>
      <protection locked="0"/>
    </xf>
    <xf numFmtId="0" fontId="6" fillId="0" borderId="0"/>
    <xf numFmtId="0" fontId="3" fillId="0" borderId="0">
      <alignment vertical="center"/>
    </xf>
    <xf numFmtId="0" fontId="3" fillId="0" borderId="0"/>
    <xf numFmtId="0" fontId="8" fillId="0" borderId="0" applyNumberFormat="0" applyFill="0" applyBorder="0" applyAlignment="0" applyProtection="0"/>
    <xf numFmtId="0" fontId="9" fillId="5" borderId="15" applyNumberFormat="0" applyFill="0" applyBorder="0" applyAlignment="0" applyProtection="0">
      <alignment horizontal="left"/>
    </xf>
    <xf numFmtId="0" fontId="7" fillId="5" borderId="6" applyFont="0" applyBorder="0">
      <alignment horizontal="center" wrapText="1"/>
    </xf>
    <xf numFmtId="0" fontId="3" fillId="0" borderId="0"/>
    <xf numFmtId="0" fontId="10" fillId="0" borderId="0"/>
    <xf numFmtId="0" fontId="3" fillId="0" borderId="0"/>
    <xf numFmtId="0" fontId="3" fillId="0" borderId="0"/>
    <xf numFmtId="0" fontId="11" fillId="0" borderId="0" applyNumberFormat="0" applyFill="0" applyBorder="0" applyAlignment="0" applyProtection="0"/>
    <xf numFmtId="0" fontId="13" fillId="0" borderId="0">
      <alignment horizontal="left"/>
    </xf>
    <xf numFmtId="0" fontId="72" fillId="0" borderId="0" applyNumberFormat="0" applyFill="0" applyBorder="0" applyProtection="0">
      <alignment vertical="top" wrapText="1"/>
    </xf>
    <xf numFmtId="0" fontId="1" fillId="0" borderId="0"/>
    <xf numFmtId="0" fontId="3" fillId="0" borderId="0"/>
    <xf numFmtId="0" fontId="79" fillId="10" borderId="0" applyNumberFormat="0" applyBorder="0" applyAlignment="0" applyProtection="0"/>
    <xf numFmtId="43" fontId="1" fillId="0" borderId="0" applyFont="0" applyFill="0" applyBorder="0" applyAlignment="0" applyProtection="0"/>
  </cellStyleXfs>
  <cellXfs count="1027">
    <xf numFmtId="0" fontId="0" fillId="0" borderId="0" xfId="0"/>
    <xf numFmtId="0" fontId="15" fillId="0" borderId="0" xfId="0" applyFont="1" applyAlignment="1">
      <alignment vertical="center"/>
    </xf>
    <xf numFmtId="0" fontId="15" fillId="0" borderId="0" xfId="0" applyFont="1"/>
    <xf numFmtId="0" fontId="16" fillId="0" borderId="0" xfId="2" applyFont="1">
      <alignment horizontal="left"/>
    </xf>
    <xf numFmtId="0" fontId="17" fillId="0" borderId="0" xfId="0" applyFont="1"/>
    <xf numFmtId="0" fontId="15" fillId="0" borderId="0" xfId="0" applyFont="1" applyAlignment="1">
      <alignment horizontal="left" wrapText="1"/>
    </xf>
    <xf numFmtId="0" fontId="14" fillId="0" borderId="0" xfId="0" applyFont="1"/>
    <xf numFmtId="0" fontId="22" fillId="6" borderId="0" xfId="0" applyFont="1" applyFill="1"/>
    <xf numFmtId="0" fontId="23" fillId="0" borderId="0" xfId="0" applyFont="1"/>
    <xf numFmtId="0" fontId="22" fillId="0" borderId="0" xfId="0" applyFont="1"/>
    <xf numFmtId="0" fontId="14" fillId="0" borderId="0" xfId="0" applyFont="1" applyAlignment="1">
      <alignment vertical="center" wrapText="1"/>
    </xf>
    <xf numFmtId="0" fontId="22" fillId="2" borderId="0" xfId="0" applyFont="1" applyFill="1"/>
    <xf numFmtId="0" fontId="14" fillId="0" borderId="0" xfId="0" applyFont="1" applyAlignment="1">
      <alignment horizontal="center" vertical="center" wrapText="1"/>
    </xf>
    <xf numFmtId="0" fontId="14" fillId="0" borderId="0" xfId="0" applyFont="1" applyAlignment="1">
      <alignment horizontal="left" vertical="center" wrapText="1" indent="1"/>
    </xf>
    <xf numFmtId="164" fontId="14" fillId="0" borderId="0" xfId="0" applyNumberFormat="1" applyFont="1" applyAlignment="1">
      <alignment horizontal="right" vertical="center"/>
    </xf>
    <xf numFmtId="0" fontId="14" fillId="0" borderId="0" xfId="0" quotePrefix="1" applyFont="1"/>
    <xf numFmtId="4" fontId="25" fillId="0" borderId="0" xfId="0" applyNumberFormat="1" applyFont="1"/>
    <xf numFmtId="0" fontId="14" fillId="0" borderId="0" xfId="0" applyFont="1" applyAlignment="1">
      <alignment vertical="center"/>
    </xf>
    <xf numFmtId="164" fontId="14" fillId="0" borderId="0" xfId="9" applyNumberFormat="1" applyFont="1" applyAlignment="1">
      <alignment horizontal="right" vertical="center" wrapText="1"/>
    </xf>
    <xf numFmtId="0" fontId="14" fillId="0" borderId="0" xfId="0" applyFont="1" applyAlignment="1">
      <alignment horizontal="center" vertical="center"/>
    </xf>
    <xf numFmtId="0" fontId="14" fillId="0" borderId="0" xfId="0" applyFont="1" applyAlignment="1">
      <alignment horizontal="justify" vertical="center" wrapText="1"/>
    </xf>
    <xf numFmtId="0" fontId="14" fillId="8" borderId="0" xfId="0" applyFont="1" applyFill="1" applyAlignment="1">
      <alignment horizontal="center" vertical="center"/>
    </xf>
    <xf numFmtId="0" fontId="14" fillId="8" borderId="0" xfId="0" applyFont="1" applyFill="1" applyAlignment="1">
      <alignment vertical="center" wrapText="1"/>
    </xf>
    <xf numFmtId="0" fontId="14" fillId="8" borderId="0" xfId="0" applyFont="1" applyFill="1" applyAlignment="1">
      <alignment vertical="center"/>
    </xf>
    <xf numFmtId="164" fontId="14" fillId="8" borderId="0" xfId="0" applyNumberFormat="1" applyFont="1" applyFill="1" applyAlignment="1">
      <alignment horizontal="right" vertical="center"/>
    </xf>
    <xf numFmtId="0" fontId="26" fillId="0" borderId="0" xfId="0" applyFont="1" applyAlignment="1">
      <alignment vertical="center" wrapText="1"/>
    </xf>
    <xf numFmtId="0" fontId="22" fillId="6" borderId="0" xfId="0" applyFont="1" applyFill="1" applyAlignment="1">
      <alignment horizontal="center" vertical="center"/>
    </xf>
    <xf numFmtId="0" fontId="14" fillId="0" borderId="0" xfId="9" applyFont="1" applyAlignment="1">
      <alignment horizontal="center" vertical="center" wrapText="1"/>
    </xf>
    <xf numFmtId="0" fontId="27" fillId="0" borderId="0" xfId="9" applyFont="1" applyAlignment="1">
      <alignment horizontal="left" vertical="center" wrapText="1" indent="2"/>
    </xf>
    <xf numFmtId="164" fontId="14" fillId="0" borderId="0" xfId="9" applyNumberFormat="1" applyFont="1" applyAlignment="1">
      <alignment horizontal="right"/>
    </xf>
    <xf numFmtId="0" fontId="18" fillId="6" borderId="0" xfId="0" applyFont="1" applyFill="1"/>
    <xf numFmtId="0" fontId="14" fillId="0" borderId="0" xfId="0" applyFont="1" applyAlignment="1">
      <alignment horizontal="center" vertical="top"/>
    </xf>
    <xf numFmtId="0" fontId="28" fillId="0" borderId="0" xfId="0" applyFont="1" applyAlignment="1">
      <alignment vertical="center" wrapText="1"/>
    </xf>
    <xf numFmtId="10" fontId="29" fillId="6" borderId="0" xfId="1" applyNumberFormat="1" applyFont="1" applyFill="1"/>
    <xf numFmtId="0" fontId="24" fillId="0" borderId="1" xfId="0" applyFont="1" applyBorder="1" applyAlignment="1">
      <alignment horizontal="left"/>
    </xf>
    <xf numFmtId="0" fontId="14" fillId="0" borderId="5" xfId="0" applyFont="1" applyBorder="1" applyAlignment="1">
      <alignment vertical="center" wrapText="1"/>
    </xf>
    <xf numFmtId="0" fontId="24" fillId="0" borderId="2" xfId="0" applyFont="1" applyBorder="1" applyAlignment="1">
      <alignment horizontal="center" vertical="center" wrapText="1"/>
    </xf>
    <xf numFmtId="0" fontId="30" fillId="6" borderId="0" xfId="0" applyFont="1" applyFill="1" applyAlignment="1">
      <alignment vertical="center" wrapText="1"/>
    </xf>
    <xf numFmtId="0" fontId="22" fillId="9" borderId="0" xfId="0" applyFont="1" applyFill="1"/>
    <xf numFmtId="0" fontId="14" fillId="0" borderId="0" xfId="0" applyFont="1" applyAlignment="1">
      <alignment horizontal="left" vertical="center"/>
    </xf>
    <xf numFmtId="164" fontId="14" fillId="0" borderId="0" xfId="1" applyNumberFormat="1" applyFont="1" applyFill="1" applyBorder="1" applyAlignment="1">
      <alignment wrapText="1"/>
    </xf>
    <xf numFmtId="49" fontId="14" fillId="0" borderId="0" xfId="0" applyNumberFormat="1" applyFont="1" applyAlignment="1">
      <alignment horizontal="center" vertical="center" wrapText="1"/>
    </xf>
    <xf numFmtId="164" fontId="28" fillId="0" borderId="0" xfId="0" applyNumberFormat="1" applyFont="1" applyAlignment="1">
      <alignment vertical="center" wrapText="1"/>
    </xf>
    <xf numFmtId="164" fontId="14" fillId="0" borderId="0" xfId="0" applyNumberFormat="1" applyFont="1" applyAlignment="1">
      <alignment vertical="center" wrapText="1"/>
    </xf>
    <xf numFmtId="0" fontId="32" fillId="0" borderId="0" xfId="0" applyFont="1" applyAlignment="1">
      <alignment horizontal="center" vertical="center" wrapText="1"/>
    </xf>
    <xf numFmtId="164" fontId="28" fillId="0" borderId="0" xfId="3" applyNumberFormat="1" applyFont="1" applyAlignment="1">
      <alignment horizontal="right"/>
    </xf>
    <xf numFmtId="0" fontId="14" fillId="0" borderId="9" xfId="0" applyFont="1" applyBorder="1" applyAlignment="1">
      <alignment horizontal="center"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3" fontId="28" fillId="0" borderId="0" xfId="0" applyNumberFormat="1" applyFont="1" applyAlignment="1">
      <alignment wrapText="1"/>
    </xf>
    <xf numFmtId="10" fontId="28" fillId="0" borderId="0" xfId="1" applyNumberFormat="1" applyFont="1" applyFill="1" applyBorder="1" applyAlignment="1">
      <alignment wrapText="1"/>
    </xf>
    <xf numFmtId="0" fontId="14" fillId="8" borderId="0" xfId="0" applyFont="1" applyFill="1" applyAlignment="1">
      <alignment wrapText="1"/>
    </xf>
    <xf numFmtId="164" fontId="14" fillId="8" borderId="0" xfId="3" quotePrefix="1" applyNumberFormat="1" applyFont="1" applyFill="1" applyAlignment="1">
      <alignment horizontal="right"/>
    </xf>
    <xf numFmtId="0" fontId="14" fillId="0" borderId="0" xfId="0" applyFont="1" applyAlignment="1">
      <alignment wrapText="1"/>
    </xf>
    <xf numFmtId="0" fontId="14" fillId="0" borderId="0" xfId="0" applyFont="1" applyAlignment="1">
      <alignment horizontal="left" vertical="center" wrapText="1" indent="3"/>
    </xf>
    <xf numFmtId="0" fontId="28" fillId="0" borderId="0" xfId="0" applyFont="1" applyAlignment="1">
      <alignment wrapText="1"/>
    </xf>
    <xf numFmtId="0" fontId="30" fillId="6" borderId="0" xfId="0" applyFont="1" applyFill="1"/>
    <xf numFmtId="0" fontId="14" fillId="8" borderId="0" xfId="0" applyFont="1" applyFill="1" applyAlignment="1">
      <alignment horizontal="center" vertical="center" wrapText="1"/>
    </xf>
    <xf numFmtId="0" fontId="14" fillId="0" borderId="0" xfId="3" applyFont="1"/>
    <xf numFmtId="0" fontId="14" fillId="0" borderId="0" xfId="3" applyFont="1" applyAlignment="1">
      <alignment wrapText="1"/>
    </xf>
    <xf numFmtId="166" fontId="14" fillId="0" borderId="0" xfId="3" applyNumberFormat="1" applyFont="1"/>
    <xf numFmtId="0" fontId="14" fillId="8" borderId="0" xfId="0" applyFont="1" applyFill="1" applyAlignment="1">
      <alignment horizontal="right" vertical="center" wrapText="1"/>
    </xf>
    <xf numFmtId="164" fontId="28" fillId="8" borderId="0" xfId="3" applyNumberFormat="1" applyFont="1" applyFill="1"/>
    <xf numFmtId="164" fontId="28" fillId="8" borderId="0" xfId="0" applyNumberFormat="1" applyFont="1" applyFill="1" applyAlignment="1">
      <alignment vertical="center" wrapText="1"/>
    </xf>
    <xf numFmtId="164" fontId="14" fillId="0" borderId="0" xfId="3" applyNumberFormat="1" applyFont="1" applyAlignment="1">
      <alignment horizontal="right"/>
    </xf>
    <xf numFmtId="49" fontId="30" fillId="0" borderId="0" xfId="0" applyNumberFormat="1" applyFont="1" applyAlignment="1">
      <alignment horizontal="left"/>
    </xf>
    <xf numFmtId="0" fontId="33" fillId="0" borderId="0" xfId="17" applyFont="1" applyFill="1"/>
    <xf numFmtId="0" fontId="30" fillId="0" borderId="0" xfId="0" applyFont="1"/>
    <xf numFmtId="0" fontId="34" fillId="0" borderId="0" xfId="4" applyFont="1"/>
    <xf numFmtId="0" fontId="35" fillId="0" borderId="0" xfId="4" applyFont="1"/>
    <xf numFmtId="0" fontId="36" fillId="0" borderId="0" xfId="4" applyFont="1"/>
    <xf numFmtId="0" fontId="36" fillId="6" borderId="0" xfId="4" applyFont="1" applyFill="1"/>
    <xf numFmtId="49" fontId="22" fillId="0" borderId="0" xfId="0" applyNumberFormat="1" applyFont="1" applyAlignment="1">
      <alignment horizontal="left"/>
    </xf>
    <xf numFmtId="0" fontId="37" fillId="0" borderId="0" xfId="2" applyFont="1">
      <alignment horizontal="left"/>
    </xf>
    <xf numFmtId="49" fontId="30" fillId="6" borderId="0" xfId="0" applyNumberFormat="1" applyFont="1" applyFill="1" applyAlignment="1">
      <alignment horizontal="left"/>
    </xf>
    <xf numFmtId="49" fontId="22" fillId="6" borderId="0" xfId="0" applyNumberFormat="1" applyFont="1" applyFill="1" applyAlignment="1">
      <alignment horizontal="left"/>
    </xf>
    <xf numFmtId="0" fontId="23" fillId="6" borderId="0" xfId="0" applyFont="1" applyFill="1"/>
    <xf numFmtId="0" fontId="29" fillId="0" borderId="0" xfId="0" applyFont="1"/>
    <xf numFmtId="0" fontId="29" fillId="6" borderId="0" xfId="0" applyFont="1" applyFill="1"/>
    <xf numFmtId="0" fontId="38" fillId="6" borderId="0" xfId="0" applyFont="1" applyFill="1"/>
    <xf numFmtId="0" fontId="39" fillId="0" borderId="0" xfId="3" applyFont="1" applyAlignment="1">
      <alignment horizontal="left"/>
    </xf>
    <xf numFmtId="0" fontId="14" fillId="6" borderId="0" xfId="0" applyFont="1" applyFill="1"/>
    <xf numFmtId="0" fontId="14" fillId="6" borderId="0" xfId="3" applyFont="1" applyFill="1" applyAlignment="1">
      <alignment wrapText="1"/>
    </xf>
    <xf numFmtId="0" fontId="14" fillId="0" borderId="0" xfId="3" applyFont="1" applyAlignment="1">
      <alignment horizontal="left"/>
    </xf>
    <xf numFmtId="0" fontId="14" fillId="6" borderId="0" xfId="3" applyFont="1" applyFill="1" applyAlignment="1">
      <alignment horizontal="left"/>
    </xf>
    <xf numFmtId="0" fontId="41" fillId="0" borderId="0" xfId="0" applyFont="1"/>
    <xf numFmtId="0" fontId="41" fillId="0" borderId="0" xfId="0" applyFont="1" applyAlignment="1">
      <alignment horizontal="center"/>
    </xf>
    <xf numFmtId="0" fontId="24" fillId="0" borderId="1" xfId="0" applyFont="1" applyBorder="1"/>
    <xf numFmtId="14" fontId="24" fillId="0" borderId="1" xfId="0" applyNumberFormat="1" applyFont="1" applyBorder="1" applyAlignment="1">
      <alignment horizontal="right" wrapText="1"/>
    </xf>
    <xf numFmtId="0" fontId="14" fillId="8" borderId="0" xfId="0" applyFont="1" applyFill="1"/>
    <xf numFmtId="164" fontId="28" fillId="8" borderId="0" xfId="3" applyNumberFormat="1" applyFont="1" applyFill="1" applyAlignment="1">
      <alignment horizontal="right"/>
    </xf>
    <xf numFmtId="164" fontId="14" fillId="8" borderId="0" xfId="3" applyNumberFormat="1" applyFont="1" applyFill="1" applyAlignment="1">
      <alignment horizontal="right"/>
    </xf>
    <xf numFmtId="0" fontId="40" fillId="0" borderId="0" xfId="3" applyFont="1"/>
    <xf numFmtId="0" fontId="38" fillId="0" borderId="0" xfId="0" applyFont="1" applyAlignment="1">
      <alignment horizontal="left"/>
    </xf>
    <xf numFmtId="0" fontId="42" fillId="0" borderId="0" xfId="4" applyFont="1" applyAlignment="1">
      <alignment horizontal="right"/>
    </xf>
    <xf numFmtId="0" fontId="38" fillId="6" borderId="0" xfId="0" applyFont="1" applyFill="1" applyAlignment="1">
      <alignment horizontal="left"/>
    </xf>
    <xf numFmtId="0" fontId="14" fillId="6" borderId="0" xfId="3" applyFont="1" applyFill="1" applyAlignment="1">
      <alignment vertical="justify"/>
    </xf>
    <xf numFmtId="0" fontId="24" fillId="6" borderId="0" xfId="3" applyFont="1" applyFill="1" applyAlignment="1">
      <alignment horizontal="left"/>
    </xf>
    <xf numFmtId="0" fontId="24" fillId="6" borderId="0" xfId="3" applyFont="1" applyFill="1" applyAlignment="1">
      <alignment horizontal="center"/>
    </xf>
    <xf numFmtId="0" fontId="14" fillId="0" borderId="0" xfId="0" applyFont="1" applyAlignment="1">
      <alignment horizontal="right"/>
    </xf>
    <xf numFmtId="0" fontId="14" fillId="0" borderId="2" xfId="0" applyFont="1" applyBorder="1" applyAlignment="1">
      <alignment horizontal="center" vertical="center" wrapText="1"/>
    </xf>
    <xf numFmtId="0" fontId="14" fillId="0" borderId="0" xfId="0" applyFont="1" applyAlignment="1">
      <alignment horizontal="right" vertical="center" wrapText="1"/>
    </xf>
    <xf numFmtId="164" fontId="28" fillId="0" borderId="0" xfId="3" applyNumberFormat="1" applyFont="1"/>
    <xf numFmtId="0" fontId="28" fillId="0" borderId="0" xfId="0" applyFont="1"/>
    <xf numFmtId="164" fontId="32" fillId="0" borderId="0" xfId="3" applyNumberFormat="1" applyFont="1"/>
    <xf numFmtId="0" fontId="14" fillId="8" borderId="1" xfId="0" applyFont="1" applyFill="1" applyBorder="1" applyAlignment="1">
      <alignment horizontal="right" vertical="center" wrapText="1"/>
    </xf>
    <xf numFmtId="0" fontId="14" fillId="8" borderId="1" xfId="0" applyFont="1" applyFill="1" applyBorder="1" applyAlignment="1">
      <alignment vertical="center" wrapText="1"/>
    </xf>
    <xf numFmtId="0" fontId="23" fillId="0" borderId="0" xfId="0" applyFont="1" applyAlignment="1">
      <alignment horizontal="right"/>
    </xf>
    <xf numFmtId="0" fontId="14" fillId="6" borderId="0" xfId="3" applyFont="1" applyFill="1" applyAlignment="1">
      <alignment vertical="justify" wrapText="1"/>
    </xf>
    <xf numFmtId="0" fontId="14" fillId="6" borderId="0" xfId="3" applyFont="1" applyFill="1" applyAlignment="1">
      <alignment horizontal="center" wrapText="1"/>
    </xf>
    <xf numFmtId="0" fontId="14" fillId="6" borderId="0" xfId="0" applyFont="1" applyFill="1" applyAlignment="1">
      <alignment wrapText="1"/>
    </xf>
    <xf numFmtId="0" fontId="22" fillId="6" borderId="0" xfId="0" applyFont="1" applyFill="1" applyAlignment="1">
      <alignment horizontal="right"/>
    </xf>
    <xf numFmtId="0" fontId="24" fillId="0" borderId="0" xfId="3" applyFont="1" applyAlignment="1">
      <alignment horizontal="left"/>
    </xf>
    <xf numFmtId="0" fontId="24" fillId="0" borderId="1" xfId="3" applyFont="1" applyBorder="1" applyAlignment="1">
      <alignment horizontal="left"/>
    </xf>
    <xf numFmtId="0" fontId="14" fillId="0" borderId="1" xfId="3" applyFont="1" applyBorder="1"/>
    <xf numFmtId="14" fontId="24" fillId="0" borderId="1" xfId="3" applyNumberFormat="1" applyFont="1" applyBorder="1" applyAlignment="1">
      <alignment horizontal="right" wrapText="1"/>
    </xf>
    <xf numFmtId="0" fontId="14" fillId="0" borderId="0" xfId="3" applyFont="1" applyAlignment="1">
      <alignment horizontal="right"/>
    </xf>
    <xf numFmtId="0" fontId="24" fillId="0" borderId="1" xfId="3" applyFont="1" applyBorder="1"/>
    <xf numFmtId="0" fontId="14" fillId="0" borderId="0" xfId="3" applyFont="1" applyAlignment="1">
      <alignment horizontal="left" vertical="top" wrapText="1"/>
    </xf>
    <xf numFmtId="0" fontId="24" fillId="0" borderId="1" xfId="3" applyFont="1" applyBorder="1" applyAlignment="1">
      <alignment wrapText="1"/>
    </xf>
    <xf numFmtId="0" fontId="15" fillId="6" borderId="0" xfId="3" applyFont="1" applyFill="1" applyAlignment="1">
      <alignment vertical="top" wrapText="1"/>
    </xf>
    <xf numFmtId="0" fontId="14" fillId="0" borderId="0" xfId="3" applyFont="1" applyAlignment="1">
      <alignment vertical="top" wrapText="1"/>
    </xf>
    <xf numFmtId="0" fontId="46" fillId="0" borderId="0" xfId="0" applyFont="1"/>
    <xf numFmtId="0" fontId="24" fillId="0" borderId="4" xfId="0" applyFont="1" applyBorder="1" applyAlignment="1">
      <alignment vertical="center" wrapText="1"/>
    </xf>
    <xf numFmtId="0" fontId="26" fillId="0" borderId="5" xfId="0" applyFont="1" applyBorder="1" applyAlignment="1">
      <alignment vertical="center" wrapText="1"/>
    </xf>
    <xf numFmtId="0" fontId="14" fillId="0" borderId="10" xfId="0" applyFont="1" applyBorder="1" applyAlignment="1">
      <alignment horizontal="center" vertical="center" wrapText="1"/>
    </xf>
    <xf numFmtId="0" fontId="28" fillId="0" borderId="0" xfId="0" applyFont="1" applyAlignment="1">
      <alignment horizontal="center" vertical="center" wrapText="1"/>
    </xf>
    <xf numFmtId="0" fontId="37" fillId="0" borderId="0" xfId="3" applyFont="1"/>
    <xf numFmtId="14" fontId="24" fillId="0" borderId="1" xfId="3" applyNumberFormat="1" applyFont="1" applyBorder="1" applyAlignment="1">
      <alignment horizontal="left"/>
    </xf>
    <xf numFmtId="0" fontId="14" fillId="0" borderId="1" xfId="0" applyFont="1" applyBorder="1"/>
    <xf numFmtId="0" fontId="14" fillId="8" borderId="0" xfId="3" applyFont="1" applyFill="1" applyAlignment="1">
      <alignment horizontal="left"/>
    </xf>
    <xf numFmtId="164" fontId="28" fillId="8" borderId="0" xfId="3" quotePrefix="1" applyNumberFormat="1" applyFont="1" applyFill="1" applyAlignment="1">
      <alignment horizontal="right"/>
    </xf>
    <xf numFmtId="0" fontId="22" fillId="0" borderId="0" xfId="0" applyFont="1" applyAlignment="1">
      <alignment wrapText="1"/>
    </xf>
    <xf numFmtId="0" fontId="47" fillId="6" borderId="0" xfId="0" applyFont="1" applyFill="1" applyAlignment="1">
      <alignment horizontal="justify" vertical="center"/>
    </xf>
    <xf numFmtId="0" fontId="23" fillId="6" borderId="0" xfId="0" applyFont="1" applyFill="1" applyAlignment="1">
      <alignment horizontal="justify" vertical="center"/>
    </xf>
    <xf numFmtId="0" fontId="14" fillId="0" borderId="0" xfId="2" applyFont="1" applyAlignment="1">
      <alignment horizontal="left" wrapText="1"/>
    </xf>
    <xf numFmtId="0" fontId="24" fillId="0" borderId="0" xfId="0" applyFont="1"/>
    <xf numFmtId="0" fontId="24" fillId="0" borderId="3" xfId="0" applyFont="1" applyBorder="1" applyAlignment="1">
      <alignment vertical="center"/>
    </xf>
    <xf numFmtId="0" fontId="14" fillId="0" borderId="2" xfId="0" applyFont="1" applyBorder="1" applyAlignment="1">
      <alignment horizontal="center" vertical="center"/>
    </xf>
    <xf numFmtId="0" fontId="28" fillId="8" borderId="0" xfId="0" applyFont="1" applyFill="1" applyAlignment="1">
      <alignment wrapText="1"/>
    </xf>
    <xf numFmtId="0" fontId="47" fillId="6" borderId="0" xfId="0" applyFont="1" applyFill="1"/>
    <xf numFmtId="0" fontId="24" fillId="0" borderId="0" xfId="0" applyFont="1" applyAlignment="1">
      <alignment horizontal="center" vertical="center" wrapText="1"/>
    </xf>
    <xf numFmtId="3" fontId="24" fillId="0" borderId="0" xfId="0" applyNumberFormat="1" applyFont="1" applyAlignment="1">
      <alignment wrapText="1"/>
    </xf>
    <xf numFmtId="167" fontId="24" fillId="0" borderId="0" xfId="0" applyNumberFormat="1" applyFont="1" applyAlignment="1">
      <alignment wrapText="1"/>
    </xf>
    <xf numFmtId="0" fontId="24" fillId="0" borderId="0" xfId="0" applyFont="1" applyAlignment="1">
      <alignment wrapText="1"/>
    </xf>
    <xf numFmtId="3" fontId="24" fillId="0" borderId="0" xfId="0" applyNumberFormat="1" applyFont="1" applyAlignment="1">
      <alignment horizontal="right"/>
    </xf>
    <xf numFmtId="10" fontId="23" fillId="0" borderId="0" xfId="1" applyNumberFormat="1" applyFont="1" applyFill="1"/>
    <xf numFmtId="0" fontId="49" fillId="0" borderId="0" xfId="0" applyFont="1" applyAlignment="1">
      <alignment wrapText="1"/>
    </xf>
    <xf numFmtId="0" fontId="50" fillId="0" borderId="0" xfId="0" applyFont="1"/>
    <xf numFmtId="0" fontId="50" fillId="0" borderId="1" xfId="0" applyFont="1" applyBorder="1"/>
    <xf numFmtId="0" fontId="51" fillId="0" borderId="0" xfId="0" applyFont="1"/>
    <xf numFmtId="0" fontId="52" fillId="0" borderId="0" xfId="0" applyFont="1"/>
    <xf numFmtId="0" fontId="14" fillId="0" borderId="2" xfId="0" applyFont="1" applyBorder="1" applyAlignment="1">
      <alignment horizontal="center" wrapText="1"/>
    </xf>
    <xf numFmtId="164" fontId="14" fillId="0" borderId="0" xfId="3" quotePrefix="1" applyNumberFormat="1" applyFont="1" applyAlignment="1">
      <alignment horizontal="right"/>
    </xf>
    <xf numFmtId="9" fontId="14" fillId="0" borderId="0" xfId="0" applyNumberFormat="1" applyFont="1" applyAlignment="1">
      <alignment horizontal="center" wrapText="1"/>
    </xf>
    <xf numFmtId="0" fontId="14" fillId="0" borderId="2" xfId="0" applyFont="1" applyBorder="1" applyAlignment="1">
      <alignment horizontal="center"/>
    </xf>
    <xf numFmtId="0" fontId="24" fillId="0" borderId="2" xfId="0" applyFont="1" applyBorder="1" applyAlignment="1">
      <alignment horizontal="center" wrapText="1"/>
    </xf>
    <xf numFmtId="164" fontId="14" fillId="0" borderId="0" xfId="0" applyNumberFormat="1" applyFont="1"/>
    <xf numFmtId="0" fontId="24" fillId="0" borderId="0" xfId="0" applyFont="1" applyAlignment="1">
      <alignment vertical="center" wrapText="1"/>
    </xf>
    <xf numFmtId="9" fontId="24" fillId="0" borderId="8" xfId="0" applyNumberFormat="1" applyFont="1" applyBorder="1" applyAlignment="1">
      <alignment horizontal="center" vertical="center" wrapText="1"/>
    </xf>
    <xf numFmtId="9" fontId="24" fillId="0" borderId="2" xfId="0" applyNumberFormat="1" applyFont="1" applyBorder="1" applyAlignment="1">
      <alignment horizontal="center" vertical="center" wrapText="1"/>
    </xf>
    <xf numFmtId="0" fontId="24" fillId="0" borderId="1" xfId="0" applyFont="1" applyBorder="1" applyAlignment="1">
      <alignment vertical="center" wrapText="1"/>
    </xf>
    <xf numFmtId="0" fontId="14" fillId="0" borderId="8" xfId="0" applyFont="1" applyBorder="1" applyAlignment="1">
      <alignment horizontal="center" vertical="center"/>
    </xf>
    <xf numFmtId="0" fontId="24" fillId="0" borderId="5" xfId="0" applyFont="1" applyBorder="1" applyAlignment="1">
      <alignment vertical="center" wrapText="1"/>
    </xf>
    <xf numFmtId="3" fontId="14" fillId="0" borderId="0" xfId="0" applyNumberFormat="1" applyFont="1" applyAlignment="1">
      <alignment wrapText="1"/>
    </xf>
    <xf numFmtId="3" fontId="14" fillId="8" borderId="0" xfId="0" applyNumberFormat="1" applyFont="1" applyFill="1" applyAlignment="1">
      <alignment wrapText="1"/>
    </xf>
    <xf numFmtId="0" fontId="24" fillId="0" borderId="8" xfId="0" applyFont="1" applyBorder="1" applyAlignment="1">
      <alignment horizontal="center" vertical="center" wrapText="1"/>
    </xf>
    <xf numFmtId="0" fontId="23" fillId="8" borderId="0" xfId="0" applyFont="1" applyFill="1" applyAlignment="1">
      <alignment horizontal="center" vertical="center" wrapText="1"/>
    </xf>
    <xf numFmtId="0" fontId="47" fillId="0" borderId="0" xfId="0" applyFont="1" applyAlignment="1">
      <alignment horizontal="center" vertical="center" wrapText="1"/>
    </xf>
    <xf numFmtId="10" fontId="24" fillId="0" borderId="0" xfId="1" applyNumberFormat="1" applyFont="1" applyFill="1" applyBorder="1" applyAlignment="1">
      <alignment wrapText="1"/>
    </xf>
    <xf numFmtId="10" fontId="14" fillId="0" borderId="0" xfId="1" applyNumberFormat="1" applyFont="1" applyFill="1" applyBorder="1" applyAlignment="1">
      <alignment wrapText="1"/>
    </xf>
    <xf numFmtId="10" fontId="22" fillId="6" borderId="0" xfId="1" applyNumberFormat="1" applyFont="1" applyFill="1"/>
    <xf numFmtId="10" fontId="14" fillId="8" borderId="0" xfId="1" applyNumberFormat="1" applyFont="1" applyFill="1" applyBorder="1" applyAlignment="1">
      <alignment wrapText="1"/>
    </xf>
    <xf numFmtId="0" fontId="23" fillId="0" borderId="0" xfId="0" quotePrefix="1" applyFont="1" applyAlignment="1">
      <alignment horizontal="left" vertical="center" indent="5"/>
    </xf>
    <xf numFmtId="0" fontId="14" fillId="0" borderId="7" xfId="0" applyFont="1" applyBorder="1" applyAlignment="1">
      <alignment horizontal="center" vertical="center" wrapText="1"/>
    </xf>
    <xf numFmtId="0" fontId="53" fillId="6" borderId="0" xfId="0" applyFont="1" applyFill="1"/>
    <xf numFmtId="164" fontId="24" fillId="0" borderId="0" xfId="3" applyNumberFormat="1" applyFont="1" applyAlignment="1">
      <alignment horizontal="right"/>
    </xf>
    <xf numFmtId="0" fontId="54" fillId="0" borderId="0" xfId="0" applyFont="1" applyAlignment="1">
      <alignment vertical="center"/>
    </xf>
    <xf numFmtId="0" fontId="24" fillId="0" borderId="7" xfId="0" applyFont="1" applyBorder="1" applyAlignment="1">
      <alignment vertical="center" wrapText="1"/>
    </xf>
    <xf numFmtId="0" fontId="24" fillId="0" borderId="8" xfId="0" applyFont="1" applyBorder="1" applyAlignment="1">
      <alignment vertical="center" wrapText="1"/>
    </xf>
    <xf numFmtId="0" fontId="24" fillId="0" borderId="10" xfId="0" applyFont="1" applyBorder="1" applyAlignment="1">
      <alignment horizontal="center" vertical="center" wrapText="1"/>
    </xf>
    <xf numFmtId="0" fontId="14" fillId="0" borderId="1" xfId="0" applyFont="1" applyBorder="1" applyAlignment="1">
      <alignment vertical="center" wrapText="1"/>
    </xf>
    <xf numFmtId="0" fontId="14" fillId="0" borderId="6" xfId="0" applyFont="1" applyBorder="1" applyAlignment="1">
      <alignment horizontal="center" vertical="center" wrapText="1"/>
    </xf>
    <xf numFmtId="164" fontId="28" fillId="0" borderId="0" xfId="1" applyNumberFormat="1" applyFont="1" applyFill="1" applyBorder="1" applyAlignment="1">
      <alignment wrapText="1"/>
    </xf>
    <xf numFmtId="164" fontId="28" fillId="8" borderId="0" xfId="1" applyNumberFormat="1" applyFont="1" applyFill="1" applyBorder="1" applyAlignment="1">
      <alignment wrapText="1"/>
    </xf>
    <xf numFmtId="0" fontId="29" fillId="3" borderId="0" xfId="0" applyFont="1" applyFill="1"/>
    <xf numFmtId="0" fontId="22" fillId="3" borderId="0" xfId="0" applyFont="1" applyFill="1" applyAlignment="1">
      <alignment horizontal="right"/>
    </xf>
    <xf numFmtId="0" fontId="29" fillId="3" borderId="0" xfId="0" applyFont="1" applyFill="1" applyAlignment="1">
      <alignment horizontal="right"/>
    </xf>
    <xf numFmtId="0" fontId="24" fillId="0" borderId="0" xfId="0" applyFont="1" applyAlignment="1">
      <alignment vertical="center"/>
    </xf>
    <xf numFmtId="0" fontId="55" fillId="0" borderId="0" xfId="0" applyFont="1"/>
    <xf numFmtId="0" fontId="28" fillId="0" borderId="0" xfId="0" applyFont="1" applyAlignment="1">
      <alignment vertical="center"/>
    </xf>
    <xf numFmtId="0" fontId="24" fillId="0" borderId="3" xfId="0" applyFont="1" applyBorder="1" applyAlignment="1">
      <alignment horizontal="center" vertical="center" wrapText="1"/>
    </xf>
    <xf numFmtId="0" fontId="24" fillId="0" borderId="6" xfId="0" applyFont="1" applyBorder="1" applyAlignment="1">
      <alignment horizontal="center" vertical="center" wrapText="1"/>
    </xf>
    <xf numFmtId="49" fontId="14" fillId="8" borderId="0" xfId="0" applyNumberFormat="1" applyFont="1" applyFill="1" applyAlignment="1">
      <alignment horizontal="center" vertical="center" wrapText="1"/>
    </xf>
    <xf numFmtId="49" fontId="24" fillId="0" borderId="0" xfId="0" applyNumberFormat="1" applyFont="1" applyAlignment="1">
      <alignment horizontal="center" vertical="center" wrapText="1"/>
    </xf>
    <xf numFmtId="170" fontId="24" fillId="0" borderId="0" xfId="3" applyNumberFormat="1" applyFont="1" applyAlignment="1">
      <alignment horizontal="right"/>
    </xf>
    <xf numFmtId="0" fontId="18" fillId="0" borderId="0" xfId="0" applyFont="1"/>
    <xf numFmtId="0" fontId="24" fillId="0" borderId="1" xfId="0" applyFont="1" applyBorder="1" applyAlignment="1">
      <alignment vertical="center"/>
    </xf>
    <xf numFmtId="0" fontId="48" fillId="0" borderId="0" xfId="0" applyFont="1" applyAlignment="1">
      <alignment vertical="center"/>
    </xf>
    <xf numFmtId="0" fontId="48" fillId="0" borderId="0" xfId="0" applyFont="1"/>
    <xf numFmtId="0" fontId="56" fillId="0" borderId="1" xfId="3" applyFont="1" applyBorder="1"/>
    <xf numFmtId="0" fontId="24" fillId="0" borderId="5" xfId="0" applyFont="1" applyBorder="1" applyAlignment="1">
      <alignment horizontal="center" vertical="center" wrapText="1"/>
    </xf>
    <xf numFmtId="0" fontId="24" fillId="0" borderId="1" xfId="0" applyFont="1" applyBorder="1" applyAlignment="1">
      <alignment horizontal="center" vertical="center" wrapText="1"/>
    </xf>
    <xf numFmtId="164" fontId="24" fillId="0" borderId="0" xfId="0" applyNumberFormat="1" applyFont="1" applyAlignment="1">
      <alignment vertical="center" wrapText="1"/>
    </xf>
    <xf numFmtId="164" fontId="24" fillId="0" borderId="0" xfId="0" applyNumberFormat="1" applyFont="1" applyAlignment="1">
      <alignment vertical="center"/>
    </xf>
    <xf numFmtId="0" fontId="57" fillId="0" borderId="0" xfId="0" applyFont="1"/>
    <xf numFmtId="0" fontId="29" fillId="0" borderId="0" xfId="0" applyFont="1" applyAlignment="1">
      <alignment vertical="center"/>
    </xf>
    <xf numFmtId="0" fontId="22" fillId="0" borderId="0" xfId="0" applyFont="1" applyAlignment="1">
      <alignment vertical="center"/>
    </xf>
    <xf numFmtId="0" fontId="24" fillId="0" borderId="15" xfId="0" applyFont="1" applyBorder="1" applyAlignment="1">
      <alignment horizontal="center" vertical="center" wrapText="1"/>
    </xf>
    <xf numFmtId="0" fontId="24" fillId="0" borderId="14" xfId="0" applyFont="1" applyBorder="1" applyAlignment="1">
      <alignment horizontal="center" vertical="center" wrapText="1"/>
    </xf>
    <xf numFmtId="0" fontId="28" fillId="8" borderId="0" xfId="0" applyFont="1" applyFill="1" applyAlignment="1">
      <alignment horizontal="center" vertical="center" wrapText="1"/>
    </xf>
    <xf numFmtId="0" fontId="58" fillId="8" borderId="0" xfId="0" applyFont="1" applyFill="1" applyAlignment="1">
      <alignment horizontal="center" vertical="center" wrapText="1"/>
    </xf>
    <xf numFmtId="0" fontId="58" fillId="0" borderId="0" xfId="0" applyFont="1" applyAlignment="1">
      <alignment horizontal="center" vertical="center"/>
    </xf>
    <xf numFmtId="164" fontId="14" fillId="8" borderId="0" xfId="0" applyNumberFormat="1" applyFont="1" applyFill="1" applyAlignment="1">
      <alignment vertical="center" wrapText="1"/>
    </xf>
    <xf numFmtId="0" fontId="16" fillId="6" borderId="0" xfId="2" applyFont="1" applyFill="1">
      <alignment horizontal="left"/>
    </xf>
    <xf numFmtId="0" fontId="59" fillId="6" borderId="0" xfId="14" applyFont="1" applyFill="1" applyAlignment="1">
      <alignment horizontal="left" wrapText="1"/>
    </xf>
    <xf numFmtId="0" fontId="56" fillId="0" borderId="0" xfId="15" applyFont="1"/>
    <xf numFmtId="0" fontId="19" fillId="0" borderId="0" xfId="16" applyFont="1"/>
    <xf numFmtId="0" fontId="56" fillId="0" borderId="0" xfId="16" applyFont="1" applyAlignment="1">
      <alignment horizontal="center" vertical="center" wrapText="1"/>
    </xf>
    <xf numFmtId="0" fontId="56" fillId="0" borderId="1" xfId="16" applyFont="1" applyBorder="1" applyAlignment="1">
      <alignment horizontal="center" vertical="center" wrapText="1"/>
    </xf>
    <xf numFmtId="164" fontId="14" fillId="8" borderId="0" xfId="1" applyNumberFormat="1" applyFont="1" applyFill="1" applyBorder="1" applyAlignment="1">
      <alignment wrapText="1"/>
    </xf>
    <xf numFmtId="0" fontId="22" fillId="0" borderId="0" xfId="0" applyFont="1" applyAlignment="1">
      <alignment horizontal="center" vertical="center"/>
    </xf>
    <xf numFmtId="0" fontId="60" fillId="0" borderId="0" xfId="0" applyFont="1" applyAlignment="1">
      <alignment vertical="center" wrapText="1"/>
    </xf>
    <xf numFmtId="0" fontId="60" fillId="6" borderId="0" xfId="0" applyFont="1" applyFill="1" applyAlignment="1">
      <alignment vertical="center" wrapText="1"/>
    </xf>
    <xf numFmtId="0" fontId="14" fillId="0" borderId="0" xfId="2" applyFont="1">
      <alignment horizontal="left"/>
    </xf>
    <xf numFmtId="0" fontId="23" fillId="0" borderId="0" xfId="0" applyFont="1" applyAlignment="1">
      <alignment horizontal="center" vertical="center"/>
    </xf>
    <xf numFmtId="0" fontId="23" fillId="0" borderId="0" xfId="0" applyFont="1" applyAlignment="1">
      <alignment vertical="center" wrapText="1"/>
    </xf>
    <xf numFmtId="0" fontId="23" fillId="6" borderId="0" xfId="0" applyFont="1" applyFill="1" applyAlignment="1">
      <alignment vertical="center" wrapText="1"/>
    </xf>
    <xf numFmtId="0" fontId="27" fillId="0" borderId="0" xfId="0" applyFont="1" applyAlignment="1">
      <alignment vertical="center" wrapText="1"/>
    </xf>
    <xf numFmtId="0" fontId="61" fillId="6" borderId="0" xfId="0" applyFont="1" applyFill="1"/>
    <xf numFmtId="0" fontId="62" fillId="6" borderId="0" xfId="0" applyFont="1" applyFill="1"/>
    <xf numFmtId="0" fontId="15" fillId="6" borderId="0" xfId="0" applyFont="1" applyFill="1"/>
    <xf numFmtId="0" fontId="63" fillId="0" borderId="0" xfId="0" applyFont="1"/>
    <xf numFmtId="3" fontId="28" fillId="0" borderId="0" xfId="0" applyNumberFormat="1" applyFont="1" applyAlignment="1">
      <alignment vertical="center" wrapText="1"/>
    </xf>
    <xf numFmtId="0" fontId="22" fillId="0" borderId="0" xfId="0" applyFont="1" applyAlignment="1">
      <alignment horizontal="center"/>
    </xf>
    <xf numFmtId="0" fontId="22" fillId="6" borderId="0" xfId="0" applyFont="1" applyFill="1" applyAlignment="1">
      <alignment horizontal="center"/>
    </xf>
    <xf numFmtId="0" fontId="22" fillId="0" borderId="0" xfId="0" applyFont="1" applyAlignment="1">
      <alignment horizontal="left" vertical="top"/>
    </xf>
    <xf numFmtId="0" fontId="22" fillId="6" borderId="0" xfId="0" applyFont="1" applyFill="1" applyAlignment="1">
      <alignment wrapText="1"/>
    </xf>
    <xf numFmtId="0" fontId="64" fillId="0" borderId="0" xfId="0" applyFont="1" applyAlignment="1">
      <alignment horizontal="center" vertical="center" wrapText="1"/>
    </xf>
    <xf numFmtId="0" fontId="25" fillId="0" borderId="0" xfId="0" applyFont="1" applyAlignment="1">
      <alignment horizontal="center" vertical="center" wrapText="1"/>
    </xf>
    <xf numFmtId="0" fontId="20" fillId="0" borderId="0" xfId="0" applyFont="1" applyAlignment="1">
      <alignment horizontal="center" vertical="center" wrapText="1"/>
    </xf>
    <xf numFmtId="0" fontId="14" fillId="8" borderId="0" xfId="0" applyFont="1" applyFill="1" applyAlignment="1">
      <alignment horizontal="center" vertical="top"/>
    </xf>
    <xf numFmtId="10" fontId="62" fillId="6" borderId="0" xfId="1" applyNumberFormat="1" applyFont="1" applyFill="1"/>
    <xf numFmtId="0" fontId="24" fillId="8" borderId="0" xfId="0" applyFont="1" applyFill="1" applyAlignment="1">
      <alignment horizontal="center" vertical="center"/>
    </xf>
    <xf numFmtId="0" fontId="25" fillId="0" borderId="0" xfId="0" applyFont="1" applyAlignment="1">
      <alignment vertical="center"/>
    </xf>
    <xf numFmtId="0" fontId="65" fillId="0" borderId="0" xfId="0" applyFont="1"/>
    <xf numFmtId="0" fontId="49" fillId="0" borderId="0" xfId="0" applyFont="1"/>
    <xf numFmtId="0" fontId="14" fillId="0" borderId="0" xfId="0" applyFont="1" applyAlignment="1">
      <alignment horizontal="center"/>
    </xf>
    <xf numFmtId="0" fontId="14" fillId="8" borderId="0" xfId="0" applyFont="1" applyFill="1" applyAlignment="1">
      <alignment horizontal="center"/>
    </xf>
    <xf numFmtId="0" fontId="66" fillId="0" borderId="0" xfId="0" applyFont="1" applyAlignment="1">
      <alignment vertical="center" wrapText="1"/>
    </xf>
    <xf numFmtId="1" fontId="14" fillId="0" borderId="0" xfId="0" applyNumberFormat="1" applyFont="1" applyAlignment="1">
      <alignment vertical="center" wrapText="1"/>
    </xf>
    <xf numFmtId="1" fontId="14" fillId="8" borderId="0" xfId="0" applyNumberFormat="1" applyFont="1" applyFill="1" applyAlignment="1">
      <alignment vertical="center" wrapText="1"/>
    </xf>
    <xf numFmtId="0" fontId="67" fillId="0" borderId="0" xfId="0" applyFont="1"/>
    <xf numFmtId="0" fontId="15" fillId="0" borderId="0" xfId="0" applyFont="1" applyAlignment="1">
      <alignment horizontal="center" vertical="center" wrapText="1"/>
    </xf>
    <xf numFmtId="0" fontId="15" fillId="0" borderId="0" xfId="0" applyFont="1" applyAlignment="1">
      <alignment horizontal="center" vertical="center"/>
    </xf>
    <xf numFmtId="0" fontId="14" fillId="0" borderId="1" xfId="0" applyFont="1" applyBorder="1" applyAlignment="1">
      <alignment horizontal="center" vertical="center"/>
    </xf>
    <xf numFmtId="0" fontId="63" fillId="0" borderId="0" xfId="0" applyFont="1" applyAlignment="1">
      <alignment vertical="center"/>
    </xf>
    <xf numFmtId="0" fontId="30" fillId="0" borderId="0" xfId="0" applyFont="1" applyAlignment="1">
      <alignment vertical="center"/>
    </xf>
    <xf numFmtId="0" fontId="22" fillId="6" borderId="0" xfId="0" applyFont="1" applyFill="1" applyAlignment="1">
      <alignment vertical="center"/>
    </xf>
    <xf numFmtId="0" fontId="31" fillId="6" borderId="0" xfId="0" applyFont="1" applyFill="1" applyAlignment="1">
      <alignment horizontal="left" vertical="top" wrapText="1"/>
    </xf>
    <xf numFmtId="0" fontId="14" fillId="0" borderId="0" xfId="0" applyFont="1" applyAlignment="1">
      <alignment horizontal="center" wrapText="1"/>
    </xf>
    <xf numFmtId="0" fontId="14" fillId="0" borderId="0" xfId="0" applyFont="1" applyAlignment="1">
      <alignment horizontal="left" vertical="center" wrapText="1" indent="2"/>
    </xf>
    <xf numFmtId="0" fontId="14" fillId="8" borderId="0" xfId="0" applyFont="1" applyFill="1" applyAlignment="1">
      <alignment horizontal="center" wrapText="1"/>
    </xf>
    <xf numFmtId="0" fontId="22" fillId="0" borderId="0" xfId="0" applyFont="1" applyAlignment="1">
      <alignment horizontal="left" vertical="center"/>
    </xf>
    <xf numFmtId="0" fontId="68" fillId="0" borderId="0" xfId="0" applyFont="1" applyAlignment="1">
      <alignment horizontal="left" vertical="center"/>
    </xf>
    <xf numFmtId="0" fontId="22" fillId="6" borderId="0" xfId="0" applyFont="1" applyFill="1" applyAlignment="1">
      <alignment horizontal="left" vertical="center"/>
    </xf>
    <xf numFmtId="49" fontId="14" fillId="0" borderId="2" xfId="9" applyNumberFormat="1" applyFont="1" applyBorder="1" applyAlignment="1">
      <alignment horizontal="center" vertical="center" wrapText="1"/>
    </xf>
    <xf numFmtId="49" fontId="14" fillId="0" borderId="2" xfId="9" quotePrefix="1" applyNumberFormat="1" applyFont="1" applyBorder="1" applyAlignment="1">
      <alignment horizontal="center" vertical="center" wrapText="1"/>
    </xf>
    <xf numFmtId="0" fontId="24" fillId="0" borderId="2" xfId="9" applyFont="1" applyBorder="1" applyAlignment="1">
      <alignment horizontal="center" vertical="center" wrapText="1"/>
    </xf>
    <xf numFmtId="0" fontId="14" fillId="0" borderId="0" xfId="9" applyFont="1" applyAlignment="1">
      <alignment horizontal="left" vertical="center" wrapText="1"/>
    </xf>
    <xf numFmtId="0" fontId="14" fillId="0" borderId="0" xfId="9" applyFont="1" applyAlignment="1">
      <alignment vertical="center" wrapText="1"/>
    </xf>
    <xf numFmtId="0" fontId="14" fillId="0" borderId="0" xfId="9" applyFont="1" applyAlignment="1">
      <alignment horizontal="left" vertical="center" wrapText="1" indent="2"/>
    </xf>
    <xf numFmtId="164" fontId="14" fillId="0" borderId="0" xfId="9" applyNumberFormat="1" applyFont="1" applyAlignment="1">
      <alignment horizontal="right" wrapText="1"/>
    </xf>
    <xf numFmtId="0" fontId="14" fillId="0" borderId="0" xfId="9" quotePrefix="1" applyFont="1" applyAlignment="1">
      <alignment horizontal="center" vertical="center" wrapText="1"/>
    </xf>
    <xf numFmtId="0" fontId="16" fillId="0" borderId="0" xfId="0" applyFont="1"/>
    <xf numFmtId="0" fontId="60" fillId="0" borderId="0" xfId="0" applyFont="1"/>
    <xf numFmtId="0" fontId="14" fillId="0" borderId="4" xfId="0" applyFont="1" applyBorder="1" applyAlignment="1">
      <alignment vertical="center"/>
    </xf>
    <xf numFmtId="0" fontId="24" fillId="0" borderId="10" xfId="0" applyFont="1" applyBorder="1" applyAlignment="1">
      <alignment horizontal="center"/>
    </xf>
    <xf numFmtId="0" fontId="14" fillId="0" borderId="5" xfId="0" applyFont="1" applyBorder="1" applyAlignment="1">
      <alignment vertical="center"/>
    </xf>
    <xf numFmtId="0" fontId="24" fillId="0" borderId="3" xfId="0" applyFont="1" applyBorder="1" applyAlignment="1">
      <alignment horizontal="center"/>
    </xf>
    <xf numFmtId="0" fontId="14" fillId="8" borderId="0" xfId="0" applyFont="1" applyFill="1" applyAlignment="1">
      <alignment horizontal="left" vertical="center"/>
    </xf>
    <xf numFmtId="0" fontId="28" fillId="8" borderId="0" xfId="0" applyFont="1" applyFill="1" applyAlignment="1">
      <alignment horizontal="center" vertical="center"/>
    </xf>
    <xf numFmtId="0" fontId="14" fillId="8" borderId="0" xfId="0" applyFont="1" applyFill="1" applyAlignment="1">
      <alignment horizontal="left" wrapText="1"/>
    </xf>
    <xf numFmtId="164" fontId="28" fillId="8" borderId="0" xfId="0" applyNumberFormat="1" applyFont="1" applyFill="1" applyAlignment="1">
      <alignment horizontal="center"/>
    </xf>
    <xf numFmtId="164" fontId="28" fillId="8" borderId="0" xfId="0" applyNumberFormat="1" applyFont="1" applyFill="1" applyAlignment="1">
      <alignment horizontal="right"/>
    </xf>
    <xf numFmtId="164" fontId="24" fillId="8" borderId="0" xfId="0" applyNumberFormat="1" applyFont="1" applyFill="1" applyAlignment="1">
      <alignment vertical="center"/>
    </xf>
    <xf numFmtId="9" fontId="24" fillId="0" borderId="2" xfId="1" applyFont="1" applyFill="1" applyBorder="1" applyAlignment="1">
      <alignment horizontal="center" vertical="center" wrapText="1"/>
    </xf>
    <xf numFmtId="0" fontId="28" fillId="8" borderId="0" xfId="0" applyFont="1" applyFill="1"/>
    <xf numFmtId="0" fontId="29" fillId="6" borderId="0" xfId="0" applyFont="1" applyFill="1" applyAlignment="1">
      <alignment horizontal="center" vertical="center"/>
    </xf>
    <xf numFmtId="164" fontId="28" fillId="0" borderId="0" xfId="9" applyNumberFormat="1" applyFont="1" applyAlignment="1">
      <alignment horizontal="right" vertical="center" wrapText="1"/>
    </xf>
    <xf numFmtId="0" fontId="22" fillId="6" borderId="0" xfId="0" applyFont="1" applyFill="1" applyAlignment="1">
      <alignment horizontal="left"/>
    </xf>
    <xf numFmtId="0" fontId="14" fillId="0" borderId="2" xfId="0" applyFont="1" applyBorder="1" applyAlignment="1">
      <alignment vertical="center" wrapText="1"/>
    </xf>
    <xf numFmtId="0" fontId="14" fillId="0" borderId="10" xfId="0" applyFont="1" applyBorder="1" applyAlignment="1">
      <alignment vertical="center" wrapText="1"/>
    </xf>
    <xf numFmtId="0" fontId="24" fillId="0" borderId="0" xfId="0" applyFont="1" applyAlignment="1">
      <alignment horizontal="center" vertical="center"/>
    </xf>
    <xf numFmtId="0" fontId="24" fillId="8" borderId="0" xfId="0" applyFont="1" applyFill="1" applyAlignment="1">
      <alignment vertical="center" wrapText="1"/>
    </xf>
    <xf numFmtId="164" fontId="28" fillId="8" borderId="0" xfId="0" applyNumberFormat="1" applyFont="1" applyFill="1" applyAlignment="1">
      <alignment horizontal="right" vertical="center"/>
    </xf>
    <xf numFmtId="164" fontId="28" fillId="0" borderId="0" xfId="0" applyNumberFormat="1" applyFont="1" applyAlignment="1">
      <alignment horizontal="right" vertical="center"/>
    </xf>
    <xf numFmtId="0" fontId="14" fillId="0" borderId="0" xfId="0" applyFont="1" applyAlignment="1">
      <alignment horizontal="justify" vertical="center"/>
    </xf>
    <xf numFmtId="0" fontId="14" fillId="0" borderId="0" xfId="0" applyFont="1" applyAlignment="1">
      <alignment horizontal="left" vertical="center" indent="1"/>
    </xf>
    <xf numFmtId="0" fontId="14" fillId="8" borderId="0" xfId="0" applyFont="1" applyFill="1" applyAlignment="1">
      <alignment horizontal="justify" vertical="center"/>
    </xf>
    <xf numFmtId="164" fontId="14" fillId="8" borderId="0" xfId="9" applyNumberFormat="1" applyFont="1" applyFill="1" applyAlignment="1">
      <alignment horizontal="right" vertical="center" wrapText="1"/>
    </xf>
    <xf numFmtId="0" fontId="14" fillId="8" borderId="0" xfId="0" applyFont="1" applyFill="1" applyAlignment="1">
      <alignment horizontal="justify" vertical="center" wrapText="1"/>
    </xf>
    <xf numFmtId="0" fontId="14" fillId="8" borderId="0" xfId="0" applyFont="1" applyFill="1" applyAlignment="1">
      <alignment horizontal="left" vertical="center" wrapText="1"/>
    </xf>
    <xf numFmtId="10" fontId="14" fillId="0" borderId="0" xfId="0" applyNumberFormat="1" applyFont="1" applyAlignment="1">
      <alignment vertical="center" wrapText="1"/>
    </xf>
    <xf numFmtId="0" fontId="25" fillId="6" borderId="0" xfId="0" applyFont="1" applyFill="1" applyAlignment="1">
      <alignment vertical="center"/>
    </xf>
    <xf numFmtId="0" fontId="30" fillId="6" borderId="0" xfId="0" applyFont="1" applyFill="1" applyAlignment="1">
      <alignment vertical="center"/>
    </xf>
    <xf numFmtId="0" fontId="69" fillId="0" borderId="0" xfId="0" applyFont="1" applyAlignment="1">
      <alignment vertical="center"/>
    </xf>
    <xf numFmtId="0" fontId="29" fillId="0" borderId="0" xfId="0" applyFont="1" applyAlignment="1">
      <alignment vertical="center" wrapText="1"/>
    </xf>
    <xf numFmtId="0" fontId="54" fillId="6" borderId="0" xfId="0" applyFont="1" applyFill="1" applyAlignment="1">
      <alignment vertical="center" wrapText="1"/>
    </xf>
    <xf numFmtId="0" fontId="32" fillId="0" borderId="0" xfId="0" applyFont="1" applyAlignment="1">
      <alignment vertical="center" wrapText="1"/>
    </xf>
    <xf numFmtId="0" fontId="70" fillId="0" borderId="0" xfId="0" applyFont="1" applyAlignment="1">
      <alignment vertical="center" wrapText="1"/>
    </xf>
    <xf numFmtId="4" fontId="25" fillId="6" borderId="0" xfId="0" applyNumberFormat="1" applyFont="1" applyFill="1"/>
    <xf numFmtId="4" fontId="22" fillId="6" borderId="0" xfId="0" applyNumberFormat="1" applyFont="1" applyFill="1"/>
    <xf numFmtId="164" fontId="14" fillId="6" borderId="0" xfId="0" applyNumberFormat="1" applyFont="1" applyFill="1" applyAlignment="1">
      <alignment horizontal="right" vertical="center"/>
    </xf>
    <xf numFmtId="169" fontId="22" fillId="6" borderId="0" xfId="0" applyNumberFormat="1" applyFont="1" applyFill="1"/>
    <xf numFmtId="0" fontId="14" fillId="0" borderId="0" xfId="0" quotePrefix="1" applyFont="1" applyAlignment="1">
      <alignment horizontal="center" vertical="center"/>
    </xf>
    <xf numFmtId="0" fontId="24" fillId="0" borderId="0" xfId="5" applyFont="1" applyAlignment="1">
      <alignment vertical="center" wrapText="1"/>
    </xf>
    <xf numFmtId="3" fontId="14" fillId="0" borderId="0" xfId="6" applyFont="1" applyFill="1" applyBorder="1" applyAlignment="1">
      <alignment horizontal="center" vertical="center"/>
      <protection locked="0"/>
    </xf>
    <xf numFmtId="0" fontId="14" fillId="0" borderId="0" xfId="5" applyFont="1" applyAlignment="1">
      <alignment vertical="center" wrapText="1"/>
    </xf>
    <xf numFmtId="3" fontId="28" fillId="0" borderId="0" xfId="6" applyFont="1" applyFill="1" applyBorder="1" applyAlignment="1">
      <alignment horizontal="center" vertical="center" wrapText="1"/>
      <protection locked="0"/>
    </xf>
    <xf numFmtId="3" fontId="28" fillId="0" borderId="0" xfId="6" applyFont="1" applyFill="1" applyBorder="1" applyAlignment="1">
      <alignment horizontal="center" vertical="center"/>
      <protection locked="0"/>
    </xf>
    <xf numFmtId="0" fontId="14" fillId="8" borderId="0" xfId="0" quotePrefix="1" applyFont="1" applyFill="1" applyAlignment="1">
      <alignment horizontal="center" vertical="center"/>
    </xf>
    <xf numFmtId="0" fontId="14" fillId="8" borderId="0" xfId="5" applyFont="1" applyFill="1" applyAlignment="1">
      <alignment vertical="center" wrapText="1"/>
    </xf>
    <xf numFmtId="3" fontId="58" fillId="8" borderId="0" xfId="6" applyFont="1" applyFill="1" applyBorder="1" applyAlignment="1">
      <alignment horizontal="center" vertical="center"/>
      <protection locked="0"/>
    </xf>
    <xf numFmtId="0" fontId="46" fillId="6" borderId="0" xfId="0" applyFont="1" applyFill="1"/>
    <xf numFmtId="0" fontId="30" fillId="9" borderId="0" xfId="0" applyFont="1" applyFill="1"/>
    <xf numFmtId="0" fontId="24" fillId="0" borderId="2" xfId="0" applyFont="1" applyBorder="1" applyAlignment="1">
      <alignment horizontal="center" vertical="center"/>
    </xf>
    <xf numFmtId="0" fontId="71" fillId="0" borderId="2"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4" fontId="14" fillId="0" borderId="0" xfId="3" applyNumberFormat="1" applyFont="1" applyAlignment="1">
      <alignment horizontal="right" wrapText="1"/>
    </xf>
    <xf numFmtId="3" fontId="14" fillId="0" borderId="0" xfId="0" applyNumberFormat="1" applyFont="1" applyAlignment="1">
      <alignment horizontal="right" vertical="center" wrapText="1"/>
    </xf>
    <xf numFmtId="3" fontId="14" fillId="0" borderId="0" xfId="0" applyNumberFormat="1" applyFont="1" applyAlignment="1">
      <alignment vertical="center" wrapText="1"/>
    </xf>
    <xf numFmtId="10" fontId="14" fillId="0" borderId="0" xfId="0" applyNumberFormat="1" applyFont="1" applyAlignment="1">
      <alignment horizontal="right" vertical="center" wrapText="1"/>
    </xf>
    <xf numFmtId="10" fontId="14" fillId="0" borderId="0" xfId="1" applyNumberFormat="1" applyFont="1" applyFill="1" applyBorder="1" applyAlignment="1">
      <alignment horizontal="right" vertical="center" wrapText="1"/>
    </xf>
    <xf numFmtId="9" fontId="14" fillId="0" borderId="0" xfId="0" applyNumberFormat="1" applyFont="1" applyAlignment="1">
      <alignment horizontal="right" vertical="center" wrapText="1"/>
    </xf>
    <xf numFmtId="3" fontId="14" fillId="8" borderId="0" xfId="3" quotePrefix="1" applyNumberFormat="1" applyFont="1" applyFill="1" applyAlignment="1">
      <alignment horizontal="right"/>
    </xf>
    <xf numFmtId="164" fontId="14" fillId="0" borderId="0" xfId="0" applyNumberFormat="1" applyFont="1" applyAlignment="1">
      <alignment horizontal="right" vertical="center" wrapText="1"/>
    </xf>
    <xf numFmtId="3" fontId="24" fillId="8" borderId="0" xfId="0" applyNumberFormat="1" applyFont="1" applyFill="1" applyAlignment="1">
      <alignment wrapText="1"/>
    </xf>
    <xf numFmtId="10" fontId="24" fillId="8" borderId="0" xfId="1" applyNumberFormat="1" applyFont="1" applyFill="1" applyBorder="1" applyAlignment="1">
      <alignment wrapText="1"/>
    </xf>
    <xf numFmtId="0" fontId="24" fillId="8" borderId="0" xfId="0" applyFont="1" applyFill="1" applyAlignment="1">
      <alignment wrapText="1"/>
    </xf>
    <xf numFmtId="0" fontId="24" fillId="0" borderId="2" xfId="16" applyFont="1" applyBorder="1" applyAlignment="1">
      <alignment horizontal="center" vertical="center" wrapText="1"/>
    </xf>
    <xf numFmtId="0" fontId="24" fillId="0" borderId="2" xfId="15" quotePrefix="1" applyFont="1" applyBorder="1" applyAlignment="1">
      <alignment horizontal="center" vertical="center" wrapText="1"/>
    </xf>
    <xf numFmtId="0" fontId="14" fillId="7" borderId="0" xfId="0" applyFont="1" applyFill="1"/>
    <xf numFmtId="10" fontId="14" fillId="0" borderId="0" xfId="1" applyNumberFormat="1" applyFont="1" applyFill="1" applyBorder="1"/>
    <xf numFmtId="3" fontId="14" fillId="8" borderId="0" xfId="0" applyNumberFormat="1" applyFont="1" applyFill="1" applyAlignment="1">
      <alignment vertical="center" wrapText="1"/>
    </xf>
    <xf numFmtId="10" fontId="14" fillId="0" borderId="0" xfId="1" applyNumberFormat="1" applyFont="1" applyFill="1" applyBorder="1" applyAlignment="1">
      <alignment vertical="center" wrapText="1"/>
    </xf>
    <xf numFmtId="166" fontId="14" fillId="0" borderId="0" xfId="0" applyNumberFormat="1" applyFont="1" applyAlignment="1">
      <alignment vertical="center" wrapText="1"/>
    </xf>
    <xf numFmtId="10" fontId="14" fillId="8" borderId="0" xfId="1" applyNumberFormat="1" applyFont="1" applyFill="1" applyBorder="1" applyAlignment="1">
      <alignment vertical="center" wrapText="1"/>
    </xf>
    <xf numFmtId="166" fontId="14" fillId="8" borderId="0" xfId="0" applyNumberFormat="1" applyFont="1" applyFill="1" applyAlignment="1">
      <alignment vertical="center" wrapText="1"/>
    </xf>
    <xf numFmtId="10" fontId="24" fillId="8" borderId="0" xfId="1" applyNumberFormat="1" applyFont="1" applyFill="1" applyBorder="1" applyAlignment="1">
      <alignment vertical="center" wrapText="1"/>
    </xf>
    <xf numFmtId="166" fontId="24" fillId="8" borderId="0" xfId="0" applyNumberFormat="1" applyFont="1" applyFill="1" applyAlignment="1">
      <alignment vertical="center" wrapText="1"/>
    </xf>
    <xf numFmtId="10" fontId="22" fillId="0" borderId="0" xfId="0" applyNumberFormat="1" applyFont="1"/>
    <xf numFmtId="3" fontId="24" fillId="8" borderId="0" xfId="0" applyNumberFormat="1" applyFont="1" applyFill="1" applyAlignment="1">
      <alignment vertical="center" wrapText="1"/>
    </xf>
    <xf numFmtId="1" fontId="24" fillId="8" borderId="0" xfId="0" applyNumberFormat="1" applyFont="1" applyFill="1" applyAlignment="1">
      <alignment vertical="center" wrapText="1"/>
    </xf>
    <xf numFmtId="10" fontId="14" fillId="0" borderId="0" xfId="1" applyNumberFormat="1" applyFont="1" applyFill="1" applyBorder="1" applyAlignment="1">
      <alignment vertical="center"/>
    </xf>
    <xf numFmtId="4" fontId="28" fillId="0" borderId="0" xfId="0" applyNumberFormat="1" applyFont="1"/>
    <xf numFmtId="4" fontId="28" fillId="0" borderId="0" xfId="0" applyNumberFormat="1" applyFont="1" applyAlignment="1">
      <alignment vertical="center" wrapText="1"/>
    </xf>
    <xf numFmtId="164" fontId="22" fillId="6" borderId="0" xfId="0" applyNumberFormat="1" applyFont="1" applyFill="1"/>
    <xf numFmtId="164" fontId="14" fillId="8" borderId="0" xfId="3" applyNumberFormat="1" applyFont="1" applyFill="1"/>
    <xf numFmtId="164" fontId="14" fillId="0" borderId="0" xfId="3" applyNumberFormat="1" applyFont="1"/>
    <xf numFmtId="164" fontId="14" fillId="8" borderId="1" xfId="3" applyNumberFormat="1" applyFont="1" applyFill="1" applyBorder="1"/>
    <xf numFmtId="3" fontId="22" fillId="6" borderId="0" xfId="0" applyNumberFormat="1" applyFont="1" applyFill="1"/>
    <xf numFmtId="3" fontId="14" fillId="0" borderId="0" xfId="1" applyNumberFormat="1" applyFont="1" applyFill="1" applyBorder="1" applyAlignment="1">
      <alignment wrapText="1"/>
    </xf>
    <xf numFmtId="3" fontId="14" fillId="8" borderId="0" xfId="1" applyNumberFormat="1" applyFont="1" applyFill="1" applyBorder="1" applyAlignment="1">
      <alignment wrapText="1"/>
    </xf>
    <xf numFmtId="164" fontId="14" fillId="8" borderId="0" xfId="0" applyNumberFormat="1" applyFont="1" applyFill="1" applyAlignment="1">
      <alignment vertical="center"/>
    </xf>
    <xf numFmtId="164" fontId="14" fillId="0" borderId="0" xfId="0" applyNumberFormat="1" applyFont="1" applyAlignment="1">
      <alignment vertical="center"/>
    </xf>
    <xf numFmtId="164" fontId="14" fillId="8" borderId="0" xfId="0" applyNumberFormat="1" applyFont="1" applyFill="1" applyAlignment="1">
      <alignment horizontal="right"/>
    </xf>
    <xf numFmtId="0" fontId="47" fillId="0" borderId="2" xfId="0" applyFont="1" applyBorder="1" applyAlignment="1">
      <alignment horizontal="center" vertical="center" wrapText="1"/>
    </xf>
    <xf numFmtId="0" fontId="16" fillId="0" borderId="0" xfId="2" applyFont="1" applyAlignment="1"/>
    <xf numFmtId="0" fontId="47" fillId="0" borderId="0" xfId="0" applyFont="1" applyAlignment="1">
      <alignment vertical="center" wrapText="1"/>
    </xf>
    <xf numFmtId="0" fontId="14" fillId="0" borderId="0" xfId="16" applyFont="1" applyAlignment="1">
      <alignment horizontal="left" vertical="center" wrapText="1"/>
    </xf>
    <xf numFmtId="0" fontId="24" fillId="0" borderId="0" xfId="16" applyFont="1" applyAlignment="1">
      <alignment horizontal="left"/>
    </xf>
    <xf numFmtId="0" fontId="24" fillId="0" borderId="1" xfId="16" applyFont="1" applyBorder="1" applyAlignment="1">
      <alignment horizontal="left"/>
    </xf>
    <xf numFmtId="0" fontId="22" fillId="0" borderId="1" xfId="0" applyFont="1" applyBorder="1"/>
    <xf numFmtId="0" fontId="59" fillId="0" borderId="0" xfId="14" applyFont="1" applyAlignment="1">
      <alignment horizontal="left" wrapText="1"/>
    </xf>
    <xf numFmtId="0" fontId="59" fillId="0" borderId="0" xfId="14" applyFont="1" applyAlignment="1">
      <alignment horizontal="left"/>
    </xf>
    <xf numFmtId="0" fontId="14" fillId="0" borderId="0" xfId="7" applyFont="1" applyAlignment="1">
      <alignment vertical="center" wrapText="1"/>
    </xf>
    <xf numFmtId="0" fontId="14" fillId="8" borderId="0" xfId="0" quotePrefix="1" applyFont="1" applyFill="1" applyAlignment="1">
      <alignment wrapText="1"/>
    </xf>
    <xf numFmtId="0" fontId="14" fillId="0" borderId="0" xfId="0" applyFont="1" applyAlignment="1">
      <alignment horizontal="justify" vertical="top"/>
    </xf>
    <xf numFmtId="0" fontId="14" fillId="0" borderId="0" xfId="7" applyFont="1" applyAlignment="1">
      <alignment horizontal="justify" vertical="top"/>
    </xf>
    <xf numFmtId="0" fontId="28" fillId="0" borderId="0" xfId="0" quotePrefix="1" applyFont="1"/>
    <xf numFmtId="0" fontId="14" fillId="8" borderId="0" xfId="0" applyFont="1" applyFill="1" applyAlignment="1">
      <alignment horizontal="justify" vertical="top"/>
    </xf>
    <xf numFmtId="0" fontId="14" fillId="0" borderId="0" xfId="0" applyFont="1" applyAlignment="1">
      <alignment horizontal="justify" vertical="top" wrapText="1"/>
    </xf>
    <xf numFmtId="0" fontId="14" fillId="8" borderId="0" xfId="7" applyFont="1" applyFill="1" applyAlignment="1">
      <alignment horizontal="justify" vertical="top"/>
    </xf>
    <xf numFmtId="0" fontId="14" fillId="8" borderId="0" xfId="0" quotePrefix="1" applyFont="1" applyFill="1"/>
    <xf numFmtId="0" fontId="14" fillId="8" borderId="0" xfId="16" applyFont="1" applyFill="1" applyAlignment="1">
      <alignment horizontal="left" vertical="center" wrapText="1"/>
    </xf>
    <xf numFmtId="10" fontId="14" fillId="0" borderId="0" xfId="1" applyNumberFormat="1" applyFont="1" applyFill="1" applyBorder="1" applyAlignment="1" applyProtection="1">
      <alignment horizontal="center" vertical="center" wrapText="1"/>
      <protection locked="0"/>
    </xf>
    <xf numFmtId="10" fontId="14" fillId="0" borderId="0" xfId="1" applyNumberFormat="1" applyFont="1" applyFill="1" applyBorder="1" applyAlignment="1" applyProtection="1">
      <alignment horizontal="center" vertical="center"/>
      <protection locked="0"/>
    </xf>
    <xf numFmtId="10" fontId="14" fillId="8" borderId="0" xfId="1" applyNumberFormat="1" applyFont="1" applyFill="1" applyBorder="1" applyAlignment="1" applyProtection="1">
      <alignment horizontal="center" vertical="center" wrapText="1"/>
      <protection locked="0"/>
    </xf>
    <xf numFmtId="0" fontId="53" fillId="6" borderId="0" xfId="0" applyFont="1" applyFill="1" applyAlignment="1">
      <alignment horizontal="center" vertical="center"/>
    </xf>
    <xf numFmtId="0" fontId="18" fillId="6" borderId="0" xfId="0" applyFont="1" applyFill="1" applyAlignment="1">
      <alignment horizontal="center" vertical="center"/>
    </xf>
    <xf numFmtId="0" fontId="14" fillId="0" borderId="0" xfId="0" quotePrefix="1" applyFont="1" applyAlignment="1">
      <alignment horizontal="right" wrapText="1"/>
    </xf>
    <xf numFmtId="10" fontId="14" fillId="8" borderId="0" xfId="1" quotePrefix="1" applyNumberFormat="1" applyFont="1" applyFill="1"/>
    <xf numFmtId="10" fontId="14" fillId="0" borderId="0" xfId="1" quotePrefix="1" applyNumberFormat="1" applyFont="1"/>
    <xf numFmtId="164" fontId="14" fillId="0" borderId="0" xfId="0" applyNumberFormat="1" applyFont="1" applyAlignment="1">
      <alignment horizontal="right"/>
    </xf>
    <xf numFmtId="10" fontId="14" fillId="0" borderId="0" xfId="1" quotePrefix="1" applyNumberFormat="1" applyFont="1" applyFill="1" applyAlignment="1"/>
    <xf numFmtId="164" fontId="24" fillId="0" borderId="0" xfId="0" applyNumberFormat="1" applyFont="1" applyAlignment="1">
      <alignment horizontal="right" vertical="center"/>
    </xf>
    <xf numFmtId="0" fontId="22" fillId="9" borderId="0" xfId="0" applyFont="1" applyFill="1" applyAlignment="1">
      <alignment vertical="center"/>
    </xf>
    <xf numFmtId="0" fontId="36" fillId="9" borderId="0" xfId="4" applyFont="1" applyFill="1"/>
    <xf numFmtId="49" fontId="15" fillId="0" borderId="0" xfId="0" applyNumberFormat="1" applyFont="1" applyAlignment="1">
      <alignment horizontal="left"/>
    </xf>
    <xf numFmtId="0" fontId="76" fillId="0" borderId="0" xfId="17" applyFont="1" applyFill="1" applyBorder="1"/>
    <xf numFmtId="0" fontId="76" fillId="0" borderId="0" xfId="17" applyFont="1" applyFill="1"/>
    <xf numFmtId="0" fontId="16" fillId="9" borderId="0" xfId="2" applyFont="1" applyFill="1" applyAlignment="1"/>
    <xf numFmtId="0" fontId="15" fillId="0" borderId="0" xfId="3" applyFont="1" applyAlignment="1">
      <alignment horizontal="left" vertical="top" wrapText="1"/>
    </xf>
    <xf numFmtId="0" fontId="15" fillId="0" borderId="0" xfId="0" applyFont="1" applyAlignment="1">
      <alignment horizontal="center"/>
    </xf>
    <xf numFmtId="10" fontId="14" fillId="8" borderId="0" xfId="1" applyNumberFormat="1" applyFont="1" applyFill="1" applyBorder="1"/>
    <xf numFmtId="0" fontId="15" fillId="0" borderId="0" xfId="3" applyFont="1" applyAlignment="1">
      <alignment horizontal="left" vertical="justify" wrapText="1"/>
    </xf>
    <xf numFmtId="0" fontId="24" fillId="0" borderId="8" xfId="16" applyFont="1" applyBorder="1" applyAlignment="1">
      <alignment horizontal="center" vertical="center" wrapText="1"/>
    </xf>
    <xf numFmtId="0" fontId="24" fillId="0" borderId="14" xfId="16" applyFont="1" applyBorder="1" applyAlignment="1">
      <alignment horizontal="center" vertical="center" wrapText="1"/>
    </xf>
    <xf numFmtId="0" fontId="14" fillId="0" borderId="3" xfId="0" applyFont="1" applyBorder="1" applyAlignment="1">
      <alignment horizontal="center" vertical="center"/>
    </xf>
    <xf numFmtId="0" fontId="14" fillId="0" borderId="2" xfId="0" applyFont="1" applyBorder="1"/>
    <xf numFmtId="10" fontId="14" fillId="0" borderId="0" xfId="1" applyNumberFormat="1" applyFont="1" applyAlignment="1">
      <alignment horizontal="right" vertical="center"/>
    </xf>
    <xf numFmtId="10" fontId="14" fillId="0" borderId="0" xfId="1" applyNumberFormat="1" applyFont="1" applyFill="1" applyBorder="1" applyAlignment="1" applyProtection="1">
      <alignment horizontal="right" vertical="center" wrapText="1"/>
      <protection locked="0"/>
    </xf>
    <xf numFmtId="0" fontId="30" fillId="0" borderId="1" xfId="0" applyFont="1" applyBorder="1"/>
    <xf numFmtId="0" fontId="30" fillId="0" borderId="5" xfId="0" applyFont="1" applyBorder="1"/>
    <xf numFmtId="0" fontId="15" fillId="0" borderId="0" xfId="0" applyFont="1" applyAlignment="1">
      <alignment wrapText="1"/>
    </xf>
    <xf numFmtId="0" fontId="38" fillId="0" borderId="0" xfId="0" applyFont="1"/>
    <xf numFmtId="0" fontId="24" fillId="0" borderId="2" xfId="0" applyFont="1" applyBorder="1" applyAlignment="1">
      <alignment vertical="center"/>
    </xf>
    <xf numFmtId="172" fontId="24" fillId="0" borderId="0" xfId="0" applyNumberFormat="1" applyFont="1" applyAlignment="1">
      <alignment wrapText="1"/>
    </xf>
    <xf numFmtId="171" fontId="24" fillId="0" borderId="0" xfId="1" applyNumberFormat="1" applyFont="1" applyFill="1" applyBorder="1" applyAlignment="1">
      <alignment horizontal="right"/>
    </xf>
    <xf numFmtId="3" fontId="23" fillId="0" borderId="0" xfId="0" applyNumberFormat="1" applyFont="1"/>
    <xf numFmtId="10" fontId="24" fillId="0" borderId="0" xfId="1" applyNumberFormat="1" applyFont="1" applyFill="1" applyAlignment="1">
      <alignment wrapText="1"/>
    </xf>
    <xf numFmtId="0" fontId="77" fillId="0" borderId="0" xfId="0" applyFont="1" applyAlignment="1">
      <alignment vertical="center" wrapText="1"/>
    </xf>
    <xf numFmtId="0" fontId="28" fillId="8" borderId="0" xfId="0" applyFont="1" applyFill="1" applyAlignment="1">
      <alignment vertical="center"/>
    </xf>
    <xf numFmtId="0" fontId="78" fillId="0" borderId="0" xfId="0" applyFont="1" applyAlignment="1">
      <alignment vertical="center" wrapText="1"/>
    </xf>
    <xf numFmtId="0" fontId="28" fillId="0" borderId="0" xfId="0" quotePrefix="1" applyFont="1" applyAlignment="1">
      <alignment wrapText="1"/>
    </xf>
    <xf numFmtId="0" fontId="28" fillId="8" borderId="0" xfId="0" quotePrefix="1" applyFont="1" applyFill="1" applyAlignment="1">
      <alignment wrapText="1"/>
    </xf>
    <xf numFmtId="0" fontId="28" fillId="8" borderId="0" xfId="0" quotePrefix="1" applyFont="1" applyFill="1"/>
    <xf numFmtId="0" fontId="38" fillId="0" borderId="0" xfId="0" applyFont="1" applyAlignment="1">
      <alignment horizontal="left" wrapText="1"/>
    </xf>
    <xf numFmtId="3" fontId="15" fillId="0" borderId="0" xfId="0" applyNumberFormat="1" applyFont="1" applyAlignment="1">
      <alignment wrapText="1"/>
    </xf>
    <xf numFmtId="167" fontId="15" fillId="0" borderId="0" xfId="0" applyNumberFormat="1" applyFont="1" applyAlignment="1">
      <alignment wrapText="1"/>
    </xf>
    <xf numFmtId="165" fontId="15" fillId="0" borderId="0" xfId="0" applyNumberFormat="1" applyFont="1" applyAlignment="1">
      <alignment wrapText="1"/>
    </xf>
    <xf numFmtId="167" fontId="15" fillId="0" borderId="0" xfId="1" applyNumberFormat="1" applyFont="1" applyFill="1" applyBorder="1" applyAlignment="1">
      <alignment horizontal="right"/>
    </xf>
    <xf numFmtId="3" fontId="15" fillId="0" borderId="0" xfId="0" applyNumberFormat="1" applyFont="1" applyAlignment="1">
      <alignment horizontal="right"/>
    </xf>
    <xf numFmtId="0" fontId="17" fillId="0" borderId="0" xfId="0" applyFont="1" applyAlignment="1">
      <alignment horizontal="center" vertical="center" wrapText="1"/>
    </xf>
    <xf numFmtId="3" fontId="17" fillId="0" borderId="0" xfId="0" applyNumberFormat="1" applyFont="1" applyAlignment="1">
      <alignment wrapText="1"/>
    </xf>
    <xf numFmtId="167" fontId="17" fillId="0" borderId="0" xfId="0" applyNumberFormat="1" applyFont="1" applyAlignment="1">
      <alignment wrapText="1"/>
    </xf>
    <xf numFmtId="0" fontId="17" fillId="0" borderId="0" xfId="0" applyFont="1" applyAlignment="1">
      <alignment wrapText="1"/>
    </xf>
    <xf numFmtId="165" fontId="17" fillId="0" borderId="0" xfId="0" applyNumberFormat="1" applyFont="1" applyAlignment="1">
      <alignment wrapText="1"/>
    </xf>
    <xf numFmtId="167" fontId="17" fillId="0" borderId="0" xfId="1" applyNumberFormat="1" applyFont="1" applyFill="1" applyBorder="1" applyAlignment="1">
      <alignment horizontal="right"/>
    </xf>
    <xf numFmtId="3" fontId="17" fillId="0" borderId="0" xfId="0" applyNumberFormat="1" applyFont="1" applyAlignment="1">
      <alignment horizontal="right"/>
    </xf>
    <xf numFmtId="10" fontId="14" fillId="8" borderId="0" xfId="1" quotePrefix="1" applyNumberFormat="1" applyFont="1" applyFill="1" applyBorder="1" applyAlignment="1">
      <alignment wrapText="1"/>
    </xf>
    <xf numFmtId="10" fontId="14" fillId="0" borderId="0" xfId="1" quotePrefix="1" applyNumberFormat="1" applyFont="1" applyFill="1" applyBorder="1"/>
    <xf numFmtId="0" fontId="28" fillId="0" borderId="0" xfId="0" applyFont="1" applyAlignment="1">
      <alignment horizontal="left" wrapText="1"/>
    </xf>
    <xf numFmtId="0" fontId="17" fillId="0" borderId="0" xfId="0" applyFont="1" applyAlignment="1">
      <alignment vertical="center"/>
    </xf>
    <xf numFmtId="173" fontId="14" fillId="0" borderId="0" xfId="0" applyNumberFormat="1" applyFont="1"/>
    <xf numFmtId="49" fontId="15" fillId="0" borderId="0" xfId="0" applyNumberFormat="1" applyFont="1" applyAlignment="1">
      <alignment horizontal="left" vertical="center"/>
    </xf>
    <xf numFmtId="164" fontId="22" fillId="0" borderId="0" xfId="0" applyNumberFormat="1" applyFont="1"/>
    <xf numFmtId="0" fontId="47" fillId="0" borderId="0" xfId="0" applyFont="1"/>
    <xf numFmtId="0" fontId="14" fillId="8" borderId="0" xfId="15" applyFont="1" applyFill="1" applyAlignment="1">
      <alignment horizontal="right" vertical="center"/>
    </xf>
    <xf numFmtId="0" fontId="14" fillId="0" borderId="0" xfId="15" applyFont="1" applyAlignment="1">
      <alignment horizontal="right" vertical="center"/>
    </xf>
    <xf numFmtId="0" fontId="14" fillId="8" borderId="0" xfId="7" applyFont="1" applyFill="1" applyAlignment="1">
      <alignment horizontal="center" vertical="center"/>
    </xf>
    <xf numFmtId="14" fontId="24" fillId="0" borderId="2" xfId="3" applyNumberFormat="1" applyFont="1" applyBorder="1" applyAlignment="1">
      <alignment horizontal="center" wrapText="1"/>
    </xf>
    <xf numFmtId="0" fontId="21" fillId="0" borderId="2" xfId="0" applyFont="1" applyBorder="1" applyAlignment="1">
      <alignment horizontal="center" vertical="center" wrapText="1"/>
    </xf>
    <xf numFmtId="164" fontId="14" fillId="6" borderId="0" xfId="0" applyNumberFormat="1" applyFont="1" applyFill="1"/>
    <xf numFmtId="0" fontId="24" fillId="0" borderId="2" xfId="0" applyFont="1" applyBorder="1" applyAlignment="1">
      <alignment horizontal="center" vertical="center" wrapText="1"/>
    </xf>
    <xf numFmtId="0" fontId="14" fillId="0" borderId="0" xfId="0" applyFont="1" applyAlignment="1">
      <alignment horizontal="left" vertical="center" wrapText="1"/>
    </xf>
    <xf numFmtId="0" fontId="24" fillId="0" borderId="10"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0" xfId="0" applyFont="1" applyAlignment="1">
      <alignment vertical="center" wrapText="1"/>
    </xf>
    <xf numFmtId="0" fontId="14" fillId="8" borderId="0" xfId="0" applyFont="1" applyFill="1" applyAlignment="1">
      <alignment vertical="center" wrapText="1"/>
    </xf>
    <xf numFmtId="0" fontId="14" fillId="0" borderId="0" xfId="0" applyFont="1" applyAlignment="1">
      <alignment vertical="center" wrapText="1"/>
    </xf>
    <xf numFmtId="0" fontId="14" fillId="0" borderId="0" xfId="0" applyFont="1" applyAlignment="1">
      <alignment horizontal="left" wrapText="1"/>
    </xf>
    <xf numFmtId="0" fontId="14" fillId="0" borderId="0" xfId="0" applyFont="1" applyAlignment="1">
      <alignment horizontal="center" vertical="center"/>
    </xf>
    <xf numFmtId="0" fontId="14" fillId="0" borderId="0" xfId="0" applyFont="1" applyAlignment="1">
      <alignment horizontal="center" vertical="center" wrapText="1"/>
    </xf>
    <xf numFmtId="0" fontId="24" fillId="0" borderId="1" xfId="0" applyFont="1" applyBorder="1" applyAlignment="1">
      <alignment horizontal="left"/>
    </xf>
    <xf numFmtId="49" fontId="22" fillId="0" borderId="0" xfId="0" applyNumberFormat="1" applyFont="1" applyFill="1" applyAlignment="1">
      <alignment horizontal="left"/>
    </xf>
    <xf numFmtId="0" fontId="22" fillId="0" borderId="0" xfId="0" applyFont="1" applyFill="1"/>
    <xf numFmtId="0" fontId="29" fillId="9" borderId="0" xfId="0" applyFont="1" applyFill="1"/>
    <xf numFmtId="0" fontId="16" fillId="0" borderId="0" xfId="3" applyFont="1"/>
    <xf numFmtId="0" fontId="14" fillId="9" borderId="0" xfId="0" applyFont="1" applyFill="1"/>
    <xf numFmtId="0" fontId="19" fillId="8" borderId="20" xfId="0" applyFont="1" applyFill="1" applyBorder="1"/>
    <xf numFmtId="0" fontId="19" fillId="0" borderId="20" xfId="0" applyFont="1" applyBorder="1" applyAlignment="1">
      <alignment horizontal="left" wrapText="1"/>
    </xf>
    <xf numFmtId="0" fontId="19" fillId="0" borderId="20" xfId="0" applyFont="1" applyBorder="1"/>
    <xf numFmtId="0" fontId="19" fillId="0" borderId="20" xfId="0" applyFont="1" applyBorder="1" applyAlignment="1">
      <alignment wrapText="1"/>
    </xf>
    <xf numFmtId="0" fontId="20" fillId="8" borderId="20" xfId="0" applyFont="1" applyFill="1" applyBorder="1"/>
    <xf numFmtId="0" fontId="24" fillId="9" borderId="0" xfId="0" applyFont="1" applyFill="1"/>
    <xf numFmtId="0" fontId="19" fillId="0" borderId="0" xfId="0" applyFont="1"/>
    <xf numFmtId="0" fontId="19" fillId="9" borderId="0" xfId="0" applyFont="1" applyFill="1"/>
    <xf numFmtId="0" fontId="81" fillId="0" borderId="0" xfId="0" applyFont="1"/>
    <xf numFmtId="0" fontId="81" fillId="2" borderId="0" xfId="0" applyFont="1" applyFill="1"/>
    <xf numFmtId="0" fontId="12" fillId="0" borderId="0" xfId="0" applyFont="1"/>
    <xf numFmtId="0" fontId="82" fillId="2" borderId="0" xfId="0" applyFont="1" applyFill="1"/>
    <xf numFmtId="0" fontId="14" fillId="0" borderId="20" xfId="0" applyFont="1" applyBorder="1" applyAlignment="1">
      <alignment wrapText="1"/>
    </xf>
    <xf numFmtId="0" fontId="83" fillId="2" borderId="0" xfId="0" applyFont="1" applyFill="1"/>
    <xf numFmtId="0" fontId="18" fillId="2" borderId="0" xfId="0" applyFont="1" applyFill="1"/>
    <xf numFmtId="0" fontId="18" fillId="9" borderId="0" xfId="0" applyFont="1" applyFill="1"/>
    <xf numFmtId="0" fontId="17" fillId="0" borderId="0" xfId="0" applyFont="1" applyAlignment="1">
      <alignment horizontal="justify" vertical="center" wrapText="1"/>
    </xf>
    <xf numFmtId="0" fontId="14" fillId="9" borderId="2"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23" fillId="9" borderId="0" xfId="0" applyFont="1" applyFill="1"/>
    <xf numFmtId="0" fontId="18" fillId="8" borderId="0" xfId="0" applyFont="1" applyFill="1"/>
    <xf numFmtId="0" fontId="24" fillId="0" borderId="0" xfId="10" applyFont="1" applyFill="1" applyBorder="1" applyAlignment="1">
      <alignment horizontal="left" vertical="center"/>
    </xf>
    <xf numFmtId="0" fontId="24" fillId="0" borderId="0" xfId="11" applyFont="1" applyFill="1" applyBorder="1" applyAlignment="1">
      <alignment vertical="center"/>
    </xf>
    <xf numFmtId="0" fontId="14" fillId="0" borderId="0" xfId="5" applyFont="1">
      <alignment vertical="center"/>
    </xf>
    <xf numFmtId="0" fontId="14" fillId="0" borderId="0" xfId="8" applyFont="1">
      <alignment vertical="center"/>
    </xf>
    <xf numFmtId="0" fontId="24" fillId="0" borderId="0" xfId="10" applyFont="1" applyFill="1" applyBorder="1" applyAlignment="1">
      <alignment vertical="center"/>
    </xf>
    <xf numFmtId="0" fontId="24" fillId="0" borderId="3" xfId="5" applyFont="1" applyBorder="1" applyAlignment="1">
      <alignment horizontal="center" vertical="center" wrapText="1"/>
    </xf>
    <xf numFmtId="0" fontId="24" fillId="0" borderId="2" xfId="12" applyFont="1" applyFill="1" applyBorder="1" applyAlignment="1">
      <alignment horizontal="center" vertical="center" wrapText="1"/>
    </xf>
    <xf numFmtId="0" fontId="24" fillId="0" borderId="5" xfId="5" applyFont="1" applyBorder="1" applyAlignment="1">
      <alignment horizontal="center" vertical="center" wrapText="1"/>
    </xf>
    <xf numFmtId="0" fontId="24" fillId="0" borderId="1" xfId="8" applyFont="1" applyBorder="1">
      <alignment vertical="center"/>
    </xf>
    <xf numFmtId="0" fontId="14" fillId="0" borderId="1" xfId="5" applyFont="1" applyBorder="1">
      <alignment vertical="center"/>
    </xf>
    <xf numFmtId="0" fontId="24" fillId="0" borderId="2" xfId="5" quotePrefix="1" applyFont="1" applyBorder="1" applyAlignment="1">
      <alignment horizontal="center" vertical="center"/>
    </xf>
    <xf numFmtId="0" fontId="14" fillId="8" borderId="0" xfId="5" quotePrefix="1" applyFont="1" applyFill="1" applyAlignment="1">
      <alignment horizontal="center" vertical="center"/>
    </xf>
    <xf numFmtId="3" fontId="14" fillId="8" borderId="0" xfId="6" applyFont="1" applyFill="1" applyBorder="1">
      <alignment horizontal="right" vertical="center"/>
      <protection locked="0"/>
    </xf>
    <xf numFmtId="3" fontId="23" fillId="9" borderId="0" xfId="0" applyNumberFormat="1" applyFont="1" applyFill="1"/>
    <xf numFmtId="0" fontId="14" fillId="0" borderId="0" xfId="5" quotePrefix="1" applyFont="1" applyAlignment="1">
      <alignment horizontal="center" vertical="center"/>
    </xf>
    <xf numFmtId="0" fontId="14" fillId="0" borderId="0" xfId="5" applyFont="1" applyAlignment="1">
      <alignment horizontal="left" vertical="center" wrapText="1" indent="1"/>
    </xf>
    <xf numFmtId="3" fontId="14" fillId="0" borderId="0" xfId="6" applyFont="1" applyFill="1" applyBorder="1">
      <alignment horizontal="right" vertical="center"/>
      <protection locked="0"/>
    </xf>
    <xf numFmtId="0" fontId="14" fillId="0" borderId="0" xfId="5" applyFont="1" applyAlignment="1">
      <alignment horizontal="left" vertical="center" wrapText="1" indent="2"/>
    </xf>
    <xf numFmtId="3" fontId="55" fillId="0" borderId="0" xfId="6" applyFont="1" applyFill="1" applyBorder="1">
      <alignment horizontal="right" vertical="center"/>
      <protection locked="0"/>
    </xf>
    <xf numFmtId="3" fontId="28" fillId="0" borderId="0" xfId="6" applyFont="1" applyFill="1" applyBorder="1">
      <alignment horizontal="right" vertical="center"/>
      <protection locked="0"/>
    </xf>
    <xf numFmtId="0" fontId="28" fillId="0" borderId="0" xfId="0" applyFont="1" applyAlignment="1">
      <alignment horizontal="right"/>
    </xf>
    <xf numFmtId="0" fontId="14" fillId="0" borderId="0" xfId="5" quotePrefix="1" applyFont="1" applyAlignment="1">
      <alignment horizontal="right" vertical="center"/>
    </xf>
    <xf numFmtId="0" fontId="24" fillId="0" borderId="0" xfId="10" applyFont="1" applyFill="1" applyBorder="1" applyAlignment="1">
      <alignment horizontal="left" vertical="center" indent="1"/>
    </xf>
    <xf numFmtId="0" fontId="14" fillId="0" borderId="0" xfId="8" applyFont="1" applyAlignment="1">
      <alignment horizontal="left" vertical="center" wrapText="1" indent="1"/>
    </xf>
    <xf numFmtId="0" fontId="14" fillId="0" borderId="3" xfId="8" applyFont="1" applyBorder="1">
      <alignment vertical="center"/>
    </xf>
    <xf numFmtId="0" fontId="24" fillId="0" borderId="3" xfId="12" applyFont="1" applyFill="1" applyBorder="1" applyAlignment="1">
      <alignment horizontal="center" vertical="center" wrapText="1"/>
    </xf>
    <xf numFmtId="0" fontId="14" fillId="0" borderId="1" xfId="8" applyFont="1" applyBorder="1" applyAlignment="1">
      <alignment horizontal="left" vertical="center" wrapText="1" indent="1"/>
    </xf>
    <xf numFmtId="0" fontId="14" fillId="0" borderId="2" xfId="5" quotePrefix="1" applyFont="1" applyBorder="1" applyAlignment="1">
      <alignment horizontal="center" vertical="center"/>
    </xf>
    <xf numFmtId="0" fontId="14" fillId="8" borderId="0" xfId="5" applyFont="1" applyFill="1" applyAlignment="1">
      <alignment horizontal="left" vertical="center" wrapText="1" indent="1"/>
    </xf>
    <xf numFmtId="3" fontId="28" fillId="8" borderId="0" xfId="6" applyFont="1" applyFill="1" applyBorder="1" applyAlignment="1">
      <alignment horizontal="center" vertical="center"/>
      <protection locked="0"/>
    </xf>
    <xf numFmtId="0" fontId="14" fillId="0" borderId="0" xfId="5" applyFont="1" applyAlignment="1">
      <alignment horizontal="left" vertical="center" wrapText="1" indent="3"/>
    </xf>
    <xf numFmtId="3" fontId="32" fillId="8" borderId="0" xfId="6" applyFont="1" applyFill="1" applyBorder="1" applyAlignment="1">
      <alignment horizontal="center" vertical="center"/>
      <protection locked="0"/>
    </xf>
    <xf numFmtId="3" fontId="28" fillId="8" borderId="0" xfId="6" applyFont="1" applyFill="1" applyBorder="1">
      <alignment horizontal="right" vertical="center"/>
      <protection locked="0"/>
    </xf>
    <xf numFmtId="0" fontId="24" fillId="0" borderId="0" xfId="5" quotePrefix="1" applyFont="1" applyAlignment="1">
      <alignment horizontal="center" vertical="center"/>
    </xf>
    <xf numFmtId="0" fontId="24" fillId="0" borderId="0" xfId="5" applyFont="1" applyAlignment="1">
      <alignment horizontal="left" vertical="center" wrapText="1" indent="1"/>
    </xf>
    <xf numFmtId="3" fontId="24" fillId="0" borderId="0" xfId="6" applyFont="1" applyFill="1" applyBorder="1">
      <alignment horizontal="right" vertical="center"/>
      <protection locked="0"/>
    </xf>
    <xf numFmtId="3" fontId="24" fillId="0" borderId="0" xfId="6" applyFont="1" applyFill="1" applyBorder="1" applyAlignment="1">
      <alignment horizontal="center" vertical="center"/>
      <protection locked="0"/>
    </xf>
    <xf numFmtId="0" fontId="32" fillId="0" borderId="0" xfId="11" applyFont="1" applyFill="1" applyBorder="1" applyAlignment="1">
      <alignment vertical="center" wrapText="1"/>
    </xf>
    <xf numFmtId="0" fontId="24" fillId="0" borderId="0" xfId="10" applyFont="1" applyFill="1" applyBorder="1" applyAlignment="1">
      <alignment vertical="center" wrapText="1"/>
    </xf>
    <xf numFmtId="0" fontId="24" fillId="0" borderId="1" xfId="10" applyFont="1" applyFill="1" applyBorder="1" applyAlignment="1">
      <alignment vertical="center" wrapText="1"/>
    </xf>
    <xf numFmtId="0" fontId="28" fillId="0" borderId="0" xfId="8" applyFont="1">
      <alignment vertical="center"/>
    </xf>
    <xf numFmtId="49" fontId="14" fillId="0" borderId="0" xfId="0" applyNumberFormat="1" applyFont="1" applyAlignment="1">
      <alignment horizontal="center" vertical="center"/>
    </xf>
    <xf numFmtId="0" fontId="14" fillId="2" borderId="0" xfId="0" applyFont="1" applyFill="1"/>
    <xf numFmtId="0" fontId="84" fillId="0" borderId="0" xfId="0" applyFont="1" applyAlignment="1">
      <alignment horizontal="left" vertical="center"/>
    </xf>
    <xf numFmtId="0" fontId="24" fillId="0" borderId="13" xfId="0" applyFont="1" applyBorder="1" applyAlignment="1">
      <alignment horizontal="center" vertical="center"/>
    </xf>
    <xf numFmtId="0" fontId="85" fillId="0" borderId="0" xfId="0" applyFont="1" applyAlignment="1">
      <alignment horizontal="left" vertical="center"/>
    </xf>
    <xf numFmtId="0" fontId="85" fillId="0" borderId="0" xfId="0" applyFont="1" applyAlignment="1">
      <alignment horizontal="center" vertical="center"/>
    </xf>
    <xf numFmtId="0" fontId="85" fillId="0" borderId="0" xfId="0" applyFont="1" applyAlignment="1">
      <alignment vertical="center"/>
    </xf>
    <xf numFmtId="0" fontId="22" fillId="0" borderId="0" xfId="0" applyFont="1" applyAlignment="1">
      <alignment horizontal="right"/>
    </xf>
    <xf numFmtId="0" fontId="56" fillId="0" borderId="1" xfId="0" applyFont="1" applyBorder="1" applyAlignment="1">
      <alignment horizontal="left"/>
    </xf>
    <xf numFmtId="0" fontId="86" fillId="0" borderId="1" xfId="0" applyFont="1" applyBorder="1" applyAlignment="1">
      <alignment vertical="center" wrapText="1"/>
    </xf>
    <xf numFmtId="0" fontId="24" fillId="0" borderId="2" xfId="0" applyFont="1" applyBorder="1" applyAlignment="1">
      <alignment horizontal="left" vertical="top" wrapText="1"/>
    </xf>
    <xf numFmtId="0" fontId="21" fillId="0" borderId="0" xfId="0" applyFont="1" applyAlignment="1">
      <alignment horizontal="right" vertical="top" wrapText="1"/>
    </xf>
    <xf numFmtId="0" fontId="21" fillId="0" borderId="4" xfId="0" applyFont="1" applyBorder="1" applyAlignment="1">
      <alignment vertical="top"/>
    </xf>
    <xf numFmtId="0" fontId="14" fillId="0" borderId="11" xfId="0" applyFont="1" applyBorder="1" applyAlignment="1">
      <alignment horizontal="left" vertical="top" wrapText="1"/>
    </xf>
    <xf numFmtId="0" fontId="14" fillId="0" borderId="11" xfId="0" applyFont="1" applyBorder="1" applyAlignment="1">
      <alignment horizontal="left" vertical="top"/>
    </xf>
    <xf numFmtId="0" fontId="21" fillId="8" borderId="0" xfId="0" applyFont="1" applyFill="1" applyAlignment="1">
      <alignment horizontal="right" vertical="top" wrapText="1"/>
    </xf>
    <xf numFmtId="0" fontId="21" fillId="8" borderId="4" xfId="0" applyFont="1" applyFill="1" applyBorder="1" applyAlignment="1">
      <alignment vertical="top"/>
    </xf>
    <xf numFmtId="0" fontId="14" fillId="8" borderId="11" xfId="0" applyFont="1" applyFill="1" applyBorder="1" applyAlignment="1">
      <alignment horizontal="left" vertical="top" wrapText="1"/>
    </xf>
    <xf numFmtId="0" fontId="14" fillId="8" borderId="11" xfId="22" applyFont="1" applyFill="1" applyBorder="1" applyAlignment="1">
      <alignment horizontal="left" vertical="top" wrapText="1"/>
    </xf>
    <xf numFmtId="0" fontId="14" fillId="8" borderId="11" xfId="0" applyFont="1" applyFill="1" applyBorder="1" applyAlignment="1">
      <alignment horizontal="left" vertical="top"/>
    </xf>
    <xf numFmtId="0" fontId="21" fillId="0" borderId="4" xfId="0" applyFont="1" applyBorder="1" applyAlignment="1">
      <alignment vertical="top" wrapText="1"/>
    </xf>
    <xf numFmtId="0" fontId="14" fillId="0" borderId="11" xfId="22" applyFont="1" applyFill="1" applyBorder="1" applyAlignment="1">
      <alignment horizontal="left" vertical="top"/>
    </xf>
    <xf numFmtId="0" fontId="14" fillId="0" borderId="15" xfId="0" applyFont="1" applyBorder="1" applyAlignment="1">
      <alignment horizontal="left" vertical="top" wrapText="1"/>
    </xf>
    <xf numFmtId="0" fontId="14" fillId="0" borderId="4" xfId="0" applyFont="1" applyBorder="1" applyAlignment="1">
      <alignment horizontal="left" vertical="top" wrapText="1"/>
    </xf>
    <xf numFmtId="9" fontId="14" fillId="0" borderId="11" xfId="0" applyNumberFormat="1" applyFont="1" applyBorder="1" applyAlignment="1">
      <alignment horizontal="left" vertical="top" wrapText="1"/>
    </xf>
    <xf numFmtId="14" fontId="14" fillId="0" borderId="11" xfId="0" applyNumberFormat="1" applyFont="1" applyBorder="1" applyAlignment="1">
      <alignment horizontal="left" vertical="top"/>
    </xf>
    <xf numFmtId="14" fontId="14" fillId="0" borderId="11" xfId="0" applyNumberFormat="1" applyFont="1" applyBorder="1" applyAlignment="1">
      <alignment horizontal="left" vertical="top" wrapText="1"/>
    </xf>
    <xf numFmtId="0" fontId="14" fillId="0" borderId="0" xfId="0" applyFont="1" applyAlignment="1">
      <alignment horizontal="right" vertical="top" wrapText="1"/>
    </xf>
    <xf numFmtId="0" fontId="14" fillId="0" borderId="4" xfId="0" applyFont="1" applyBorder="1" applyAlignment="1">
      <alignment vertical="top"/>
    </xf>
    <xf numFmtId="0" fontId="27" fillId="0" borderId="11" xfId="17" applyFont="1" applyFill="1" applyBorder="1" applyAlignment="1">
      <alignment horizontal="left" vertical="top" wrapText="1"/>
    </xf>
    <xf numFmtId="0" fontId="25" fillId="6" borderId="0" xfId="0" applyFont="1" applyFill="1" applyAlignment="1">
      <alignment horizontal="right" vertical="center"/>
    </xf>
    <xf numFmtId="0" fontId="19" fillId="6" borderId="0" xfId="0" applyFont="1" applyFill="1" applyAlignment="1">
      <alignment horizontal="left" vertical="top"/>
    </xf>
    <xf numFmtId="0" fontId="20" fillId="6" borderId="0" xfId="0" applyFont="1" applyFill="1" applyAlignment="1">
      <alignment horizontal="left" vertical="top"/>
    </xf>
    <xf numFmtId="0" fontId="22" fillId="6" borderId="0" xfId="0" applyFont="1" applyFill="1" applyAlignment="1">
      <alignment horizontal="left" vertical="top"/>
    </xf>
    <xf numFmtId="0" fontId="87" fillId="0" borderId="0" xfId="0" applyFont="1" applyAlignment="1">
      <alignment wrapText="1"/>
    </xf>
    <xf numFmtId="0" fontId="88" fillId="0" borderId="0" xfId="0" applyFont="1"/>
    <xf numFmtId="0" fontId="89" fillId="0" borderId="0" xfId="0" applyFont="1" applyAlignment="1">
      <alignment vertical="center" wrapText="1"/>
    </xf>
    <xf numFmtId="0" fontId="80" fillId="0" borderId="0" xfId="0" applyFont="1"/>
    <xf numFmtId="0" fontId="90" fillId="0" borderId="0" xfId="0" applyFont="1" applyAlignment="1">
      <alignment horizontal="center" vertical="center" wrapText="1"/>
    </xf>
    <xf numFmtId="0" fontId="21" fillId="0" borderId="0" xfId="0" applyFont="1" applyAlignment="1">
      <alignment vertical="center" wrapText="1"/>
    </xf>
    <xf numFmtId="0" fontId="21" fillId="0" borderId="1" xfId="0" applyFont="1" applyBorder="1" applyAlignment="1">
      <alignment vertical="center" wrapText="1"/>
    </xf>
    <xf numFmtId="0" fontId="14" fillId="0" borderId="0" xfId="1" applyNumberFormat="1" applyFont="1" applyFill="1" applyBorder="1" applyAlignment="1">
      <alignment wrapText="1"/>
    </xf>
    <xf numFmtId="164" fontId="14" fillId="0" borderId="0" xfId="1" applyNumberFormat="1" applyFont="1" applyAlignment="1">
      <alignment wrapText="1"/>
    </xf>
    <xf numFmtId="10" fontId="14" fillId="0" borderId="0" xfId="1" applyNumberFormat="1" applyFont="1" applyAlignment="1">
      <alignment wrapText="1"/>
    </xf>
    <xf numFmtId="164" fontId="14" fillId="0" borderId="0" xfId="1" applyNumberFormat="1" applyFont="1" applyFill="1" applyAlignment="1">
      <alignment wrapText="1"/>
    </xf>
    <xf numFmtId="10" fontId="29" fillId="9" borderId="0" xfId="0" applyNumberFormat="1" applyFont="1" applyFill="1"/>
    <xf numFmtId="0" fontId="14" fillId="8" borderId="0" xfId="1" applyNumberFormat="1" applyFont="1" applyFill="1" applyBorder="1" applyAlignment="1">
      <alignment wrapText="1"/>
    </xf>
    <xf numFmtId="164" fontId="14" fillId="8" borderId="0" xfId="1" applyNumberFormat="1" applyFont="1" applyFill="1" applyAlignment="1">
      <alignment wrapText="1"/>
    </xf>
    <xf numFmtId="10" fontId="14" fillId="8" borderId="0" xfId="1" applyNumberFormat="1" applyFont="1" applyFill="1" applyAlignment="1">
      <alignment wrapText="1"/>
    </xf>
    <xf numFmtId="0" fontId="26" fillId="0" borderId="0" xfId="0" applyFont="1" applyAlignment="1">
      <alignment horizontal="left" vertical="center" wrapText="1" indent="1"/>
    </xf>
    <xf numFmtId="3" fontId="14" fillId="0" borderId="0" xfId="0" applyNumberFormat="1" applyFont="1"/>
    <xf numFmtId="3" fontId="28" fillId="0" borderId="0" xfId="0" applyNumberFormat="1" applyFont="1"/>
    <xf numFmtId="10" fontId="14" fillId="0" borderId="0" xfId="1" applyNumberFormat="1" applyFont="1" applyBorder="1"/>
    <xf numFmtId="0" fontId="24" fillId="0" borderId="2" xfId="0" applyFont="1" applyBorder="1" applyAlignment="1">
      <alignment horizontal="center" vertical="center" wrapText="1"/>
    </xf>
    <xf numFmtId="0" fontId="15" fillId="0" borderId="0" xfId="0" applyFont="1" applyAlignment="1">
      <alignment horizontal="left" vertical="center" wrapText="1"/>
    </xf>
    <xf numFmtId="0" fontId="15" fillId="0" borderId="0" xfId="0" applyFont="1" applyAlignment="1">
      <alignment wrapText="1"/>
    </xf>
    <xf numFmtId="0" fontId="14" fillId="0" borderId="11" xfId="0" applyFont="1" applyFill="1" applyBorder="1" applyAlignment="1">
      <alignment horizontal="left" vertical="top" wrapText="1"/>
    </xf>
    <xf numFmtId="0" fontId="14" fillId="0" borderId="11" xfId="0" applyFont="1" applyFill="1" applyBorder="1" applyAlignment="1">
      <alignment horizontal="left" vertical="top"/>
    </xf>
    <xf numFmtId="0" fontId="15" fillId="0" borderId="0" xfId="0" applyFont="1" applyAlignment="1">
      <alignment horizontal="left" wrapText="1"/>
    </xf>
    <xf numFmtId="0" fontId="24" fillId="0" borderId="2" xfId="0" applyFont="1" applyBorder="1" applyAlignment="1">
      <alignment horizontal="center" vertical="center" wrapText="1"/>
    </xf>
    <xf numFmtId="0" fontId="14" fillId="8" borderId="0" xfId="0" applyFont="1" applyFill="1" applyAlignment="1">
      <alignment horizontal="left" vertical="center" wrapText="1"/>
    </xf>
    <xf numFmtId="0" fontId="14" fillId="0" borderId="0" xfId="0" applyFont="1" applyAlignment="1">
      <alignment horizontal="left" vertical="center" wrapText="1"/>
    </xf>
    <xf numFmtId="0" fontId="24" fillId="0" borderId="0" xfId="0" applyFont="1" applyAlignment="1">
      <alignment vertical="center" wrapText="1"/>
    </xf>
    <xf numFmtId="0" fontId="14" fillId="8" borderId="0" xfId="0" applyFont="1" applyFill="1" applyAlignment="1">
      <alignment vertical="center" wrapText="1"/>
    </xf>
    <xf numFmtId="0" fontId="14" fillId="0" borderId="0" xfId="0" applyFont="1" applyAlignment="1">
      <alignment vertical="center" wrapText="1"/>
    </xf>
    <xf numFmtId="0" fontId="14" fillId="0" borderId="0" xfId="2" applyFont="1" applyAlignment="1">
      <alignment horizontal="left" wrapText="1"/>
    </xf>
    <xf numFmtId="0" fontId="24" fillId="0" borderId="0" xfId="0" applyFont="1" applyAlignment="1">
      <alignment horizontal="left" vertical="center" wrapText="1"/>
    </xf>
    <xf numFmtId="0" fontId="28" fillId="0" borderId="0" xfId="0" applyFont="1" applyAlignment="1">
      <alignment vertical="center" wrapText="1"/>
    </xf>
    <xf numFmtId="0" fontId="14" fillId="0" borderId="0" xfId="0" applyFont="1" applyAlignment="1">
      <alignment horizontal="center" vertical="center" wrapText="1"/>
    </xf>
    <xf numFmtId="0" fontId="24" fillId="0" borderId="1" xfId="0" applyFont="1" applyBorder="1" applyAlignment="1">
      <alignment horizontal="left"/>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8" fillId="0" borderId="0" xfId="0" applyFont="1" applyAlignment="1">
      <alignment vertical="center" wrapText="1"/>
    </xf>
    <xf numFmtId="3" fontId="14" fillId="0" borderId="0" xfId="0" applyNumberFormat="1" applyFont="1" applyFill="1" applyAlignment="1">
      <alignment wrapText="1"/>
    </xf>
    <xf numFmtId="0" fontId="29" fillId="0" borderId="0" xfId="0" applyFont="1" applyFill="1"/>
    <xf numFmtId="10" fontId="28" fillId="0" borderId="0" xfId="1" applyNumberFormat="1" applyFont="1" applyFill="1" applyBorder="1"/>
    <xf numFmtId="164" fontId="32" fillId="0" borderId="0" xfId="3" applyNumberFormat="1" applyFont="1" applyAlignment="1">
      <alignment horizontal="right"/>
    </xf>
    <xf numFmtId="10" fontId="32" fillId="0" borderId="0" xfId="1" applyNumberFormat="1" applyFont="1" applyFill="1" applyBorder="1"/>
    <xf numFmtId="3" fontId="28" fillId="0" borderId="0" xfId="0" applyNumberFormat="1" applyFont="1" applyFill="1" applyAlignment="1">
      <alignment vertical="center" wrapText="1"/>
    </xf>
    <xf numFmtId="0" fontId="28" fillId="0" borderId="0" xfId="0" applyFont="1" applyFill="1" applyAlignment="1">
      <alignment vertical="center" wrapText="1"/>
    </xf>
    <xf numFmtId="1" fontId="28" fillId="0" borderId="0" xfId="0" applyNumberFormat="1" applyFont="1" applyAlignment="1">
      <alignment vertical="center" wrapText="1"/>
    </xf>
    <xf numFmtId="3" fontId="28" fillId="8" borderId="0" xfId="0" applyNumberFormat="1" applyFont="1" applyFill="1" applyAlignment="1">
      <alignment vertical="center" wrapText="1"/>
    </xf>
    <xf numFmtId="3" fontId="14" fillId="0" borderId="0" xfId="0" applyNumberFormat="1" applyFont="1" applyFill="1" applyAlignment="1">
      <alignment vertical="center" wrapText="1"/>
    </xf>
    <xf numFmtId="1" fontId="14" fillId="0" borderId="0" xfId="0" applyNumberFormat="1" applyFont="1" applyFill="1" applyAlignment="1">
      <alignment vertical="center" wrapText="1"/>
    </xf>
    <xf numFmtId="164" fontId="28" fillId="8" borderId="0" xfId="9" applyNumberFormat="1" applyFont="1" applyFill="1" applyAlignment="1">
      <alignment horizontal="right" vertical="center" wrapText="1"/>
    </xf>
    <xf numFmtId="14" fontId="24" fillId="0" borderId="1" xfId="0" applyNumberFormat="1" applyFont="1" applyBorder="1" applyAlignment="1">
      <alignment horizontal="right"/>
    </xf>
    <xf numFmtId="0" fontId="24" fillId="0" borderId="2"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0" xfId="0" applyFont="1" applyAlignment="1">
      <alignment vertical="center" wrapText="1"/>
    </xf>
    <xf numFmtId="0" fontId="14" fillId="0" borderId="0" xfId="0" applyFont="1" applyAlignment="1">
      <alignment horizontal="left" vertical="center" wrapText="1" indent="2"/>
    </xf>
    <xf numFmtId="0" fontId="14" fillId="8" borderId="0" xfId="0" applyFont="1" applyFill="1" applyAlignment="1">
      <alignment vertical="center" wrapText="1"/>
    </xf>
    <xf numFmtId="0" fontId="14" fillId="0" borderId="0" xfId="0" applyFont="1" applyAlignment="1">
      <alignment vertical="center" wrapText="1"/>
    </xf>
    <xf numFmtId="0" fontId="28" fillId="8" borderId="0" xfId="0" applyFont="1" applyFill="1" applyAlignment="1">
      <alignment vertical="center" wrapText="1"/>
    </xf>
    <xf numFmtId="0" fontId="28" fillId="0" borderId="0" xfId="0" applyFont="1" applyAlignment="1">
      <alignment vertical="center" wrapText="1"/>
    </xf>
    <xf numFmtId="0" fontId="14" fillId="8" borderId="0" xfId="0" applyFont="1" applyFill="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center" vertical="center"/>
    </xf>
    <xf numFmtId="0" fontId="14" fillId="0" borderId="0" xfId="0" applyFont="1" applyAlignment="1">
      <alignment horizontal="center" vertical="center" wrapText="1"/>
    </xf>
    <xf numFmtId="164" fontId="14" fillId="0" borderId="0" xfId="0" applyNumberFormat="1" applyFont="1" applyFill="1" applyAlignment="1">
      <alignment vertical="center" wrapText="1"/>
    </xf>
    <xf numFmtId="0" fontId="14" fillId="0" borderId="0" xfId="0" applyFont="1" applyFill="1" applyAlignment="1">
      <alignment vertical="center" wrapText="1"/>
    </xf>
    <xf numFmtId="0" fontId="14" fillId="0" borderId="0" xfId="3" applyFont="1" applyFill="1" applyAlignment="1">
      <alignment horizontal="left"/>
    </xf>
    <xf numFmtId="0" fontId="14" fillId="0" borderId="0" xfId="3" applyFont="1" applyFill="1" applyAlignment="1">
      <alignment wrapText="1"/>
    </xf>
    <xf numFmtId="0" fontId="43" fillId="0" borderId="0" xfId="4" applyFont="1" applyFill="1" applyAlignment="1">
      <alignment horizontal="right"/>
    </xf>
    <xf numFmtId="0" fontId="40" fillId="0" borderId="0" xfId="3" applyFont="1" applyFill="1"/>
    <xf numFmtId="0" fontId="44" fillId="0" borderId="0" xfId="4" applyFont="1" applyFill="1" applyAlignment="1">
      <alignment horizontal="right"/>
    </xf>
    <xf numFmtId="0" fontId="45" fillId="0" borderId="0" xfId="3" applyFont="1" applyFill="1"/>
    <xf numFmtId="0" fontId="40" fillId="0" borderId="0" xfId="3" applyFont="1" applyFill="1" applyAlignment="1">
      <alignment horizontal="right"/>
    </xf>
    <xf numFmtId="0" fontId="40" fillId="0" borderId="0" xfId="3" applyFont="1" applyFill="1" applyAlignment="1">
      <alignment horizontal="left"/>
    </xf>
    <xf numFmtId="164" fontId="24" fillId="0" borderId="0" xfId="3" applyNumberFormat="1" applyFont="1"/>
    <xf numFmtId="0" fontId="22" fillId="0" borderId="0" xfId="0" applyFont="1" applyFill="1" applyAlignment="1">
      <alignment horizontal="right"/>
    </xf>
    <xf numFmtId="10" fontId="14" fillId="0" borderId="0" xfId="0" applyNumberFormat="1" applyFont="1" applyFill="1" applyAlignment="1">
      <alignment horizontal="right" vertical="center" wrapText="1"/>
    </xf>
    <xf numFmtId="0" fontId="24" fillId="0" borderId="2" xfId="0" applyFont="1" applyFill="1" applyBorder="1" applyAlignment="1">
      <alignment horizontal="center" vertical="center" wrapText="1"/>
    </xf>
    <xf numFmtId="0" fontId="48" fillId="0" borderId="0" xfId="0" applyFont="1" applyFill="1"/>
    <xf numFmtId="0" fontId="14" fillId="0" borderId="2" xfId="0" applyFont="1" applyFill="1" applyBorder="1" applyAlignment="1">
      <alignment horizontal="center" vertical="center" wrapText="1"/>
    </xf>
    <xf numFmtId="164" fontId="28" fillId="0" borderId="0" xfId="0" applyNumberFormat="1" applyFont="1" applyFill="1" applyAlignment="1">
      <alignment vertical="center" wrapText="1"/>
    </xf>
    <xf numFmtId="0" fontId="16" fillId="0" borderId="0" xfId="2" applyFont="1" applyFill="1">
      <alignment horizontal="left"/>
    </xf>
    <xf numFmtId="0" fontId="48" fillId="0" borderId="0" xfId="0" applyFont="1" applyFill="1" applyAlignment="1">
      <alignment vertical="center"/>
    </xf>
    <xf numFmtId="0" fontId="24" fillId="0" borderId="11" xfId="0" applyFont="1" applyFill="1" applyBorder="1" applyAlignment="1">
      <alignment horizontal="center" vertical="center" wrapText="1"/>
    </xf>
    <xf numFmtId="0" fontId="24" fillId="0" borderId="0" xfId="0" applyFont="1" applyFill="1" applyAlignment="1">
      <alignment vertical="center" wrapText="1"/>
    </xf>
    <xf numFmtId="0" fontId="24" fillId="0" borderId="1" xfId="0" applyFont="1" applyFill="1" applyBorder="1" applyAlignment="1">
      <alignment vertical="center"/>
    </xf>
    <xf numFmtId="0" fontId="14" fillId="0" borderId="1" xfId="0" applyFont="1" applyFill="1" applyBorder="1" applyAlignment="1">
      <alignment vertical="center" wrapText="1"/>
    </xf>
    <xf numFmtId="0" fontId="24" fillId="0" borderId="3" xfId="0" applyFont="1" applyFill="1" applyBorder="1" applyAlignment="1">
      <alignment horizontal="center" vertical="center" wrapText="1"/>
    </xf>
    <xf numFmtId="49" fontId="14" fillId="0" borderId="0" xfId="0" applyNumberFormat="1" applyFont="1" applyFill="1" applyAlignment="1">
      <alignment horizontal="center" vertical="center" wrapText="1"/>
    </xf>
    <xf numFmtId="0" fontId="25" fillId="9" borderId="0" xfId="0" applyFont="1" applyFill="1"/>
    <xf numFmtId="0" fontId="0" fillId="9" borderId="0" xfId="0" applyFill="1"/>
    <xf numFmtId="0" fontId="25" fillId="9" borderId="0" xfId="0" applyFont="1" applyFill="1" applyBorder="1"/>
    <xf numFmtId="0" fontId="19" fillId="0" borderId="0" xfId="2" applyFont="1" applyFill="1">
      <alignment horizontal="left"/>
    </xf>
    <xf numFmtId="0" fontId="25" fillId="0" borderId="0" xfId="0" applyFont="1" applyFill="1"/>
    <xf numFmtId="0" fontId="14" fillId="0" borderId="0" xfId="2" applyFont="1" applyFill="1">
      <alignment horizontal="left"/>
    </xf>
    <xf numFmtId="0" fontId="14" fillId="0" borderId="0" xfId="2" applyFont="1" applyFill="1" applyAlignment="1"/>
    <xf numFmtId="0" fontId="19" fillId="0" borderId="2" xfId="0" applyFont="1" applyFill="1" applyBorder="1" applyAlignment="1">
      <alignment horizontal="center"/>
    </xf>
    <xf numFmtId="0" fontId="24" fillId="0" borderId="5" xfId="2" applyFont="1" applyFill="1" applyBorder="1" applyAlignment="1"/>
    <xf numFmtId="0" fontId="24" fillId="0" borderId="14" xfId="0" applyFont="1" applyFill="1" applyBorder="1"/>
    <xf numFmtId="0" fontId="14" fillId="0" borderId="1" xfId="0" applyFont="1" applyFill="1" applyBorder="1"/>
    <xf numFmtId="0" fontId="19" fillId="0" borderId="0" xfId="0" applyFont="1" applyFill="1"/>
    <xf numFmtId="0" fontId="14" fillId="0" borderId="0" xfId="0" applyFont="1" applyFill="1"/>
    <xf numFmtId="0" fontId="14" fillId="8" borderId="0" xfId="2" applyFont="1" applyFill="1">
      <alignment horizontal="left"/>
    </xf>
    <xf numFmtId="0" fontId="14" fillId="0" borderId="0" xfId="2" applyFont="1" applyFill="1" applyAlignment="1">
      <alignment horizontal="left" indent="1"/>
    </xf>
    <xf numFmtId="0" fontId="14" fillId="0" borderId="0" xfId="0" applyFont="1" applyFill="1" applyAlignment="1">
      <alignment horizontal="left" wrapText="1" indent="1"/>
    </xf>
    <xf numFmtId="0" fontId="14" fillId="0" borderId="0" xfId="0" applyFont="1" applyFill="1" applyAlignment="1">
      <alignment horizontal="left" indent="1"/>
    </xf>
    <xf numFmtId="0" fontId="14" fillId="3" borderId="0" xfId="0" applyFont="1" applyFill="1"/>
    <xf numFmtId="0" fontId="24" fillId="3" borderId="3" xfId="0" applyFont="1" applyFill="1" applyBorder="1" applyAlignment="1">
      <alignment vertical="center" wrapText="1"/>
    </xf>
    <xf numFmtId="0" fontId="24" fillId="3" borderId="2" xfId="0" applyFont="1" applyFill="1" applyBorder="1" applyAlignment="1">
      <alignment horizontal="center" vertical="center" wrapText="1"/>
    </xf>
    <xf numFmtId="0" fontId="14" fillId="0" borderId="0" xfId="0" applyFont="1" applyFill="1" applyBorder="1" applyAlignment="1">
      <alignment horizontal="left"/>
    </xf>
    <xf numFmtId="0" fontId="14" fillId="8" borderId="0" xfId="0" applyFont="1" applyFill="1" applyBorder="1" applyAlignment="1">
      <alignment horizontal="left"/>
    </xf>
    <xf numFmtId="0" fontId="16" fillId="0" borderId="0" xfId="2" applyFont="1" applyFill="1" applyAlignment="1">
      <alignment horizontal="left" vertical="center"/>
    </xf>
    <xf numFmtId="0" fontId="19" fillId="0" borderId="0" xfId="2" applyFont="1" applyFill="1" applyAlignment="1">
      <alignment horizontal="left" vertical="center"/>
    </xf>
    <xf numFmtId="0" fontId="14" fillId="0" borderId="0" xfId="2" applyFont="1" applyFill="1" applyAlignment="1">
      <alignment horizontal="left" vertical="center"/>
    </xf>
    <xf numFmtId="0" fontId="14" fillId="0" borderId="0" xfId="2" applyFont="1" applyFill="1" applyBorder="1" applyAlignment="1">
      <alignment horizontal="left" vertical="center"/>
    </xf>
    <xf numFmtId="0" fontId="14" fillId="8" borderId="0" xfId="2"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14" fillId="8" borderId="0" xfId="0" applyFont="1" applyFill="1" applyBorder="1" applyAlignment="1">
      <alignment horizontal="left" vertical="center"/>
    </xf>
    <xf numFmtId="0" fontId="19" fillId="0" borderId="0" xfId="0" applyFont="1" applyFill="1" applyAlignment="1">
      <alignment vertical="center"/>
    </xf>
    <xf numFmtId="0" fontId="25" fillId="9" borderId="0" xfId="0" applyFont="1" applyFill="1" applyAlignment="1">
      <alignment vertical="center"/>
    </xf>
    <xf numFmtId="0" fontId="14" fillId="0" borderId="1" xfId="2" applyFont="1" applyFill="1" applyBorder="1" applyAlignment="1">
      <alignment horizontal="left" vertical="center"/>
    </xf>
    <xf numFmtId="0" fontId="24" fillId="3" borderId="11" xfId="0" applyFont="1" applyFill="1" applyBorder="1" applyAlignment="1">
      <alignment vertical="center" wrapText="1"/>
    </xf>
    <xf numFmtId="0" fontId="14" fillId="3" borderId="5" xfId="0" applyFont="1" applyFill="1" applyBorder="1"/>
    <xf numFmtId="0" fontId="0" fillId="0" borderId="0" xfId="0" applyFill="1"/>
    <xf numFmtId="0" fontId="24" fillId="0" borderId="0" xfId="0" applyFont="1" applyFill="1"/>
    <xf numFmtId="0" fontId="14" fillId="0" borderId="2" xfId="0" applyFont="1" applyFill="1" applyBorder="1" applyAlignment="1">
      <alignment horizontal="center"/>
    </xf>
    <xf numFmtId="0" fontId="14" fillId="0" borderId="11" xfId="0" applyFont="1" applyFill="1" applyBorder="1" applyAlignment="1">
      <alignment vertical="center" wrapText="1"/>
    </xf>
    <xf numFmtId="0" fontId="24" fillId="0" borderId="3" xfId="0" applyFont="1" applyFill="1" applyBorder="1" applyAlignment="1">
      <alignment vertical="center" wrapText="1"/>
    </xf>
    <xf numFmtId="0" fontId="24" fillId="0" borderId="2" xfId="0" applyFont="1" applyFill="1" applyBorder="1" applyAlignment="1">
      <alignment horizontal="center" wrapText="1"/>
    </xf>
    <xf numFmtId="0" fontId="14" fillId="0" borderId="0" xfId="0" applyFont="1" applyFill="1" applyBorder="1" applyAlignment="1">
      <alignment horizontal="center" vertical="center" wrapText="1"/>
    </xf>
    <xf numFmtId="0" fontId="23" fillId="3" borderId="0" xfId="0" applyFont="1" applyFill="1"/>
    <xf numFmtId="0" fontId="14" fillId="3" borderId="2" xfId="0" applyFont="1" applyFill="1" applyBorder="1" applyAlignment="1">
      <alignment horizontal="center" vertical="center"/>
    </xf>
    <xf numFmtId="0" fontId="14" fillId="3" borderId="10" xfId="0" applyFont="1" applyFill="1" applyBorder="1" applyAlignment="1">
      <alignment horizontal="center" vertical="center"/>
    </xf>
    <xf numFmtId="0" fontId="14" fillId="0" borderId="10" xfId="0" applyFont="1" applyBorder="1" applyAlignment="1">
      <alignment horizontal="center" vertical="center"/>
    </xf>
    <xf numFmtId="0" fontId="24" fillId="3" borderId="3" xfId="0" applyFont="1" applyFill="1" applyBorder="1" applyAlignment="1">
      <alignment horizontal="center" vertical="center"/>
    </xf>
    <xf numFmtId="0" fontId="24" fillId="8" borderId="0" xfId="0" applyFont="1" applyFill="1"/>
    <xf numFmtId="164" fontId="24" fillId="8" borderId="0" xfId="9" applyNumberFormat="1" applyFont="1" applyFill="1" applyAlignment="1">
      <alignment horizontal="right" vertical="center" wrapText="1"/>
    </xf>
    <xf numFmtId="0" fontId="24" fillId="8" borderId="0" xfId="0" applyFont="1" applyFill="1" applyBorder="1" applyAlignment="1">
      <alignment horizontal="left" vertical="center"/>
    </xf>
    <xf numFmtId="166" fontId="14" fillId="8" borderId="0" xfId="9" applyNumberFormat="1" applyFont="1" applyFill="1" applyAlignment="1">
      <alignment horizontal="right" vertical="center" wrapText="1"/>
    </xf>
    <xf numFmtId="166" fontId="14" fillId="0" borderId="0" xfId="9" applyNumberFormat="1" applyFont="1" applyAlignment="1">
      <alignment horizontal="right" vertical="center" wrapText="1"/>
    </xf>
    <xf numFmtId="166" fontId="24" fillId="8" borderId="0" xfId="9" applyNumberFormat="1" applyFont="1" applyFill="1" applyAlignment="1">
      <alignment horizontal="right" vertical="center" wrapText="1"/>
    </xf>
    <xf numFmtId="0" fontId="24" fillId="0" borderId="6" xfId="0" applyFont="1" applyFill="1" applyBorder="1" applyAlignment="1">
      <alignment horizontal="center" vertical="center" wrapText="1"/>
    </xf>
    <xf numFmtId="0" fontId="24" fillId="0" borderId="1" xfId="0" applyFont="1" applyFill="1" applyBorder="1"/>
    <xf numFmtId="0" fontId="24" fillId="0" borderId="10" xfId="0" applyFont="1" applyFill="1" applyBorder="1" applyAlignment="1">
      <alignment vertical="center" wrapText="1"/>
    </xf>
    <xf numFmtId="0" fontId="14" fillId="0" borderId="5" xfId="0" applyFont="1" applyFill="1" applyBorder="1" applyAlignment="1">
      <alignment horizontal="center" vertical="center" wrapText="1"/>
    </xf>
    <xf numFmtId="0" fontId="14" fillId="0" borderId="4" xfId="0" applyFont="1" applyFill="1" applyBorder="1" applyAlignment="1">
      <alignment horizontal="center" vertical="center" wrapText="1"/>
    </xf>
    <xf numFmtId="2" fontId="14" fillId="0" borderId="0" xfId="9" applyNumberFormat="1" applyFont="1" applyAlignment="1">
      <alignment horizontal="right" vertical="center" wrapText="1"/>
    </xf>
    <xf numFmtId="0" fontId="24" fillId="8" borderId="0" xfId="0" applyFont="1" applyFill="1" applyBorder="1" applyAlignment="1">
      <alignment horizontal="left" vertical="center" wrapText="1"/>
    </xf>
    <xf numFmtId="0" fontId="14" fillId="0" borderId="0" xfId="0" applyFont="1" applyFill="1" applyBorder="1" applyAlignment="1">
      <alignment horizontal="left" vertical="top" wrapText="1" indent="1"/>
    </xf>
    <xf numFmtId="0" fontId="24" fillId="0" borderId="0" xfId="0" applyFont="1" applyFill="1" applyBorder="1" applyAlignment="1">
      <alignment horizontal="left" vertical="top" wrapText="1"/>
    </xf>
    <xf numFmtId="0" fontId="77" fillId="0" borderId="0" xfId="0" applyNumberFormat="1" applyFont="1" applyAlignment="1">
      <alignment vertical="center" wrapText="1"/>
    </xf>
    <xf numFmtId="0" fontId="50" fillId="0" borderId="0" xfId="0" applyFont="1" applyAlignment="1">
      <alignment horizontal="left" vertical="center"/>
    </xf>
    <xf numFmtId="0" fontId="24" fillId="0" borderId="1" xfId="0" applyFont="1" applyBorder="1" applyAlignment="1">
      <alignment horizontal="left" vertical="center"/>
    </xf>
    <xf numFmtId="0" fontId="50" fillId="0" borderId="5" xfId="0" applyFont="1" applyBorder="1" applyAlignment="1">
      <alignment horizontal="left" vertical="center"/>
    </xf>
    <xf numFmtId="0" fontId="32" fillId="8" borderId="0" xfId="0" applyFont="1" applyFill="1" applyAlignment="1">
      <alignment vertical="center" wrapText="1"/>
    </xf>
    <xf numFmtId="0" fontId="32" fillId="8" borderId="0" xfId="0" applyFont="1" applyFill="1" applyAlignment="1">
      <alignment horizontal="center" vertical="center" wrapText="1"/>
    </xf>
    <xf numFmtId="0" fontId="14" fillId="0" borderId="0" xfId="0" applyFont="1" applyAlignment="1">
      <alignment horizontal="left" vertical="center" wrapText="1" indent="4"/>
    </xf>
    <xf numFmtId="9" fontId="14" fillId="0" borderId="0" xfId="1" applyFont="1" applyFill="1" applyBorder="1" applyAlignment="1">
      <alignment horizontal="right" vertical="center" wrapText="1"/>
    </xf>
    <xf numFmtId="164" fontId="28" fillId="0" borderId="0" xfId="0" applyNumberFormat="1" applyFont="1" applyFill="1" applyAlignment="1">
      <alignment horizontal="right" vertical="center"/>
    </xf>
    <xf numFmtId="164" fontId="14" fillId="0" borderId="0" xfId="0" applyNumberFormat="1" applyFont="1" applyFill="1" applyAlignment="1">
      <alignment horizontal="right" vertical="center"/>
    </xf>
    <xf numFmtId="164" fontId="19" fillId="8" borderId="0" xfId="0" applyNumberFormat="1" applyFont="1" applyFill="1" applyAlignment="1">
      <alignment horizontal="center" vertical="center" wrapText="1"/>
    </xf>
    <xf numFmtId="164" fontId="14" fillId="8" borderId="0" xfId="0" applyNumberFormat="1" applyFont="1" applyFill="1" applyAlignment="1">
      <alignment horizontal="center" vertical="center" wrapText="1"/>
    </xf>
    <xf numFmtId="49" fontId="24" fillId="8" borderId="0" xfId="0" applyNumberFormat="1" applyFont="1" applyFill="1" applyAlignment="1">
      <alignment horizontal="center" vertical="center" wrapText="1"/>
    </xf>
    <xf numFmtId="164" fontId="24" fillId="8" borderId="0" xfId="3" applyNumberFormat="1" applyFont="1" applyFill="1" applyAlignment="1">
      <alignment horizontal="right"/>
    </xf>
    <xf numFmtId="10" fontId="24" fillId="8" borderId="0" xfId="1" applyNumberFormat="1" applyFont="1" applyFill="1" applyAlignment="1">
      <alignment wrapText="1"/>
    </xf>
    <xf numFmtId="164" fontId="24" fillId="8" borderId="0" xfId="0" applyNumberFormat="1" applyFont="1" applyFill="1" applyAlignment="1">
      <alignment vertical="center" wrapText="1"/>
    </xf>
    <xf numFmtId="164" fontId="32" fillId="8" borderId="0" xfId="0" applyNumberFormat="1" applyFont="1" applyFill="1" applyAlignment="1">
      <alignment vertical="center" wrapText="1"/>
    </xf>
    <xf numFmtId="0" fontId="50" fillId="0" borderId="0" xfId="0" applyFont="1" applyAlignment="1">
      <alignment vertical="center" wrapText="1"/>
    </xf>
    <xf numFmtId="49" fontId="24" fillId="0" borderId="0" xfId="0" applyNumberFormat="1" applyFont="1" applyFill="1" applyAlignment="1">
      <alignment horizontal="center" vertical="center" wrapText="1"/>
    </xf>
    <xf numFmtId="164" fontId="24" fillId="0" borderId="0" xfId="0" applyNumberFormat="1" applyFont="1" applyFill="1" applyAlignment="1">
      <alignment vertical="center" wrapText="1"/>
    </xf>
    <xf numFmtId="164" fontId="14" fillId="0" borderId="0" xfId="3" quotePrefix="1" applyNumberFormat="1" applyFont="1" applyFill="1" applyAlignment="1">
      <alignment horizontal="right"/>
    </xf>
    <xf numFmtId="164" fontId="14" fillId="0" borderId="0" xfId="9" applyNumberFormat="1" applyFont="1" applyFill="1" applyAlignment="1">
      <alignment horizontal="right" vertical="center" wrapText="1"/>
    </xf>
    <xf numFmtId="0" fontId="14" fillId="0" borderId="0" xfId="0" applyFont="1" applyFill="1" applyAlignment="1">
      <alignment horizontal="center" vertical="center" wrapText="1"/>
    </xf>
    <xf numFmtId="0" fontId="14" fillId="0" borderId="0" xfId="0" applyFont="1" applyFill="1" applyAlignment="1">
      <alignment horizontal="left" vertical="center" wrapText="1" indent="1"/>
    </xf>
    <xf numFmtId="164" fontId="28" fillId="0" borderId="0" xfId="9" applyNumberFormat="1" applyFont="1" applyFill="1" applyAlignment="1">
      <alignment horizontal="right" vertical="center" wrapText="1"/>
    </xf>
    <xf numFmtId="3" fontId="14" fillId="0" borderId="11" xfId="0" applyNumberFormat="1" applyFont="1" applyFill="1" applyBorder="1" applyAlignment="1">
      <alignment horizontal="left" vertical="top" wrapText="1"/>
    </xf>
    <xf numFmtId="3" fontId="14" fillId="0" borderId="0" xfId="6" applyFont="1" applyFill="1" applyBorder="1" applyAlignment="1">
      <alignment horizontal="right" vertical="center"/>
      <protection locked="0"/>
    </xf>
    <xf numFmtId="0" fontId="15" fillId="0" borderId="0" xfId="3" applyFont="1" applyFill="1" applyAlignment="1">
      <alignment horizontal="left" vertical="justify"/>
    </xf>
    <xf numFmtId="49" fontId="15" fillId="0" borderId="0" xfId="0" applyNumberFormat="1" applyFont="1" applyFill="1" applyAlignment="1">
      <alignment horizontal="left"/>
    </xf>
    <xf numFmtId="0" fontId="14" fillId="8" borderId="0" xfId="0" applyFont="1" applyFill="1" applyAlignment="1">
      <alignment horizontal="left" vertical="center" wrapText="1"/>
    </xf>
    <xf numFmtId="0" fontId="24" fillId="8" borderId="0" xfId="0" applyFont="1" applyFill="1" applyAlignment="1">
      <alignment vertical="center" wrapText="1"/>
    </xf>
    <xf numFmtId="0" fontId="14" fillId="8" borderId="0" xfId="0" applyFont="1" applyFill="1" applyAlignment="1">
      <alignment vertical="center" wrapText="1"/>
    </xf>
    <xf numFmtId="0" fontId="14" fillId="0" borderId="0" xfId="0" applyFont="1" applyAlignment="1">
      <alignment horizontal="left" vertical="center" wrapText="1"/>
    </xf>
    <xf numFmtId="0" fontId="14" fillId="0" borderId="0" xfId="0" applyFont="1" applyAlignment="1">
      <alignment horizontal="center" vertical="center" wrapText="1"/>
    </xf>
    <xf numFmtId="0" fontId="15" fillId="0" borderId="0" xfId="3" applyFont="1" applyFill="1" applyAlignment="1">
      <alignment horizontal="left" vertical="justify" wrapText="1"/>
    </xf>
    <xf numFmtId="0" fontId="24" fillId="0" borderId="2" xfId="0" applyFont="1" applyFill="1" applyBorder="1" applyAlignment="1">
      <alignment horizontal="center" vertical="center" wrapText="1"/>
    </xf>
    <xf numFmtId="0" fontId="14" fillId="0" borderId="0" xfId="0" applyFont="1" applyAlignment="1">
      <alignment horizontal="left" vertical="center" wrapText="1"/>
    </xf>
    <xf numFmtId="0" fontId="92" fillId="6" borderId="0" xfId="0" applyFont="1" applyFill="1"/>
    <xf numFmtId="0" fontId="14" fillId="3" borderId="0" xfId="0" applyFont="1" applyFill="1" applyBorder="1" applyAlignment="1"/>
    <xf numFmtId="0" fontId="14" fillId="3" borderId="0" xfId="0" applyFont="1" applyFill="1" applyBorder="1" applyAlignment="1">
      <alignment wrapText="1"/>
    </xf>
    <xf numFmtId="0" fontId="28" fillId="0" borderId="0" xfId="0" quotePrefix="1" applyFont="1" applyFill="1" applyAlignment="1">
      <alignment wrapText="1"/>
    </xf>
    <xf numFmtId="0" fontId="28" fillId="0" borderId="0" xfId="0" applyFont="1" applyFill="1"/>
    <xf numFmtId="0" fontId="28" fillId="0" borderId="0" xfId="0" quotePrefix="1" applyFont="1" applyFill="1"/>
    <xf numFmtId="0" fontId="14" fillId="0" borderId="0" xfId="3" applyFont="1" applyFill="1" applyAlignment="1">
      <alignment horizontal="left" wrapText="1"/>
    </xf>
    <xf numFmtId="0" fontId="0" fillId="9" borderId="0" xfId="0" applyFill="1" applyAlignment="1">
      <alignment horizontal="center" vertical="center"/>
    </xf>
    <xf numFmtId="0" fontId="81" fillId="9" borderId="0" xfId="0" applyFont="1" applyFill="1"/>
    <xf numFmtId="0" fontId="0" fillId="0" borderId="0" xfId="0" applyFill="1" applyAlignment="1">
      <alignment horizontal="center" vertical="center"/>
    </xf>
    <xf numFmtId="0" fontId="81" fillId="0" borderId="0" xfId="0" applyFont="1" applyFill="1"/>
    <xf numFmtId="0" fontId="81" fillId="0" borderId="0" xfId="0" applyFont="1" applyFill="1" applyAlignment="1">
      <alignment wrapText="1"/>
    </xf>
    <xf numFmtId="0" fontId="15" fillId="0" borderId="0" xfId="0" applyFont="1" applyFill="1"/>
    <xf numFmtId="0" fontId="38" fillId="0" borderId="0" xfId="0" applyFont="1" applyFill="1"/>
    <xf numFmtId="10" fontId="14" fillId="0" borderId="0" xfId="1" applyNumberFormat="1" applyFont="1" applyAlignment="1">
      <alignment horizontal="right" vertical="center" wrapText="1"/>
    </xf>
    <xf numFmtId="0" fontId="15" fillId="0" borderId="0" xfId="0" applyFont="1" applyFill="1" applyAlignment="1">
      <alignment horizontal="left" vertical="center"/>
    </xf>
    <xf numFmtId="0" fontId="15" fillId="0" borderId="0" xfId="0" applyFont="1" applyFill="1" applyAlignment="1">
      <alignment horizontal="left" vertical="center" wrapText="1"/>
    </xf>
    <xf numFmtId="0" fontId="15" fillId="0" borderId="0" xfId="0" applyFont="1" applyFill="1" applyAlignment="1">
      <alignment vertical="center"/>
    </xf>
    <xf numFmtId="0" fontId="20" fillId="8" borderId="19" xfId="0" applyFont="1" applyFill="1" applyBorder="1"/>
    <xf numFmtId="0" fontId="20" fillId="0" borderId="20" xfId="0" applyFont="1" applyBorder="1"/>
    <xf numFmtId="0" fontId="20" fillId="0" borderId="0" xfId="0" applyFont="1"/>
    <xf numFmtId="0" fontId="20" fillId="9" borderId="0" xfId="0" applyFont="1" applyFill="1"/>
    <xf numFmtId="0" fontId="28" fillId="9" borderId="0" xfId="0" applyFont="1" applyFill="1"/>
    <xf numFmtId="3" fontId="32" fillId="0" borderId="0" xfId="0" applyNumberFormat="1" applyFont="1" applyAlignment="1">
      <alignment vertical="center" wrapText="1"/>
    </xf>
    <xf numFmtId="0" fontId="24" fillId="0" borderId="0" xfId="0" applyFont="1" applyAlignment="1">
      <alignment vertical="center" wrapText="1"/>
    </xf>
    <xf numFmtId="0" fontId="14" fillId="0" borderId="0" xfId="0" applyFont="1" applyAlignment="1">
      <alignment horizontal="center"/>
    </xf>
    <xf numFmtId="0" fontId="14" fillId="0" borderId="0" xfId="0" applyFont="1" applyAlignment="1">
      <alignment horizontal="left"/>
    </xf>
    <xf numFmtId="0" fontId="26" fillId="0" borderId="0" xfId="0" applyFont="1" applyAlignment="1">
      <alignment vertical="center"/>
    </xf>
    <xf numFmtId="0" fontId="15" fillId="0" borderId="0" xfId="0" applyFont="1" applyFill="1" applyAlignment="1">
      <alignment horizontal="left"/>
    </xf>
    <xf numFmtId="0" fontId="15" fillId="0" borderId="0" xfId="0" applyFont="1" applyAlignment="1">
      <alignment horizontal="left" wrapText="1"/>
    </xf>
    <xf numFmtId="0" fontId="24" fillId="0" borderId="2" xfId="0" applyFont="1" applyBorder="1" applyAlignment="1">
      <alignment horizontal="center" vertical="center" wrapText="1"/>
    </xf>
    <xf numFmtId="0" fontId="14" fillId="0" borderId="0" xfId="0" applyFont="1" applyAlignment="1">
      <alignment vertical="center" wrapText="1"/>
    </xf>
    <xf numFmtId="0" fontId="24" fillId="0" borderId="0" xfId="0" applyFont="1" applyAlignment="1">
      <alignment vertical="center" wrapText="1"/>
    </xf>
    <xf numFmtId="0" fontId="14" fillId="8" borderId="0" xfId="0" applyFont="1" applyFill="1" applyAlignment="1">
      <alignment horizontal="center" vertical="center"/>
    </xf>
    <xf numFmtId="0" fontId="24" fillId="0" borderId="12" xfId="0" applyFont="1" applyBorder="1" applyAlignment="1">
      <alignment horizontal="center" vertical="center" wrapText="1"/>
    </xf>
    <xf numFmtId="0" fontId="14" fillId="0" borderId="0" xfId="0" applyFont="1" applyAlignment="1">
      <alignment horizontal="center"/>
    </xf>
    <xf numFmtId="0" fontId="28" fillId="0" borderId="0" xfId="0" applyFont="1" applyAlignment="1">
      <alignment vertical="center" wrapText="1"/>
    </xf>
    <xf numFmtId="0" fontId="14" fillId="0" borderId="8" xfId="0" applyFont="1" applyBorder="1" applyAlignment="1">
      <alignment horizontal="center" vertical="center" wrapText="1"/>
    </xf>
    <xf numFmtId="176" fontId="18" fillId="6" borderId="0" xfId="0" applyNumberFormat="1" applyFont="1" applyFill="1"/>
    <xf numFmtId="0" fontId="14" fillId="0" borderId="0" xfId="0" applyFont="1" applyFill="1" applyBorder="1"/>
    <xf numFmtId="0" fontId="14" fillId="0" borderId="0" xfId="0" applyFont="1" applyFill="1" applyBorder="1" applyAlignment="1">
      <alignment horizontal="left" wrapText="1"/>
    </xf>
    <xf numFmtId="0" fontId="14" fillId="0" borderId="0" xfId="0" applyFont="1" applyFill="1" applyBorder="1" applyAlignment="1">
      <alignment horizontal="left" wrapText="1" indent="1"/>
    </xf>
    <xf numFmtId="174" fontId="14" fillId="0" borderId="0" xfId="23" applyNumberFormat="1" applyFont="1" applyFill="1" applyBorder="1"/>
    <xf numFmtId="0" fontId="14" fillId="0" borderId="1" xfId="0" applyFont="1" applyFill="1" applyBorder="1" applyAlignment="1">
      <alignment horizontal="left" wrapText="1" indent="1"/>
    </xf>
    <xf numFmtId="174" fontId="14" fillId="0" borderId="1" xfId="23" applyNumberFormat="1" applyFont="1" applyFill="1" applyBorder="1"/>
    <xf numFmtId="43" fontId="14" fillId="0" borderId="1" xfId="23" applyFont="1" applyFill="1" applyBorder="1"/>
    <xf numFmtId="0" fontId="14" fillId="0" borderId="13" xfId="0" applyFont="1" applyFill="1" applyBorder="1" applyAlignment="1">
      <alignment horizontal="left" wrapText="1"/>
    </xf>
    <xf numFmtId="174" fontId="14" fillId="0" borderId="13" xfId="23" applyNumberFormat="1" applyFont="1" applyFill="1" applyBorder="1"/>
    <xf numFmtId="174" fontId="14" fillId="0" borderId="13" xfId="23" applyNumberFormat="1" applyFont="1" applyFill="1" applyBorder="1" applyAlignment="1">
      <alignment horizontal="right"/>
    </xf>
    <xf numFmtId="43" fontId="14" fillId="0" borderId="5" xfId="23" applyFont="1" applyFill="1" applyBorder="1" applyAlignment="1">
      <alignment horizontal="left"/>
    </xf>
    <xf numFmtId="43" fontId="14" fillId="0" borderId="4" xfId="23" applyFont="1" applyFill="1" applyBorder="1" applyAlignment="1">
      <alignment horizontal="left"/>
    </xf>
    <xf numFmtId="49" fontId="14" fillId="0" borderId="4" xfId="23" applyNumberFormat="1" applyFont="1" applyFill="1" applyBorder="1" applyAlignment="1">
      <alignment horizontal="left" wrapText="1"/>
    </xf>
    <xf numFmtId="43" fontId="14" fillId="0" borderId="5" xfId="23" applyFont="1" applyFill="1" applyBorder="1"/>
    <xf numFmtId="43" fontId="14" fillId="0" borderId="13" xfId="23" applyFont="1" applyFill="1" applyBorder="1" applyAlignment="1">
      <alignment horizontal="center"/>
    </xf>
    <xf numFmtId="43" fontId="14" fillId="0" borderId="1" xfId="23" applyFont="1" applyFill="1" applyBorder="1" applyAlignment="1">
      <alignment horizontal="center"/>
    </xf>
    <xf numFmtId="43" fontId="14" fillId="0" borderId="0" xfId="23" applyFont="1" applyFill="1" applyBorder="1" applyAlignment="1">
      <alignment horizontal="center"/>
    </xf>
    <xf numFmtId="0" fontId="14" fillId="0" borderId="0" xfId="0" applyFont="1" applyFill="1" applyAlignment="1">
      <alignment horizontal="center"/>
    </xf>
    <xf numFmtId="164" fontId="14" fillId="0" borderId="11" xfId="0" applyNumberFormat="1" applyFont="1" applyFill="1" applyBorder="1" applyAlignment="1">
      <alignment horizontal="left" vertical="center"/>
    </xf>
    <xf numFmtId="164" fontId="14" fillId="0" borderId="11" xfId="0" applyNumberFormat="1" applyFont="1" applyBorder="1" applyAlignment="1">
      <alignment horizontal="left" vertical="center"/>
    </xf>
    <xf numFmtId="0" fontId="22" fillId="0" borderId="0" xfId="0" applyFont="1" applyBorder="1" applyAlignment="1">
      <alignment horizontal="left" vertical="top"/>
    </xf>
    <xf numFmtId="0" fontId="22" fillId="0" borderId="0" xfId="0" applyFont="1" applyFill="1" applyBorder="1" applyAlignment="1">
      <alignment horizontal="left" vertical="top"/>
    </xf>
    <xf numFmtId="164" fontId="14" fillId="0" borderId="0" xfId="0" applyNumberFormat="1" applyFont="1" applyFill="1" applyBorder="1" applyAlignment="1">
      <alignment horizontal="right" vertical="center"/>
    </xf>
    <xf numFmtId="0" fontId="14" fillId="0" borderId="2" xfId="0" applyFont="1" applyBorder="1" applyAlignment="1">
      <alignment horizontal="center" vertical="top"/>
    </xf>
    <xf numFmtId="0" fontId="19" fillId="0" borderId="20" xfId="0" applyFont="1" applyFill="1" applyBorder="1" applyAlignment="1">
      <alignment wrapText="1"/>
    </xf>
    <xf numFmtId="0" fontId="24" fillId="8" borderId="0" xfId="0" applyFont="1" applyFill="1" applyAlignment="1">
      <alignment vertical="center" wrapText="1"/>
    </xf>
    <xf numFmtId="0" fontId="14" fillId="8" borderId="0" xfId="0" applyFont="1" applyFill="1" applyAlignment="1">
      <alignment horizontal="center" vertical="center"/>
    </xf>
    <xf numFmtId="0" fontId="15" fillId="0" borderId="0" xfId="0" applyFont="1" applyFill="1" applyAlignment="1">
      <alignment horizontal="left" vertical="top" wrapText="1"/>
    </xf>
    <xf numFmtId="0" fontId="25" fillId="0" borderId="0" xfId="0" applyFont="1" applyFill="1" applyAlignment="1">
      <alignment horizontal="right" vertical="center"/>
    </xf>
    <xf numFmtId="0" fontId="15" fillId="0" borderId="0" xfId="0" applyFont="1" applyFill="1" applyAlignment="1">
      <alignment horizontal="left" vertical="top"/>
    </xf>
    <xf numFmtId="0" fontId="24" fillId="8" borderId="0" xfId="0" applyFont="1" applyFill="1" applyAlignment="1">
      <alignment horizontal="center"/>
    </xf>
    <xf numFmtId="0" fontId="32" fillId="8" borderId="0" xfId="0" applyFont="1" applyFill="1"/>
    <xf numFmtId="0" fontId="24" fillId="8" borderId="0" xfId="0" applyFont="1" applyFill="1" applyAlignment="1">
      <alignment horizontal="left" vertical="center"/>
    </xf>
    <xf numFmtId="0" fontId="32" fillId="8" borderId="0" xfId="0" applyFont="1" applyFill="1" applyAlignment="1">
      <alignment horizontal="center" vertical="center"/>
    </xf>
    <xf numFmtId="0" fontId="24" fillId="8" borderId="0" xfId="0" applyFont="1" applyFill="1" applyAlignment="1">
      <alignment vertical="center"/>
    </xf>
    <xf numFmtId="0" fontId="32" fillId="8" borderId="0" xfId="0" applyFont="1" applyFill="1" applyAlignment="1">
      <alignment vertical="center"/>
    </xf>
    <xf numFmtId="9" fontId="24" fillId="8" borderId="0" xfId="1" applyFont="1" applyFill="1" applyBorder="1" applyAlignment="1">
      <alignment horizontal="right" vertical="center"/>
    </xf>
    <xf numFmtId="0" fontId="14" fillId="0" borderId="0" xfId="0" applyNumberFormat="1" applyFont="1" applyAlignment="1">
      <alignment horizontal="right" vertical="center"/>
    </xf>
    <xf numFmtId="9" fontId="14" fillId="8" borderId="0" xfId="1" applyFont="1" applyFill="1" applyBorder="1" applyAlignment="1">
      <alignment vertical="center"/>
    </xf>
    <xf numFmtId="0" fontId="15" fillId="0" borderId="0" xfId="0" applyFont="1" applyAlignment="1">
      <alignment horizontal="left" wrapText="1"/>
    </xf>
    <xf numFmtId="0" fontId="31" fillId="0" borderId="0" xfId="3" applyFont="1" applyFill="1" applyAlignment="1">
      <alignment horizontal="left" wrapText="1"/>
    </xf>
    <xf numFmtId="0" fontId="15" fillId="0" borderId="0" xfId="3" applyFont="1" applyFill="1" applyAlignment="1">
      <alignment horizontal="left" wrapText="1"/>
    </xf>
    <xf numFmtId="0" fontId="15" fillId="0" borderId="0" xfId="0" applyFont="1" applyFill="1" applyAlignment="1">
      <alignment horizontal="left" wrapText="1"/>
    </xf>
    <xf numFmtId="0" fontId="15" fillId="0" borderId="0" xfId="3" applyFont="1" applyFill="1" applyAlignment="1">
      <alignment horizontal="left" vertical="justify" wrapText="1"/>
    </xf>
    <xf numFmtId="0" fontId="24" fillId="6" borderId="0" xfId="3" applyFont="1" applyFill="1" applyAlignment="1">
      <alignment horizontal="left"/>
    </xf>
    <xf numFmtId="0" fontId="15" fillId="0" borderId="0" xfId="3" applyFont="1" applyFill="1" applyAlignment="1">
      <alignment horizontal="left" vertical="justify"/>
    </xf>
    <xf numFmtId="0" fontId="31" fillId="0" borderId="0" xfId="3" applyFont="1" applyFill="1" applyAlignment="1">
      <alignment horizontal="left" vertical="justify" wrapText="1"/>
    </xf>
    <xf numFmtId="0" fontId="24" fillId="0" borderId="0" xfId="0" applyFont="1" applyAlignment="1">
      <alignment horizontal="left" wrapText="1"/>
    </xf>
    <xf numFmtId="0" fontId="24" fillId="0" borderId="4" xfId="0" applyFont="1" applyBorder="1" applyAlignment="1">
      <alignment horizontal="left" wrapText="1"/>
    </xf>
    <xf numFmtId="0" fontId="24" fillId="0" borderId="1" xfId="0" applyFont="1" applyBorder="1" applyAlignment="1">
      <alignment horizontal="left" wrapText="1"/>
    </xf>
    <xf numFmtId="0" fontId="24" fillId="0" borderId="5" xfId="0" applyFont="1" applyBorder="1" applyAlignment="1">
      <alignment horizontal="left" wrapText="1"/>
    </xf>
    <xf numFmtId="0" fontId="24" fillId="0" borderId="2" xfId="0" applyFont="1" applyBorder="1" applyAlignment="1">
      <alignment horizontal="center" vertical="center" wrapText="1"/>
    </xf>
    <xf numFmtId="0" fontId="15" fillId="0" borderId="0" xfId="3" applyFont="1" applyFill="1" applyAlignment="1">
      <alignment horizontal="left" vertical="top" wrapText="1"/>
    </xf>
    <xf numFmtId="0" fontId="15" fillId="0" borderId="0" xfId="0" applyFont="1" applyAlignment="1">
      <alignment horizontal="left" vertical="center" wrapText="1"/>
    </xf>
    <xf numFmtId="0" fontId="14" fillId="8" borderId="0" xfId="0" applyFont="1" applyFill="1" applyAlignment="1">
      <alignment horizontal="left" vertical="center" wrapText="1"/>
    </xf>
    <xf numFmtId="0" fontId="24" fillId="8" borderId="0" xfId="0" applyFont="1" applyFill="1" applyAlignment="1">
      <alignment horizontal="left" vertical="center" wrapText="1"/>
    </xf>
    <xf numFmtId="0" fontId="15" fillId="0" borderId="0" xfId="0" applyFont="1" applyAlignment="1">
      <alignment horizontal="left" vertical="top" wrapText="1"/>
    </xf>
    <xf numFmtId="0" fontId="14" fillId="6" borderId="0" xfId="0" applyFont="1" applyFill="1" applyAlignment="1">
      <alignment horizontal="left" vertical="center" wrapText="1"/>
    </xf>
    <xf numFmtId="0" fontId="15" fillId="0" borderId="0" xfId="2" applyFont="1" applyAlignment="1">
      <alignment horizontal="left" wrapText="1"/>
    </xf>
    <xf numFmtId="0" fontId="14" fillId="0" borderId="0" xfId="0" applyFont="1" applyFill="1" applyAlignment="1">
      <alignment horizontal="left" vertical="center" wrapText="1"/>
    </xf>
    <xf numFmtId="0" fontId="24" fillId="0" borderId="13" xfId="0" applyFont="1" applyBorder="1" applyAlignment="1">
      <alignment horizontal="left" wrapText="1"/>
    </xf>
    <xf numFmtId="0" fontId="21" fillId="0" borderId="13" xfId="0" applyFont="1" applyBorder="1" applyAlignment="1">
      <alignment horizontal="left" vertical="center" wrapText="1"/>
    </xf>
    <xf numFmtId="0" fontId="71" fillId="0" borderId="6" xfId="0" applyFont="1" applyBorder="1" applyAlignment="1">
      <alignment horizontal="center" vertical="center" wrapText="1"/>
    </xf>
    <xf numFmtId="0" fontId="71" fillId="0" borderId="8" xfId="0" applyFont="1" applyBorder="1" applyAlignment="1">
      <alignment horizontal="center" vertical="center" wrapText="1"/>
    </xf>
    <xf numFmtId="0" fontId="24" fillId="0" borderId="2" xfId="0" applyFont="1" applyBorder="1" applyAlignment="1">
      <alignment horizontal="center"/>
    </xf>
    <xf numFmtId="0" fontId="24" fillId="0" borderId="10" xfId="0" applyFont="1" applyBorder="1" applyAlignment="1">
      <alignment horizontal="center" wrapText="1"/>
    </xf>
    <xf numFmtId="0" fontId="24" fillId="0" borderId="3" xfId="0" applyFont="1" applyBorder="1" applyAlignment="1">
      <alignment horizontal="center" wrapText="1"/>
    </xf>
    <xf numFmtId="9" fontId="24" fillId="0" borderId="2" xfId="0" applyNumberFormat="1"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5"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3" xfId="0" applyFont="1" applyBorder="1" applyAlignment="1">
      <alignment horizontal="center" vertical="center" wrapText="1"/>
    </xf>
    <xf numFmtId="0" fontId="14" fillId="0" borderId="9" xfId="0" applyFont="1" applyBorder="1" applyAlignment="1">
      <alignment horizontal="center" vertical="center" wrapText="1"/>
    </xf>
    <xf numFmtId="0" fontId="24" fillId="0" borderId="9" xfId="0" applyFont="1" applyBorder="1" applyAlignment="1">
      <alignment horizontal="center" vertical="center"/>
    </xf>
    <xf numFmtId="0" fontId="24" fillId="0" borderId="12" xfId="0" applyFont="1" applyBorder="1" applyAlignment="1">
      <alignment horizontal="center" vertical="center"/>
    </xf>
    <xf numFmtId="0" fontId="24" fillId="0" borderId="15" xfId="0" applyFont="1" applyBorder="1" applyAlignment="1">
      <alignment horizontal="center" vertical="center"/>
    </xf>
    <xf numFmtId="0" fontId="24" fillId="0" borderId="4" xfId="0" applyFont="1" applyBorder="1" applyAlignment="1">
      <alignment horizontal="center" vertical="center"/>
    </xf>
    <xf numFmtId="0" fontId="24" fillId="0" borderId="14" xfId="0" applyFont="1" applyBorder="1" applyAlignment="1">
      <alignment horizontal="center" vertical="center"/>
    </xf>
    <xf numFmtId="0" fontId="24" fillId="0" borderId="5" xfId="0" applyFont="1" applyBorder="1" applyAlignment="1">
      <alignment horizontal="center" vertical="center"/>
    </xf>
    <xf numFmtId="0" fontId="24" fillId="0" borderId="13" xfId="0" applyFont="1" applyBorder="1" applyAlignment="1">
      <alignment horizontal="center" vertical="center" wrapText="1"/>
    </xf>
    <xf numFmtId="49" fontId="15" fillId="0" borderId="0" xfId="0" applyNumberFormat="1" applyFont="1" applyFill="1" applyAlignment="1">
      <alignment horizontal="left" vertical="center" wrapText="1"/>
    </xf>
    <xf numFmtId="0" fontId="24" fillId="0" borderId="15" xfId="0" applyFont="1" applyBorder="1" applyAlignment="1">
      <alignment vertical="center" wrapText="1"/>
    </xf>
    <xf numFmtId="0" fontId="24" fillId="0" borderId="14" xfId="0" applyFont="1" applyBorder="1" applyAlignment="1">
      <alignment vertical="center" wrapText="1"/>
    </xf>
    <xf numFmtId="0" fontId="48" fillId="0" borderId="0" xfId="0" applyFont="1" applyAlignment="1"/>
    <xf numFmtId="0" fontId="24" fillId="0" borderId="10" xfId="0" applyFont="1" applyFill="1" applyBorder="1" applyAlignment="1">
      <alignment horizontal="center" vertical="center" wrapText="1"/>
    </xf>
    <xf numFmtId="0" fontId="24" fillId="0" borderId="11"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0" xfId="0" applyFont="1" applyFill="1" applyAlignment="1">
      <alignment vertical="center" wrapText="1"/>
    </xf>
    <xf numFmtId="0" fontId="24" fillId="0" borderId="1" xfId="0" applyFont="1" applyFill="1" applyBorder="1" applyAlignment="1">
      <alignment vertical="center" wrapText="1"/>
    </xf>
    <xf numFmtId="0" fontId="24" fillId="0" borderId="2" xfId="0" applyFont="1" applyFill="1" applyBorder="1" applyAlignment="1">
      <alignment horizontal="center" vertical="center" wrapText="1"/>
    </xf>
    <xf numFmtId="0" fontId="48" fillId="0" borderId="0" xfId="0" applyFont="1" applyFill="1" applyAlignment="1"/>
    <xf numFmtId="0" fontId="24" fillId="0" borderId="9"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14" fillId="0" borderId="0" xfId="0" applyFont="1" applyAlignment="1">
      <alignment horizontal="left" vertical="center" wrapText="1" indent="2"/>
    </xf>
    <xf numFmtId="0" fontId="24" fillId="8" borderId="0" xfId="0" applyFont="1" applyFill="1" applyAlignment="1">
      <alignment vertical="center" wrapText="1"/>
    </xf>
    <xf numFmtId="0" fontId="14" fillId="0" borderId="0" xfId="0" applyFont="1" applyAlignment="1">
      <alignment vertical="center" wrapText="1"/>
    </xf>
    <xf numFmtId="0" fontId="24" fillId="0" borderId="1" xfId="0" applyFont="1" applyBorder="1" applyAlignment="1"/>
    <xf numFmtId="0" fontId="14" fillId="0" borderId="0" xfId="0" applyFont="1" applyAlignment="1"/>
    <xf numFmtId="0" fontId="16" fillId="0" borderId="0" xfId="2" applyFont="1" applyAlignment="1">
      <alignment horizontal="left" wrapText="1"/>
    </xf>
    <xf numFmtId="0" fontId="73" fillId="0" borderId="10" xfId="19" applyFont="1" applyFill="1" applyBorder="1" applyAlignment="1">
      <alignment horizontal="center" vertical="center" wrapText="1"/>
    </xf>
    <xf numFmtId="0" fontId="73" fillId="0" borderId="11" xfId="19" applyFont="1" applyFill="1" applyBorder="1" applyAlignment="1">
      <alignment horizontal="center" vertical="center" wrapText="1"/>
    </xf>
    <xf numFmtId="0" fontId="73" fillId="0" borderId="3" xfId="19" applyFont="1" applyFill="1" applyBorder="1" applyAlignment="1">
      <alignment horizontal="center" vertical="center" wrapText="1"/>
    </xf>
    <xf numFmtId="0" fontId="24" fillId="0" borderId="9" xfId="15" applyFont="1" applyBorder="1" applyAlignment="1">
      <alignment horizontal="center" vertical="center"/>
    </xf>
    <xf numFmtId="0" fontId="24" fillId="0" borderId="13" xfId="15" applyFont="1" applyBorder="1" applyAlignment="1">
      <alignment horizontal="center" vertical="center"/>
    </xf>
    <xf numFmtId="0" fontId="24" fillId="0" borderId="12" xfId="15" applyFont="1" applyBorder="1" applyAlignment="1">
      <alignment horizontal="center" vertical="center"/>
    </xf>
    <xf numFmtId="0" fontId="24" fillId="0" borderId="15" xfId="15" applyFont="1" applyBorder="1" applyAlignment="1">
      <alignment horizontal="center" vertical="center"/>
    </xf>
    <xf numFmtId="0" fontId="24" fillId="0" borderId="14" xfId="15" applyFont="1" applyBorder="1" applyAlignment="1">
      <alignment horizontal="center" vertical="center"/>
    </xf>
    <xf numFmtId="0" fontId="24" fillId="0" borderId="10" xfId="15" applyFont="1" applyBorder="1" applyAlignment="1">
      <alignment horizontal="center" vertical="center" wrapText="1"/>
    </xf>
    <xf numFmtId="0" fontId="24" fillId="0" borderId="11" xfId="15" applyFont="1" applyBorder="1" applyAlignment="1">
      <alignment horizontal="center" vertical="center" wrapText="1"/>
    </xf>
    <xf numFmtId="0" fontId="24" fillId="0" borderId="3" xfId="15" applyFont="1" applyBorder="1" applyAlignment="1">
      <alignment horizontal="center" vertical="center" wrapText="1"/>
    </xf>
    <xf numFmtId="0" fontId="24" fillId="0" borderId="6" xfId="15" applyFont="1" applyBorder="1" applyAlignment="1">
      <alignment horizontal="center" vertical="center"/>
    </xf>
    <xf numFmtId="0" fontId="74" fillId="0" borderId="7" xfId="15" applyFont="1" applyBorder="1" applyAlignment="1">
      <alignment horizontal="center" vertical="center"/>
    </xf>
    <xf numFmtId="0" fontId="74" fillId="0" borderId="8" xfId="15" applyFont="1" applyBorder="1" applyAlignment="1">
      <alignment horizontal="center" vertical="center"/>
    </xf>
    <xf numFmtId="0" fontId="24" fillId="0" borderId="10" xfId="15" applyFont="1" applyBorder="1" applyAlignment="1">
      <alignment horizontal="center" vertical="center"/>
    </xf>
    <xf numFmtId="0" fontId="24" fillId="0" borderId="11" xfId="15" applyFont="1" applyBorder="1" applyAlignment="1">
      <alignment horizontal="center" vertical="center"/>
    </xf>
    <xf numFmtId="0" fontId="24" fillId="0" borderId="3" xfId="15" applyFont="1" applyBorder="1" applyAlignment="1">
      <alignment horizontal="center" vertical="center"/>
    </xf>
    <xf numFmtId="0" fontId="15" fillId="0" borderId="0" xfId="0" applyFont="1" applyFill="1" applyAlignment="1">
      <alignment wrapText="1"/>
    </xf>
    <xf numFmtId="0" fontId="24" fillId="0" borderId="0" xfId="0" applyFont="1" applyAlignment="1">
      <alignment horizontal="center" vertical="center" wrapText="1"/>
    </xf>
    <xf numFmtId="0" fontId="24" fillId="0" borderId="0" xfId="0" applyFont="1" applyAlignment="1">
      <alignment vertical="center" wrapText="1"/>
    </xf>
    <xf numFmtId="0" fontId="14" fillId="0" borderId="0" xfId="0" applyFont="1" applyAlignment="1">
      <alignment horizontal="center"/>
    </xf>
    <xf numFmtId="0" fontId="14" fillId="0" borderId="0" xfId="0" applyFont="1" applyAlignment="1">
      <alignment horizontal="left" wrapText="1"/>
    </xf>
    <xf numFmtId="0" fontId="15" fillId="0" borderId="0" xfId="2" applyFont="1" applyFill="1" applyAlignment="1">
      <alignment horizontal="left" wrapText="1"/>
    </xf>
    <xf numFmtId="0" fontId="14" fillId="0" borderId="0" xfId="2" applyFont="1" applyAlignment="1">
      <alignment horizontal="left" wrapText="1"/>
    </xf>
    <xf numFmtId="0" fontId="14" fillId="0" borderId="0" xfId="2" applyFont="1" applyFill="1" applyAlignment="1">
      <alignment horizontal="left" wrapText="1"/>
    </xf>
    <xf numFmtId="0" fontId="28" fillId="0" borderId="0" xfId="2" applyFont="1" applyFill="1" applyAlignment="1">
      <alignment horizontal="left" wrapText="1"/>
    </xf>
    <xf numFmtId="0" fontId="15" fillId="0" borderId="0" xfId="0" applyFont="1" applyFill="1" applyAlignment="1"/>
    <xf numFmtId="0" fontId="24" fillId="0" borderId="0" xfId="0" applyFont="1" applyAlignment="1">
      <alignment horizontal="left" vertical="center" wrapText="1"/>
    </xf>
    <xf numFmtId="0" fontId="24" fillId="0" borderId="1" xfId="0" applyFont="1" applyBorder="1" applyAlignment="1">
      <alignment horizontal="center" vertical="center" wrapText="1"/>
    </xf>
    <xf numFmtId="0" fontId="24" fillId="0" borderId="6" xfId="0" applyFont="1" applyBorder="1" applyAlignment="1">
      <alignment horizontal="left" wrapText="1"/>
    </xf>
    <xf numFmtId="0" fontId="24" fillId="0" borderId="8" xfId="0" applyFont="1" applyBorder="1" applyAlignment="1">
      <alignment horizontal="left" wrapText="1"/>
    </xf>
    <xf numFmtId="0" fontId="38" fillId="0" borderId="0" xfId="0" applyFont="1" applyFill="1" applyAlignment="1">
      <alignment horizontal="left" vertical="center" wrapText="1"/>
    </xf>
    <xf numFmtId="0" fontId="19" fillId="0" borderId="0" xfId="0" applyFont="1" applyFill="1" applyAlignment="1">
      <alignment horizontal="left" wrapText="1"/>
    </xf>
    <xf numFmtId="0" fontId="15" fillId="0" borderId="0" xfId="0" applyFont="1" applyFill="1" applyAlignment="1">
      <alignment horizontal="left" vertical="center" wrapText="1"/>
    </xf>
    <xf numFmtId="0" fontId="24" fillId="0" borderId="14" xfId="0" applyFont="1" applyFill="1" applyBorder="1" applyAlignment="1">
      <alignment horizontal="center" vertical="center" wrapText="1"/>
    </xf>
    <xf numFmtId="0" fontId="24" fillId="0" borderId="9" xfId="0" applyFont="1" applyFill="1" applyBorder="1" applyAlignment="1">
      <alignment horizontal="center" vertical="center"/>
    </xf>
    <xf numFmtId="0" fontId="24" fillId="0" borderId="13" xfId="0" applyFont="1" applyFill="1" applyBorder="1" applyAlignment="1">
      <alignment horizontal="center" vertical="center"/>
    </xf>
    <xf numFmtId="0" fontId="31" fillId="0" borderId="0" xfId="0" applyFont="1" applyFill="1" applyAlignment="1">
      <alignment horizontal="left" vertical="center" wrapText="1"/>
    </xf>
    <xf numFmtId="0" fontId="31" fillId="0" borderId="0" xfId="0" applyFont="1" applyAlignment="1">
      <alignment horizontal="left" vertical="center" wrapText="1"/>
    </xf>
    <xf numFmtId="0" fontId="24" fillId="0" borderId="6"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31" fillId="0" borderId="0" xfId="0" applyFont="1" applyFill="1" applyAlignment="1">
      <alignment horizontal="left" wrapText="1"/>
    </xf>
    <xf numFmtId="0" fontId="24" fillId="3" borderId="10" xfId="0" applyFont="1" applyFill="1" applyBorder="1" applyAlignment="1">
      <alignment horizontal="center" vertical="center" wrapText="1"/>
    </xf>
    <xf numFmtId="0" fontId="24" fillId="3" borderId="11"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9" xfId="0" applyFont="1" applyFill="1" applyBorder="1" applyAlignment="1">
      <alignment horizontal="center" vertical="center"/>
    </xf>
    <xf numFmtId="0" fontId="24" fillId="3" borderId="13" xfId="0" applyFont="1" applyFill="1" applyBorder="1" applyAlignment="1">
      <alignment horizontal="center" vertical="center"/>
    </xf>
    <xf numFmtId="0" fontId="24" fillId="3" borderId="12" xfId="0" applyFont="1" applyFill="1" applyBorder="1" applyAlignment="1">
      <alignment horizontal="center" vertical="center"/>
    </xf>
    <xf numFmtId="0" fontId="24" fillId="3" borderId="6"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24" fillId="3" borderId="8" xfId="0" applyFont="1" applyFill="1" applyBorder="1" applyAlignment="1">
      <alignment horizontal="center" vertical="center" wrapText="1"/>
    </xf>
    <xf numFmtId="43" fontId="24" fillId="0" borderId="10" xfId="23" applyFont="1" applyFill="1" applyBorder="1" applyAlignment="1">
      <alignment horizontal="center" vertical="center" wrapText="1"/>
    </xf>
    <xf numFmtId="43" fontId="24" fillId="0" borderId="2" xfId="23"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24" fillId="0" borderId="10" xfId="0" applyFont="1" applyFill="1" applyBorder="1" applyAlignment="1">
      <alignment horizontal="center" vertical="center"/>
    </xf>
    <xf numFmtId="0" fontId="15" fillId="0" borderId="0" xfId="0" applyFont="1" applyFill="1" applyAlignment="1">
      <alignment horizontal="left" vertical="top" wrapText="1"/>
    </xf>
    <xf numFmtId="0" fontId="28" fillId="8" borderId="0" xfId="0" applyFont="1" applyFill="1" applyAlignment="1">
      <alignment vertical="center" wrapText="1"/>
    </xf>
    <xf numFmtId="0" fontId="28" fillId="0" borderId="0" xfId="0" applyFont="1" applyAlignment="1">
      <alignment vertical="center" wrapText="1"/>
    </xf>
    <xf numFmtId="0" fontId="24" fillId="0" borderId="0" xfId="0" applyFont="1" applyAlignment="1">
      <alignment horizontal="left"/>
    </xf>
    <xf numFmtId="0" fontId="14" fillId="8" borderId="0" xfId="0" applyFont="1" applyFill="1" applyAlignment="1">
      <alignment horizontal="center" vertical="center"/>
    </xf>
    <xf numFmtId="0" fontId="50" fillId="0" borderId="0" xfId="0" applyFont="1" applyAlignment="1">
      <alignment vertical="center"/>
    </xf>
    <xf numFmtId="0" fontId="24" fillId="0" borderId="0" xfId="0" applyFont="1" applyAlignment="1">
      <alignment horizontal="left" vertical="center"/>
    </xf>
    <xf numFmtId="0" fontId="24" fillId="0" borderId="6" xfId="0" applyFont="1" applyBorder="1" applyAlignment="1">
      <alignment horizontal="center"/>
    </xf>
    <xf numFmtId="0" fontId="24" fillId="0" borderId="7" xfId="0" applyFont="1" applyBorder="1" applyAlignment="1">
      <alignment horizontal="center"/>
    </xf>
    <xf numFmtId="0" fontId="24" fillId="0" borderId="8" xfId="0" applyFont="1" applyBorder="1" applyAlignment="1">
      <alignment horizontal="center"/>
    </xf>
    <xf numFmtId="0" fontId="24" fillId="0" borderId="10" xfId="0" applyFont="1" applyBorder="1" applyAlignment="1">
      <alignment horizont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4" fillId="0" borderId="3" xfId="0" applyFont="1" applyBorder="1" applyAlignment="1">
      <alignment horizontal="center" vertical="center"/>
    </xf>
    <xf numFmtId="0" fontId="24" fillId="0" borderId="11" xfId="0" applyFont="1" applyBorder="1" applyAlignment="1">
      <alignment horizontal="center"/>
    </xf>
    <xf numFmtId="0" fontId="24" fillId="0" borderId="3" xfId="0" applyFont="1" applyBorder="1" applyAlignment="1">
      <alignment horizontal="center"/>
    </xf>
    <xf numFmtId="0" fontId="24" fillId="0" borderId="9" xfId="0" applyFont="1" applyBorder="1" applyAlignment="1">
      <alignment horizontal="center"/>
    </xf>
    <xf numFmtId="0" fontId="24" fillId="0" borderId="2" xfId="0" applyFont="1" applyBorder="1" applyAlignment="1">
      <alignment horizontal="center" wrapText="1"/>
    </xf>
    <xf numFmtId="0" fontId="14" fillId="0" borderId="0" xfId="0" applyFont="1" applyAlignment="1">
      <alignment horizontal="left" vertical="center" wrapText="1"/>
    </xf>
    <xf numFmtId="0" fontId="24" fillId="0" borderId="9" xfId="9" applyFont="1" applyBorder="1" applyAlignment="1">
      <alignment horizontal="center" vertical="center" wrapText="1"/>
    </xf>
    <xf numFmtId="0" fontId="24" fillId="0" borderId="12" xfId="9" applyFont="1" applyBorder="1" applyAlignment="1">
      <alignment horizontal="center" vertical="center" wrapText="1"/>
    </xf>
    <xf numFmtId="0" fontId="24" fillId="0" borderId="15" xfId="9" applyFont="1" applyBorder="1" applyAlignment="1">
      <alignment horizontal="center" vertical="center" wrapText="1"/>
    </xf>
    <xf numFmtId="0" fontId="24" fillId="0" borderId="4" xfId="9" applyFont="1" applyBorder="1" applyAlignment="1">
      <alignment horizontal="center" vertical="center" wrapText="1"/>
    </xf>
    <xf numFmtId="0" fontId="24" fillId="0" borderId="14" xfId="9" applyFont="1" applyBorder="1" applyAlignment="1">
      <alignment horizontal="center" vertical="center" wrapText="1"/>
    </xf>
    <xf numFmtId="0" fontId="24" fillId="0" borderId="5" xfId="9" applyFont="1" applyBorder="1" applyAlignment="1">
      <alignment horizontal="center" vertical="center" wrapText="1"/>
    </xf>
    <xf numFmtId="0" fontId="24" fillId="0" borderId="6" xfId="9" applyFont="1" applyBorder="1" applyAlignment="1">
      <alignment horizontal="center" vertical="center" wrapText="1"/>
    </xf>
    <xf numFmtId="0" fontId="24" fillId="0" borderId="8" xfId="9" applyFont="1" applyBorder="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center" vertical="center" wrapText="1"/>
    </xf>
    <xf numFmtId="0" fontId="24" fillId="0" borderId="13" xfId="0" applyFont="1" applyBorder="1" applyAlignment="1">
      <alignment horizontal="left" vertical="center" wrapText="1"/>
    </xf>
    <xf numFmtId="0" fontId="24" fillId="0" borderId="1" xfId="0" applyFont="1" applyBorder="1" applyAlignment="1">
      <alignment horizontal="left"/>
    </xf>
    <xf numFmtId="0" fontId="14" fillId="8" borderId="0" xfId="5" applyFont="1" applyFill="1" applyAlignment="1">
      <alignment horizontal="left" vertical="center" wrapText="1"/>
    </xf>
    <xf numFmtId="0" fontId="14" fillId="0" borderId="13" xfId="5" applyFont="1" applyBorder="1" applyAlignment="1">
      <alignment horizontal="left" vertical="center" wrapText="1"/>
    </xf>
    <xf numFmtId="0" fontId="14" fillId="0" borderId="0" xfId="5" applyFont="1" applyAlignment="1">
      <alignment horizontal="left" vertical="center" wrapText="1"/>
    </xf>
    <xf numFmtId="0" fontId="24" fillId="0" borderId="2" xfId="9" applyFont="1" applyBorder="1" applyAlignment="1">
      <alignment horizontal="center" vertical="center" wrapText="1"/>
    </xf>
    <xf numFmtId="0" fontId="24" fillId="0" borderId="9" xfId="5" applyFont="1" applyBorder="1" applyAlignment="1">
      <alignment horizontal="center" vertical="center" wrapText="1"/>
    </xf>
    <xf numFmtId="0" fontId="24" fillId="0" borderId="12" xfId="5" applyFont="1" applyBorder="1" applyAlignment="1">
      <alignment horizontal="center" vertical="center" wrapText="1"/>
    </xf>
    <xf numFmtId="0" fontId="24" fillId="0" borderId="15" xfId="5" applyFont="1" applyBorder="1" applyAlignment="1">
      <alignment horizontal="center" vertical="center" wrapText="1"/>
    </xf>
    <xf numFmtId="0" fontId="24" fillId="0" borderId="4" xfId="5" applyFont="1" applyBorder="1" applyAlignment="1">
      <alignment horizontal="center" vertical="center" wrapText="1"/>
    </xf>
    <xf numFmtId="0" fontId="24" fillId="0" borderId="6" xfId="5" applyFont="1" applyBorder="1" applyAlignment="1">
      <alignment horizontal="center" vertical="center" wrapText="1"/>
    </xf>
    <xf numFmtId="0" fontId="14" fillId="0" borderId="8" xfId="0" applyFont="1" applyBorder="1" applyAlignment="1">
      <alignment horizontal="center"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19" fillId="0" borderId="21" xfId="0" applyFont="1" applyBorder="1" applyAlignment="1">
      <alignment horizontal="left" wrapText="1"/>
    </xf>
    <xf numFmtId="0" fontId="19" fillId="0" borderId="23" xfId="0" applyFont="1" applyBorder="1" applyAlignment="1">
      <alignment horizontal="left" wrapText="1"/>
    </xf>
    <xf numFmtId="0" fontId="19" fillId="0" borderId="22" xfId="0" applyFont="1" applyBorder="1" applyAlignment="1">
      <alignment horizontal="left" wrapText="1"/>
    </xf>
    <xf numFmtId="0" fontId="19" fillId="0" borderId="27" xfId="0" applyFont="1" applyBorder="1" applyAlignment="1">
      <alignment horizontal="left" vertical="center" wrapText="1"/>
    </xf>
    <xf numFmtId="0" fontId="19" fillId="0" borderId="28" xfId="0" applyFont="1" applyBorder="1" applyAlignment="1">
      <alignment horizontal="left" vertical="center" wrapText="1"/>
    </xf>
    <xf numFmtId="0" fontId="19" fillId="0" borderId="29" xfId="0" applyFont="1" applyBorder="1" applyAlignment="1">
      <alignment horizontal="left" vertical="center" wrapText="1"/>
    </xf>
    <xf numFmtId="0" fontId="19" fillId="8" borderId="21" xfId="0" applyFont="1" applyFill="1" applyBorder="1" applyAlignment="1">
      <alignment horizontal="left"/>
    </xf>
    <xf numFmtId="0" fontId="19" fillId="8" borderId="22" xfId="0" applyFont="1" applyFill="1" applyBorder="1" applyAlignment="1">
      <alignment horizontal="left"/>
    </xf>
    <xf numFmtId="0" fontId="19" fillId="8" borderId="23" xfId="0" applyFont="1" applyFill="1" applyBorder="1" applyAlignment="1">
      <alignment horizontal="left"/>
    </xf>
    <xf numFmtId="0" fontId="19" fillId="8" borderId="16" xfId="0" applyFont="1" applyFill="1" applyBorder="1" applyAlignment="1">
      <alignment horizontal="left"/>
    </xf>
    <xf numFmtId="0" fontId="19" fillId="8" borderId="17" xfId="0" applyFont="1" applyFill="1" applyBorder="1" applyAlignment="1">
      <alignment horizontal="left"/>
    </xf>
    <xf numFmtId="0" fontId="19" fillId="8" borderId="18" xfId="0" applyFont="1" applyFill="1" applyBorder="1" applyAlignment="1">
      <alignment horizontal="left"/>
    </xf>
    <xf numFmtId="0" fontId="19" fillId="0" borderId="24" xfId="0" applyFont="1" applyBorder="1" applyAlignment="1">
      <alignment horizontal="left" wrapText="1"/>
    </xf>
    <xf numFmtId="0" fontId="19" fillId="0" borderId="25" xfId="0" applyFont="1" applyBorder="1" applyAlignment="1">
      <alignment horizontal="left" wrapText="1"/>
    </xf>
    <xf numFmtId="0" fontId="19" fillId="0" borderId="26" xfId="0" applyFont="1" applyBorder="1" applyAlignment="1">
      <alignment horizontal="left" wrapText="1"/>
    </xf>
    <xf numFmtId="0" fontId="14" fillId="0" borderId="21" xfId="0" applyFont="1" applyBorder="1" applyAlignment="1">
      <alignment horizontal="left" wrapText="1"/>
    </xf>
    <xf numFmtId="0" fontId="14" fillId="0" borderId="23" xfId="0" applyFont="1" applyBorder="1" applyAlignment="1">
      <alignment horizontal="left" wrapText="1"/>
    </xf>
    <xf numFmtId="0" fontId="14" fillId="0" borderId="0" xfId="0" applyFont="1" applyFill="1" applyAlignment="1">
      <alignment horizontal="right" vertical="top" wrapText="1"/>
    </xf>
    <xf numFmtId="0" fontId="14" fillId="0" borderId="4" xfId="0" applyFont="1" applyFill="1" applyBorder="1" applyAlignment="1">
      <alignment vertical="top"/>
    </xf>
  </cellXfs>
  <cellStyles count="24">
    <cellStyle name="=C:\WINNT35\SYSTEM32\COMMAND.COM" xfId="5" xr:uid="{82CBB6B4-8594-4171-A1AA-B8C48E33D8F5}"/>
    <cellStyle name="1 Otsikko" xfId="18" xr:uid="{E6A58B2F-C483-41F5-979E-EFE2FB1FC3B8}"/>
    <cellStyle name="2 otsikko" xfId="14" xr:uid="{A0BBB04A-D89E-439D-B46F-D89BB5B42BB6}"/>
    <cellStyle name="Heading 1 2" xfId="11" xr:uid="{F98A9279-4FBA-4F64-A46B-335633777EC3}"/>
    <cellStyle name="Heading 2 2" xfId="10" xr:uid="{CD69CE38-710F-4D4F-9262-BD6353A52600}"/>
    <cellStyle name="HeadingTable" xfId="12" xr:uid="{95D1801A-5E07-4FD7-8A7F-8AB2A4E5E82F}"/>
    <cellStyle name="Hyperlinkki" xfId="17" builtinId="8"/>
    <cellStyle name="Neutraali" xfId="22" builtinId="28"/>
    <cellStyle name="Normaali" xfId="0" builtinId="0"/>
    <cellStyle name="Normaali 2" xfId="13" xr:uid="{EA6FD018-60A2-403C-A3C8-88B9A763F5AA}"/>
    <cellStyle name="Normaali 22" xfId="3" xr:uid="{FEC84B38-3CF4-4A48-935D-99B41B28C020}"/>
    <cellStyle name="Normal 2" xfId="7" xr:uid="{7281D5CD-C0E9-4AEF-AD75-1CCED95CD781}"/>
    <cellStyle name="Normal 2 2" xfId="8" xr:uid="{D220905E-998A-4877-A443-3D972113F3F8}"/>
    <cellStyle name="Normal 2 2 2" xfId="16" xr:uid="{79F2439D-8D17-47B2-8D71-E9C589738C85}"/>
    <cellStyle name="Normal 2 5 2 2" xfId="20" xr:uid="{420B744C-8A02-4EFE-8C10-60F202F45C29}"/>
    <cellStyle name="Normal 2_~0149226 2" xfId="15" xr:uid="{1CAEC2A0-48C8-4162-B268-9A9A527BFD61}"/>
    <cellStyle name="Normal 4" xfId="21" xr:uid="{B7CDBBB0-311B-4047-8413-A2DA460CD60C}"/>
    <cellStyle name="Normal 9" xfId="19" xr:uid="{5734DFD0-AE33-4F48-9773-6F0CC78EE93E}"/>
    <cellStyle name="Normal_20 OPR" xfId="9" xr:uid="{F63EA447-BBFA-44B6-A235-C05CBEA44639}"/>
    <cellStyle name="optionalExposure" xfId="6" xr:uid="{44198B53-8F57-40BD-9CF2-C2E902848F5A}"/>
    <cellStyle name="Pilkku" xfId="23" builtinId="3"/>
    <cellStyle name="Prosenttia" xfId="1" builtinId="5"/>
    <cellStyle name="VV_otsikko1" xfId="2" xr:uid="{6DA8B581-2F89-4716-89C3-EDE2FE0C3BA1}"/>
    <cellStyle name="vv-otsikko2" xfId="4" xr:uid="{C62D4F4F-4EDB-4C28-AF7B-01DBA71D1FC9}"/>
  </cellStyles>
  <dxfs count="25">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D8E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7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51</xdr:row>
      <xdr:rowOff>9125</xdr:rowOff>
    </xdr:from>
    <xdr:to>
      <xdr:col>4</xdr:col>
      <xdr:colOff>447675</xdr:colOff>
      <xdr:row>60</xdr:row>
      <xdr:rowOff>1875259</xdr:rowOff>
    </xdr:to>
    <xdr:pic>
      <xdr:nvPicPr>
        <xdr:cNvPr id="5" name="Kuva 4">
          <a:extLst>
            <a:ext uri="{FF2B5EF4-FFF2-40B4-BE49-F238E27FC236}">
              <a16:creationId xmlns:a16="http://schemas.microsoft.com/office/drawing/2014/main" id="{6BDB0D86-F9CE-444A-A53C-6B033C92DCB9}"/>
            </a:ext>
          </a:extLst>
        </xdr:cNvPr>
        <xdr:cNvPicPr>
          <a:picLocks noChangeAspect="1"/>
        </xdr:cNvPicPr>
      </xdr:nvPicPr>
      <xdr:blipFill>
        <a:blip xmlns:r="http://schemas.openxmlformats.org/officeDocument/2006/relationships" r:embed="rId1"/>
        <a:stretch>
          <a:fillRect/>
        </a:stretch>
      </xdr:blipFill>
      <xdr:spPr>
        <a:xfrm>
          <a:off x="0" y="11191475"/>
          <a:ext cx="7321550" cy="35266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228600</xdr:colOff>
      <xdr:row>21</xdr:row>
      <xdr:rowOff>161925</xdr:rowOff>
    </xdr:from>
    <xdr:to>
      <xdr:col>3</xdr:col>
      <xdr:colOff>292722</xdr:colOff>
      <xdr:row>39</xdr:row>
      <xdr:rowOff>19050</xdr:rowOff>
    </xdr:to>
    <xdr:pic>
      <xdr:nvPicPr>
        <xdr:cNvPr id="2" name="Picture 1">
          <a:extLst>
            <a:ext uri="{FF2B5EF4-FFF2-40B4-BE49-F238E27FC236}">
              <a16:creationId xmlns:a16="http://schemas.microsoft.com/office/drawing/2014/main" id="{C1683208-5395-4A58-B0A1-32EFBD57807D}"/>
            </a:ext>
          </a:extLst>
        </xdr:cNvPr>
        <xdr:cNvPicPr>
          <a:picLocks noChangeAspect="1"/>
        </xdr:cNvPicPr>
      </xdr:nvPicPr>
      <xdr:blipFill>
        <a:blip xmlns:r="http://schemas.openxmlformats.org/officeDocument/2006/relationships" r:embed="rId1"/>
        <a:stretch>
          <a:fillRect/>
        </a:stretch>
      </xdr:blipFill>
      <xdr:spPr>
        <a:xfrm>
          <a:off x="228600" y="6438900"/>
          <a:ext cx="5731497" cy="37433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ppalveluto365.sharepoint.com/sites/srv00003/Tuotanto/Pilari%20III/2022_06/01%20Julkaisupohja_IFRS_Q2_2022_Ryhm&#228;_p&#228;&#228;laskelmat_D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ppalveluto365.sharepoint.com/sites/srv00003/Tuotanto/Pilari%20III/2022_12/01%20Julkaisupohja_IFRS_Q2_2022_Ryhm&#228;_p&#228;&#228;laskelmat_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atu"/>
      <sheetName val="SVE"/>
      <sheetName val="ENG"/>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atu"/>
      <sheetName val="SVE"/>
      <sheetName val="ENG"/>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P Theme">
  <a:themeElements>
    <a:clrScheme name="OP 2020 colors">
      <a:dk1>
        <a:srgbClr val="545454"/>
      </a:dk1>
      <a:lt1>
        <a:srgbClr val="FFFFFF"/>
      </a:lt1>
      <a:dk2>
        <a:srgbClr val="323232"/>
      </a:dk2>
      <a:lt2>
        <a:srgbClr val="DCDCDC"/>
      </a:lt2>
      <a:accent1>
        <a:srgbClr val="E45700"/>
      </a:accent1>
      <a:accent2>
        <a:srgbClr val="969696"/>
      </a:accent2>
      <a:accent3>
        <a:srgbClr val="BEBEBE"/>
      </a:accent3>
      <a:accent4>
        <a:srgbClr val="6E6E6E"/>
      </a:accent4>
      <a:accent5>
        <a:srgbClr val="D70000"/>
      </a:accent5>
      <a:accent6>
        <a:srgbClr val="FFC437"/>
      </a:accent6>
      <a:hlink>
        <a:srgbClr val="545454"/>
      </a:hlink>
      <a:folHlink>
        <a:srgbClr val="545454"/>
      </a:folHlink>
    </a:clrScheme>
    <a:fontScheme name="OP">
      <a:majorFont>
        <a:latin typeface="OP Chevin Pro Light"/>
        <a:ea typeface=""/>
        <a:cs typeface=""/>
      </a:majorFont>
      <a:minorFont>
        <a:latin typeface="OP Chevin Pro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19050">
          <a:solidFill>
            <a:schemeClr val="tx2"/>
          </a:solidFill>
        </a:ln>
        <a:effectLst/>
      </a:spPr>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3">
          <a:schemeClr val="lt1"/>
        </a:lnRef>
        <a:fillRef idx="1">
          <a:schemeClr val="accent1"/>
        </a:fillRef>
        <a:effectRef idx="1">
          <a:schemeClr val="accent1"/>
        </a:effectRef>
        <a:fontRef idx="minor">
          <a:schemeClr val="lt1"/>
        </a:fontRef>
      </a:style>
    </a:spDef>
    <a:lnDef>
      <a:spPr>
        <a:ln w="12700"/>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Tumman harmaa">
      <a:srgbClr val="323232"/>
    </a:custClr>
    <a:custClr name="Musta">
      <a:srgbClr val="141414"/>
    </a:custClr>
    <a:custClr name="Tumma oranssi">
      <a:srgbClr val="CC4E00"/>
    </a:custClr>
    <a:custClr name="Logo-oranssi">
      <a:srgbClr val="FF6A10"/>
    </a:custClr>
    <a:custClr name="Vaalea oranssi">
      <a:srgbClr val="F15C00"/>
    </a:custClr>
    <a:custClr name="Keltainen">
      <a:srgbClr val="FFC437"/>
    </a:custClr>
    <a:custClr name="Vihreä">
      <a:srgbClr val="006E4B"/>
    </a:custClr>
    <a:custClr name="Sininen">
      <a:srgbClr val="45B2FF"/>
    </a:custClr>
    <a:custClr name="Pinkki">
      <a:srgbClr val="FF32D2"/>
    </a:custClr>
    <a:custClr name="Lila">
      <a:srgbClr val="6500A2"/>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Lst>
  <a:extLst>
    <a:ext uri="{05A4C25C-085E-4340-85A3-A5531E510DB2}">
      <thm15:themeFamily xmlns:thm15="http://schemas.microsoft.com/office/thememl/2012/main" name="OP Theme" id="{17E1BF65-8ECC-4E23-B51A-107F76BD50B0}" vid="{701C7A68-5AFA-4FF7-BADD-6AA3350E8208}"/>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8.bin"/><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customProperty" Target="../customProperty49.bin"/><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customProperty" Target="../customProperty50.bin"/><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customProperty" Target="../customProperty51.bin"/><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customProperty" Target="../customProperty52.bin"/><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customProperty" Target="../customProperty53.bin"/><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customProperty" Target="../customProperty54.bin"/><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customProperty" Target="../customProperty55.bin"/><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customProperty" Target="../customProperty56.bin"/><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customProperty" Target="../customProperty57.bin"/><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customProperty" Target="../customProperty58.bin"/><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customProperty" Target="../customProperty59.bin"/><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customProperty" Target="../customProperty60.bin"/><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customProperty" Target="../customProperty61.bin"/><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8" Type="http://schemas.openxmlformats.org/officeDocument/2006/relationships/customProperty" Target="../customProperty62.bin"/><Relationship Id="rId3" Type="http://schemas.openxmlformats.org/officeDocument/2006/relationships/hyperlink" Target="https://www.op.fi/documents/20556/62165/192+EMTN+JPY/99d42d07-0105-4827-a48b-750bc6a4f90a" TargetMode="External"/><Relationship Id="rId7" Type="http://schemas.openxmlformats.org/officeDocument/2006/relationships/printerSettings" Target="../printerSettings/printerSettings62.bin"/><Relationship Id="rId2" Type="http://schemas.openxmlformats.org/officeDocument/2006/relationships/hyperlink" Target="https://www.op.fi/op-financial-group/about-us/group-member-cooperative-banks" TargetMode="External"/><Relationship Id="rId1" Type="http://schemas.openxmlformats.org/officeDocument/2006/relationships/hyperlink" Target="https://www.op.fi/documents/20556/62165/250+Final+Terms/9df2e465-125f-14e7-35f1-c3bbded35590" TargetMode="External"/><Relationship Id="rId6" Type="http://schemas.openxmlformats.org/officeDocument/2006/relationships/hyperlink" Target="https://www.op.fi/op-financial-group/about-us/group-member-cooperative-banks" TargetMode="External"/><Relationship Id="rId5" Type="http://schemas.openxmlformats.org/officeDocument/2006/relationships/hyperlink" Target="https://www.op.fi/documents/20556/62165/248+Final+Terms/2fb889d3-accd-26cd-a369-a1e2f41c71e3" TargetMode="External"/><Relationship Id="rId4" Type="http://schemas.openxmlformats.org/officeDocument/2006/relationships/hyperlink" Target="https://www.op.fi/documents/20556/62165/197+Final+Terms/57248a66-27b7-4bf1-9586-6999d13dc677" TargetMode="External"/></Relationships>
</file>

<file path=xl/worksheets/_rels/sheet63.xml.rels><?xml version="1.0" encoding="UTF-8" standalone="yes"?>
<Relationships xmlns="http://schemas.openxmlformats.org/package/2006/relationships"><Relationship Id="rId2" Type="http://schemas.openxmlformats.org/officeDocument/2006/relationships/customProperty" Target="../customProperty63.bin"/><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customProperty" Target="../customProperty64.bin"/><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customProperty" Target="../customProperty65.bin"/><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6"/>
  <sheetViews>
    <sheetView showGridLines="0" tabSelected="1" zoomScaleNormal="100" workbookViewId="0">
      <selection activeCell="D1" sqref="D1"/>
    </sheetView>
  </sheetViews>
  <sheetFormatPr defaultColWidth="8.58203125" defaultRowHeight="14.5"/>
  <cols>
    <col min="1" max="1" width="9.83203125" style="75" customWidth="1"/>
    <col min="2" max="2" width="116.5" style="7" customWidth="1"/>
    <col min="3" max="3" width="8.58203125" style="7"/>
    <col min="4" max="5" width="8.58203125" style="38"/>
    <col min="6" max="16384" width="8.58203125" style="7"/>
  </cols>
  <sheetData>
    <row r="1" spans="1:9" ht="26">
      <c r="A1" s="68"/>
      <c r="B1" s="69" t="s">
        <v>2404</v>
      </c>
      <c r="C1" s="70"/>
      <c r="E1" s="399"/>
      <c r="F1" s="71"/>
      <c r="G1" s="71"/>
    </row>
    <row r="2" spans="1:9">
      <c r="A2" s="72"/>
      <c r="B2" s="9"/>
      <c r="C2" s="9"/>
    </row>
    <row r="3" spans="1:9" ht="21">
      <c r="A3" s="72"/>
      <c r="B3" s="73" t="s">
        <v>0</v>
      </c>
      <c r="C3" s="9"/>
    </row>
    <row r="4" spans="1:9">
      <c r="A4" s="72"/>
      <c r="B4" s="9"/>
      <c r="C4" s="9"/>
    </row>
    <row r="5" spans="1:9" ht="21">
      <c r="A5" s="68">
        <v>1</v>
      </c>
      <c r="B5" s="68" t="s">
        <v>1</v>
      </c>
      <c r="C5" s="70"/>
      <c r="E5" s="399"/>
      <c r="F5" s="71"/>
      <c r="G5" s="71"/>
    </row>
    <row r="6" spans="1:9" ht="10" customHeight="1">
      <c r="A6" s="72"/>
      <c r="B6" s="68"/>
      <c r="C6" s="70"/>
      <c r="E6" s="399"/>
      <c r="F6" s="71"/>
      <c r="G6" s="71"/>
    </row>
    <row r="7" spans="1:9" ht="17.149999999999999" customHeight="1">
      <c r="A7" s="400" t="s">
        <v>2</v>
      </c>
      <c r="B7" s="401" t="s">
        <v>3</v>
      </c>
      <c r="C7" s="9"/>
    </row>
    <row r="8" spans="1:9" ht="17.149999999999999" customHeight="1">
      <c r="A8" s="400" t="s">
        <v>4</v>
      </c>
      <c r="B8" s="401" t="s">
        <v>5</v>
      </c>
      <c r="C8" s="67"/>
      <c r="D8" s="325"/>
      <c r="E8" s="325"/>
      <c r="F8" s="56"/>
      <c r="G8" s="56"/>
      <c r="H8" s="56"/>
      <c r="I8" s="56"/>
    </row>
    <row r="9" spans="1:9" ht="17.149999999999999" customHeight="1">
      <c r="A9" s="400" t="s">
        <v>6</v>
      </c>
      <c r="B9" s="401" t="s">
        <v>7</v>
      </c>
      <c r="C9" s="9"/>
      <c r="D9" s="325"/>
      <c r="E9" s="325"/>
      <c r="F9" s="56"/>
      <c r="G9" s="56"/>
      <c r="H9" s="56"/>
      <c r="I9" s="56"/>
    </row>
    <row r="10" spans="1:9" ht="17.149999999999999" customHeight="1">
      <c r="A10" s="400" t="s">
        <v>8</v>
      </c>
      <c r="B10" s="401" t="s">
        <v>9</v>
      </c>
      <c r="C10" s="67"/>
      <c r="D10" s="325"/>
      <c r="E10" s="325"/>
      <c r="F10" s="56"/>
      <c r="G10" s="56"/>
      <c r="H10" s="56"/>
      <c r="I10" s="56"/>
    </row>
    <row r="11" spans="1:9" ht="17.149999999999999" customHeight="1">
      <c r="A11" s="400" t="s">
        <v>10</v>
      </c>
      <c r="B11" s="401" t="s">
        <v>11</v>
      </c>
      <c r="C11" s="9"/>
      <c r="D11" s="325"/>
      <c r="E11" s="325"/>
      <c r="F11" s="56"/>
      <c r="G11" s="56"/>
      <c r="H11" s="56"/>
      <c r="I11" s="56"/>
    </row>
    <row r="12" spans="1:9" ht="17.149999999999999" customHeight="1">
      <c r="A12" s="72"/>
      <c r="B12" s="9"/>
      <c r="C12" s="67"/>
    </row>
    <row r="13" spans="1:9" ht="21">
      <c r="A13" s="68">
        <v>2</v>
      </c>
      <c r="B13" s="68" t="s">
        <v>12</v>
      </c>
      <c r="C13" s="9"/>
      <c r="D13" s="399"/>
      <c r="E13" s="399"/>
      <c r="F13" s="71"/>
      <c r="G13" s="71"/>
    </row>
    <row r="14" spans="1:9" ht="10" customHeight="1">
      <c r="A14" s="72"/>
      <c r="B14" s="68"/>
      <c r="C14" s="67"/>
      <c r="D14" s="399"/>
      <c r="E14" s="399"/>
      <c r="F14" s="71"/>
      <c r="G14" s="71"/>
    </row>
    <row r="15" spans="1:9" ht="17.149999999999999" customHeight="1">
      <c r="A15" s="400" t="s">
        <v>13</v>
      </c>
      <c r="B15" s="402" t="s">
        <v>14</v>
      </c>
      <c r="C15" s="9"/>
      <c r="D15" s="325"/>
      <c r="E15" s="325"/>
    </row>
    <row r="16" spans="1:9" ht="17.149999999999999" customHeight="1">
      <c r="A16" s="400" t="s">
        <v>15</v>
      </c>
      <c r="B16" s="402" t="s">
        <v>16</v>
      </c>
      <c r="C16" s="67"/>
      <c r="D16" s="325"/>
      <c r="E16" s="325"/>
    </row>
    <row r="17" spans="1:5" ht="17.149999999999999" customHeight="1">
      <c r="A17" s="400" t="s">
        <v>17</v>
      </c>
      <c r="B17" s="402" t="s">
        <v>18</v>
      </c>
      <c r="C17" s="9"/>
      <c r="D17" s="325"/>
      <c r="E17" s="325"/>
    </row>
    <row r="18" spans="1:5" ht="17.149999999999999" customHeight="1">
      <c r="A18" s="400" t="s">
        <v>19</v>
      </c>
      <c r="B18" s="402" t="s">
        <v>20</v>
      </c>
      <c r="C18" s="67"/>
      <c r="D18" s="325"/>
      <c r="E18" s="325"/>
    </row>
    <row r="19" spans="1:5" ht="17.149999999999999" customHeight="1">
      <c r="A19" s="400" t="s">
        <v>21</v>
      </c>
      <c r="B19" s="402" t="s">
        <v>22</v>
      </c>
      <c r="C19" s="9"/>
      <c r="D19" s="325"/>
      <c r="E19" s="325"/>
    </row>
    <row r="20" spans="1:5" ht="17.149999999999999" customHeight="1">
      <c r="A20" s="400" t="s">
        <v>23</v>
      </c>
      <c r="B20" s="402" t="s">
        <v>24</v>
      </c>
      <c r="C20" s="67"/>
      <c r="D20" s="325"/>
      <c r="E20" s="325"/>
    </row>
    <row r="21" spans="1:5" ht="17.149999999999999" customHeight="1">
      <c r="A21" s="400" t="s">
        <v>25</v>
      </c>
      <c r="B21" s="402" t="s">
        <v>26</v>
      </c>
      <c r="C21" s="9"/>
      <c r="D21" s="325"/>
      <c r="E21" s="325"/>
    </row>
    <row r="22" spans="1:5" ht="17.149999999999999" customHeight="1">
      <c r="A22" s="400" t="s">
        <v>27</v>
      </c>
      <c r="B22" s="402" t="s">
        <v>28</v>
      </c>
      <c r="C22" s="67"/>
      <c r="D22" s="325"/>
      <c r="E22" s="325"/>
    </row>
    <row r="23" spans="1:5" ht="17.149999999999999" customHeight="1">
      <c r="A23" s="400" t="s">
        <v>29</v>
      </c>
      <c r="B23" s="402" t="s">
        <v>30</v>
      </c>
      <c r="C23" s="9"/>
      <c r="D23" s="325"/>
      <c r="E23" s="325"/>
    </row>
    <row r="24" spans="1:5" ht="17.149999999999999" customHeight="1">
      <c r="A24" s="400" t="s">
        <v>31</v>
      </c>
      <c r="B24" s="402" t="s">
        <v>32</v>
      </c>
      <c r="C24" s="67"/>
      <c r="D24" s="325"/>
      <c r="E24" s="325"/>
    </row>
    <row r="25" spans="1:5" ht="17.149999999999999" customHeight="1">
      <c r="A25" s="400" t="s">
        <v>33</v>
      </c>
      <c r="B25" s="402" t="s">
        <v>34</v>
      </c>
      <c r="C25" s="9"/>
      <c r="D25" s="325"/>
      <c r="E25" s="325"/>
    </row>
    <row r="26" spans="1:5" ht="17.149999999999999" customHeight="1">
      <c r="A26" s="400" t="s">
        <v>35</v>
      </c>
      <c r="B26" s="402" t="s">
        <v>36</v>
      </c>
      <c r="C26" s="67"/>
      <c r="D26" s="325"/>
      <c r="E26" s="325"/>
    </row>
    <row r="27" spans="1:5" ht="17.149999999999999" customHeight="1">
      <c r="A27" s="400" t="s">
        <v>37</v>
      </c>
      <c r="B27" s="402" t="s">
        <v>38</v>
      </c>
      <c r="C27" s="9"/>
      <c r="D27" s="325"/>
      <c r="E27" s="325"/>
    </row>
    <row r="28" spans="1:5" ht="17.149999999999999" customHeight="1">
      <c r="A28" s="400" t="s">
        <v>39</v>
      </c>
      <c r="B28" s="402" t="s">
        <v>40</v>
      </c>
      <c r="C28" s="67"/>
      <c r="D28" s="325"/>
      <c r="E28" s="325"/>
    </row>
    <row r="29" spans="1:5" ht="17.149999999999999" customHeight="1">
      <c r="A29" s="400" t="s">
        <v>41</v>
      </c>
      <c r="B29" s="402" t="s">
        <v>42</v>
      </c>
      <c r="C29" s="9"/>
      <c r="D29" s="325"/>
      <c r="E29" s="325"/>
    </row>
    <row r="30" spans="1:5" ht="17.149999999999999" customHeight="1">
      <c r="A30" s="400" t="s">
        <v>43</v>
      </c>
      <c r="B30" s="402" t="s">
        <v>44</v>
      </c>
      <c r="C30" s="67"/>
      <c r="D30" s="325"/>
      <c r="E30" s="325"/>
    </row>
    <row r="31" spans="1:5" ht="17.149999999999999" customHeight="1">
      <c r="A31" s="400" t="s">
        <v>45</v>
      </c>
      <c r="B31" s="402" t="s">
        <v>46</v>
      </c>
      <c r="C31" s="9"/>
      <c r="D31" s="325"/>
      <c r="E31" s="325"/>
    </row>
    <row r="32" spans="1:5" ht="17.149999999999999" customHeight="1">
      <c r="A32" s="400" t="s">
        <v>47</v>
      </c>
      <c r="B32" s="402" t="s">
        <v>48</v>
      </c>
      <c r="C32" s="67"/>
      <c r="D32" s="325"/>
      <c r="E32" s="325"/>
    </row>
    <row r="33" spans="1:11" ht="17.149999999999999" customHeight="1">
      <c r="A33" s="748" t="s">
        <v>1143</v>
      </c>
      <c r="B33" s="402" t="s">
        <v>1140</v>
      </c>
      <c r="C33" s="67"/>
      <c r="D33" s="325"/>
      <c r="E33" s="325"/>
    </row>
    <row r="34" spans="1:11" ht="17.149999999999999" customHeight="1">
      <c r="A34" s="748" t="s">
        <v>1144</v>
      </c>
      <c r="B34" s="402" t="s">
        <v>1141</v>
      </c>
      <c r="C34" s="67"/>
      <c r="D34" s="325"/>
      <c r="E34" s="325"/>
    </row>
    <row r="35" spans="1:11" ht="17.149999999999999" customHeight="1">
      <c r="A35" s="748" t="s">
        <v>1145</v>
      </c>
      <c r="B35" s="402" t="s">
        <v>1142</v>
      </c>
      <c r="C35" s="67"/>
      <c r="D35" s="325"/>
      <c r="E35" s="325"/>
    </row>
    <row r="36" spans="1:11" ht="17.149999999999999" customHeight="1">
      <c r="A36" s="65"/>
      <c r="B36" s="66"/>
      <c r="C36" s="67"/>
      <c r="D36" s="325"/>
      <c r="E36" s="325"/>
    </row>
    <row r="37" spans="1:11" ht="17.149999999999999" customHeight="1">
      <c r="A37" s="68">
        <v>3</v>
      </c>
      <c r="B37" s="68" t="s">
        <v>49</v>
      </c>
      <c r="C37" s="9"/>
    </row>
    <row r="38" spans="1:11" ht="10" customHeight="1">
      <c r="A38" s="65"/>
      <c r="B38" s="67"/>
      <c r="C38" s="67"/>
    </row>
    <row r="39" spans="1:11" ht="17.149999999999999" customHeight="1">
      <c r="A39" s="400" t="s">
        <v>50</v>
      </c>
      <c r="B39" s="402" t="s">
        <v>51</v>
      </c>
      <c r="C39" s="9"/>
      <c r="F39" s="74"/>
      <c r="G39" s="56"/>
      <c r="K39" s="74"/>
    </row>
    <row r="40" spans="1:11" ht="17.149999999999999" customHeight="1">
      <c r="A40" s="400" t="s">
        <v>52</v>
      </c>
      <c r="B40" s="402" t="s">
        <v>53</v>
      </c>
      <c r="C40" s="67"/>
      <c r="F40" s="74"/>
      <c r="G40" s="56"/>
      <c r="K40" s="74"/>
    </row>
    <row r="41" spans="1:11" ht="17.149999999999999" customHeight="1">
      <c r="A41" s="400" t="s">
        <v>54</v>
      </c>
      <c r="B41" s="402" t="s">
        <v>55</v>
      </c>
      <c r="C41" s="9"/>
      <c r="F41" s="74"/>
      <c r="G41" s="56"/>
      <c r="K41" s="74"/>
    </row>
    <row r="42" spans="1:11" ht="17.149999999999999" customHeight="1">
      <c r="A42" s="400" t="s">
        <v>56</v>
      </c>
      <c r="B42" s="402" t="s">
        <v>57</v>
      </c>
      <c r="C42" s="67"/>
      <c r="F42" s="74"/>
      <c r="G42" s="56"/>
      <c r="K42" s="74"/>
    </row>
    <row r="43" spans="1:11" ht="17.149999999999999" customHeight="1">
      <c r="A43" s="400" t="s">
        <v>58</v>
      </c>
      <c r="B43" s="402" t="s">
        <v>59</v>
      </c>
      <c r="C43" s="9"/>
      <c r="F43" s="74"/>
      <c r="G43" s="56"/>
      <c r="K43" s="74"/>
    </row>
    <row r="44" spans="1:11" ht="17.149999999999999" customHeight="1">
      <c r="A44" s="400" t="s">
        <v>60</v>
      </c>
      <c r="B44" s="402" t="s">
        <v>61</v>
      </c>
      <c r="C44" s="67"/>
      <c r="F44" s="74"/>
      <c r="G44" s="56"/>
      <c r="K44" s="74"/>
    </row>
    <row r="45" spans="1:11" ht="17.149999999999999" customHeight="1">
      <c r="A45" s="400" t="s">
        <v>62</v>
      </c>
      <c r="B45" s="402" t="s">
        <v>63</v>
      </c>
      <c r="C45" s="9"/>
      <c r="F45" s="74"/>
      <c r="G45" s="56"/>
      <c r="K45" s="74"/>
    </row>
    <row r="46" spans="1:11" ht="17.149999999999999" customHeight="1">
      <c r="A46" s="400" t="s">
        <v>64</v>
      </c>
      <c r="B46" s="402" t="s">
        <v>65</v>
      </c>
      <c r="C46" s="67"/>
      <c r="F46" s="74"/>
      <c r="G46" s="56"/>
      <c r="K46" s="74"/>
    </row>
    <row r="47" spans="1:11" ht="17.149999999999999" customHeight="1">
      <c r="A47" s="72"/>
      <c r="B47" s="9"/>
      <c r="C47" s="9"/>
    </row>
    <row r="48" spans="1:11" ht="21">
      <c r="A48" s="68">
        <v>4</v>
      </c>
      <c r="B48" s="68" t="s">
        <v>2218</v>
      </c>
      <c r="C48" s="67"/>
      <c r="G48" s="56"/>
      <c r="K48" s="74"/>
    </row>
    <row r="49" spans="1:11" ht="10" customHeight="1">
      <c r="A49" s="65"/>
      <c r="B49" s="67"/>
      <c r="C49" s="9"/>
    </row>
    <row r="50" spans="1:11" ht="17.149999999999999" customHeight="1">
      <c r="A50" s="748" t="s">
        <v>67</v>
      </c>
      <c r="B50" s="402" t="s">
        <v>2208</v>
      </c>
      <c r="C50" s="9"/>
    </row>
    <row r="51" spans="1:11" ht="17.149999999999999" customHeight="1">
      <c r="A51" s="748" t="s">
        <v>69</v>
      </c>
      <c r="B51" s="402" t="s">
        <v>2209</v>
      </c>
      <c r="C51" s="9"/>
    </row>
    <row r="52" spans="1:11" ht="17.149999999999999" customHeight="1">
      <c r="A52" s="748" t="s">
        <v>71</v>
      </c>
      <c r="B52" s="402" t="s">
        <v>2210</v>
      </c>
      <c r="C52" s="9"/>
    </row>
    <row r="53" spans="1:11" ht="17.149999999999999" customHeight="1">
      <c r="A53" s="748" t="s">
        <v>73</v>
      </c>
      <c r="B53" s="402" t="s">
        <v>2211</v>
      </c>
      <c r="C53" s="9"/>
    </row>
    <row r="54" spans="1:11" ht="17.149999999999999" customHeight="1">
      <c r="A54" s="748" t="s">
        <v>75</v>
      </c>
      <c r="B54" s="402" t="s">
        <v>2212</v>
      </c>
      <c r="C54" s="9"/>
    </row>
    <row r="55" spans="1:11" ht="17.149999999999999" customHeight="1">
      <c r="A55" s="72"/>
      <c r="B55" s="9"/>
      <c r="C55" s="9"/>
    </row>
    <row r="56" spans="1:11" ht="21">
      <c r="A56" s="68">
        <v>5</v>
      </c>
      <c r="B56" s="68" t="s">
        <v>66</v>
      </c>
      <c r="C56" s="67"/>
      <c r="G56" s="56"/>
      <c r="K56" s="74"/>
    </row>
    <row r="57" spans="1:11" ht="10" customHeight="1">
      <c r="A57" s="65"/>
      <c r="B57" s="67"/>
      <c r="C57" s="9"/>
    </row>
    <row r="58" spans="1:11" s="76" customFormat="1" ht="17.149999999999999" customHeight="1">
      <c r="A58" s="748" t="s">
        <v>1152</v>
      </c>
      <c r="B58" s="402" t="s">
        <v>68</v>
      </c>
      <c r="C58" s="67"/>
      <c r="D58" s="38"/>
      <c r="E58" s="38"/>
      <c r="F58" s="75"/>
      <c r="G58" s="7"/>
      <c r="H58" s="7"/>
    </row>
    <row r="59" spans="1:11" ht="17.149999999999999" customHeight="1">
      <c r="A59" s="748" t="s">
        <v>1154</v>
      </c>
      <c r="B59" s="402" t="s">
        <v>70</v>
      </c>
      <c r="C59" s="9"/>
      <c r="F59" s="74"/>
      <c r="G59" s="56"/>
    </row>
    <row r="60" spans="1:11" ht="17.149999999999999" customHeight="1">
      <c r="A60" s="748" t="s">
        <v>2219</v>
      </c>
      <c r="B60" s="402" t="s">
        <v>72</v>
      </c>
      <c r="C60" s="67"/>
      <c r="F60" s="74"/>
      <c r="G60" s="56"/>
    </row>
    <row r="61" spans="1:11" ht="17.149999999999999" customHeight="1">
      <c r="A61" s="748" t="s">
        <v>2220</v>
      </c>
      <c r="B61" s="402" t="s">
        <v>74</v>
      </c>
      <c r="C61" s="9"/>
      <c r="F61" s="74"/>
      <c r="G61" s="56"/>
    </row>
    <row r="62" spans="1:11" ht="17.149999999999999" customHeight="1">
      <c r="A62" s="748" t="s">
        <v>2221</v>
      </c>
      <c r="B62" s="402" t="s">
        <v>76</v>
      </c>
      <c r="C62" s="67"/>
      <c r="F62" s="74"/>
      <c r="G62" s="56"/>
    </row>
    <row r="63" spans="1:11" ht="17.149999999999999" customHeight="1">
      <c r="A63" s="748" t="s">
        <v>2222</v>
      </c>
      <c r="B63" s="402" t="s">
        <v>77</v>
      </c>
      <c r="C63" s="9"/>
      <c r="F63" s="74"/>
      <c r="G63" s="56"/>
    </row>
    <row r="64" spans="1:11" ht="17.149999999999999" customHeight="1">
      <c r="A64" s="748" t="s">
        <v>2223</v>
      </c>
      <c r="B64" s="402" t="s">
        <v>78</v>
      </c>
      <c r="C64" s="67"/>
      <c r="F64" s="74"/>
      <c r="G64" s="56"/>
    </row>
    <row r="65" spans="1:7" ht="17.149999999999999" customHeight="1">
      <c r="A65" s="748" t="s">
        <v>2224</v>
      </c>
      <c r="B65" s="402" t="s">
        <v>79</v>
      </c>
      <c r="C65" s="9"/>
      <c r="F65" s="74"/>
      <c r="G65" s="56"/>
    </row>
    <row r="66" spans="1:7" ht="17.149999999999999" customHeight="1">
      <c r="A66" s="748" t="s">
        <v>2225</v>
      </c>
      <c r="B66" s="402" t="s">
        <v>80</v>
      </c>
      <c r="C66" s="67"/>
    </row>
    <row r="67" spans="1:7" ht="17.149999999999999" customHeight="1">
      <c r="A67" s="748" t="s">
        <v>2226</v>
      </c>
      <c r="B67" s="402" t="s">
        <v>81</v>
      </c>
      <c r="C67" s="9"/>
    </row>
    <row r="68" spans="1:7" ht="17.149999999999999" customHeight="1">
      <c r="A68" s="748" t="s">
        <v>2227</v>
      </c>
      <c r="B68" s="402" t="s">
        <v>82</v>
      </c>
      <c r="C68" s="67"/>
    </row>
    <row r="69" spans="1:7" ht="17.149999999999999" customHeight="1">
      <c r="A69" s="748" t="s">
        <v>2228</v>
      </c>
      <c r="B69" s="402" t="s">
        <v>83</v>
      </c>
      <c r="C69" s="9"/>
    </row>
    <row r="70" spans="1:7" ht="17.149999999999999" customHeight="1">
      <c r="A70" s="748" t="s">
        <v>2229</v>
      </c>
      <c r="B70" s="402" t="s">
        <v>84</v>
      </c>
      <c r="C70" s="67"/>
    </row>
    <row r="71" spans="1:7" ht="17.149999999999999" customHeight="1">
      <c r="A71" s="748" t="s">
        <v>2230</v>
      </c>
      <c r="B71" s="402" t="s">
        <v>85</v>
      </c>
      <c r="C71" s="67"/>
      <c r="F71" s="74"/>
      <c r="G71" s="56"/>
    </row>
    <row r="72" spans="1:7" ht="17.149999999999999" customHeight="1">
      <c r="A72" s="748" t="s">
        <v>2239</v>
      </c>
      <c r="B72" s="402" t="s">
        <v>1146</v>
      </c>
      <c r="C72" s="67"/>
      <c r="F72" s="74"/>
      <c r="G72" s="56"/>
    </row>
    <row r="73" spans="1:7" ht="17.149999999999999" customHeight="1">
      <c r="A73" s="748" t="s">
        <v>2240</v>
      </c>
      <c r="B73" s="402" t="s">
        <v>1147</v>
      </c>
      <c r="C73" s="67"/>
    </row>
    <row r="74" spans="1:7" ht="17.149999999999999" customHeight="1">
      <c r="A74" s="748" t="s">
        <v>2241</v>
      </c>
      <c r="B74" s="402" t="s">
        <v>1148</v>
      </c>
      <c r="C74" s="67"/>
      <c r="F74" s="74"/>
      <c r="G74" s="56"/>
    </row>
    <row r="75" spans="1:7" ht="17.149999999999999" customHeight="1">
      <c r="A75" s="748" t="s">
        <v>2242</v>
      </c>
      <c r="B75" s="402" t="s">
        <v>1149</v>
      </c>
      <c r="C75" s="67"/>
    </row>
    <row r="76" spans="1:7" ht="17.149999999999999" customHeight="1">
      <c r="A76" s="748" t="s">
        <v>2243</v>
      </c>
      <c r="B76" s="402" t="s">
        <v>1150</v>
      </c>
      <c r="C76" s="67"/>
      <c r="F76" s="74"/>
      <c r="G76" s="56"/>
    </row>
    <row r="77" spans="1:7" ht="17.149999999999999" customHeight="1">
      <c r="A77" s="748" t="s">
        <v>2231</v>
      </c>
      <c r="B77" s="402" t="s">
        <v>2323</v>
      </c>
      <c r="C77" s="67"/>
    </row>
    <row r="78" spans="1:7" ht="17.149999999999999" customHeight="1">
      <c r="A78" s="748" t="s">
        <v>2232</v>
      </c>
      <c r="B78" s="402" t="s">
        <v>2324</v>
      </c>
      <c r="C78" s="67"/>
      <c r="F78" s="74"/>
      <c r="G78" s="56"/>
    </row>
    <row r="79" spans="1:7" ht="17.149999999999999" customHeight="1">
      <c r="A79" s="748" t="s">
        <v>2233</v>
      </c>
      <c r="B79" s="402" t="s">
        <v>2325</v>
      </c>
      <c r="C79" s="67"/>
    </row>
    <row r="80" spans="1:7" ht="17.149999999999999" customHeight="1">
      <c r="A80" s="748" t="s">
        <v>2234</v>
      </c>
      <c r="B80" s="402" t="s">
        <v>2326</v>
      </c>
      <c r="C80" s="67"/>
      <c r="F80" s="74"/>
      <c r="G80" s="56"/>
    </row>
    <row r="81" spans="1:7">
      <c r="A81" s="467"/>
      <c r="B81" s="468"/>
      <c r="C81" s="468"/>
    </row>
    <row r="82" spans="1:7" ht="21">
      <c r="A82" s="68">
        <v>6</v>
      </c>
      <c r="B82" s="68" t="s">
        <v>1151</v>
      </c>
      <c r="C82" s="468"/>
    </row>
    <row r="83" spans="1:7">
      <c r="A83" s="65"/>
      <c r="B83" s="67"/>
      <c r="C83" s="468"/>
    </row>
    <row r="84" spans="1:7" ht="17.149999999999999" customHeight="1">
      <c r="A84" s="748" t="s">
        <v>2237</v>
      </c>
      <c r="B84" s="402" t="s">
        <v>1153</v>
      </c>
      <c r="C84" s="67"/>
      <c r="F84" s="74"/>
      <c r="G84" s="56"/>
    </row>
    <row r="85" spans="1:7" ht="17.149999999999999" customHeight="1">
      <c r="A85" s="748" t="s">
        <v>2238</v>
      </c>
      <c r="B85" s="402" t="s">
        <v>1155</v>
      </c>
      <c r="C85" s="67"/>
    </row>
    <row r="86" spans="1:7">
      <c r="A86" s="467"/>
      <c r="B86" s="468"/>
      <c r="C86" s="468"/>
    </row>
  </sheetData>
  <phoneticPr fontId="12" type="noConversion"/>
  <hyperlinks>
    <hyperlink ref="B7" location="'Table 1.1'!A1" display="Own funds" xr:uid="{2EC94D76-6306-455F-8453-F9858D670898}"/>
    <hyperlink ref="B8" location="'Table 1.2'!A1" display="Overview of total risk exposure amounts (EU OV1)" xr:uid="{6035AB26-ADB6-4E3E-80B1-187D426BB709}"/>
    <hyperlink ref="B9" location="'Table 1.3'!A1" display="Capital Ratios" xr:uid="{FD857AD5-54A4-4400-A538-1EAA61F5AEA5}"/>
    <hyperlink ref="B10" location="'Table 1.4'!A1" display="Key Metrics template (EU KM1)" xr:uid="{2386EB38-E38C-4C15-B0C9-007023A76355}"/>
    <hyperlink ref="B11" location="'Table 1.5'!A1" display="Financial conglomerates information on own funds and capital adequacy ratio (EU INS2)" xr:uid="{D897EE6E-CFFE-4C5C-B34D-680B331CAA43}"/>
    <hyperlink ref="B15" location="'Table 2.1'!A1" display="Credit risk exposures by exposure class and PD range (EU CR6) (AIRB)" xr:uid="{9D566E8F-12A5-4578-A9EA-29D9C78D0FF3}"/>
    <hyperlink ref="B16" location="'Table 2.2'!A1" display="Credit risk exposures by exposure class and PD range (EU CR6) (FIRB)" xr:uid="{21DC1F0D-50F8-42B8-8AAA-829FD519A3AA}"/>
    <hyperlink ref="B17" location="'Table 2.3'!A1" display="RWEA flow statements of credit risk exposures under the IRB approach (EU CR8)" xr:uid="{34F00514-604C-4B5E-ABB7-5FBD2EB0E63D}"/>
    <hyperlink ref="B39" location="'Table 3.1'!A1" display="Analysis of CCR exposure by approach (EU CCR1)" xr:uid="{80A0A7AC-B85B-4103-BC24-94B9266CD2CD}"/>
    <hyperlink ref="B40" location="'Table 3.2'!A1" display="Transactions subject to own funds requirements for CVA risk (EU CCR2)" xr:uid="{06D8D13D-1C5F-4DE7-AE4D-86AAF61955F0}"/>
    <hyperlink ref="B41" location="'Table 3.3'!A1" display="Standardised approach – CCR exposures by regulatory exposure class and risk weights (EU CCR3)" xr:uid="{E4B9BF1C-18A4-4BA2-B4D0-B67D63638A5B}"/>
    <hyperlink ref="B42" location="'Table 3.4'!A1" display="IRB approach – CCR exposures by exposure class and PD scale (EU CCR4)" xr:uid="{7AA03BC2-0836-4FBA-B984-915076FF8757}"/>
    <hyperlink ref="B43" location="'Table 3.5'!A1" display="Composition of collateral for CCR exposures (EU CRR5)" xr:uid="{8168BF71-D578-4178-86C9-8D35E9902A92}"/>
    <hyperlink ref="B44" location="'Table 3.6'!A1" display="Credit derivatives exposures (EU CCR6)" xr:uid="{AE6B093E-C7F1-4D83-87F6-7F9207A5BBDF}"/>
    <hyperlink ref="B45" location="'Table 3.7'!A1" display="Exposures to CCPs (EU CCR8)" xr:uid="{93EF44F3-98C2-48A7-AE78-EF016038C29F}"/>
    <hyperlink ref="B46" location="'Table 3.8'!A1" display="Market risk under the standardised approach (EU MR1)" xr:uid="{CFC36857-0A55-417E-8298-8A99DF32B9DB}"/>
    <hyperlink ref="B18" location="'Table 2.4 &amp; 2.5'!A1" display="Equity exposures under the simple risk weight approach (EU CR10)" xr:uid="{11C8A93D-4CD2-4EC3-98CA-C2E1A25A6BC2}"/>
    <hyperlink ref="B20" location="'Table 2.6'!A1" display="Standardised approach (EU CR5)" xr:uid="{35A62DEB-D18E-46E5-A1C7-E2479898EDEB}"/>
    <hyperlink ref="B21" location="'Table 2.7'!A1" display="Standardised approach – Credit risk exposure and CRM effects (EU CR4)" xr:uid="{FA53F3E6-F1AC-4348-9915-F91238FE5D1A}"/>
    <hyperlink ref="B22" location="'Table 2.8'!A1" display="IRB approach – Disclosure of the extent of the use of CRM techniques (EU CR7-A)" xr:uid="{991755FB-6474-4DDB-AD06-B19539EC51B9}"/>
    <hyperlink ref="B23" location="'Table 2.9'!A1" display="CRM techniques overview:  Disclosure of the use of credit risk mitigation techniques (EU CR3)" xr:uid="{46BA0E03-5BE4-4088-B2FA-7C701ACB40E1}"/>
    <hyperlink ref="B24" location="'Table 2.10'!A1" display="Maturity of exposures (EU CR1-A)" xr:uid="{69FF3572-1DF1-4EA5-B4AA-A96E2552B788}"/>
    <hyperlink ref="B25" location="'Table 2.11'!A1" display="Performing and non-performing exposures and related provisions (EU CR1)" xr:uid="{8BC22ADF-2917-4FBE-9FCF-1A151EE319BA}"/>
    <hyperlink ref="B26" location="'Table 2.12'!A1" display="Changes in the stock of non-performing loans and advances (EU CR2)" xr:uid="{8D563795-EAA9-4299-886B-CC93B75A976C}"/>
    <hyperlink ref="B27" location="'Table 2.13'!A1" display="Credit quality of forborne exposures (EU CQ1)" xr:uid="{18B14AB5-CEE8-4519-A24A-4C73B77090A5}"/>
    <hyperlink ref="B28" location="'Table 2.14'!A1" display="Quality of non-performing exposures by geography (EU CQ4)" xr:uid="{A999DF19-E2D2-437E-A7AD-57A09DC94A2D}"/>
    <hyperlink ref="B29" location="'Table 2.15'!A1" display="Credit quality of loans and advances to non-financial corporations by industry (EU CQ5)" xr:uid="{6304680D-D69B-458B-8A77-D0D281D6FAFC}"/>
    <hyperlink ref="B30" location="'Table 2.16'!A1" display="Collateral obtained by taking possession and execution processes (EU CQ7)" xr:uid="{153FBAB4-B945-427F-BD86-51A4FCAE6CB6}"/>
    <hyperlink ref="B31" location="'Table 2.17 &amp; 2.18'!A1" display="Information on newly originated loans and advances provided under newly applicable public guarantee schemes introduced in response to COVID-19 crisis (template 3)" xr:uid="{78FA0CBF-BECA-4623-ACED-DF159D83D939}"/>
    <hyperlink ref="B19" location="'Table 2.4 &amp; 2.5'!A1" display="Insurance participations (EU INS1)" xr:uid="{C1B512E4-FE6F-45FB-8522-47ADAE441C5D}"/>
    <hyperlink ref="B32" location="'Table 2.17 &amp; 2.18'!A1" display="Breakdown of loans and advances subject to legislative and non-legislative moratoria by residual maturity of moratoria (template 2)" xr:uid="{2EFC2721-855E-458F-9FCD-89B82A9D464A}"/>
    <hyperlink ref="B71" location="'Table 5.14'!A1" display="Operational risk own funds requirements and risk-weighted exposure amounts (EU OR1)" xr:uid="{C45E083D-934B-44FE-A4AF-39CA49FC9E08}"/>
    <hyperlink ref="B58" location="'Table 5.1 &amp; 5.2'!A1" display="Quantitative information of LCR (EU LIQ1)" xr:uid="{FC9E7BE3-7F71-4F56-928A-21138A970EBA}"/>
    <hyperlink ref="B61" location="'Table 5.4'!A1" display="Securitisation exposures in the non-trading book (EU SEC1)" xr:uid="{C14F400F-F291-4BE4-ABDE-4784CD5400A7}"/>
    <hyperlink ref="B62" location="'Table 5.5'!A1" display="Securitisation exposures in the non-trading book and associated regulatory capital requirements - institution acting as investor (EU SEC4)" xr:uid="{42F13861-D2B0-417D-A2D7-D6BFDEE4FD36}"/>
    <hyperlink ref="B63" location="'Table 5.6'!A1" display="Interest rate risks of non-trading book activities (EU IRRBB1)" xr:uid="{BC225DB3-C652-492A-980A-D344CD5215D4}"/>
    <hyperlink ref="B60" location="'Table 5.3'!A1" display="Net Stable Funding Ratio (EU LIQ2)" xr:uid="{9DBA7A07-CA6C-4436-A62F-C2D0CD059BF1}"/>
    <hyperlink ref="B64" location="'Table 5.7'!A1" display="Composition of regulatory own funds (EU CC1)" xr:uid="{17DF6D75-2258-4016-81BD-33E5AFDC1C72}"/>
    <hyperlink ref="B65" location="'Table 5.8'!A1" display="Reconciliation of regulatory own funds to balance sheet in the audited financial statements (EU CC2)" xr:uid="{CA01C65A-3F6A-4901-9536-9552B37E5F0B}"/>
    <hyperlink ref="B66" location="'Table 5.9'!A1" display="LRSum: Summary reconciliation of accounting assets and leverage ratio exposures (EU LR1)" xr:uid="{96CEA927-0A17-4A95-959B-A3CFB677CB6F}"/>
    <hyperlink ref="B67" location="'Table 5.10'!A1" display="LRCom: Leverage ratio common disclosure (EU LR2)" xr:uid="{3109D4A1-E26D-45E7-9249-DC52C04BEE1A}"/>
    <hyperlink ref="B68" location="'Table 5.11'!A1" display="LRSpl: Split-up of on balance sheet exposures (excluding derivatives, SFTs and exempted exposures) (EU LR3)" xr:uid="{4A260B17-1BD9-4216-AD29-71CFBF96FEC9}"/>
    <hyperlink ref="B69" location="'Table 5.12 &amp; 5.13'!A1" display="Geographical distribution of credit exposures relevant for the calculation of the countercyclical buffer (EU CCyB1)" xr:uid="{1C28A359-ECF8-4A8D-89E0-6EF39D57DE4B}"/>
    <hyperlink ref="B70" location="'Table 5.12 &amp; 5.13'!A1" display="Amount of institution-specific countercyclical capital buffer ( EU CCyB2)" xr:uid="{D402A03D-FCFC-4661-9E65-19AF7C4CBAE5}"/>
    <hyperlink ref="B59" location="'Table 5.1 &amp; 5.2'!A1" display="Qualitative information on LCR (EU LIQB)" xr:uid="{DE13971F-9124-43AC-9288-E6361FC8B9E8}"/>
    <hyperlink ref="B33" location="'Table 2.19'!A1" display="Scope of the use of IRB and SA approaches (EU CR6-A)" xr:uid="{B063A670-E17D-40A5-A5DD-D780111B1F75}"/>
    <hyperlink ref="B34" location="'Table 2.20'!A1" display="Credit quality of performing and non-performing exposures by past due days (EU CQ3)" xr:uid="{EF756348-A998-43CA-B802-EEC08A4ABA89}"/>
    <hyperlink ref="B35" location="'Table 2.21'!A1" display="IRB approach – Back-testing of PD per exposure class (fixed PD scale) (EU CR9)" xr:uid="{24ABDC15-4B7D-4136-8776-9EB22C6AE8CD}"/>
    <hyperlink ref="B50" location="'Table 4.1'!A1" display="Banking book- Climate Change transition risk: Credit quality of exposures by sector, emissions and residual maturity (Template 1)" xr:uid="{281A1705-580C-464D-AFD4-B19EBA1E877E}"/>
    <hyperlink ref="B51" location="'Table 4.2'!A1" display="Banking book - Climate change transition risk: Loans collateralised by immovable property - Energy efficiency of the collateral (Template 2)" xr:uid="{7A5C9230-BC73-4BCE-9769-70CA532FC886}"/>
    <hyperlink ref="B52" location="'Table 4.3'!A1" display="Banking book - Climate change transition risk: Exposures to top 20 carbon-intensive firms (Template 4)" xr:uid="{B9A7F21C-65FE-4A5B-BFC2-E713E2CAA663}"/>
    <hyperlink ref="B53" location="'Table 4.4'!A1" display="Banking book - Climate change physical risk: Exposures subject to physical risk (Template 5)" xr:uid="{B329966F-5DF7-4D04-99CE-C0E712E79D89}"/>
    <hyperlink ref="B54" location="'Table 4.5'!A1" display="Other climate change mitigating actions that are not covered in the EU Taxonomy (Template 10)" xr:uid="{12D906D6-E5FB-44E4-922E-EAE0C57DD4E2}"/>
    <hyperlink ref="B72" location="'Table 5.15'!A1" display="Prudent valuation adjustments (PVA) (EU PV1)" xr:uid="{DE89607F-8E5F-4EA2-8BE0-65052D687776}"/>
    <hyperlink ref="B73" location="'Table 5.16'!A1" display="Encumbered and unencumbered assets (EU AE1)" xr:uid="{2DD34E51-8298-47BF-B7CE-78444DA4EE12}"/>
    <hyperlink ref="B74" location="'Table 5.17 &amp; 5.18 &amp; 5.19'!A1" display="Collateral received and own debt securities issued (EU AE2)" xr:uid="{2E6B466B-5FCA-42F7-A5CD-72AA52969746}"/>
    <hyperlink ref="B75" location="'Table 5.17 &amp; 5.18 &amp; 5.19'!A1" display="Sources of encumbrance (EU AE3)" xr:uid="{72157636-92B0-4DF6-9DDC-F376D064CECB}"/>
    <hyperlink ref="B76" location="'Table 5.17 &amp; 5.18 &amp; 5.19'!A1" display="Accompanying narrative information (EU AE4)" xr:uid="{FC36054A-3FC7-4A92-9D61-4C744475A800}"/>
    <hyperlink ref="B77" location="'Table 5.20'!A1" display="Differences between accounting and regulatory scopes of consolidation and mapping of financial statement categories with regulatory risk categories (EU LI1)" xr:uid="{32C4781E-0ECE-4E5A-A587-F1FD11643254}"/>
    <hyperlink ref="B78" location="'Table 5.21'!A1" display="Main sources of differences between regulatory exposure amounts and carrying values in financial statements (EU LI2)" xr:uid="{54FA2878-0841-4692-B981-677414EC03D0}"/>
    <hyperlink ref="B79" location="'Table 5.22'!A1" display="Outline of the differences in the scopes of consolidation (entity by entity) (EU LI3)" xr:uid="{D7F57887-25BB-4E57-AD60-43F5CAD4ED7C}"/>
    <hyperlink ref="B80" location="'Table 5.23'!A1" display="Main features of regulatory own funds instruments and eligible liabilities instruments (EU CCA)" xr:uid="{73291CEC-AF6C-4971-B015-3585FDD038DC}"/>
    <hyperlink ref="B84" location="'Table 6.1'!A1" display="Compliance with regulatory disclosure requirements" xr:uid="{C1D9428A-79F0-4C4B-845D-DD85D48D5C3A}"/>
    <hyperlink ref="B85" location="'Table 6.2'!A1" display="Immaterial items not disclosed" xr:uid="{0FE05EE6-8BBD-4678-A60B-23B3949DC512}"/>
  </hyperlinks>
  <pageMargins left="0.7" right="0.7" top="0.75" bottom="0.75" header="0.3" footer="0.3"/>
  <pageSetup paperSize="9" scale="52" orientation="portrait" r:id="rId1"/>
  <colBreaks count="1" manualBreakCount="1">
    <brk id="6" max="1048575" man="1"/>
  </colBreaks>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7BFD-C19C-4437-8783-CDE46AD2D83A}">
  <dimension ref="A1:U97"/>
  <sheetViews>
    <sheetView showGridLines="0" zoomScaleNormal="100" workbookViewId="0">
      <pane ySplit="8" topLeftCell="A9" activePane="bottomLeft" state="frozen"/>
      <selection activeCell="E36" sqref="E36"/>
      <selection pane="bottomLeft" activeCell="O1" sqref="O1"/>
    </sheetView>
  </sheetViews>
  <sheetFormatPr defaultColWidth="8.33203125" defaultRowHeight="14.5"/>
  <cols>
    <col min="1" max="1" width="14.33203125" style="7" customWidth="1"/>
    <col min="2" max="2" width="19.58203125" style="7" customWidth="1"/>
    <col min="3" max="14" width="8.08203125" style="7" customWidth="1"/>
    <col min="15" max="15" width="8.33203125" style="7"/>
    <col min="16" max="16" width="9" style="7" bestFit="1" customWidth="1"/>
    <col min="17" max="16384" width="8.33203125" style="7"/>
  </cols>
  <sheetData>
    <row r="1" spans="1:15" ht="18.5">
      <c r="A1" s="3" t="s">
        <v>305</v>
      </c>
      <c r="B1" s="9"/>
      <c r="C1" s="9"/>
      <c r="D1" s="9"/>
      <c r="E1" s="9"/>
      <c r="F1" s="9"/>
      <c r="G1" s="9"/>
      <c r="H1" s="9"/>
      <c r="I1" s="9"/>
      <c r="J1" s="9"/>
      <c r="K1" s="9"/>
      <c r="L1" s="9"/>
      <c r="M1" s="132"/>
      <c r="N1" s="9"/>
    </row>
    <row r="2" spans="1:15" ht="12" customHeight="1">
      <c r="A2" s="3"/>
      <c r="B2" s="9"/>
      <c r="C2" s="9"/>
      <c r="D2" s="9"/>
      <c r="E2" s="9"/>
      <c r="F2" s="9"/>
      <c r="G2" s="9"/>
      <c r="H2" s="9"/>
      <c r="I2" s="9"/>
      <c r="J2" s="9"/>
      <c r="K2" s="9"/>
      <c r="L2" s="9"/>
      <c r="M2" s="132"/>
      <c r="N2" s="9"/>
    </row>
    <row r="3" spans="1:15" ht="11.5" customHeight="1">
      <c r="A3" s="3"/>
      <c r="B3" s="9"/>
      <c r="C3" s="9"/>
      <c r="D3" s="9"/>
      <c r="E3" s="9"/>
      <c r="F3" s="9"/>
      <c r="G3" s="9"/>
      <c r="H3" s="9"/>
      <c r="I3" s="9"/>
      <c r="J3" s="9"/>
      <c r="K3" s="9"/>
      <c r="L3" s="9"/>
      <c r="M3" s="132"/>
      <c r="N3" s="9"/>
    </row>
    <row r="4" spans="1:15" ht="40" customHeight="1">
      <c r="A4" s="854" t="s">
        <v>306</v>
      </c>
      <c r="B4" s="854"/>
      <c r="C4" s="854"/>
      <c r="D4" s="854"/>
      <c r="E4" s="854"/>
      <c r="F4" s="854"/>
      <c r="G4" s="854"/>
      <c r="H4" s="854"/>
      <c r="I4" s="854"/>
      <c r="J4" s="854"/>
      <c r="K4" s="854"/>
      <c r="L4" s="854"/>
      <c r="M4" s="854"/>
      <c r="N4" s="854"/>
    </row>
    <row r="5" spans="1:15">
      <c r="A5" s="9"/>
      <c r="B5" s="9"/>
      <c r="C5" s="9"/>
      <c r="D5" s="9"/>
      <c r="E5" s="9"/>
      <c r="F5" s="9"/>
      <c r="G5" s="9"/>
      <c r="H5" s="9"/>
      <c r="I5" s="9"/>
      <c r="J5" s="9"/>
      <c r="K5" s="9"/>
      <c r="L5" s="9"/>
      <c r="M5" s="9"/>
      <c r="N5" s="9"/>
    </row>
    <row r="6" spans="1:15" s="76" customFormat="1" ht="12">
      <c r="A6" s="144" t="s">
        <v>2016</v>
      </c>
      <c r="B6" s="53"/>
      <c r="C6" s="53"/>
      <c r="D6" s="53"/>
      <c r="E6" s="53"/>
      <c r="F6" s="53"/>
      <c r="G6" s="53"/>
      <c r="H6" s="53"/>
      <c r="I6" s="53"/>
      <c r="J6" s="53"/>
      <c r="K6" s="53"/>
      <c r="L6" s="53"/>
      <c r="M6" s="53"/>
      <c r="N6" s="53"/>
    </row>
    <row r="7" spans="1:15" s="76" customFormat="1" ht="84">
      <c r="A7" s="326" t="s">
        <v>307</v>
      </c>
      <c r="B7" s="36" t="s">
        <v>253</v>
      </c>
      <c r="C7" s="36" t="s">
        <v>254</v>
      </c>
      <c r="D7" s="36" t="s">
        <v>255</v>
      </c>
      <c r="E7" s="36" t="s">
        <v>256</v>
      </c>
      <c r="F7" s="36" t="s">
        <v>257</v>
      </c>
      <c r="G7" s="36" t="s">
        <v>258</v>
      </c>
      <c r="H7" s="36" t="s">
        <v>259</v>
      </c>
      <c r="I7" s="36" t="s">
        <v>260</v>
      </c>
      <c r="J7" s="36" t="s">
        <v>261</v>
      </c>
      <c r="K7" s="36" t="s">
        <v>262</v>
      </c>
      <c r="L7" s="36" t="s">
        <v>263</v>
      </c>
      <c r="M7" s="36" t="s">
        <v>264</v>
      </c>
      <c r="N7" s="36" t="s">
        <v>265</v>
      </c>
    </row>
    <row r="8" spans="1:15" s="76" customFormat="1" ht="12">
      <c r="A8" s="137"/>
      <c r="B8" s="410" t="s">
        <v>118</v>
      </c>
      <c r="C8" s="410" t="s">
        <v>119</v>
      </c>
      <c r="D8" s="410" t="s">
        <v>120</v>
      </c>
      <c r="E8" s="410" t="s">
        <v>172</v>
      </c>
      <c r="F8" s="410" t="s">
        <v>173</v>
      </c>
      <c r="G8" s="410" t="s">
        <v>266</v>
      </c>
      <c r="H8" s="410" t="s">
        <v>267</v>
      </c>
      <c r="I8" s="410" t="s">
        <v>268</v>
      </c>
      <c r="J8" s="410" t="s">
        <v>269</v>
      </c>
      <c r="K8" s="410" t="s">
        <v>270</v>
      </c>
      <c r="L8" s="410" t="s">
        <v>271</v>
      </c>
      <c r="M8" s="410" t="s">
        <v>272</v>
      </c>
      <c r="N8" s="410" t="s">
        <v>273</v>
      </c>
      <c r="O8" s="133"/>
    </row>
    <row r="9" spans="1:15" s="76" customFormat="1" ht="24" customHeight="1">
      <c r="A9" s="856" t="s">
        <v>308</v>
      </c>
      <c r="B9" s="856"/>
      <c r="C9" s="53"/>
      <c r="D9" s="53"/>
      <c r="E9" s="53"/>
      <c r="F9" s="53"/>
      <c r="G9" s="53"/>
      <c r="H9" s="53"/>
      <c r="I9" s="53"/>
      <c r="J9" s="53"/>
      <c r="K9" s="53"/>
      <c r="L9" s="53"/>
      <c r="M9" s="53"/>
      <c r="N9" s="53"/>
      <c r="O9" s="134"/>
    </row>
    <row r="10" spans="1:15" s="76" customFormat="1" ht="15" customHeight="1">
      <c r="A10" s="53"/>
      <c r="B10" s="48" t="s">
        <v>275</v>
      </c>
      <c r="C10" s="164">
        <v>412.88903876009994</v>
      </c>
      <c r="D10" s="164">
        <v>209.78891211000001</v>
      </c>
      <c r="E10" s="170">
        <v>5.9583701894816023E-2</v>
      </c>
      <c r="F10" s="164">
        <v>430.1434986884002</v>
      </c>
      <c r="G10" s="170">
        <v>9.0686197825063275E-4</v>
      </c>
      <c r="H10" s="164">
        <v>43</v>
      </c>
      <c r="I10" s="170">
        <v>0.44985506019424903</v>
      </c>
      <c r="J10" s="53">
        <v>2.5</v>
      </c>
      <c r="K10" s="164">
        <v>96.144562423900027</v>
      </c>
      <c r="L10" s="170">
        <v>0.22351741387947377</v>
      </c>
      <c r="M10" s="164">
        <v>0.17549334589999999</v>
      </c>
      <c r="N10" s="164">
        <v>-6.4338030099999985E-2</v>
      </c>
      <c r="O10" s="134"/>
    </row>
    <row r="11" spans="1:15" s="76" customFormat="1" ht="15" customHeight="1">
      <c r="A11" s="53"/>
      <c r="B11" s="54" t="s">
        <v>276</v>
      </c>
      <c r="C11" s="164">
        <v>154.98134489</v>
      </c>
      <c r="D11" s="164">
        <v>209.78891211000001</v>
      </c>
      <c r="E11" s="170">
        <v>5.9583701894816023E-2</v>
      </c>
      <c r="F11" s="164">
        <v>151.30688154410007</v>
      </c>
      <c r="G11" s="170">
        <v>4.4957962689038728E-4</v>
      </c>
      <c r="H11" s="164">
        <v>31</v>
      </c>
      <c r="I11" s="170">
        <v>0.44971561753744532</v>
      </c>
      <c r="J11" s="53">
        <v>2.5</v>
      </c>
      <c r="K11" s="164">
        <v>27.881154992800003</v>
      </c>
      <c r="L11" s="170">
        <v>0.18426891565188816</v>
      </c>
      <c r="M11" s="164">
        <v>3.05903241E-2</v>
      </c>
      <c r="N11" s="164">
        <v>-3.9775809999999995E-2</v>
      </c>
      <c r="O11" s="134"/>
    </row>
    <row r="12" spans="1:15" s="76" customFormat="1" ht="15" customHeight="1">
      <c r="A12" s="53"/>
      <c r="B12" s="54" t="s">
        <v>277</v>
      </c>
      <c r="C12" s="164">
        <v>257.90769387010005</v>
      </c>
      <c r="D12" s="164"/>
      <c r="E12" s="170"/>
      <c r="F12" s="164">
        <v>278.83661714430002</v>
      </c>
      <c r="G12" s="170">
        <v>1.1549999999999993E-3</v>
      </c>
      <c r="H12" s="164">
        <v>12</v>
      </c>
      <c r="I12" s="170">
        <v>0.4499307268472561</v>
      </c>
      <c r="J12" s="53">
        <v>2.5</v>
      </c>
      <c r="K12" s="164">
        <v>68.263407431100006</v>
      </c>
      <c r="L12" s="170">
        <v>0.24481507533055885</v>
      </c>
      <c r="M12" s="164">
        <v>0.14490302179999995</v>
      </c>
      <c r="N12" s="164">
        <v>-2.4562220099999994E-2</v>
      </c>
      <c r="O12" s="134"/>
    </row>
    <row r="13" spans="1:15" s="76" customFormat="1" ht="15" customHeight="1">
      <c r="A13" s="53"/>
      <c r="B13" s="48" t="s">
        <v>278</v>
      </c>
      <c r="C13" s="164">
        <v>1231.8827920492013</v>
      </c>
      <c r="D13" s="164">
        <v>65.562256790000035</v>
      </c>
      <c r="E13" s="170">
        <v>0.3019915287299858</v>
      </c>
      <c r="F13" s="164">
        <v>1251.0589335519953</v>
      </c>
      <c r="G13" s="170">
        <v>2.3287675694816509E-3</v>
      </c>
      <c r="H13" s="164">
        <v>1811</v>
      </c>
      <c r="I13" s="170">
        <v>0.43773751802410504</v>
      </c>
      <c r="J13" s="53">
        <v>2.5</v>
      </c>
      <c r="K13" s="164">
        <v>383.39713361189871</v>
      </c>
      <c r="L13" s="170">
        <v>0.3064580918848972</v>
      </c>
      <c r="M13" s="164">
        <v>1.2800030525999986</v>
      </c>
      <c r="N13" s="164">
        <v>-1.5885270000000003E-2</v>
      </c>
    </row>
    <row r="14" spans="1:15" s="76" customFormat="1" ht="15" customHeight="1">
      <c r="A14" s="53"/>
      <c r="B14" s="48" t="s">
        <v>279</v>
      </c>
      <c r="C14" s="164">
        <v>3071.610094889098</v>
      </c>
      <c r="D14" s="164">
        <v>613.91971347969934</v>
      </c>
      <c r="E14" s="170">
        <v>0.5053701540161315</v>
      </c>
      <c r="F14" s="164">
        <v>3292.5972745900103</v>
      </c>
      <c r="G14" s="170">
        <v>3.5204311417833122E-3</v>
      </c>
      <c r="H14" s="164">
        <v>3890</v>
      </c>
      <c r="I14" s="170">
        <v>0.43265055007786324</v>
      </c>
      <c r="J14" s="53">
        <v>2.5</v>
      </c>
      <c r="K14" s="164">
        <v>1301.6839083717978</v>
      </c>
      <c r="L14" s="170">
        <v>0.39533650787398272</v>
      </c>
      <c r="M14" s="164">
        <v>5.0317284014999606</v>
      </c>
      <c r="N14" s="164">
        <v>-0.98966528049999902</v>
      </c>
    </row>
    <row r="15" spans="1:15" s="76" customFormat="1" ht="15" customHeight="1">
      <c r="A15" s="53"/>
      <c r="B15" s="48" t="s">
        <v>280</v>
      </c>
      <c r="C15" s="164">
        <v>2400.2268042471042</v>
      </c>
      <c r="D15" s="164">
        <v>262.15659141989994</v>
      </c>
      <c r="E15" s="170">
        <v>0.25378505578688892</v>
      </c>
      <c r="F15" s="164">
        <v>2415.3965385357078</v>
      </c>
      <c r="G15" s="170">
        <v>5.642171415772679E-3</v>
      </c>
      <c r="H15" s="164">
        <v>3744</v>
      </c>
      <c r="I15" s="170">
        <v>0.43429260742150522</v>
      </c>
      <c r="J15" s="53">
        <v>2.5</v>
      </c>
      <c r="K15" s="164">
        <v>1171.4000471860977</v>
      </c>
      <c r="L15" s="170">
        <v>0.48497214784295423</v>
      </c>
      <c r="M15" s="164">
        <v>5.9184781521999703</v>
      </c>
      <c r="N15" s="164">
        <v>-0.24583241850000023</v>
      </c>
    </row>
    <row r="16" spans="1:15" s="76" customFormat="1" ht="15" customHeight="1">
      <c r="A16" s="53"/>
      <c r="B16" s="48" t="s">
        <v>281</v>
      </c>
      <c r="C16" s="164">
        <v>5004.1010675079324</v>
      </c>
      <c r="D16" s="164">
        <v>907.02194991180022</v>
      </c>
      <c r="E16" s="170">
        <v>0.50147056812432111</v>
      </c>
      <c r="F16" s="164">
        <v>5115.8182585620007</v>
      </c>
      <c r="G16" s="170">
        <v>1.4632451879030303E-2</v>
      </c>
      <c r="H16" s="164">
        <v>8092</v>
      </c>
      <c r="I16" s="170">
        <v>0.42128560185304065</v>
      </c>
      <c r="J16" s="53">
        <v>2.5</v>
      </c>
      <c r="K16" s="164">
        <v>3470.7077507256286</v>
      </c>
      <c r="L16" s="170">
        <v>0.67842671011952649</v>
      </c>
      <c r="M16" s="164">
        <v>31.463298697200052</v>
      </c>
      <c r="N16" s="164">
        <v>-3.6036075895000121</v>
      </c>
    </row>
    <row r="17" spans="1:15" s="76" customFormat="1" ht="15" customHeight="1">
      <c r="A17" s="53"/>
      <c r="B17" s="54" t="s">
        <v>282</v>
      </c>
      <c r="C17" s="164">
        <v>3697.7765352488072</v>
      </c>
      <c r="D17" s="164">
        <v>564.52130300020099</v>
      </c>
      <c r="E17" s="170">
        <v>0.49411283546823198</v>
      </c>
      <c r="F17" s="164">
        <v>3769.2521904165856</v>
      </c>
      <c r="G17" s="170">
        <v>1.2089845272290381E-2</v>
      </c>
      <c r="H17" s="164">
        <v>5575</v>
      </c>
      <c r="I17" s="170">
        <v>0.42230803272165562</v>
      </c>
      <c r="J17" s="53">
        <v>2.5</v>
      </c>
      <c r="K17" s="164">
        <v>2428.2954076309002</v>
      </c>
      <c r="L17" s="170">
        <v>0.64423797744413913</v>
      </c>
      <c r="M17" s="164">
        <v>19.207676349599968</v>
      </c>
      <c r="N17" s="164">
        <v>-1.9656060194000122</v>
      </c>
    </row>
    <row r="18" spans="1:15" s="76" customFormat="1" ht="15" customHeight="1">
      <c r="A18" s="53"/>
      <c r="B18" s="54" t="s">
        <v>283</v>
      </c>
      <c r="C18" s="164">
        <v>1306.3245322591965</v>
      </c>
      <c r="D18" s="164">
        <v>342.50064691160037</v>
      </c>
      <c r="E18" s="170">
        <v>0.51359783522175939</v>
      </c>
      <c r="F18" s="164">
        <v>1346.5660681453978</v>
      </c>
      <c r="G18" s="170">
        <v>2.1749611406910552E-2</v>
      </c>
      <c r="H18" s="164">
        <v>2517</v>
      </c>
      <c r="I18" s="170">
        <v>0.41842365554212374</v>
      </c>
      <c r="J18" s="53">
        <v>2.5</v>
      </c>
      <c r="K18" s="164">
        <v>1042.4123430946975</v>
      </c>
      <c r="L18" s="170">
        <v>0.77412640029641766</v>
      </c>
      <c r="M18" s="164">
        <v>12.255622347600147</v>
      </c>
      <c r="N18" s="164">
        <v>-1.638001570099999</v>
      </c>
    </row>
    <row r="19" spans="1:15" s="76" customFormat="1" ht="15" customHeight="1">
      <c r="A19" s="53"/>
      <c r="B19" s="48" t="s">
        <v>284</v>
      </c>
      <c r="C19" s="164">
        <v>2463.3600501180063</v>
      </c>
      <c r="D19" s="164">
        <v>390.97960820910021</v>
      </c>
      <c r="E19" s="170">
        <v>0.47150187273528854</v>
      </c>
      <c r="F19" s="164">
        <v>2356.5523967383924</v>
      </c>
      <c r="G19" s="170">
        <v>5.2160997947294722E-2</v>
      </c>
      <c r="H19" s="164">
        <v>5026</v>
      </c>
      <c r="I19" s="170">
        <v>0.41498319846533122</v>
      </c>
      <c r="J19" s="53">
        <v>2.5</v>
      </c>
      <c r="K19" s="164">
        <v>2187.3043852207143</v>
      </c>
      <c r="L19" s="170">
        <v>0.92817982245930086</v>
      </c>
      <c r="M19" s="164">
        <v>51.185432081499833</v>
      </c>
      <c r="N19" s="164">
        <v>-14.023412120499984</v>
      </c>
    </row>
    <row r="20" spans="1:15" s="76" customFormat="1" ht="15" customHeight="1">
      <c r="A20" s="53"/>
      <c r="B20" s="54" t="s">
        <v>285</v>
      </c>
      <c r="C20" s="164">
        <v>1128.6587840183022</v>
      </c>
      <c r="D20" s="164">
        <v>161.68680987950006</v>
      </c>
      <c r="E20" s="170">
        <v>0.48416865997320546</v>
      </c>
      <c r="F20" s="164">
        <v>1089.090624864695</v>
      </c>
      <c r="G20" s="170">
        <v>3.4230305373695286E-2</v>
      </c>
      <c r="H20" s="164">
        <v>2339</v>
      </c>
      <c r="I20" s="170">
        <v>0.41186890697246659</v>
      </c>
      <c r="J20" s="53">
        <v>2.5</v>
      </c>
      <c r="K20" s="164">
        <v>879.42345882850157</v>
      </c>
      <c r="L20" s="170">
        <v>0.80748418795520871</v>
      </c>
      <c r="M20" s="164">
        <v>15.356209662499932</v>
      </c>
      <c r="N20" s="164">
        <v>-1.5763074091000027</v>
      </c>
    </row>
    <row r="21" spans="1:15" s="76" customFormat="1" ht="15" customHeight="1">
      <c r="A21" s="53"/>
      <c r="B21" s="54" t="s">
        <v>286</v>
      </c>
      <c r="C21" s="164">
        <v>1334.7012660997004</v>
      </c>
      <c r="D21" s="164">
        <v>229.2927983296</v>
      </c>
      <c r="E21" s="170">
        <v>0.46256983285073339</v>
      </c>
      <c r="F21" s="164">
        <v>1267.461771873699</v>
      </c>
      <c r="G21" s="170">
        <v>6.7568286445132866E-2</v>
      </c>
      <c r="H21" s="164">
        <v>2687</v>
      </c>
      <c r="I21" s="170">
        <v>0.4176592126404638</v>
      </c>
      <c r="J21" s="53">
        <v>2.5</v>
      </c>
      <c r="K21" s="164">
        <v>1307.8809263922028</v>
      </c>
      <c r="L21" s="170">
        <v>1.0318898411103568</v>
      </c>
      <c r="M21" s="164">
        <v>35.829222419000139</v>
      </c>
      <c r="N21" s="164">
        <v>-12.447104711400016</v>
      </c>
    </row>
    <row r="22" spans="1:15" s="76" customFormat="1" ht="15" customHeight="1">
      <c r="A22" s="53"/>
      <c r="B22" s="48" t="s">
        <v>287</v>
      </c>
      <c r="C22" s="164">
        <v>448.78892615999973</v>
      </c>
      <c r="D22" s="164">
        <v>155.37094156999999</v>
      </c>
      <c r="E22" s="170">
        <v>0.33478425360230663</v>
      </c>
      <c r="F22" s="164">
        <v>396.77369429800018</v>
      </c>
      <c r="G22" s="170">
        <v>0.35670091734789583</v>
      </c>
      <c r="H22" s="164">
        <v>1238</v>
      </c>
      <c r="I22" s="170">
        <v>0.42283802063465364</v>
      </c>
      <c r="J22" s="53">
        <v>2.5</v>
      </c>
      <c r="K22" s="164">
        <v>601.25188299789818</v>
      </c>
      <c r="L22" s="170">
        <v>1.5153521809495927</v>
      </c>
      <c r="M22" s="164">
        <v>61.070967912000057</v>
      </c>
      <c r="N22" s="164">
        <v>-10.974353469799993</v>
      </c>
    </row>
    <row r="23" spans="1:15" s="76" customFormat="1" ht="15" customHeight="1">
      <c r="A23" s="53"/>
      <c r="B23" s="54" t="s">
        <v>288</v>
      </c>
      <c r="C23" s="164">
        <v>152.73344197010016</v>
      </c>
      <c r="D23" s="164">
        <v>18.923689809900001</v>
      </c>
      <c r="E23" s="170">
        <v>0.1689245329300233</v>
      </c>
      <c r="F23" s="164">
        <v>134.94918576439977</v>
      </c>
      <c r="G23" s="170">
        <v>0.14813306933102996</v>
      </c>
      <c r="H23" s="164">
        <v>395</v>
      </c>
      <c r="I23" s="170">
        <v>0.39886747429519942</v>
      </c>
      <c r="J23" s="53">
        <v>2.5</v>
      </c>
      <c r="K23" s="164">
        <v>171.31008416789993</v>
      </c>
      <c r="L23" s="170">
        <v>1.2694414063896649</v>
      </c>
      <c r="M23" s="164">
        <v>7.9566448525000126</v>
      </c>
      <c r="N23" s="164">
        <v>-3.1628282003000003</v>
      </c>
    </row>
    <row r="24" spans="1:15" s="76" customFormat="1" ht="15" customHeight="1">
      <c r="A24" s="53"/>
      <c r="B24" s="54" t="s">
        <v>289</v>
      </c>
      <c r="C24" s="164">
        <v>49.435991929800018</v>
      </c>
      <c r="D24" s="164">
        <v>8.8296348301000016</v>
      </c>
      <c r="E24" s="170">
        <v>0.35655716523152559</v>
      </c>
      <c r="F24" s="164">
        <v>49.30914937599993</v>
      </c>
      <c r="G24" s="170">
        <v>0.27115274727573374</v>
      </c>
      <c r="H24" s="164">
        <v>164</v>
      </c>
      <c r="I24" s="170">
        <v>0.41908066079858031</v>
      </c>
      <c r="J24" s="53">
        <v>2.5</v>
      </c>
      <c r="K24" s="164">
        <v>78.375143288500055</v>
      </c>
      <c r="L24" s="170">
        <v>1.5894645168356365</v>
      </c>
      <c r="M24" s="164">
        <v>5.6086484763000062</v>
      </c>
      <c r="N24" s="164">
        <v>-2.5518835800000015</v>
      </c>
    </row>
    <row r="25" spans="1:15" s="76" customFormat="1" ht="15" customHeight="1">
      <c r="A25" s="53"/>
      <c r="B25" s="54" t="s">
        <v>290</v>
      </c>
      <c r="C25" s="164">
        <v>246.6194922600998</v>
      </c>
      <c r="D25" s="164">
        <v>127.61761693000003</v>
      </c>
      <c r="E25" s="170">
        <v>0.35787221839874223</v>
      </c>
      <c r="F25" s="164">
        <v>212.51535915759965</v>
      </c>
      <c r="G25" s="170">
        <v>0.5089928217623878</v>
      </c>
      <c r="H25" s="164">
        <v>679</v>
      </c>
      <c r="I25" s="170">
        <v>0.43893134180358034</v>
      </c>
      <c r="J25" s="53">
        <v>2.5</v>
      </c>
      <c r="K25" s="164">
        <v>351.56665554149981</v>
      </c>
      <c r="L25" s="170">
        <v>1.6543117492076482</v>
      </c>
      <c r="M25" s="164">
        <v>47.505674583200062</v>
      </c>
      <c r="N25" s="164">
        <v>-5.2596416895000031</v>
      </c>
    </row>
    <row r="26" spans="1:15" s="76" customFormat="1" ht="15" customHeight="1">
      <c r="A26" s="53"/>
      <c r="B26" s="48" t="s">
        <v>291</v>
      </c>
      <c r="C26" s="164">
        <v>426.94661797659899</v>
      </c>
      <c r="D26" s="164">
        <v>19.996169959800014</v>
      </c>
      <c r="E26" s="170">
        <v>0.40840087933427793</v>
      </c>
      <c r="F26" s="164">
        <v>365.40164697830028</v>
      </c>
      <c r="G26" s="170">
        <v>1</v>
      </c>
      <c r="H26" s="164">
        <v>774</v>
      </c>
      <c r="I26" s="170">
        <v>0.41368879948032095</v>
      </c>
      <c r="J26" s="53">
        <v>2.5</v>
      </c>
      <c r="K26" s="164"/>
      <c r="L26" s="170"/>
      <c r="M26" s="164">
        <v>151.16256866930001</v>
      </c>
      <c r="N26" s="164">
        <v>-128.02484835830012</v>
      </c>
    </row>
    <row r="27" spans="1:15" s="76" customFormat="1" ht="23.15" customHeight="1">
      <c r="A27" s="850" t="s">
        <v>309</v>
      </c>
      <c r="B27" s="850"/>
      <c r="C27" s="165">
        <v>15459.80539170804</v>
      </c>
      <c r="D27" s="165">
        <v>2624.7961434503</v>
      </c>
      <c r="E27" s="172">
        <v>0.42230403391495375</v>
      </c>
      <c r="F27" s="165">
        <v>15623.742241942808</v>
      </c>
      <c r="G27" s="172">
        <v>2.4106787839213387E-2</v>
      </c>
      <c r="H27" s="165">
        <v>24618</v>
      </c>
      <c r="I27" s="172">
        <v>0.42670662627601758</v>
      </c>
      <c r="J27" s="51">
        <v>2.5</v>
      </c>
      <c r="K27" s="165">
        <v>9211.8896705379357</v>
      </c>
      <c r="L27" s="172">
        <v>0.60372814548247677</v>
      </c>
      <c r="M27" s="165">
        <v>307.28797031219989</v>
      </c>
      <c r="N27" s="165">
        <v>-157.94194253720011</v>
      </c>
    </row>
    <row r="28" spans="1:15" s="76" customFormat="1" ht="18.649999999999999" customHeight="1">
      <c r="A28" s="843" t="s">
        <v>310</v>
      </c>
      <c r="B28" s="843"/>
      <c r="C28" s="55"/>
      <c r="D28" s="55"/>
      <c r="E28" s="55"/>
      <c r="F28" s="55"/>
      <c r="G28" s="55"/>
      <c r="H28" s="55"/>
      <c r="I28" s="55"/>
      <c r="J28" s="55"/>
      <c r="K28" s="55"/>
      <c r="L28" s="55"/>
      <c r="M28" s="55"/>
      <c r="N28" s="55"/>
    </row>
    <row r="29" spans="1:15" s="76" customFormat="1" ht="15" customHeight="1">
      <c r="A29" s="53"/>
      <c r="B29" s="48" t="s">
        <v>275</v>
      </c>
      <c r="C29" s="164">
        <v>3327.4970931700955</v>
      </c>
      <c r="D29" s="164">
        <v>2618.9362066307017</v>
      </c>
      <c r="E29" s="170">
        <v>0.43211734858443041</v>
      </c>
      <c r="F29" s="164">
        <v>4538.5987645184005</v>
      </c>
      <c r="G29" s="170">
        <v>1.003027410505311E-3</v>
      </c>
      <c r="H29" s="164">
        <v>170</v>
      </c>
      <c r="I29" s="170">
        <v>0.43920588164181501</v>
      </c>
      <c r="J29" s="53">
        <v>2.5</v>
      </c>
      <c r="K29" s="164">
        <v>1491.9862192621022</v>
      </c>
      <c r="L29" s="170">
        <v>0.32873278663142774</v>
      </c>
      <c r="M29" s="164">
        <v>1.995004873699987</v>
      </c>
      <c r="N29" s="164">
        <v>-0.52335002080000126</v>
      </c>
      <c r="O29" s="134"/>
    </row>
    <row r="30" spans="1:15" s="76" customFormat="1" ht="15" customHeight="1">
      <c r="A30" s="53"/>
      <c r="B30" s="54" t="s">
        <v>276</v>
      </c>
      <c r="C30" s="164">
        <v>834.25347881999937</v>
      </c>
      <c r="D30" s="164">
        <v>990.55436418999989</v>
      </c>
      <c r="E30" s="170">
        <v>0.45175104022424689</v>
      </c>
      <c r="F30" s="164">
        <v>1259.8845180424</v>
      </c>
      <c r="G30" s="170">
        <v>6.0753505615496705E-4</v>
      </c>
      <c r="H30" s="164">
        <v>68</v>
      </c>
      <c r="I30" s="170">
        <v>0.44437241254348497</v>
      </c>
      <c r="J30" s="53">
        <v>2.5</v>
      </c>
      <c r="K30" s="164">
        <v>303.7091946093999</v>
      </c>
      <c r="L30" s="170">
        <v>0.241061137159858</v>
      </c>
      <c r="M30" s="164">
        <v>0.33928771300000099</v>
      </c>
      <c r="N30" s="164">
        <v>-7.8626840000000031E-2</v>
      </c>
      <c r="O30" s="134"/>
    </row>
    <row r="31" spans="1:15" s="76" customFormat="1" ht="15" customHeight="1">
      <c r="A31" s="53"/>
      <c r="B31" s="54" t="s">
        <v>277</v>
      </c>
      <c r="C31" s="164">
        <v>2493.2436143501254</v>
      </c>
      <c r="D31" s="164">
        <v>1628.3818424406982</v>
      </c>
      <c r="E31" s="170">
        <v>0.42017405713269734</v>
      </c>
      <c r="F31" s="164">
        <v>3278.7142464759672</v>
      </c>
      <c r="G31" s="170">
        <v>1.1550000000000113E-3</v>
      </c>
      <c r="H31" s="164">
        <v>102</v>
      </c>
      <c r="I31" s="170">
        <v>0.43722058136686337</v>
      </c>
      <c r="J31" s="53">
        <v>2.5</v>
      </c>
      <c r="K31" s="164">
        <v>1188.2770246526986</v>
      </c>
      <c r="L31" s="170">
        <v>0.36242164925774129</v>
      </c>
      <c r="M31" s="164">
        <v>1.6557171606999947</v>
      </c>
      <c r="N31" s="164">
        <v>-0.44472318080000228</v>
      </c>
      <c r="O31" s="134"/>
    </row>
    <row r="32" spans="1:15" s="76" customFormat="1" ht="15" customHeight="1">
      <c r="A32" s="53"/>
      <c r="B32" s="48" t="s">
        <v>278</v>
      </c>
      <c r="C32" s="164">
        <v>2132.4103895506973</v>
      </c>
      <c r="D32" s="164">
        <v>1259.7783875499999</v>
      </c>
      <c r="E32" s="170">
        <v>0.28054257090513279</v>
      </c>
      <c r="F32" s="164">
        <v>2462.2949477999005</v>
      </c>
      <c r="G32" s="170">
        <v>1.7610000000000028E-3</v>
      </c>
      <c r="H32" s="164">
        <v>145</v>
      </c>
      <c r="I32" s="170">
        <v>0.44480724782797387</v>
      </c>
      <c r="J32" s="53">
        <v>2.5</v>
      </c>
      <c r="K32" s="164">
        <v>1124.6093291610996</v>
      </c>
      <c r="L32" s="170">
        <v>0.45673217587761072</v>
      </c>
      <c r="M32" s="164">
        <v>1.9287293380000037</v>
      </c>
      <c r="N32" s="164">
        <v>-1.4552534697000008</v>
      </c>
    </row>
    <row r="33" spans="1:14" s="76" customFormat="1" ht="15" customHeight="1">
      <c r="A33" s="53"/>
      <c r="B33" s="48" t="s">
        <v>279</v>
      </c>
      <c r="C33" s="164">
        <v>6497.4076529191934</v>
      </c>
      <c r="D33" s="164">
        <v>4561.611172549794</v>
      </c>
      <c r="E33" s="170">
        <v>0.42368234185938913</v>
      </c>
      <c r="F33" s="164">
        <v>8167.9880758748377</v>
      </c>
      <c r="G33" s="170">
        <v>3.249683035607534E-3</v>
      </c>
      <c r="H33" s="164">
        <v>1070</v>
      </c>
      <c r="I33" s="170">
        <v>0.43388053126627057</v>
      </c>
      <c r="J33" s="53">
        <v>2.5</v>
      </c>
      <c r="K33" s="164">
        <v>4998.2880876717145</v>
      </c>
      <c r="L33" s="170">
        <v>0.61193626156664038</v>
      </c>
      <c r="M33" s="164">
        <v>11.524414975899875</v>
      </c>
      <c r="N33" s="164">
        <v>-8.9073892607999507</v>
      </c>
    </row>
    <row r="34" spans="1:14" s="76" customFormat="1" ht="15" customHeight="1">
      <c r="A34" s="53"/>
      <c r="B34" s="48" t="s">
        <v>280</v>
      </c>
      <c r="C34" s="164">
        <v>2512.3383212279014</v>
      </c>
      <c r="D34" s="164">
        <v>1516.5055572399997</v>
      </c>
      <c r="E34" s="170">
        <v>0.48852469823058547</v>
      </c>
      <c r="F34" s="164">
        <v>3160.1755612878037</v>
      </c>
      <c r="G34" s="170">
        <v>6.0336137002228347E-3</v>
      </c>
      <c r="H34" s="164">
        <v>564</v>
      </c>
      <c r="I34" s="170">
        <v>0.42900855462816528</v>
      </c>
      <c r="J34" s="53">
        <v>2.5</v>
      </c>
      <c r="K34" s="164">
        <v>2570.1718300701118</v>
      </c>
      <c r="L34" s="170">
        <v>0.81330033101791466</v>
      </c>
      <c r="M34" s="164">
        <v>8.1805239995000161</v>
      </c>
      <c r="N34" s="164">
        <v>-2.2220716374999845</v>
      </c>
    </row>
    <row r="35" spans="1:14" s="76" customFormat="1" ht="15" customHeight="1">
      <c r="A35" s="53"/>
      <c r="B35" s="48" t="s">
        <v>281</v>
      </c>
      <c r="C35" s="164">
        <v>5316.4288408565599</v>
      </c>
      <c r="D35" s="164">
        <v>2903.0022268896032</v>
      </c>
      <c r="E35" s="170">
        <v>0.3892211495758503</v>
      </c>
      <c r="F35" s="164">
        <v>5926.7084014666852</v>
      </c>
      <c r="G35" s="170">
        <v>1.5881712944315209E-2</v>
      </c>
      <c r="H35" s="164">
        <v>1847</v>
      </c>
      <c r="I35" s="170">
        <v>0.42026393966960657</v>
      </c>
      <c r="J35" s="53">
        <v>2.5</v>
      </c>
      <c r="K35" s="164">
        <v>6654.0176214378007</v>
      </c>
      <c r="L35" s="170">
        <v>1.1227172269503112</v>
      </c>
      <c r="M35" s="164">
        <v>39.496234583900105</v>
      </c>
      <c r="N35" s="164">
        <v>-14.13009672840005</v>
      </c>
    </row>
    <row r="36" spans="1:14" s="76" customFormat="1" ht="15" customHeight="1">
      <c r="A36" s="53"/>
      <c r="B36" s="54" t="s">
        <v>282</v>
      </c>
      <c r="C36" s="164">
        <v>3431.1170929524033</v>
      </c>
      <c r="D36" s="164">
        <v>1984.930209130001</v>
      </c>
      <c r="E36" s="170">
        <v>0.37043792305536832</v>
      </c>
      <c r="F36" s="164">
        <v>3736.2572777409191</v>
      </c>
      <c r="G36" s="170">
        <v>1.2020709147086174E-2</v>
      </c>
      <c r="H36" s="164">
        <v>1165</v>
      </c>
      <c r="I36" s="170">
        <v>0.4210327048802851</v>
      </c>
      <c r="J36" s="53">
        <v>2.5</v>
      </c>
      <c r="K36" s="164">
        <v>3862.0474726802345</v>
      </c>
      <c r="L36" s="170">
        <v>1.0336674339020233</v>
      </c>
      <c r="M36" s="164">
        <v>18.877544896000074</v>
      </c>
      <c r="N36" s="164">
        <v>-9.2166063204999897</v>
      </c>
    </row>
    <row r="37" spans="1:14" s="76" customFormat="1" ht="15" customHeight="1">
      <c r="A37" s="53"/>
      <c r="B37" s="54" t="s">
        <v>283</v>
      </c>
      <c r="C37" s="164">
        <v>1885.311747904105</v>
      </c>
      <c r="D37" s="164">
        <v>918.07201775960004</v>
      </c>
      <c r="E37" s="170">
        <v>0.42983168232732416</v>
      </c>
      <c r="F37" s="164">
        <v>2190.451123725717</v>
      </c>
      <c r="G37" s="170">
        <v>2.24674355749334E-2</v>
      </c>
      <c r="H37" s="164">
        <v>682</v>
      </c>
      <c r="I37" s="170">
        <v>0.41895265516654479</v>
      </c>
      <c r="J37" s="53">
        <v>2.5</v>
      </c>
      <c r="K37" s="164">
        <v>2791.9701487575121</v>
      </c>
      <c r="L37" s="170">
        <v>1.2746096539276897</v>
      </c>
      <c r="M37" s="164">
        <v>20.618689687899955</v>
      </c>
      <c r="N37" s="164">
        <v>-4.9134904079000181</v>
      </c>
    </row>
    <row r="38" spans="1:14" s="76" customFormat="1" ht="15" customHeight="1">
      <c r="A38" s="53"/>
      <c r="B38" s="48" t="s">
        <v>284</v>
      </c>
      <c r="C38" s="164">
        <v>1994.9860589145198</v>
      </c>
      <c r="D38" s="164">
        <v>992.33858399000053</v>
      </c>
      <c r="E38" s="170">
        <v>0.33852947934805916</v>
      </c>
      <c r="F38" s="164">
        <v>2100.1003538823002</v>
      </c>
      <c r="G38" s="170">
        <v>4.8058953501871747E-2</v>
      </c>
      <c r="H38" s="164">
        <v>1076</v>
      </c>
      <c r="I38" s="170">
        <v>0.42059476639537358</v>
      </c>
      <c r="J38" s="53">
        <v>2.5</v>
      </c>
      <c r="K38" s="164">
        <v>3283.4383777728185</v>
      </c>
      <c r="L38" s="170">
        <v>1.5634673703582445</v>
      </c>
      <c r="M38" s="164">
        <v>42.343940211999929</v>
      </c>
      <c r="N38" s="164">
        <v>-13.731790907800027</v>
      </c>
    </row>
    <row r="39" spans="1:14" s="76" customFormat="1" ht="15" customHeight="1">
      <c r="A39" s="53"/>
      <c r="B39" s="54" t="s">
        <v>285</v>
      </c>
      <c r="C39" s="164">
        <v>1080.2347355612039</v>
      </c>
      <c r="D39" s="164">
        <v>633.43677987989963</v>
      </c>
      <c r="E39" s="170">
        <v>0.38914261710578474</v>
      </c>
      <c r="F39" s="164">
        <v>1221.0995206100952</v>
      </c>
      <c r="G39" s="170">
        <v>3.536755352519752E-2</v>
      </c>
      <c r="H39" s="164">
        <v>545</v>
      </c>
      <c r="I39" s="170">
        <v>0.42534567566863529</v>
      </c>
      <c r="J39" s="53">
        <v>2.5</v>
      </c>
      <c r="K39" s="164">
        <v>1765.7469800727083</v>
      </c>
      <c r="L39" s="170">
        <v>1.4460303605642701</v>
      </c>
      <c r="M39" s="164">
        <v>18.369798981499947</v>
      </c>
      <c r="N39" s="164">
        <v>-3.9576930591000004</v>
      </c>
    </row>
    <row r="40" spans="1:14" s="76" customFormat="1" ht="15" customHeight="1">
      <c r="A40" s="53"/>
      <c r="B40" s="54" t="s">
        <v>286</v>
      </c>
      <c r="C40" s="164">
        <v>914.75132335329522</v>
      </c>
      <c r="D40" s="164">
        <v>358.90180411010039</v>
      </c>
      <c r="E40" s="170">
        <v>0.24920080327643876</v>
      </c>
      <c r="F40" s="164">
        <v>879.00083327219738</v>
      </c>
      <c r="G40" s="170">
        <v>6.568972453276764E-2</v>
      </c>
      <c r="H40" s="164">
        <v>531</v>
      </c>
      <c r="I40" s="170">
        <v>0.41399484883393506</v>
      </c>
      <c r="J40" s="53">
        <v>2.5</v>
      </c>
      <c r="K40" s="164">
        <v>1517.6913977000911</v>
      </c>
      <c r="L40" s="170">
        <v>1.7266097371606632</v>
      </c>
      <c r="M40" s="164">
        <v>23.974141230499882</v>
      </c>
      <c r="N40" s="164">
        <v>-9.7740978486999825</v>
      </c>
    </row>
    <row r="41" spans="1:14" s="76" customFormat="1" ht="15" customHeight="1">
      <c r="A41" s="53"/>
      <c r="B41" s="48" t="s">
        <v>287</v>
      </c>
      <c r="C41" s="164">
        <v>147.82801886040028</v>
      </c>
      <c r="D41" s="164">
        <v>87.095690639999972</v>
      </c>
      <c r="E41" s="170">
        <v>0.25544785989425406</v>
      </c>
      <c r="F41" s="164">
        <v>113.13859611890072</v>
      </c>
      <c r="G41" s="170">
        <v>0.26762830781558167</v>
      </c>
      <c r="H41" s="164">
        <v>275</v>
      </c>
      <c r="I41" s="170">
        <v>0.42628116496557927</v>
      </c>
      <c r="J41" s="53">
        <v>2.5</v>
      </c>
      <c r="K41" s="164">
        <v>277.62507212489805</v>
      </c>
      <c r="L41" s="170">
        <v>2.4538493639530214</v>
      </c>
      <c r="M41" s="164">
        <v>12.778529603100091</v>
      </c>
      <c r="N41" s="164">
        <v>-7.4961096205000102</v>
      </c>
    </row>
    <row r="42" spans="1:14" s="76" customFormat="1" ht="15" customHeight="1">
      <c r="A42" s="53"/>
      <c r="B42" s="54" t="s">
        <v>288</v>
      </c>
      <c r="C42" s="164">
        <v>98.120512320300008</v>
      </c>
      <c r="D42" s="164">
        <v>30.153371210000014</v>
      </c>
      <c r="E42" s="170">
        <v>0.29332755468372707</v>
      </c>
      <c r="F42" s="164">
        <v>57.810902945800009</v>
      </c>
      <c r="G42" s="170">
        <v>0.15281283222744774</v>
      </c>
      <c r="H42" s="164">
        <v>72</v>
      </c>
      <c r="I42" s="170">
        <v>0.43099628247858407</v>
      </c>
      <c r="J42" s="53">
        <v>2.5</v>
      </c>
      <c r="K42" s="164">
        <v>140.46558039319996</v>
      </c>
      <c r="L42" s="170">
        <v>2.4297420250448645</v>
      </c>
      <c r="M42" s="164">
        <v>3.8079035407999964</v>
      </c>
      <c r="N42" s="164">
        <v>-3.5683542403000006</v>
      </c>
    </row>
    <row r="43" spans="1:14" s="76" customFormat="1" ht="15" customHeight="1">
      <c r="A43" s="53"/>
      <c r="B43" s="54" t="s">
        <v>289</v>
      </c>
      <c r="C43" s="164">
        <v>29.041011080399969</v>
      </c>
      <c r="D43" s="164">
        <v>21.19486654</v>
      </c>
      <c r="E43" s="170">
        <v>0.16288172968604123</v>
      </c>
      <c r="F43" s="164">
        <v>30.151452747299992</v>
      </c>
      <c r="G43" s="170">
        <v>0.27916067669715527</v>
      </c>
      <c r="H43" s="164">
        <v>40</v>
      </c>
      <c r="I43" s="170">
        <v>0.43050670609967151</v>
      </c>
      <c r="J43" s="53">
        <v>2.5</v>
      </c>
      <c r="K43" s="164">
        <v>81.847320417299954</v>
      </c>
      <c r="L43" s="170">
        <v>2.7145398632452076</v>
      </c>
      <c r="M43" s="164">
        <v>3.6238671721000006</v>
      </c>
      <c r="N43" s="164">
        <v>-1.2210870401000002</v>
      </c>
    </row>
    <row r="44" spans="1:14" s="76" customFormat="1" ht="15" customHeight="1">
      <c r="A44" s="53"/>
      <c r="B44" s="54" t="s">
        <v>290</v>
      </c>
      <c r="C44" s="164">
        <v>20.666495459699501</v>
      </c>
      <c r="D44" s="164">
        <v>35.747452889999998</v>
      </c>
      <c r="E44" s="170">
        <v>0.27837890004699584</v>
      </c>
      <c r="F44" s="164">
        <v>25.176240425800373</v>
      </c>
      <c r="G44" s="170">
        <v>0.51746182283314479</v>
      </c>
      <c r="H44" s="164">
        <v>163</v>
      </c>
      <c r="I44" s="170">
        <v>0.41039351065368368</v>
      </c>
      <c r="J44" s="53">
        <v>2.5</v>
      </c>
      <c r="K44" s="164">
        <v>55.312171314399798</v>
      </c>
      <c r="L44" s="170">
        <v>2.1969988520494801</v>
      </c>
      <c r="M44" s="164">
        <v>5.3467588901999985</v>
      </c>
      <c r="N44" s="164">
        <v>-2.7066683400999989</v>
      </c>
    </row>
    <row r="45" spans="1:14" s="76" customFormat="1" ht="15" customHeight="1">
      <c r="A45" s="53"/>
      <c r="B45" s="48" t="s">
        <v>291</v>
      </c>
      <c r="C45" s="164">
        <v>316.75262467109928</v>
      </c>
      <c r="D45" s="164">
        <v>158.73572391000005</v>
      </c>
      <c r="E45" s="170">
        <v>0.41520276139836176</v>
      </c>
      <c r="F45" s="164">
        <v>323.73409308860067</v>
      </c>
      <c r="G45" s="170">
        <v>1</v>
      </c>
      <c r="H45" s="164">
        <v>241</v>
      </c>
      <c r="I45" s="170">
        <v>0.42572202515737501</v>
      </c>
      <c r="J45" s="53">
        <v>2.5</v>
      </c>
      <c r="K45" s="164"/>
      <c r="L45" s="170"/>
      <c r="M45" s="164">
        <v>137.82073372469978</v>
      </c>
      <c r="N45" s="164">
        <v>-154.69032562180018</v>
      </c>
    </row>
    <row r="46" spans="1:14" s="76" customFormat="1" ht="20.5" customHeight="1">
      <c r="A46" s="850" t="s">
        <v>311</v>
      </c>
      <c r="B46" s="850"/>
      <c r="C46" s="165">
        <v>22245.649000170466</v>
      </c>
      <c r="D46" s="165">
        <v>14098.003549400099</v>
      </c>
      <c r="E46" s="172">
        <v>0.40520882180924034</v>
      </c>
      <c r="F46" s="165">
        <v>26792.738794037428</v>
      </c>
      <c r="G46" s="172">
        <v>1.0572104701286103E-2</v>
      </c>
      <c r="H46" s="165">
        <v>5388</v>
      </c>
      <c r="I46" s="172">
        <v>0.43102804761364938</v>
      </c>
      <c r="J46" s="51">
        <v>2.5</v>
      </c>
      <c r="K46" s="165">
        <v>20400.136537500544</v>
      </c>
      <c r="L46" s="172">
        <v>0.77071793095299901</v>
      </c>
      <c r="M46" s="165">
        <v>256.06811131079979</v>
      </c>
      <c r="N46" s="165">
        <v>-203.1563872673002</v>
      </c>
    </row>
    <row r="47" spans="1:14" s="76" customFormat="1" ht="16.5" customHeight="1">
      <c r="A47" s="851" t="s">
        <v>299</v>
      </c>
      <c r="B47" s="851"/>
      <c r="C47" s="338">
        <v>37705.454391878506</v>
      </c>
      <c r="D47" s="338">
        <v>16722.7996928504</v>
      </c>
      <c r="E47" s="734">
        <v>0.4078920714821837</v>
      </c>
      <c r="F47" s="338">
        <v>42416.481035980236</v>
      </c>
      <c r="G47" s="51"/>
      <c r="H47" s="338">
        <v>30006</v>
      </c>
      <c r="I47" s="51"/>
      <c r="J47" s="340">
        <v>2.5</v>
      </c>
      <c r="K47" s="338">
        <v>29612.026208038478</v>
      </c>
      <c r="L47" s="734">
        <v>0.70965516732593881</v>
      </c>
      <c r="M47" s="338">
        <v>563.35608162299968</v>
      </c>
      <c r="N47" s="338">
        <v>-361.09832980450028</v>
      </c>
    </row>
    <row r="48" spans="1:14" s="76" customFormat="1" ht="12">
      <c r="A48" s="8"/>
      <c r="B48" s="8"/>
      <c r="C48" s="8"/>
      <c r="D48" s="8"/>
      <c r="E48" s="8"/>
      <c r="F48" s="421"/>
      <c r="G48" s="8"/>
      <c r="H48" s="8"/>
      <c r="I48" s="8"/>
      <c r="J48" s="8"/>
      <c r="K48" s="421"/>
      <c r="L48" s="146"/>
      <c r="M48" s="8"/>
      <c r="N48" s="8"/>
    </row>
    <row r="49" spans="1:21" ht="14.5" customHeight="1">
      <c r="A49" s="838" t="s">
        <v>2018</v>
      </c>
      <c r="B49" s="838"/>
      <c r="C49" s="838"/>
      <c r="D49" s="838"/>
      <c r="E49" s="838"/>
      <c r="F49" s="838"/>
      <c r="G49" s="838"/>
      <c r="H49" s="838"/>
      <c r="I49" s="838"/>
      <c r="J49" s="838"/>
      <c r="K49" s="838"/>
      <c r="L49" s="838"/>
      <c r="M49" s="838"/>
      <c r="N49" s="838"/>
      <c r="O49" s="76"/>
      <c r="P49" s="76"/>
      <c r="Q49" s="76"/>
      <c r="R49" s="76"/>
      <c r="S49" s="76"/>
      <c r="T49" s="76"/>
      <c r="U49" s="76"/>
    </row>
    <row r="50" spans="1:21">
      <c r="A50" s="8"/>
      <c r="B50" s="8"/>
      <c r="C50" s="8"/>
      <c r="D50" s="8"/>
      <c r="E50" s="8"/>
      <c r="F50" s="8"/>
      <c r="G50" s="8"/>
      <c r="H50" s="8"/>
      <c r="I50" s="8"/>
      <c r="J50" s="8"/>
      <c r="K50" s="8"/>
      <c r="L50" s="146"/>
      <c r="M50" s="8"/>
      <c r="N50" s="8"/>
      <c r="O50" s="76"/>
      <c r="P50" s="76"/>
      <c r="Q50" s="76"/>
      <c r="R50" s="76"/>
      <c r="S50" s="76"/>
      <c r="T50" s="76"/>
      <c r="U50" s="76"/>
    </row>
    <row r="51" spans="1:21">
      <c r="A51" s="144" t="s">
        <v>162</v>
      </c>
      <c r="B51" s="53"/>
      <c r="C51" s="53"/>
      <c r="D51" s="53"/>
      <c r="E51" s="53"/>
      <c r="F51" s="53"/>
      <c r="G51" s="53"/>
      <c r="H51" s="53"/>
      <c r="I51" s="53"/>
      <c r="J51" s="53"/>
      <c r="K51" s="53"/>
      <c r="L51" s="53"/>
      <c r="M51" s="53"/>
      <c r="N51" s="53"/>
      <c r="O51" s="76"/>
      <c r="P51" s="76"/>
    </row>
    <row r="52" spans="1:21" ht="84">
      <c r="A52" s="326" t="s">
        <v>307</v>
      </c>
      <c r="B52" s="594" t="s">
        <v>253</v>
      </c>
      <c r="C52" s="594" t="s">
        <v>254</v>
      </c>
      <c r="D52" s="594" t="s">
        <v>255</v>
      </c>
      <c r="E52" s="594" t="s">
        <v>256</v>
      </c>
      <c r="F52" s="594" t="s">
        <v>257</v>
      </c>
      <c r="G52" s="594" t="s">
        <v>258</v>
      </c>
      <c r="H52" s="594" t="s">
        <v>259</v>
      </c>
      <c r="I52" s="594" t="s">
        <v>260</v>
      </c>
      <c r="J52" s="594" t="s">
        <v>261</v>
      </c>
      <c r="K52" s="594" t="s">
        <v>262</v>
      </c>
      <c r="L52" s="594" t="s">
        <v>263</v>
      </c>
      <c r="M52" s="594" t="s">
        <v>264</v>
      </c>
      <c r="N52" s="594" t="s">
        <v>265</v>
      </c>
      <c r="O52" s="76"/>
      <c r="P52" s="76"/>
    </row>
    <row r="53" spans="1:21">
      <c r="A53" s="137"/>
      <c r="B53" s="410" t="s">
        <v>118</v>
      </c>
      <c r="C53" s="410" t="s">
        <v>119</v>
      </c>
      <c r="D53" s="410" t="s">
        <v>120</v>
      </c>
      <c r="E53" s="410" t="s">
        <v>172</v>
      </c>
      <c r="F53" s="410" t="s">
        <v>173</v>
      </c>
      <c r="G53" s="410" t="s">
        <v>266</v>
      </c>
      <c r="H53" s="410" t="s">
        <v>267</v>
      </c>
      <c r="I53" s="410" t="s">
        <v>268</v>
      </c>
      <c r="J53" s="410" t="s">
        <v>269</v>
      </c>
      <c r="K53" s="410" t="s">
        <v>270</v>
      </c>
      <c r="L53" s="410" t="s">
        <v>271</v>
      </c>
      <c r="M53" s="410" t="s">
        <v>272</v>
      </c>
      <c r="N53" s="410" t="s">
        <v>273</v>
      </c>
      <c r="O53" s="76"/>
      <c r="P53" s="76"/>
    </row>
    <row r="54" spans="1:21" ht="14.5" customHeight="1">
      <c r="A54" s="843" t="s">
        <v>308</v>
      </c>
      <c r="B54" s="843"/>
      <c r="C54" s="53"/>
      <c r="D54" s="53"/>
      <c r="E54" s="53"/>
      <c r="F54" s="53"/>
      <c r="G54" s="53"/>
      <c r="H54" s="53"/>
      <c r="I54" s="53"/>
      <c r="J54" s="53"/>
      <c r="K54" s="53"/>
      <c r="L54" s="53"/>
      <c r="M54" s="53"/>
      <c r="N54" s="53"/>
    </row>
    <row r="55" spans="1:21" s="76" customFormat="1" ht="15" customHeight="1">
      <c r="A55" s="53"/>
      <c r="B55" s="596" t="s">
        <v>275</v>
      </c>
      <c r="C55" s="164">
        <v>650.76992715990036</v>
      </c>
      <c r="D55" s="164">
        <v>446.17436299000008</v>
      </c>
      <c r="E55" s="170">
        <v>0.35190418378771582</v>
      </c>
      <c r="F55" s="164">
        <v>812.61582136650009</v>
      </c>
      <c r="G55" s="170">
        <v>9.1544326532670423E-4</v>
      </c>
      <c r="H55" s="164">
        <v>70</v>
      </c>
      <c r="I55" s="170">
        <v>0.4489410030073705</v>
      </c>
      <c r="J55" s="53">
        <v>2.5</v>
      </c>
      <c r="K55" s="164">
        <v>208.39906609110005</v>
      </c>
      <c r="L55" s="170">
        <v>0.25645460082312299</v>
      </c>
      <c r="M55" s="164">
        <v>0.33426429540000002</v>
      </c>
      <c r="N55" s="164">
        <v>-0.10461528990000002</v>
      </c>
      <c r="O55" s="134"/>
    </row>
    <row r="56" spans="1:21" s="76" customFormat="1" ht="15" customHeight="1">
      <c r="A56" s="53"/>
      <c r="B56" s="54" t="s">
        <v>276</v>
      </c>
      <c r="C56" s="164">
        <v>245.9103225298999</v>
      </c>
      <c r="D56" s="164">
        <v>163.25085928999999</v>
      </c>
      <c r="E56" s="170">
        <v>0.19267018033960637</v>
      </c>
      <c r="F56" s="164">
        <v>272.92489926790006</v>
      </c>
      <c r="G56" s="170">
        <v>4.4173567991562029E-4</v>
      </c>
      <c r="H56" s="164">
        <v>39</v>
      </c>
      <c r="I56" s="170">
        <v>0.44780955324697913</v>
      </c>
      <c r="J56" s="53">
        <v>2.5</v>
      </c>
      <c r="K56" s="164">
        <v>51.905667625899966</v>
      </c>
      <c r="L56" s="170">
        <v>0.19018296888680003</v>
      </c>
      <c r="M56" s="164">
        <v>5.4063392100000017E-2</v>
      </c>
      <c r="N56" s="164">
        <v>-8.5635498999999983E-3</v>
      </c>
      <c r="O56" s="134"/>
    </row>
    <row r="57" spans="1:21" s="76" customFormat="1" ht="15" customHeight="1">
      <c r="A57" s="53"/>
      <c r="B57" s="54" t="s">
        <v>277</v>
      </c>
      <c r="C57" s="164">
        <v>404.85960463000015</v>
      </c>
      <c r="D57" s="164">
        <v>282.92350369999991</v>
      </c>
      <c r="E57" s="170">
        <v>0.44378445372334763</v>
      </c>
      <c r="F57" s="164">
        <v>539.69092209860003</v>
      </c>
      <c r="G57" s="170">
        <v>1.155E-3</v>
      </c>
      <c r="H57" s="164">
        <v>31</v>
      </c>
      <c r="I57" s="170">
        <v>0.44951318385984979</v>
      </c>
      <c r="J57" s="53">
        <v>2.5</v>
      </c>
      <c r="K57" s="164">
        <v>156.49339846520002</v>
      </c>
      <c r="L57" s="170">
        <v>0.28996855803442456</v>
      </c>
      <c r="M57" s="164">
        <v>0.28020090329999991</v>
      </c>
      <c r="N57" s="164">
        <v>-9.6051740000000024E-2</v>
      </c>
      <c r="O57" s="134"/>
    </row>
    <row r="58" spans="1:21" s="76" customFormat="1" ht="15" customHeight="1">
      <c r="A58" s="53"/>
      <c r="B58" s="596" t="s">
        <v>278</v>
      </c>
      <c r="C58" s="164">
        <v>1237.4745323692991</v>
      </c>
      <c r="D58" s="164">
        <v>108.23594486009998</v>
      </c>
      <c r="E58" s="170">
        <v>0.31452758518972068</v>
      </c>
      <c r="F58" s="164">
        <v>1270.8978207115015</v>
      </c>
      <c r="G58" s="170">
        <v>2.2323778171444543E-3</v>
      </c>
      <c r="H58" s="164">
        <v>1501</v>
      </c>
      <c r="I58" s="170">
        <v>0.44394977495160809</v>
      </c>
      <c r="J58" s="53">
        <v>2.5</v>
      </c>
      <c r="K58" s="164">
        <v>446.94014684429851</v>
      </c>
      <c r="L58" s="170">
        <v>0.35167276201172848</v>
      </c>
      <c r="M58" s="164">
        <v>1.2603153279000014</v>
      </c>
      <c r="N58" s="164">
        <v>-0.55651099050000019</v>
      </c>
    </row>
    <row r="59" spans="1:21" s="76" customFormat="1" ht="15" customHeight="1">
      <c r="A59" s="53"/>
      <c r="B59" s="596" t="s">
        <v>279</v>
      </c>
      <c r="C59" s="164">
        <v>3128.926759826993</v>
      </c>
      <c r="D59" s="164">
        <v>970.31480717090085</v>
      </c>
      <c r="E59" s="170">
        <v>0.56520651696504687</v>
      </c>
      <c r="F59" s="164">
        <v>3576.8556043902076</v>
      </c>
      <c r="G59" s="170">
        <v>3.4229537033781932E-3</v>
      </c>
      <c r="H59" s="164">
        <v>4140</v>
      </c>
      <c r="I59" s="170">
        <v>0.4326349121672976</v>
      </c>
      <c r="J59" s="53">
        <v>2.5</v>
      </c>
      <c r="K59" s="164">
        <v>1601.7919721482117</v>
      </c>
      <c r="L59" s="170">
        <v>0.44782125679945789</v>
      </c>
      <c r="M59" s="164">
        <v>5.3054173196000267</v>
      </c>
      <c r="N59" s="164">
        <v>-2.8590362799999949</v>
      </c>
    </row>
    <row r="60" spans="1:21" s="76" customFormat="1" ht="15" customHeight="1">
      <c r="A60" s="53"/>
      <c r="B60" s="596" t="s">
        <v>280</v>
      </c>
      <c r="C60" s="164">
        <v>2773.5480939979007</v>
      </c>
      <c r="D60" s="164">
        <v>266.39052027980011</v>
      </c>
      <c r="E60" s="170">
        <v>0.38456461819614979</v>
      </c>
      <c r="F60" s="164">
        <v>2815.7856858527875</v>
      </c>
      <c r="G60" s="170">
        <v>5.6646024336319076E-3</v>
      </c>
      <c r="H60" s="164">
        <v>3886</v>
      </c>
      <c r="I60" s="170">
        <v>0.43654522291656483</v>
      </c>
      <c r="J60" s="53">
        <v>2.5</v>
      </c>
      <c r="K60" s="164">
        <v>1550.5839417552024</v>
      </c>
      <c r="L60" s="170">
        <v>0.55067541167842482</v>
      </c>
      <c r="M60" s="164">
        <v>6.9600246483999939</v>
      </c>
      <c r="N60" s="164">
        <v>-2.215131988499996</v>
      </c>
    </row>
    <row r="61" spans="1:21" s="76" customFormat="1" ht="15" customHeight="1">
      <c r="A61" s="53"/>
      <c r="B61" s="596" t="s">
        <v>281</v>
      </c>
      <c r="C61" s="164">
        <v>5302.7665253015575</v>
      </c>
      <c r="D61" s="164">
        <v>1632.3515505900978</v>
      </c>
      <c r="E61" s="170">
        <v>0.49594513526261824</v>
      </c>
      <c r="F61" s="164">
        <v>5721.0379692876522</v>
      </c>
      <c r="G61" s="170">
        <v>1.4522370075138322E-2</v>
      </c>
      <c r="H61" s="164">
        <v>8712</v>
      </c>
      <c r="I61" s="170">
        <v>0.42976341398554452</v>
      </c>
      <c r="J61" s="53">
        <v>2.5</v>
      </c>
      <c r="K61" s="164">
        <v>4436.2184935335245</v>
      </c>
      <c r="L61" s="170">
        <v>0.7754219631732242</v>
      </c>
      <c r="M61" s="164">
        <v>35.747867187699768</v>
      </c>
      <c r="N61" s="164">
        <v>-3.7748615208999956</v>
      </c>
    </row>
    <row r="62" spans="1:21" s="76" customFormat="1" ht="15" customHeight="1">
      <c r="A62" s="53"/>
      <c r="B62" s="54" t="s">
        <v>282</v>
      </c>
      <c r="C62" s="164">
        <v>3783.1787404547895</v>
      </c>
      <c r="D62" s="164">
        <v>1251.8265207897966</v>
      </c>
      <c r="E62" s="170">
        <v>0.46828928163228789</v>
      </c>
      <c r="F62" s="164">
        <v>4155.7888302570173</v>
      </c>
      <c r="G62" s="170">
        <v>1.1806345989854137E-2</v>
      </c>
      <c r="H62" s="164">
        <v>5871</v>
      </c>
      <c r="I62" s="170">
        <v>0.42865987504154773</v>
      </c>
      <c r="J62" s="53">
        <v>2.5</v>
      </c>
      <c r="K62" s="164">
        <v>3051.6394991104862</v>
      </c>
      <c r="L62" s="170">
        <v>0.73431053014351111</v>
      </c>
      <c r="M62" s="164">
        <v>21.022930489400022</v>
      </c>
      <c r="N62" s="164">
        <v>-1.7607073798000017</v>
      </c>
    </row>
    <row r="63" spans="1:21" s="76" customFormat="1" ht="15" customHeight="1">
      <c r="A63" s="53"/>
      <c r="B63" s="54" t="s">
        <v>2022</v>
      </c>
      <c r="C63" s="164">
        <v>1519.5877848468003</v>
      </c>
      <c r="D63" s="164">
        <v>380.52502980029965</v>
      </c>
      <c r="E63" s="170">
        <v>0.5869255657685889</v>
      </c>
      <c r="F63" s="164">
        <v>1565.249139030605</v>
      </c>
      <c r="G63" s="170">
        <v>2.1733504887404779E-2</v>
      </c>
      <c r="H63" s="164">
        <v>2841</v>
      </c>
      <c r="I63" s="170">
        <v>0.43269334680123905</v>
      </c>
      <c r="J63" s="53">
        <v>2.5</v>
      </c>
      <c r="K63" s="164">
        <v>1384.5789944230055</v>
      </c>
      <c r="L63" s="170">
        <v>0.88457419326901221</v>
      </c>
      <c r="M63" s="164">
        <v>14.724936698300057</v>
      </c>
      <c r="N63" s="164">
        <v>-2.0141541410999997</v>
      </c>
    </row>
    <row r="64" spans="1:21" s="76" customFormat="1" ht="15" customHeight="1">
      <c r="A64" s="53"/>
      <c r="B64" s="596" t="s">
        <v>284</v>
      </c>
      <c r="C64" s="164">
        <v>2987.9631720206858</v>
      </c>
      <c r="D64" s="164">
        <v>767.60387707009875</v>
      </c>
      <c r="E64" s="170">
        <v>0.50716063148808621</v>
      </c>
      <c r="F64" s="164">
        <v>2829.2370998517135</v>
      </c>
      <c r="G64" s="170">
        <v>5.0184628126450685E-2</v>
      </c>
      <c r="H64" s="164">
        <v>5890</v>
      </c>
      <c r="I64" s="170">
        <v>0.42981719057615475</v>
      </c>
      <c r="J64" s="53">
        <v>2.5</v>
      </c>
      <c r="K64" s="164">
        <v>3022.8886388878946</v>
      </c>
      <c r="L64" s="170">
        <v>1.0684465572172621</v>
      </c>
      <c r="M64" s="164">
        <v>61.205658324599781</v>
      </c>
      <c r="N64" s="164">
        <v>-30.252846677800033</v>
      </c>
    </row>
    <row r="65" spans="1:15" s="76" customFormat="1" ht="15" customHeight="1">
      <c r="A65" s="53"/>
      <c r="B65" s="54" t="s">
        <v>285</v>
      </c>
      <c r="C65" s="164">
        <v>1339.6002062992995</v>
      </c>
      <c r="D65" s="164">
        <v>322.9455407602004</v>
      </c>
      <c r="E65" s="170">
        <v>0.58675658392463781</v>
      </c>
      <c r="F65" s="164">
        <v>1332.8813978689045</v>
      </c>
      <c r="G65" s="170">
        <v>3.4422267910141087E-2</v>
      </c>
      <c r="H65" s="164">
        <v>2397</v>
      </c>
      <c r="I65" s="170">
        <v>0.42587096926531315</v>
      </c>
      <c r="J65" s="53">
        <v>2.5</v>
      </c>
      <c r="K65" s="164">
        <v>1287.4043670825063</v>
      </c>
      <c r="L65" s="170">
        <v>0.96588066210608237</v>
      </c>
      <c r="M65" s="164">
        <v>19.538290427499966</v>
      </c>
      <c r="N65" s="164">
        <v>-1.9610939178999955</v>
      </c>
    </row>
    <row r="66" spans="1:15" s="76" customFormat="1" ht="15" customHeight="1">
      <c r="A66" s="53"/>
      <c r="B66" s="54" t="s">
        <v>286</v>
      </c>
      <c r="C66" s="164">
        <v>1648.3629657213967</v>
      </c>
      <c r="D66" s="164">
        <v>444.65833630989931</v>
      </c>
      <c r="E66" s="170">
        <v>0.44935184707336984</v>
      </c>
      <c r="F66" s="164">
        <v>1496.3557019828022</v>
      </c>
      <c r="G66" s="170">
        <v>6.4224977417056531E-2</v>
      </c>
      <c r="H66" s="164">
        <v>3493</v>
      </c>
      <c r="I66" s="170">
        <v>0.43333229395038347</v>
      </c>
      <c r="J66" s="53">
        <v>2.5</v>
      </c>
      <c r="K66" s="164">
        <v>1735.4842718053935</v>
      </c>
      <c r="L66" s="170">
        <v>1.1598073035079448</v>
      </c>
      <c r="M66" s="164">
        <v>41.667367897099993</v>
      </c>
      <c r="N66" s="164">
        <v>-28.291752759899797</v>
      </c>
    </row>
    <row r="67" spans="1:15" s="76" customFormat="1" ht="15" customHeight="1">
      <c r="A67" s="53"/>
      <c r="B67" s="596" t="s">
        <v>287</v>
      </c>
      <c r="C67" s="164">
        <v>335.63215632060104</v>
      </c>
      <c r="D67" s="164">
        <v>34.630314230000032</v>
      </c>
      <c r="E67" s="170">
        <v>0.3081796731844148</v>
      </c>
      <c r="F67" s="164">
        <v>277.47930934700059</v>
      </c>
      <c r="G67" s="170">
        <v>0.26956791943723352</v>
      </c>
      <c r="H67" s="164">
        <v>794</v>
      </c>
      <c r="I67" s="170">
        <v>0.42807122947083809</v>
      </c>
      <c r="J67" s="53">
        <v>2.5</v>
      </c>
      <c r="K67" s="164">
        <v>420.66932986959927</v>
      </c>
      <c r="L67" s="170">
        <v>1.5160385502601004</v>
      </c>
      <c r="M67" s="164">
        <v>32.280188717099847</v>
      </c>
      <c r="N67" s="164">
        <v>-6.8218229398000032</v>
      </c>
    </row>
    <row r="68" spans="1:15" s="76" customFormat="1" ht="15" customHeight="1">
      <c r="A68" s="53"/>
      <c r="B68" s="54" t="s">
        <v>288</v>
      </c>
      <c r="C68" s="164">
        <v>174.1493656701002</v>
      </c>
      <c r="D68" s="164">
        <v>23.531304429900008</v>
      </c>
      <c r="E68" s="170">
        <v>0.30610705530936899</v>
      </c>
      <c r="F68" s="164">
        <v>146.76258406740007</v>
      </c>
      <c r="G68" s="170">
        <v>0.14845114283825278</v>
      </c>
      <c r="H68" s="164">
        <v>386</v>
      </c>
      <c r="I68" s="170">
        <v>0.42181553508876346</v>
      </c>
      <c r="J68" s="53">
        <v>2.5</v>
      </c>
      <c r="K68" s="164">
        <v>213.59628662979995</v>
      </c>
      <c r="L68" s="170">
        <v>1.4553865209385148</v>
      </c>
      <c r="M68" s="164">
        <v>9.181636299000008</v>
      </c>
      <c r="N68" s="164">
        <v>-1.9514065704000012</v>
      </c>
    </row>
    <row r="69" spans="1:15" s="76" customFormat="1" ht="15" customHeight="1">
      <c r="A69" s="53"/>
      <c r="B69" s="54" t="s">
        <v>289</v>
      </c>
      <c r="C69" s="164">
        <v>55.07931991989998</v>
      </c>
      <c r="D69" s="164">
        <v>5.2807181899999991</v>
      </c>
      <c r="E69" s="170">
        <v>0.25715156038273657</v>
      </c>
      <c r="F69" s="164">
        <v>49.339989009600039</v>
      </c>
      <c r="G69" s="170">
        <v>0.26607406671550099</v>
      </c>
      <c r="H69" s="164">
        <v>159</v>
      </c>
      <c r="I69" s="170">
        <v>0.43305019843108927</v>
      </c>
      <c r="J69" s="53">
        <v>2.5</v>
      </c>
      <c r="K69" s="164">
        <v>78.313012940600046</v>
      </c>
      <c r="L69" s="170">
        <v>1.5872118035000542</v>
      </c>
      <c r="M69" s="164">
        <v>5.6881017681000019</v>
      </c>
      <c r="N69" s="164">
        <v>-1.2317534191999993</v>
      </c>
    </row>
    <row r="70" spans="1:15" s="76" customFormat="1" ht="15" customHeight="1">
      <c r="A70" s="53"/>
      <c r="B70" s="54" t="s">
        <v>290</v>
      </c>
      <c r="C70" s="164">
        <v>106.40347073059989</v>
      </c>
      <c r="D70" s="164">
        <v>5.8182916101000002</v>
      </c>
      <c r="E70" s="170">
        <v>0.3628755370193128</v>
      </c>
      <c r="F70" s="164">
        <v>81.376736269999839</v>
      </c>
      <c r="G70" s="170">
        <v>0.49011986812835567</v>
      </c>
      <c r="H70" s="164">
        <v>249</v>
      </c>
      <c r="I70" s="170">
        <v>0.4363345198126985</v>
      </c>
      <c r="J70" s="53">
        <v>2.5</v>
      </c>
      <c r="K70" s="164">
        <v>128.7600302992</v>
      </c>
      <c r="L70" s="170">
        <v>1.5822707594463734</v>
      </c>
      <c r="M70" s="164">
        <v>17.410450650000026</v>
      </c>
      <c r="N70" s="164">
        <v>-3.638662950200001</v>
      </c>
    </row>
    <row r="71" spans="1:15" s="76" customFormat="1" ht="15" customHeight="1">
      <c r="A71" s="53"/>
      <c r="B71" s="596" t="s">
        <v>291</v>
      </c>
      <c r="C71" s="164">
        <v>339.80383666919988</v>
      </c>
      <c r="D71" s="164">
        <v>13.130380059499991</v>
      </c>
      <c r="E71" s="170">
        <v>0.35569690051514402</v>
      </c>
      <c r="F71" s="164">
        <v>300.02614057899979</v>
      </c>
      <c r="G71" s="170">
        <v>1</v>
      </c>
      <c r="H71" s="164">
        <v>741</v>
      </c>
      <c r="I71" s="170">
        <v>0.43417661128045848</v>
      </c>
      <c r="J71" s="53">
        <v>2.5</v>
      </c>
      <c r="K71" s="164"/>
      <c r="L71" s="170"/>
      <c r="M71" s="164">
        <v>130.26433301380041</v>
      </c>
      <c r="N71" s="164">
        <v>-118.98279203889983</v>
      </c>
    </row>
    <row r="72" spans="1:15" ht="14.5" customHeight="1">
      <c r="A72" s="850" t="s">
        <v>309</v>
      </c>
      <c r="B72" s="850"/>
      <c r="C72" s="165">
        <v>16756.885003666139</v>
      </c>
      <c r="D72" s="165">
        <v>4238.8317572504975</v>
      </c>
      <c r="E72" s="172">
        <v>0.48506867608540649</v>
      </c>
      <c r="F72" s="165">
        <v>17603.935451386365</v>
      </c>
      <c r="G72" s="172">
        <v>1.9165698447800784E-2</v>
      </c>
      <c r="H72" s="165">
        <v>25734</v>
      </c>
      <c r="I72" s="172">
        <v>0.43339823516689285</v>
      </c>
      <c r="J72" s="51">
        <v>2.5</v>
      </c>
      <c r="K72" s="165">
        <v>11687.49158912983</v>
      </c>
      <c r="L72" s="172">
        <v>0.6754249215713547</v>
      </c>
      <c r="M72" s="165">
        <v>273.35806883449982</v>
      </c>
      <c r="N72" s="165">
        <v>-165.56761772629986</v>
      </c>
    </row>
    <row r="73" spans="1:15" ht="14.5" customHeight="1">
      <c r="A73" s="843" t="s">
        <v>310</v>
      </c>
      <c r="B73" s="843"/>
      <c r="C73" s="55"/>
      <c r="D73" s="55"/>
      <c r="E73" s="55"/>
      <c r="F73" s="55"/>
      <c r="G73" s="55"/>
      <c r="H73" s="55"/>
      <c r="I73" s="55"/>
      <c r="J73" s="55"/>
      <c r="K73" s="55"/>
      <c r="L73" s="55"/>
      <c r="M73" s="55"/>
      <c r="N73" s="55"/>
    </row>
    <row r="74" spans="1:15" s="76" customFormat="1" ht="15" customHeight="1">
      <c r="A74" s="53"/>
      <c r="B74" s="596" t="s">
        <v>275</v>
      </c>
      <c r="C74" s="164">
        <v>5913.6218399206709</v>
      </c>
      <c r="D74" s="164">
        <v>2972.6422492807033</v>
      </c>
      <c r="E74" s="170">
        <v>0.45770269245944362</v>
      </c>
      <c r="F74" s="164">
        <v>7283.2873344418795</v>
      </c>
      <c r="G74" s="170">
        <v>9.7329006606125198E-4</v>
      </c>
      <c r="H74" s="164">
        <v>247</v>
      </c>
      <c r="I74" s="170">
        <v>0.44325682451864112</v>
      </c>
      <c r="J74" s="53">
        <v>2.5</v>
      </c>
      <c r="K74" s="164">
        <v>2335.7930177443832</v>
      </c>
      <c r="L74" s="170">
        <v>0.32070587229185005</v>
      </c>
      <c r="M74" s="164">
        <v>3.1484931810000787</v>
      </c>
      <c r="N74" s="164">
        <v>-0.90345565090000302</v>
      </c>
      <c r="O74" s="134"/>
    </row>
    <row r="75" spans="1:15" s="76" customFormat="1" ht="15" customHeight="1">
      <c r="A75" s="53"/>
      <c r="B75" s="54" t="s">
        <v>276</v>
      </c>
      <c r="C75" s="164">
        <v>1620.4202146700989</v>
      </c>
      <c r="D75" s="164">
        <v>1227.1227177797994</v>
      </c>
      <c r="E75" s="170">
        <v>0.48105609358356688</v>
      </c>
      <c r="F75" s="164">
        <v>2171.5020959701992</v>
      </c>
      <c r="G75" s="170">
        <v>5.4553908220754399E-4</v>
      </c>
      <c r="H75" s="164">
        <v>109</v>
      </c>
      <c r="I75" s="170">
        <v>0.44022397130079544</v>
      </c>
      <c r="J75" s="53">
        <v>2.5</v>
      </c>
      <c r="K75" s="164">
        <v>485.72121267159963</v>
      </c>
      <c r="L75" s="170">
        <v>0.22367982677658238</v>
      </c>
      <c r="M75" s="164">
        <v>0.52384862330000015</v>
      </c>
      <c r="N75" s="164">
        <v>-5.9952150199999915E-2</v>
      </c>
      <c r="O75" s="134"/>
    </row>
    <row r="76" spans="1:15" s="76" customFormat="1" ht="15" customHeight="1">
      <c r="A76" s="53"/>
      <c r="B76" s="54" t="s">
        <v>277</v>
      </c>
      <c r="C76" s="164">
        <v>4293.2016252506064</v>
      </c>
      <c r="D76" s="164">
        <v>1745.5195315009009</v>
      </c>
      <c r="E76" s="170">
        <v>0.44128495061258344</v>
      </c>
      <c r="F76" s="164">
        <v>5111.7852384717125</v>
      </c>
      <c r="G76" s="170">
        <v>1.1550000000000232E-3</v>
      </c>
      <c r="H76" s="164">
        <v>138</v>
      </c>
      <c r="I76" s="170">
        <v>0.44454518989631936</v>
      </c>
      <c r="J76" s="53">
        <v>2.5</v>
      </c>
      <c r="K76" s="164">
        <v>1850.071805072781</v>
      </c>
      <c r="L76" s="170">
        <v>0.36192283493230454</v>
      </c>
      <c r="M76" s="164">
        <v>2.6246445576999675</v>
      </c>
      <c r="N76" s="164">
        <v>-0.84350350070001501</v>
      </c>
      <c r="O76" s="134"/>
    </row>
    <row r="77" spans="1:15" s="76" customFormat="1" ht="15" customHeight="1">
      <c r="A77" s="53"/>
      <c r="B77" s="596" t="s">
        <v>278</v>
      </c>
      <c r="C77" s="164">
        <v>1437.1447022937941</v>
      </c>
      <c r="D77" s="164">
        <v>1500.9658632499998</v>
      </c>
      <c r="E77" s="170">
        <v>0.21061729606794236</v>
      </c>
      <c r="F77" s="164">
        <v>1672.4865580817986</v>
      </c>
      <c r="G77" s="170">
        <v>1.7610000000000093E-3</v>
      </c>
      <c r="H77" s="164">
        <v>108</v>
      </c>
      <c r="I77" s="170">
        <v>0.4461302315833352</v>
      </c>
      <c r="J77" s="53">
        <v>2.5</v>
      </c>
      <c r="K77" s="164">
        <v>764.89641241709796</v>
      </c>
      <c r="L77" s="170">
        <v>0.45734084302260458</v>
      </c>
      <c r="M77" s="164">
        <v>1.313964540900004</v>
      </c>
      <c r="N77" s="164">
        <v>-0.68748665760000538</v>
      </c>
    </row>
    <row r="78" spans="1:15" s="76" customFormat="1" ht="15" customHeight="1">
      <c r="A78" s="53"/>
      <c r="B78" s="596" t="s">
        <v>279</v>
      </c>
      <c r="C78" s="164">
        <v>4798.4335702264116</v>
      </c>
      <c r="D78" s="164">
        <v>3833.6402524097889</v>
      </c>
      <c r="E78" s="170">
        <v>0.45339894747772252</v>
      </c>
      <c r="F78" s="164">
        <v>6282.1324741983171</v>
      </c>
      <c r="G78" s="170">
        <v>3.3735372316457918E-3</v>
      </c>
      <c r="H78" s="164">
        <v>1188</v>
      </c>
      <c r="I78" s="170">
        <v>0.43642924026662355</v>
      </c>
      <c r="J78" s="53">
        <v>2.5</v>
      </c>
      <c r="K78" s="164">
        <v>3936.6001594868153</v>
      </c>
      <c r="L78" s="170">
        <v>0.62663437545372458</v>
      </c>
      <c r="M78" s="164">
        <v>9.2310876378000266</v>
      </c>
      <c r="N78" s="164">
        <v>-2.9970665113999972</v>
      </c>
    </row>
    <row r="79" spans="1:15" s="76" customFormat="1" ht="15" customHeight="1">
      <c r="A79" s="53"/>
      <c r="B79" s="596" t="s">
        <v>280</v>
      </c>
      <c r="C79" s="164">
        <v>1482.3325961587047</v>
      </c>
      <c r="D79" s="164">
        <v>1060.0921238802002</v>
      </c>
      <c r="E79" s="170">
        <v>0.40533749672140246</v>
      </c>
      <c r="F79" s="164">
        <v>1829.9998717635101</v>
      </c>
      <c r="G79" s="170">
        <v>6.0305179042369587E-3</v>
      </c>
      <c r="H79" s="164">
        <v>465</v>
      </c>
      <c r="I79" s="170">
        <v>0.44048379913968916</v>
      </c>
      <c r="J79" s="53">
        <v>2.5</v>
      </c>
      <c r="K79" s="164">
        <v>1530.1428826223007</v>
      </c>
      <c r="L79" s="170">
        <v>0.83614371029860035</v>
      </c>
      <c r="M79" s="164">
        <v>4.8616046445999723</v>
      </c>
      <c r="N79" s="164">
        <v>-0.759160788299997</v>
      </c>
    </row>
    <row r="80" spans="1:15" s="76" customFormat="1" ht="15" customHeight="1">
      <c r="A80" s="53"/>
      <c r="B80" s="596" t="s">
        <v>281</v>
      </c>
      <c r="C80" s="164">
        <v>4625.9461196369784</v>
      </c>
      <c r="D80" s="164">
        <v>2680.3659975375972</v>
      </c>
      <c r="E80" s="170">
        <v>0.41209516069641133</v>
      </c>
      <c r="F80" s="164">
        <v>5111.3962328029465</v>
      </c>
      <c r="G80" s="170">
        <v>1.5608796036299775E-2</v>
      </c>
      <c r="H80" s="164">
        <v>1785</v>
      </c>
      <c r="I80" s="170">
        <v>0.42448156295639494</v>
      </c>
      <c r="J80" s="53">
        <v>2.5</v>
      </c>
      <c r="K80" s="164">
        <v>5725.4418630468108</v>
      </c>
      <c r="L80" s="170">
        <v>1.1201326608770961</v>
      </c>
      <c r="M80" s="164">
        <v>33.640002959900549</v>
      </c>
      <c r="N80" s="164">
        <v>-7.8685128947000784</v>
      </c>
    </row>
    <row r="81" spans="1:15" s="76" customFormat="1" ht="15" customHeight="1">
      <c r="A81" s="53"/>
      <c r="B81" s="54" t="s">
        <v>282</v>
      </c>
      <c r="C81" s="164">
        <v>3125.7061106974952</v>
      </c>
      <c r="D81" s="164">
        <v>1975.6423830787048</v>
      </c>
      <c r="E81" s="170">
        <v>0.42554706595867675</v>
      </c>
      <c r="F81" s="164">
        <v>3460.3198452438041</v>
      </c>
      <c r="G81" s="170">
        <v>1.2342036909995604E-2</v>
      </c>
      <c r="H81" s="164">
        <v>1165</v>
      </c>
      <c r="I81" s="170">
        <v>0.42998551898609327</v>
      </c>
      <c r="J81" s="53">
        <v>2.5</v>
      </c>
      <c r="K81" s="164">
        <v>3688.0265185002922</v>
      </c>
      <c r="L81" s="170">
        <v>1.0658050941647625</v>
      </c>
      <c r="M81" s="164">
        <v>18.330971715900027</v>
      </c>
      <c r="N81" s="164">
        <v>-5.0430587382000134</v>
      </c>
    </row>
    <row r="82" spans="1:15" s="76" customFormat="1" ht="15" customHeight="1">
      <c r="A82" s="53"/>
      <c r="B82" s="54" t="s">
        <v>2022</v>
      </c>
      <c r="C82" s="164">
        <v>1500.2400089395003</v>
      </c>
      <c r="D82" s="164">
        <v>704.72361445889874</v>
      </c>
      <c r="E82" s="170">
        <v>0.37438370385853931</v>
      </c>
      <c r="F82" s="164">
        <v>1651.0763875592347</v>
      </c>
      <c r="G82" s="170">
        <v>2.2455257847247303E-2</v>
      </c>
      <c r="H82" s="164">
        <v>620</v>
      </c>
      <c r="I82" s="170">
        <v>0.41294639207005035</v>
      </c>
      <c r="J82" s="53">
        <v>2.5</v>
      </c>
      <c r="K82" s="164">
        <v>2037.4153445464924</v>
      </c>
      <c r="L82" s="170">
        <v>1.2339921761938775</v>
      </c>
      <c r="M82" s="164">
        <v>15.309031244000108</v>
      </c>
      <c r="N82" s="164">
        <v>-2.8254541565000029</v>
      </c>
    </row>
    <row r="83" spans="1:15" s="76" customFormat="1" ht="15" customHeight="1">
      <c r="A83" s="53"/>
      <c r="B83" s="596" t="s">
        <v>284</v>
      </c>
      <c r="C83" s="164">
        <v>1743.6749496433961</v>
      </c>
      <c r="D83" s="164">
        <v>996.26619101900053</v>
      </c>
      <c r="E83" s="170">
        <v>0.29895005076647219</v>
      </c>
      <c r="F83" s="164">
        <v>1744.6013347582088</v>
      </c>
      <c r="G83" s="170">
        <v>4.9007278695089918E-2</v>
      </c>
      <c r="H83" s="164">
        <v>1165</v>
      </c>
      <c r="I83" s="170">
        <v>0.42827643500459756</v>
      </c>
      <c r="J83" s="53">
        <v>2.5</v>
      </c>
      <c r="K83" s="164">
        <v>2799.6157822825021</v>
      </c>
      <c r="L83" s="170">
        <v>1.6047309643211585</v>
      </c>
      <c r="M83" s="164">
        <v>36.722471018600231</v>
      </c>
      <c r="N83" s="164">
        <v>-52.349067875899927</v>
      </c>
    </row>
    <row r="84" spans="1:15" s="76" customFormat="1" ht="15" customHeight="1">
      <c r="A84" s="53"/>
      <c r="B84" s="54" t="s">
        <v>285</v>
      </c>
      <c r="C84" s="164">
        <v>932.14549753529946</v>
      </c>
      <c r="D84" s="164">
        <v>546.20176405880022</v>
      </c>
      <c r="E84" s="170">
        <v>0.32074137555360482</v>
      </c>
      <c r="F84" s="164">
        <v>1008.9156617983986</v>
      </c>
      <c r="G84" s="170">
        <v>3.5356435008494988E-2</v>
      </c>
      <c r="H84" s="164">
        <v>449</v>
      </c>
      <c r="I84" s="170">
        <v>0.42440959267345774</v>
      </c>
      <c r="J84" s="53">
        <v>2.5</v>
      </c>
      <c r="K84" s="164">
        <v>1454.2892635750063</v>
      </c>
      <c r="L84" s="170">
        <v>1.4414378908369045</v>
      </c>
      <c r="M84" s="164">
        <v>15.139576702999996</v>
      </c>
      <c r="N84" s="164">
        <v>-4.6992166496000065</v>
      </c>
    </row>
    <row r="85" spans="1:15" s="76" customFormat="1" ht="15" customHeight="1">
      <c r="A85" s="53"/>
      <c r="B85" s="54" t="s">
        <v>286</v>
      </c>
      <c r="C85" s="164">
        <v>811.52945210809787</v>
      </c>
      <c r="D85" s="164">
        <v>450.06442696019997</v>
      </c>
      <c r="E85" s="170">
        <v>0.27250392588541733</v>
      </c>
      <c r="F85" s="164">
        <v>735.68567295980347</v>
      </c>
      <c r="G85" s="170">
        <v>6.7727977627226807E-2</v>
      </c>
      <c r="H85" s="164">
        <v>716</v>
      </c>
      <c r="I85" s="170">
        <v>0.43357940328708833</v>
      </c>
      <c r="J85" s="53">
        <v>2.5</v>
      </c>
      <c r="K85" s="164">
        <v>1345.3265187075006</v>
      </c>
      <c r="L85" s="170">
        <v>1.8286702706809577</v>
      </c>
      <c r="M85" s="164">
        <v>21.5828943156002</v>
      </c>
      <c r="N85" s="164">
        <v>-47.649851226299845</v>
      </c>
    </row>
    <row r="86" spans="1:15" s="76" customFormat="1" ht="15" customHeight="1">
      <c r="A86" s="53"/>
      <c r="B86" s="596" t="s">
        <v>287</v>
      </c>
      <c r="C86" s="164">
        <v>129.55915461050026</v>
      </c>
      <c r="D86" s="164">
        <v>42.643024800099994</v>
      </c>
      <c r="E86" s="170">
        <v>0.24466337001205263</v>
      </c>
      <c r="F86" s="164">
        <v>116.29960360000008</v>
      </c>
      <c r="G86" s="170">
        <v>0.22909999121375818</v>
      </c>
      <c r="H86" s="164">
        <v>123</v>
      </c>
      <c r="I86" s="170">
        <v>0.4340439607262761</v>
      </c>
      <c r="J86" s="53">
        <v>2.5</v>
      </c>
      <c r="K86" s="164">
        <v>293.83604563350099</v>
      </c>
      <c r="L86" s="170">
        <v>2.5265438276481027</v>
      </c>
      <c r="M86" s="164">
        <v>11.558212910700027</v>
      </c>
      <c r="N86" s="164">
        <v>-3.3552456203999976</v>
      </c>
    </row>
    <row r="87" spans="1:15" s="76" customFormat="1" ht="15" customHeight="1">
      <c r="A87" s="53"/>
      <c r="B87" s="54" t="s">
        <v>288</v>
      </c>
      <c r="C87" s="164">
        <v>79.80736027049997</v>
      </c>
      <c r="D87" s="164">
        <v>26.509803859999998</v>
      </c>
      <c r="E87" s="170">
        <v>0.18047965736627672</v>
      </c>
      <c r="F87" s="164">
        <v>68.999229473000142</v>
      </c>
      <c r="G87" s="170">
        <v>0.15294109387185822</v>
      </c>
      <c r="H87" s="164">
        <v>65</v>
      </c>
      <c r="I87" s="170">
        <v>0.43125407962735024</v>
      </c>
      <c r="J87" s="53">
        <v>2.5</v>
      </c>
      <c r="K87" s="164">
        <v>167.68443959420006</v>
      </c>
      <c r="L87" s="170">
        <v>2.4302364080720076</v>
      </c>
      <c r="M87" s="164">
        <v>4.5508797211000083</v>
      </c>
      <c r="N87" s="164">
        <v>-1.7273216305000016</v>
      </c>
    </row>
    <row r="88" spans="1:15" s="76" customFormat="1" ht="15" customHeight="1">
      <c r="A88" s="53"/>
      <c r="B88" s="54" t="s">
        <v>289</v>
      </c>
      <c r="C88" s="164">
        <v>36.210049190099973</v>
      </c>
      <c r="D88" s="164">
        <v>9.9959729299999989</v>
      </c>
      <c r="E88" s="170">
        <v>0.32968672090031353</v>
      </c>
      <c r="F88" s="164">
        <v>34.843488457699983</v>
      </c>
      <c r="G88" s="170">
        <v>0.2796930453396349</v>
      </c>
      <c r="H88" s="164">
        <v>33</v>
      </c>
      <c r="I88" s="170">
        <v>0.44379584552555817</v>
      </c>
      <c r="J88" s="53">
        <v>2.5</v>
      </c>
      <c r="K88" s="164">
        <v>98.066928381799841</v>
      </c>
      <c r="L88" s="170">
        <v>2.8144979943914992</v>
      </c>
      <c r="M88" s="164">
        <v>4.3253373050000015</v>
      </c>
      <c r="N88" s="164">
        <v>-0.55399600999999998</v>
      </c>
    </row>
    <row r="89" spans="1:15" s="76" customFormat="1" ht="15" customHeight="1">
      <c r="A89" s="53"/>
      <c r="B89" s="54" t="s">
        <v>290</v>
      </c>
      <c r="C89" s="164">
        <v>13.541745149900004</v>
      </c>
      <c r="D89" s="164">
        <v>6.1372480100999987</v>
      </c>
      <c r="E89" s="170">
        <v>0.38342369352312655</v>
      </c>
      <c r="F89" s="164">
        <v>12.456885669300002</v>
      </c>
      <c r="G89" s="170">
        <v>0.50943223711659413</v>
      </c>
      <c r="H89" s="164">
        <v>25</v>
      </c>
      <c r="I89" s="170">
        <v>0.42221997492376057</v>
      </c>
      <c r="J89" s="53">
        <v>2.5</v>
      </c>
      <c r="K89" s="164">
        <v>28.084677657500009</v>
      </c>
      <c r="L89" s="170">
        <v>2.2545504874235696</v>
      </c>
      <c r="M89" s="164">
        <v>2.6819958846000005</v>
      </c>
      <c r="N89" s="164">
        <v>-1.0739279799000001</v>
      </c>
    </row>
    <row r="90" spans="1:15" s="76" customFormat="1" ht="15" customHeight="1">
      <c r="A90" s="53"/>
      <c r="B90" s="596" t="s">
        <v>291</v>
      </c>
      <c r="C90" s="164">
        <v>456.4178517194992</v>
      </c>
      <c r="D90" s="164">
        <v>141.20913954000019</v>
      </c>
      <c r="E90" s="170">
        <v>0.41936386823407712</v>
      </c>
      <c r="F90" s="164">
        <v>459.72525538020028</v>
      </c>
      <c r="G90" s="170">
        <v>1</v>
      </c>
      <c r="H90" s="164">
        <v>228</v>
      </c>
      <c r="I90" s="170">
        <v>0.43446118513324661</v>
      </c>
      <c r="J90" s="53">
        <v>2.5</v>
      </c>
      <c r="K90" s="164"/>
      <c r="L90" s="170"/>
      <c r="M90" s="164">
        <v>199.73277929110108</v>
      </c>
      <c r="N90" s="164">
        <v>-228.18624076049994</v>
      </c>
    </row>
    <row r="91" spans="1:15" ht="14.5" customHeight="1">
      <c r="A91" s="850" t="s">
        <v>311</v>
      </c>
      <c r="B91" s="850"/>
      <c r="C91" s="165">
        <v>20587.130784209956</v>
      </c>
      <c r="D91" s="165">
        <v>13227.824841717389</v>
      </c>
      <c r="E91" s="172">
        <v>0.40192777132175989</v>
      </c>
      <c r="F91" s="165">
        <v>24499.928665026859</v>
      </c>
      <c r="G91" s="172">
        <v>9.7415148317225898E-3</v>
      </c>
      <c r="H91" s="165">
        <v>5309</v>
      </c>
      <c r="I91" s="172">
        <v>0.43630258676529915</v>
      </c>
      <c r="J91" s="51">
        <v>2.5</v>
      </c>
      <c r="K91" s="165">
        <v>17386.326163233407</v>
      </c>
      <c r="L91" s="172">
        <v>0.72321876262730289</v>
      </c>
      <c r="M91" s="165">
        <v>300.20861618460196</v>
      </c>
      <c r="N91" s="165">
        <v>-297.10623675969998</v>
      </c>
    </row>
    <row r="92" spans="1:15" ht="14.5" customHeight="1">
      <c r="A92" s="851" t="s">
        <v>2023</v>
      </c>
      <c r="B92" s="851"/>
      <c r="C92" s="338">
        <v>37344.015787876095</v>
      </c>
      <c r="D92" s="338">
        <v>17466.656598967886</v>
      </c>
      <c r="E92" s="339">
        <v>0.42209999999999998</v>
      </c>
      <c r="F92" s="338">
        <v>42103.864116413228</v>
      </c>
      <c r="G92" s="172"/>
      <c r="H92" s="338">
        <v>31043</v>
      </c>
      <c r="I92" s="172"/>
      <c r="J92" s="51">
        <v>2.5</v>
      </c>
      <c r="K92" s="338">
        <v>29073.817752363237</v>
      </c>
      <c r="L92" s="339">
        <v>0.70320000000000005</v>
      </c>
      <c r="M92" s="338">
        <v>573.56668501910178</v>
      </c>
      <c r="N92" s="338">
        <v>-462.67385448599987</v>
      </c>
    </row>
    <row r="93" spans="1:15" s="76" customFormat="1" ht="15" customHeight="1">
      <c r="A93" s="601"/>
      <c r="B93" s="601"/>
      <c r="C93" s="142"/>
      <c r="D93" s="142"/>
      <c r="E93" s="422"/>
      <c r="F93" s="142"/>
      <c r="G93" s="55"/>
      <c r="H93" s="142"/>
      <c r="I93" s="55"/>
      <c r="J93" s="144"/>
      <c r="K93" s="142"/>
      <c r="L93" s="422"/>
      <c r="M93" s="142"/>
      <c r="N93" s="142"/>
      <c r="O93" s="134"/>
    </row>
    <row r="94" spans="1:15" s="76" customFormat="1" ht="39" customHeight="1">
      <c r="A94" s="835" t="s">
        <v>312</v>
      </c>
      <c r="B94" s="835"/>
      <c r="C94" s="835"/>
      <c r="D94" s="835"/>
      <c r="E94" s="835"/>
      <c r="F94" s="835"/>
      <c r="G94" s="835"/>
      <c r="H94" s="835"/>
      <c r="I94" s="835"/>
      <c r="J94" s="835"/>
      <c r="K94" s="835"/>
      <c r="L94" s="835"/>
      <c r="M94" s="835"/>
      <c r="N94" s="835"/>
      <c r="O94" s="134"/>
    </row>
    <row r="95" spans="1:15" s="76" customFormat="1" ht="13">
      <c r="A95" s="593"/>
      <c r="B95" s="593"/>
      <c r="C95" s="593"/>
      <c r="D95" s="593"/>
      <c r="E95" s="593"/>
      <c r="F95" s="593"/>
      <c r="G95" s="593"/>
      <c r="H95" s="593"/>
      <c r="I95" s="593"/>
      <c r="J95" s="593"/>
      <c r="K95" s="593"/>
      <c r="L95" s="593"/>
      <c r="M95" s="593"/>
      <c r="N95" s="593"/>
      <c r="O95" s="134"/>
    </row>
    <row r="96" spans="1:15" s="76" customFormat="1" ht="13">
      <c r="A96" s="835" t="s">
        <v>2019</v>
      </c>
      <c r="B96" s="835"/>
      <c r="C96" s="835"/>
      <c r="D96" s="835"/>
      <c r="E96" s="835"/>
      <c r="F96" s="835"/>
      <c r="G96" s="835"/>
      <c r="H96" s="835"/>
      <c r="I96" s="835"/>
      <c r="J96" s="835"/>
      <c r="K96" s="835"/>
      <c r="L96" s="835"/>
      <c r="M96" s="835"/>
      <c r="N96" s="835"/>
    </row>
    <row r="97" spans="1:14">
      <c r="A97" s="2"/>
      <c r="B97" s="2"/>
      <c r="C97" s="2"/>
      <c r="D97" s="2"/>
      <c r="E97" s="2"/>
      <c r="F97" s="2"/>
      <c r="G97" s="2"/>
      <c r="H97" s="416"/>
      <c r="I97" s="416"/>
      <c r="J97" s="405"/>
      <c r="K97" s="2"/>
      <c r="L97" s="2"/>
      <c r="M97" s="2"/>
      <c r="N97" s="2"/>
    </row>
  </sheetData>
  <mergeCells count="14">
    <mergeCell ref="A96:N96"/>
    <mergeCell ref="A54:B54"/>
    <mergeCell ref="A4:N4"/>
    <mergeCell ref="A49:N49"/>
    <mergeCell ref="A27:B27"/>
    <mergeCell ref="A47:B47"/>
    <mergeCell ref="A28:B28"/>
    <mergeCell ref="A9:B9"/>
    <mergeCell ref="A46:B46"/>
    <mergeCell ref="A72:B72"/>
    <mergeCell ref="A73:B73"/>
    <mergeCell ref="A91:B91"/>
    <mergeCell ref="A92:B92"/>
    <mergeCell ref="A94:N94"/>
  </mergeCells>
  <pageMargins left="0.70866141732283472" right="0.70866141732283472" top="0.74803149606299213" bottom="0.74803149606299213" header="0.31496062992125984" footer="0.31496062992125984"/>
  <pageSetup paperSize="9" scale="90" fitToHeight="0" orientation="landscape" r:id="rId1"/>
  <rowBreaks count="3" manualBreakCount="3">
    <brk id="27" max="13" man="1"/>
    <brk id="50" max="13" man="1"/>
    <brk id="72" max="13" man="1"/>
  </rowBreaks>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A54F-58FB-467D-9904-6B5ED91B7E4A}">
  <sheetPr>
    <pageSetUpPr fitToPage="1"/>
  </sheetPr>
  <dimension ref="A1:C17"/>
  <sheetViews>
    <sheetView showGridLines="0" zoomScaleNormal="100" workbookViewId="0">
      <selection activeCell="D1" sqref="D1"/>
    </sheetView>
  </sheetViews>
  <sheetFormatPr defaultColWidth="8.33203125" defaultRowHeight="14.5"/>
  <cols>
    <col min="1" max="1" width="3.25" style="7" customWidth="1"/>
    <col min="2" max="2" width="68.25" style="7" customWidth="1"/>
    <col min="3" max="3" width="12.58203125" style="7" customWidth="1"/>
    <col min="4" max="16384" width="8.33203125" style="7"/>
  </cols>
  <sheetData>
    <row r="1" spans="1:3" ht="21">
      <c r="A1" s="3" t="s">
        <v>313</v>
      </c>
      <c r="B1" s="147"/>
      <c r="C1" s="147"/>
    </row>
    <row r="2" spans="1:3">
      <c r="A2" s="9"/>
      <c r="B2" s="9"/>
      <c r="C2" s="9"/>
    </row>
    <row r="3" spans="1:3">
      <c r="A3" s="9"/>
      <c r="B3" s="9"/>
      <c r="C3" s="9"/>
    </row>
    <row r="4" spans="1:3" ht="43.5" customHeight="1">
      <c r="A4" s="148"/>
      <c r="B4" s="148"/>
      <c r="C4" s="36" t="s">
        <v>314</v>
      </c>
    </row>
    <row r="5" spans="1:3">
      <c r="A5" s="129"/>
      <c r="B5" s="149"/>
      <c r="C5" s="138" t="s">
        <v>118</v>
      </c>
    </row>
    <row r="6" spans="1:3">
      <c r="A6" s="21">
        <v>1</v>
      </c>
      <c r="B6" s="23" t="s">
        <v>2024</v>
      </c>
      <c r="C6" s="52">
        <v>41679730190.853294</v>
      </c>
    </row>
    <row r="7" spans="1:3">
      <c r="A7" s="19">
        <v>2</v>
      </c>
      <c r="B7" s="17" t="s">
        <v>315</v>
      </c>
      <c r="C7" s="153">
        <v>-11057568.541669846</v>
      </c>
    </row>
    <row r="8" spans="1:3">
      <c r="A8" s="19">
        <v>3</v>
      </c>
      <c r="B8" s="17" t="s">
        <v>316</v>
      </c>
      <c r="C8" s="153">
        <v>-55902023.560909271</v>
      </c>
    </row>
    <row r="9" spans="1:3" hidden="1">
      <c r="A9" s="19">
        <v>4</v>
      </c>
      <c r="B9" s="17" t="s">
        <v>317</v>
      </c>
      <c r="C9" s="153"/>
    </row>
    <row r="10" spans="1:3" hidden="1">
      <c r="A10" s="19">
        <v>5</v>
      </c>
      <c r="B10" s="17" t="s">
        <v>318</v>
      </c>
      <c r="C10" s="153"/>
    </row>
    <row r="11" spans="1:3" hidden="1">
      <c r="A11" s="19">
        <v>6</v>
      </c>
      <c r="B11" s="17" t="s">
        <v>319</v>
      </c>
      <c r="C11" s="153"/>
    </row>
    <row r="12" spans="1:3" hidden="1">
      <c r="A12" s="19">
        <v>7</v>
      </c>
      <c r="B12" s="17" t="s">
        <v>320</v>
      </c>
      <c r="C12" s="153"/>
    </row>
    <row r="13" spans="1:3" hidden="1">
      <c r="A13" s="19">
        <v>8</v>
      </c>
      <c r="B13" s="17" t="s">
        <v>321</v>
      </c>
      <c r="C13" s="153"/>
    </row>
    <row r="14" spans="1:3">
      <c r="A14" s="21">
        <v>9</v>
      </c>
      <c r="B14" s="23" t="s">
        <v>2025</v>
      </c>
      <c r="C14" s="52">
        <v>41612770598.750717</v>
      </c>
    </row>
    <row r="15" spans="1:3">
      <c r="A15" s="9"/>
      <c r="B15" s="9"/>
      <c r="C15" s="9"/>
    </row>
    <row r="16" spans="1:3" ht="38.25" customHeight="1">
      <c r="A16" s="838" t="s">
        <v>2351</v>
      </c>
      <c r="B16" s="838"/>
      <c r="C16" s="838"/>
    </row>
    <row r="17" spans="1:3">
      <c r="A17" s="9"/>
      <c r="B17" s="9"/>
      <c r="C17" s="9"/>
    </row>
  </sheetData>
  <mergeCells count="1">
    <mergeCell ref="A16:C16"/>
  </mergeCells>
  <pageMargins left="0.70866141732283472" right="0.70866141732283472" top="0.74803149606299213" bottom="0.74803149606299213" header="0.31496062992125984" footer="0.31496062992125984"/>
  <pageSetup paperSize="9" scale="93" fitToHeight="0"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2731E-6830-4E58-B39B-0E796B2AC612}">
  <dimension ref="A1:N32"/>
  <sheetViews>
    <sheetView showGridLines="0" zoomScaleNormal="100" workbookViewId="0">
      <selection activeCell="H1" sqref="H1"/>
    </sheetView>
  </sheetViews>
  <sheetFormatPr defaultColWidth="8.58203125" defaultRowHeight="14.5"/>
  <cols>
    <col min="1" max="1" width="20" style="7" customWidth="1"/>
    <col min="2" max="7" width="11.33203125" style="7" customWidth="1"/>
    <col min="8" max="16384" width="8.58203125" style="7"/>
  </cols>
  <sheetData>
    <row r="1" spans="1:7" ht="18.5">
      <c r="A1" s="3" t="s">
        <v>322</v>
      </c>
      <c r="B1" s="9"/>
      <c r="C1" s="9"/>
      <c r="D1" s="9"/>
      <c r="E1" s="9"/>
      <c r="F1" s="150"/>
      <c r="G1" s="9"/>
    </row>
    <row r="2" spans="1:7" ht="18.5">
      <c r="A2" s="3"/>
      <c r="B2" s="9"/>
      <c r="C2" s="9"/>
      <c r="D2" s="9"/>
      <c r="E2" s="9"/>
      <c r="F2" s="9"/>
      <c r="G2" s="9"/>
    </row>
    <row r="3" spans="1:7" ht="18.5">
      <c r="A3" s="151"/>
      <c r="B3" s="9"/>
      <c r="C3" s="9"/>
      <c r="D3" s="9"/>
      <c r="E3" s="9"/>
      <c r="F3" s="9"/>
      <c r="G3" s="9"/>
    </row>
    <row r="4" spans="1:7">
      <c r="A4" s="4" t="s">
        <v>323</v>
      </c>
      <c r="B4" s="6"/>
      <c r="C4" s="6"/>
      <c r="D4" s="6"/>
      <c r="E4" s="6"/>
      <c r="F4" s="6"/>
      <c r="G4" s="6"/>
    </row>
    <row r="5" spans="1:7">
      <c r="A5" s="136" t="s">
        <v>2016</v>
      </c>
      <c r="B5" s="6"/>
      <c r="C5" s="6"/>
      <c r="D5" s="6"/>
      <c r="E5" s="6"/>
      <c r="F5" s="6"/>
      <c r="G5" s="6"/>
    </row>
    <row r="6" spans="1:7">
      <c r="A6" s="860" t="s">
        <v>324</v>
      </c>
      <c r="B6" s="860"/>
      <c r="C6" s="860"/>
      <c r="D6" s="860"/>
      <c r="E6" s="860"/>
      <c r="F6" s="860"/>
      <c r="G6" s="860"/>
    </row>
    <row r="7" spans="1:7" ht="36">
      <c r="A7" s="861" t="s">
        <v>325</v>
      </c>
      <c r="B7" s="36" t="s">
        <v>326</v>
      </c>
      <c r="C7" s="36" t="s">
        <v>327</v>
      </c>
      <c r="D7" s="36" t="s">
        <v>328</v>
      </c>
      <c r="E7" s="36" t="s">
        <v>329</v>
      </c>
      <c r="F7" s="36" t="s">
        <v>314</v>
      </c>
      <c r="G7" s="36" t="s">
        <v>264</v>
      </c>
    </row>
    <row r="8" spans="1:7">
      <c r="A8" s="862"/>
      <c r="B8" s="152" t="s">
        <v>118</v>
      </c>
      <c r="C8" s="152" t="s">
        <v>119</v>
      </c>
      <c r="D8" s="152" t="s">
        <v>120</v>
      </c>
      <c r="E8" s="152" t="s">
        <v>172</v>
      </c>
      <c r="F8" s="152" t="s">
        <v>173</v>
      </c>
      <c r="G8" s="152" t="s">
        <v>266</v>
      </c>
    </row>
    <row r="9" spans="1:7">
      <c r="A9" s="53" t="s">
        <v>330</v>
      </c>
      <c r="B9" s="153">
        <v>27930320.989999998</v>
      </c>
      <c r="C9" s="55"/>
      <c r="D9" s="154">
        <v>1.9</v>
      </c>
      <c r="E9" s="153">
        <v>27930320.989999998</v>
      </c>
      <c r="F9" s="153">
        <v>53067609.880999997</v>
      </c>
      <c r="G9" s="153">
        <v>223442.56792</v>
      </c>
    </row>
    <row r="10" spans="1:7" ht="24.5" hidden="1">
      <c r="A10" s="53" t="s">
        <v>331</v>
      </c>
      <c r="B10" s="153"/>
      <c r="C10" s="55"/>
      <c r="D10" s="154">
        <v>2.9</v>
      </c>
      <c r="E10" s="153"/>
      <c r="F10" s="153"/>
      <c r="G10" s="153"/>
    </row>
    <row r="11" spans="1:7">
      <c r="A11" s="53" t="s">
        <v>332</v>
      </c>
      <c r="B11" s="153">
        <v>2402842682.2199998</v>
      </c>
      <c r="C11" s="55"/>
      <c r="D11" s="154">
        <v>3.7</v>
      </c>
      <c r="E11" s="153">
        <v>2402842682.2199998</v>
      </c>
      <c r="F11" s="153">
        <v>8890517924.2139988</v>
      </c>
      <c r="G11" s="153">
        <v>57668224.373279989</v>
      </c>
    </row>
    <row r="12" spans="1:7">
      <c r="A12" s="51" t="s">
        <v>158</v>
      </c>
      <c r="B12" s="52">
        <f>SUM(B9:B11)</f>
        <v>2430773003.2099996</v>
      </c>
      <c r="C12" s="131"/>
      <c r="D12" s="131"/>
      <c r="E12" s="52">
        <f>SUM(E9:E11)</f>
        <v>2430773003.2099996</v>
      </c>
      <c r="F12" s="52">
        <f>SUM(F9:F11)</f>
        <v>8943585534.0949993</v>
      </c>
      <c r="G12" s="52">
        <f>SUM(G9:G11)</f>
        <v>57891666.941199988</v>
      </c>
    </row>
    <row r="13" spans="1:7">
      <c r="A13" s="8"/>
      <c r="B13" s="8"/>
      <c r="C13" s="8"/>
      <c r="D13" s="8"/>
      <c r="E13" s="8"/>
      <c r="F13" s="8"/>
      <c r="G13" s="8"/>
    </row>
    <row r="14" spans="1:7">
      <c r="A14" s="136" t="s">
        <v>162</v>
      </c>
      <c r="B14" s="6"/>
      <c r="C14" s="6"/>
      <c r="D14" s="6"/>
      <c r="E14" s="6"/>
      <c r="F14" s="6"/>
      <c r="G14" s="6"/>
    </row>
    <row r="15" spans="1:7">
      <c r="A15" s="860" t="s">
        <v>324</v>
      </c>
      <c r="B15" s="860"/>
      <c r="C15" s="860"/>
      <c r="D15" s="860"/>
      <c r="E15" s="860"/>
      <c r="F15" s="860"/>
      <c r="G15" s="860"/>
    </row>
    <row r="16" spans="1:7" ht="36">
      <c r="A16" s="861" t="s">
        <v>325</v>
      </c>
      <c r="B16" s="36" t="s">
        <v>326</v>
      </c>
      <c r="C16" s="36" t="s">
        <v>327</v>
      </c>
      <c r="D16" s="36" t="s">
        <v>328</v>
      </c>
      <c r="E16" s="36" t="s">
        <v>329</v>
      </c>
      <c r="F16" s="36" t="s">
        <v>314</v>
      </c>
      <c r="G16" s="36" t="s">
        <v>264</v>
      </c>
    </row>
    <row r="17" spans="1:14">
      <c r="A17" s="862"/>
      <c r="B17" s="152" t="s">
        <v>118</v>
      </c>
      <c r="C17" s="152" t="s">
        <v>119</v>
      </c>
      <c r="D17" s="152" t="s">
        <v>120</v>
      </c>
      <c r="E17" s="152" t="s">
        <v>172</v>
      </c>
      <c r="F17" s="152" t="s">
        <v>173</v>
      </c>
      <c r="G17" s="152" t="s">
        <v>266</v>
      </c>
    </row>
    <row r="18" spans="1:14">
      <c r="A18" s="53" t="s">
        <v>330</v>
      </c>
      <c r="B18" s="153">
        <v>26610387.210000001</v>
      </c>
      <c r="C18" s="55"/>
      <c r="D18" s="154">
        <v>1.9</v>
      </c>
      <c r="E18" s="153">
        <v>26610387.210000001</v>
      </c>
      <c r="F18" s="153">
        <v>50559735.699000001</v>
      </c>
      <c r="G18" s="153">
        <v>212883.09768000004</v>
      </c>
    </row>
    <row r="19" spans="1:14" ht="14.5" hidden="1" customHeight="1">
      <c r="A19" s="53" t="s">
        <v>331</v>
      </c>
      <c r="B19" s="153"/>
      <c r="C19" s="55"/>
      <c r="D19" s="154">
        <v>2.9</v>
      </c>
      <c r="E19" s="153"/>
      <c r="F19" s="153"/>
      <c r="G19" s="153"/>
    </row>
    <row r="20" spans="1:14">
      <c r="A20" s="53" t="s">
        <v>332</v>
      </c>
      <c r="B20" s="153">
        <v>75074337.700000003</v>
      </c>
      <c r="C20" s="55"/>
      <c r="D20" s="154">
        <v>3.7</v>
      </c>
      <c r="E20" s="153">
        <v>75074337.700000003</v>
      </c>
      <c r="F20" s="153">
        <v>277775049.49000001</v>
      </c>
      <c r="G20" s="153">
        <v>1801784.1047999999</v>
      </c>
    </row>
    <row r="21" spans="1:14">
      <c r="A21" s="51" t="s">
        <v>158</v>
      </c>
      <c r="B21" s="52">
        <f>SUM(B18:B20)</f>
        <v>101684724.91</v>
      </c>
      <c r="C21" s="131"/>
      <c r="D21" s="131"/>
      <c r="E21" s="52">
        <f>SUM(E18:E20)</f>
        <v>101684724.91</v>
      </c>
      <c r="F21" s="52">
        <f>SUM(F18:F20)</f>
        <v>328334785.18900001</v>
      </c>
      <c r="G21" s="52">
        <f>SUM(G18:G20)</f>
        <v>2014667.20248</v>
      </c>
    </row>
    <row r="22" spans="1:14">
      <c r="A22" s="9"/>
      <c r="B22" s="9"/>
      <c r="C22" s="9"/>
      <c r="D22" s="9"/>
      <c r="E22" s="9"/>
      <c r="F22" s="9"/>
      <c r="G22" s="9"/>
    </row>
    <row r="23" spans="1:14" ht="61.5" customHeight="1">
      <c r="A23" s="835" t="s">
        <v>2352</v>
      </c>
      <c r="B23" s="835"/>
      <c r="C23" s="835"/>
      <c r="D23" s="835"/>
      <c r="E23" s="835"/>
      <c r="F23" s="835"/>
      <c r="G23" s="835"/>
      <c r="H23" s="81"/>
      <c r="I23" s="81"/>
      <c r="J23" s="81"/>
      <c r="K23" s="81"/>
      <c r="L23" s="81"/>
      <c r="M23" s="81"/>
      <c r="N23" s="81"/>
    </row>
    <row r="24" spans="1:14">
      <c r="A24" s="5"/>
      <c r="B24" s="5"/>
      <c r="C24" s="5"/>
      <c r="D24" s="5"/>
      <c r="E24" s="5"/>
      <c r="F24" s="5"/>
      <c r="G24" s="5"/>
      <c r="H24" s="81"/>
      <c r="I24" s="81"/>
      <c r="J24" s="81"/>
      <c r="K24" s="81"/>
      <c r="L24" s="81"/>
      <c r="M24" s="81"/>
      <c r="N24" s="81"/>
    </row>
    <row r="25" spans="1:14">
      <c r="A25" s="9"/>
      <c r="B25" s="9"/>
      <c r="C25" s="9"/>
      <c r="D25" s="9"/>
      <c r="E25" s="9"/>
      <c r="F25" s="9"/>
      <c r="G25" s="9"/>
    </row>
    <row r="26" spans="1:14" ht="18.5">
      <c r="A26" s="3" t="s">
        <v>333</v>
      </c>
      <c r="B26" s="9"/>
      <c r="C26" s="9"/>
      <c r="D26" s="9"/>
      <c r="E26" s="9"/>
      <c r="F26" s="9"/>
      <c r="G26" s="9"/>
      <c r="H26" s="81"/>
      <c r="I26" s="81"/>
      <c r="J26" s="81"/>
      <c r="K26" s="81"/>
      <c r="L26" s="81"/>
      <c r="M26" s="81"/>
      <c r="N26" s="81"/>
    </row>
    <row r="27" spans="1:14">
      <c r="A27" s="67"/>
      <c r="B27" s="67"/>
      <c r="C27" s="67"/>
      <c r="D27" s="67"/>
      <c r="E27" s="9"/>
      <c r="F27" s="9"/>
      <c r="G27" s="9"/>
      <c r="H27" s="81"/>
      <c r="I27" s="81"/>
      <c r="J27" s="81"/>
      <c r="K27" s="81"/>
      <c r="L27" s="81"/>
      <c r="M27" s="81"/>
      <c r="N27" s="81"/>
    </row>
    <row r="28" spans="1:14" ht="14.5" customHeight="1">
      <c r="A28" s="8"/>
      <c r="B28" s="8"/>
      <c r="C28" s="8"/>
      <c r="D28" s="858" t="s">
        <v>2016</v>
      </c>
      <c r="E28" s="859"/>
      <c r="F28" s="858" t="s">
        <v>162</v>
      </c>
      <c r="G28" s="859"/>
      <c r="H28" s="81"/>
      <c r="I28" s="81"/>
      <c r="J28" s="81"/>
      <c r="K28" s="81"/>
      <c r="L28" s="81"/>
      <c r="M28" s="81"/>
    </row>
    <row r="29" spans="1:14">
      <c r="A29" s="8"/>
      <c r="B29" s="329"/>
      <c r="C29" s="9"/>
      <c r="D29" s="454" t="s">
        <v>118</v>
      </c>
      <c r="E29" s="454" t="s">
        <v>119</v>
      </c>
      <c r="F29" s="454" t="s">
        <v>118</v>
      </c>
      <c r="G29" s="454" t="s">
        <v>119</v>
      </c>
      <c r="H29" s="81"/>
      <c r="I29" s="81"/>
      <c r="J29" s="81"/>
      <c r="K29" s="81"/>
      <c r="L29" s="81"/>
      <c r="M29" s="81"/>
    </row>
    <row r="30" spans="1:14" ht="24">
      <c r="A30" s="87" t="s">
        <v>89</v>
      </c>
      <c r="B30" s="328"/>
      <c r="C30" s="374"/>
      <c r="D30" s="327" t="s">
        <v>329</v>
      </c>
      <c r="E30" s="327" t="s">
        <v>334</v>
      </c>
      <c r="F30" s="327" t="s">
        <v>329</v>
      </c>
      <c r="G30" s="327" t="s">
        <v>334</v>
      </c>
      <c r="H30" s="81"/>
      <c r="I30" s="81"/>
      <c r="J30" s="81"/>
      <c r="K30" s="81"/>
      <c r="L30" s="81"/>
      <c r="M30" s="81"/>
    </row>
    <row r="31" spans="1:14" ht="47.5" customHeight="1">
      <c r="A31" s="857" t="s">
        <v>335</v>
      </c>
      <c r="B31" s="857"/>
      <c r="C31" s="857"/>
      <c r="D31" s="366">
        <v>2305645039.2399998</v>
      </c>
      <c r="E31" s="366">
        <v>8530886645.1879997</v>
      </c>
      <c r="F31" s="366">
        <v>2305645039.2399998</v>
      </c>
      <c r="G31" s="366">
        <v>6759471089.7651043</v>
      </c>
      <c r="H31" s="455"/>
      <c r="I31" s="81"/>
      <c r="J31" s="81"/>
      <c r="K31" s="81"/>
      <c r="L31" s="81"/>
      <c r="M31" s="81"/>
    </row>
    <row r="32" spans="1:14">
      <c r="A32" s="9"/>
      <c r="B32" s="9"/>
      <c r="C32" s="9"/>
      <c r="D32" s="9"/>
      <c r="E32" s="9"/>
      <c r="F32" s="9"/>
      <c r="G32" s="9"/>
    </row>
  </sheetData>
  <mergeCells count="8">
    <mergeCell ref="A31:C31"/>
    <mergeCell ref="D28:E28"/>
    <mergeCell ref="F28:G28"/>
    <mergeCell ref="A6:G6"/>
    <mergeCell ref="A7:A8"/>
    <mergeCell ref="A15:G15"/>
    <mergeCell ref="A16:A17"/>
    <mergeCell ref="A23:G23"/>
  </mergeCells>
  <pageMargins left="0.7" right="0.7" top="0.75" bottom="0.75" header="0.3" footer="0.3"/>
  <pageSetup paperSize="9" fitToWidth="0" fitToHeight="0" orientation="landscape" r:id="rId1"/>
  <rowBreaks count="1" manualBreakCount="1">
    <brk id="25" max="6" man="1"/>
  </rowBreaks>
  <colBreaks count="1" manualBreakCount="1">
    <brk id="7" max="1048575" man="1"/>
  </colBreaks>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ACB64-AD03-4C88-B09D-3D5D671EE0A5}">
  <dimension ref="A1:S53"/>
  <sheetViews>
    <sheetView showGridLines="0" zoomScaleNormal="100" workbookViewId="0">
      <selection activeCell="T1" sqref="T1"/>
    </sheetView>
  </sheetViews>
  <sheetFormatPr defaultColWidth="8.58203125" defaultRowHeight="14.5"/>
  <cols>
    <col min="1" max="1" width="3.5" style="7" customWidth="1"/>
    <col min="2" max="2" width="51.08203125" style="7" customWidth="1"/>
    <col min="3" max="4" width="6.08203125" style="7" customWidth="1"/>
    <col min="5" max="5" width="6.08203125" style="7" hidden="1" customWidth="1"/>
    <col min="6" max="9" width="6.08203125" style="7" customWidth="1"/>
    <col min="10" max="10" width="6.08203125" style="7" hidden="1" customWidth="1"/>
    <col min="11" max="14" width="6.08203125" style="7" customWidth="1"/>
    <col min="15" max="15" width="6.08203125" style="7" hidden="1" customWidth="1"/>
    <col min="16" max="16" width="6.08203125" style="7" customWidth="1"/>
    <col min="17" max="17" width="6.08203125" style="7" hidden="1" customWidth="1"/>
    <col min="18" max="18" width="6.08203125" style="7" customWidth="1"/>
    <col min="19" max="19" width="7.25" style="7" customWidth="1"/>
    <col min="20" max="16384" width="8.58203125" style="7"/>
  </cols>
  <sheetData>
    <row r="1" spans="1:19" ht="18.5">
      <c r="A1" s="3" t="s">
        <v>336</v>
      </c>
      <c r="B1" s="9"/>
      <c r="C1" s="9"/>
      <c r="D1" s="9"/>
      <c r="E1" s="9"/>
      <c r="F1" s="9"/>
      <c r="G1" s="9"/>
      <c r="H1" s="9"/>
      <c r="I1" s="9"/>
      <c r="J1" s="9"/>
      <c r="K1" s="9"/>
      <c r="L1" s="9"/>
      <c r="M1" s="9"/>
      <c r="N1" s="9"/>
      <c r="O1" s="9"/>
      <c r="P1" s="9"/>
      <c r="Q1" s="9"/>
      <c r="R1" s="9"/>
      <c r="S1" s="9"/>
    </row>
    <row r="2" spans="1:19" ht="18.5">
      <c r="A2" s="9"/>
      <c r="B2" s="151"/>
      <c r="C2" s="9"/>
      <c r="D2" s="9"/>
      <c r="E2" s="9"/>
      <c r="F2" s="9"/>
      <c r="G2" s="9"/>
      <c r="H2" s="9"/>
      <c r="I2" s="9"/>
      <c r="J2" s="9"/>
      <c r="K2" s="9"/>
      <c r="L2" s="9"/>
      <c r="M2" s="9"/>
      <c r="N2" s="9"/>
      <c r="O2" s="9"/>
      <c r="P2" s="9"/>
      <c r="Q2" s="9"/>
      <c r="R2" s="9"/>
      <c r="S2" s="9"/>
    </row>
    <row r="3" spans="1:19">
      <c r="A3" s="9"/>
      <c r="B3" s="9"/>
      <c r="C3" s="9"/>
      <c r="D3" s="9"/>
      <c r="E3" s="9"/>
      <c r="F3" s="9"/>
      <c r="G3" s="9"/>
      <c r="H3" s="9"/>
      <c r="I3" s="9"/>
      <c r="J3" s="9"/>
      <c r="K3" s="9"/>
      <c r="L3" s="9"/>
      <c r="M3" s="9"/>
      <c r="N3" s="9"/>
      <c r="O3" s="9"/>
      <c r="P3" s="9"/>
      <c r="Q3" s="9"/>
      <c r="R3" s="9"/>
      <c r="S3" s="9"/>
    </row>
    <row r="4" spans="1:19">
      <c r="A4" s="136" t="s">
        <v>2026</v>
      </c>
      <c r="B4" s="136"/>
      <c r="C4" s="6"/>
      <c r="D4" s="6"/>
      <c r="E4" s="6"/>
      <c r="F4" s="6"/>
      <c r="G4" s="6"/>
      <c r="H4" s="6"/>
      <c r="I4" s="6"/>
      <c r="J4" s="6"/>
      <c r="K4" s="6"/>
      <c r="L4" s="6"/>
      <c r="M4" s="6"/>
      <c r="N4" s="6"/>
      <c r="O4" s="6"/>
      <c r="P4" s="6"/>
      <c r="Q4" s="6"/>
      <c r="R4" s="6"/>
      <c r="S4" s="6"/>
    </row>
    <row r="5" spans="1:19" ht="16" customHeight="1">
      <c r="A5" s="867" t="s">
        <v>337</v>
      </c>
      <c r="B5" s="868"/>
      <c r="C5" s="864" t="s">
        <v>328</v>
      </c>
      <c r="D5" s="865"/>
      <c r="E5" s="865"/>
      <c r="F5" s="865"/>
      <c r="G5" s="865"/>
      <c r="H5" s="865"/>
      <c r="I5" s="865"/>
      <c r="J5" s="865"/>
      <c r="K5" s="865"/>
      <c r="L5" s="865"/>
      <c r="M5" s="865"/>
      <c r="N5" s="865"/>
      <c r="O5" s="865"/>
      <c r="P5" s="865"/>
      <c r="Q5" s="866"/>
      <c r="R5" s="863" t="s">
        <v>158</v>
      </c>
      <c r="S5" s="863" t="s">
        <v>338</v>
      </c>
    </row>
    <row r="6" spans="1:19" ht="16" customHeight="1">
      <c r="A6" s="869"/>
      <c r="B6" s="870"/>
      <c r="C6" s="159">
        <v>0</v>
      </c>
      <c r="D6" s="160">
        <v>0.02</v>
      </c>
      <c r="E6" s="159">
        <v>0.04</v>
      </c>
      <c r="F6" s="160">
        <v>0.1</v>
      </c>
      <c r="G6" s="160">
        <v>0.2</v>
      </c>
      <c r="H6" s="160">
        <v>0.35</v>
      </c>
      <c r="I6" s="160">
        <v>0.5</v>
      </c>
      <c r="J6" s="160">
        <v>0.7</v>
      </c>
      <c r="K6" s="160">
        <v>0.75</v>
      </c>
      <c r="L6" s="160">
        <v>1</v>
      </c>
      <c r="M6" s="160">
        <v>1.5</v>
      </c>
      <c r="N6" s="160">
        <v>2.5</v>
      </c>
      <c r="O6" s="160">
        <v>3.7</v>
      </c>
      <c r="P6" s="160">
        <v>12.5</v>
      </c>
      <c r="Q6" s="160" t="s">
        <v>339</v>
      </c>
      <c r="R6" s="863"/>
      <c r="S6" s="863"/>
    </row>
    <row r="7" spans="1:19" ht="16" customHeight="1">
      <c r="A7" s="871"/>
      <c r="B7" s="872"/>
      <c r="C7" s="162" t="s">
        <v>118</v>
      </c>
      <c r="D7" s="162" t="s">
        <v>119</v>
      </c>
      <c r="E7" s="162" t="s">
        <v>120</v>
      </c>
      <c r="F7" s="162" t="s">
        <v>172</v>
      </c>
      <c r="G7" s="162" t="s">
        <v>173</v>
      </c>
      <c r="H7" s="162" t="s">
        <v>266</v>
      </c>
      <c r="I7" s="162" t="s">
        <v>267</v>
      </c>
      <c r="J7" s="162" t="s">
        <v>268</v>
      </c>
      <c r="K7" s="162" t="s">
        <v>269</v>
      </c>
      <c r="L7" s="162" t="s">
        <v>270</v>
      </c>
      <c r="M7" s="162" t="s">
        <v>271</v>
      </c>
      <c r="N7" s="162" t="s">
        <v>272</v>
      </c>
      <c r="O7" s="162" t="s">
        <v>273</v>
      </c>
      <c r="P7" s="162" t="s">
        <v>340</v>
      </c>
      <c r="Q7" s="162" t="s">
        <v>341</v>
      </c>
      <c r="R7" s="162" t="s">
        <v>342</v>
      </c>
      <c r="S7" s="162" t="s">
        <v>343</v>
      </c>
    </row>
    <row r="8" spans="1:19" ht="16" customHeight="1">
      <c r="A8" s="12">
        <v>1</v>
      </c>
      <c r="B8" s="10" t="s">
        <v>344</v>
      </c>
      <c r="C8" s="608">
        <v>38288.243074222766</v>
      </c>
      <c r="D8" s="608"/>
      <c r="E8" s="608"/>
      <c r="F8" s="608"/>
      <c r="G8" s="608"/>
      <c r="H8" s="608"/>
      <c r="I8" s="608"/>
      <c r="J8" s="608"/>
      <c r="K8" s="608"/>
      <c r="L8" s="608"/>
      <c r="M8" s="608"/>
      <c r="N8" s="608">
        <v>187.42016673000006</v>
      </c>
      <c r="O8" s="608"/>
      <c r="P8" s="608"/>
      <c r="Q8" s="608"/>
      <c r="R8" s="165">
        <f>SUM(C8:Q8)</f>
        <v>38475.663240952767</v>
      </c>
      <c r="S8" s="608">
        <v>35867.221094797118</v>
      </c>
    </row>
    <row r="9" spans="1:19" ht="16" customHeight="1">
      <c r="A9" s="12">
        <v>2</v>
      </c>
      <c r="B9" s="48" t="s">
        <v>345</v>
      </c>
      <c r="C9" s="608">
        <v>4312.4989610632701</v>
      </c>
      <c r="D9" s="608"/>
      <c r="E9" s="608"/>
      <c r="F9" s="608"/>
      <c r="G9" s="608"/>
      <c r="H9" s="608"/>
      <c r="I9" s="608"/>
      <c r="J9" s="608"/>
      <c r="K9" s="608"/>
      <c r="L9" s="608"/>
      <c r="M9" s="608"/>
      <c r="N9" s="608"/>
      <c r="O9" s="608"/>
      <c r="P9" s="608"/>
      <c r="Q9" s="608"/>
      <c r="R9" s="165">
        <f t="shared" ref="R9:R23" si="0">SUM(C9:Q9)</f>
        <v>4312.4989610632701</v>
      </c>
      <c r="S9" s="608">
        <v>2802.8995791233051</v>
      </c>
    </row>
    <row r="10" spans="1:19" ht="16" customHeight="1">
      <c r="A10" s="12">
        <v>3</v>
      </c>
      <c r="B10" s="48" t="s">
        <v>346</v>
      </c>
      <c r="C10" s="608">
        <v>0</v>
      </c>
      <c r="D10" s="608"/>
      <c r="E10" s="608"/>
      <c r="F10" s="608"/>
      <c r="G10" s="608">
        <v>117.27060844</v>
      </c>
      <c r="H10" s="608"/>
      <c r="I10" s="608"/>
      <c r="J10" s="608"/>
      <c r="K10" s="608"/>
      <c r="L10" s="608">
        <v>3.3994322449999981</v>
      </c>
      <c r="M10" s="608"/>
      <c r="N10" s="608"/>
      <c r="O10" s="608"/>
      <c r="P10" s="608"/>
      <c r="Q10" s="608"/>
      <c r="R10" s="165">
        <f t="shared" si="0"/>
        <v>120.670040685</v>
      </c>
      <c r="S10" s="608">
        <v>3.3994801349999979</v>
      </c>
    </row>
    <row r="11" spans="1:19" ht="16" customHeight="1">
      <c r="A11" s="12">
        <v>4</v>
      </c>
      <c r="B11" s="48" t="s">
        <v>347</v>
      </c>
      <c r="C11" s="608">
        <v>691.95511380840037</v>
      </c>
      <c r="D11" s="608"/>
      <c r="E11" s="608"/>
      <c r="F11" s="608"/>
      <c r="G11" s="608"/>
      <c r="H11" s="608"/>
      <c r="I11" s="608"/>
      <c r="J11" s="608"/>
      <c r="K11" s="608"/>
      <c r="L11" s="608"/>
      <c r="M11" s="608"/>
      <c r="N11" s="608"/>
      <c r="O11" s="608"/>
      <c r="P11" s="608"/>
      <c r="Q11" s="608"/>
      <c r="R11" s="165">
        <f t="shared" si="0"/>
        <v>691.95511380840037</v>
      </c>
      <c r="S11" s="608">
        <v>168.40846580839985</v>
      </c>
    </row>
    <row r="12" spans="1:19" ht="16" customHeight="1">
      <c r="A12" s="12">
        <v>5</v>
      </c>
      <c r="B12" s="48" t="s">
        <v>348</v>
      </c>
      <c r="C12" s="608">
        <v>975.77085725999984</v>
      </c>
      <c r="D12" s="608"/>
      <c r="E12" s="608"/>
      <c r="F12" s="608"/>
      <c r="G12" s="608"/>
      <c r="H12" s="608"/>
      <c r="I12" s="608"/>
      <c r="J12" s="608"/>
      <c r="K12" s="608"/>
      <c r="L12" s="608"/>
      <c r="M12" s="608"/>
      <c r="N12" s="608"/>
      <c r="O12" s="608"/>
      <c r="P12" s="608"/>
      <c r="Q12" s="608"/>
      <c r="R12" s="165">
        <f t="shared" si="0"/>
        <v>975.77085725999984</v>
      </c>
      <c r="S12" s="608"/>
    </row>
    <row r="13" spans="1:19" ht="16" customHeight="1">
      <c r="A13" s="12">
        <v>6</v>
      </c>
      <c r="B13" s="48" t="s">
        <v>349</v>
      </c>
      <c r="C13" s="608">
        <v>356.36003434001361</v>
      </c>
      <c r="D13" s="608">
        <v>14.5761669</v>
      </c>
      <c r="E13" s="608"/>
      <c r="F13" s="608"/>
      <c r="G13" s="608">
        <v>629.13519914699987</v>
      </c>
      <c r="H13" s="608"/>
      <c r="I13" s="608">
        <v>347.04930805499993</v>
      </c>
      <c r="J13" s="608"/>
      <c r="K13" s="608"/>
      <c r="L13" s="608">
        <v>162.03794559000002</v>
      </c>
      <c r="M13" s="608">
        <v>0.4</v>
      </c>
      <c r="N13" s="608"/>
      <c r="O13" s="608"/>
      <c r="P13" s="608"/>
      <c r="Q13" s="608"/>
      <c r="R13" s="165">
        <f>SUM(C13:Q13)</f>
        <v>1509.5586540320135</v>
      </c>
      <c r="S13" s="608">
        <v>1136.8080363760012</v>
      </c>
    </row>
    <row r="14" spans="1:19" ht="16" customHeight="1">
      <c r="A14" s="12">
        <v>7</v>
      </c>
      <c r="B14" s="48" t="s">
        <v>350</v>
      </c>
      <c r="C14" s="608"/>
      <c r="D14" s="608"/>
      <c r="E14" s="608"/>
      <c r="F14" s="608"/>
      <c r="G14" s="608"/>
      <c r="H14" s="608"/>
      <c r="I14" s="608"/>
      <c r="J14" s="608"/>
      <c r="K14" s="608"/>
      <c r="L14" s="608">
        <v>5357.1380523602975</v>
      </c>
      <c r="M14" s="608"/>
      <c r="N14" s="608"/>
      <c r="O14" s="608"/>
      <c r="P14" s="608"/>
      <c r="Q14" s="608"/>
      <c r="R14" s="165">
        <f t="shared" si="0"/>
        <v>5357.1380523602975</v>
      </c>
      <c r="S14" s="608">
        <v>5357.1380523601101</v>
      </c>
    </row>
    <row r="15" spans="1:19" ht="16" customHeight="1">
      <c r="A15" s="12">
        <v>8</v>
      </c>
      <c r="B15" s="48" t="s">
        <v>351</v>
      </c>
      <c r="C15" s="608"/>
      <c r="D15" s="608"/>
      <c r="E15" s="608"/>
      <c r="F15" s="608"/>
      <c r="G15" s="608"/>
      <c r="H15" s="608"/>
      <c r="I15" s="608"/>
      <c r="J15" s="608"/>
      <c r="K15" s="608">
        <v>1684.1712253598475</v>
      </c>
      <c r="L15" s="608"/>
      <c r="M15" s="608"/>
      <c r="N15" s="608"/>
      <c r="O15" s="608"/>
      <c r="P15" s="608"/>
      <c r="Q15" s="608"/>
      <c r="R15" s="165">
        <f t="shared" si="0"/>
        <v>1684.1712253598475</v>
      </c>
      <c r="S15" s="608">
        <v>1684.1712253535957</v>
      </c>
    </row>
    <row r="16" spans="1:19" ht="16" customHeight="1">
      <c r="A16" s="12">
        <v>9</v>
      </c>
      <c r="B16" s="48" t="s">
        <v>352</v>
      </c>
      <c r="C16" s="608"/>
      <c r="D16" s="608"/>
      <c r="E16" s="608"/>
      <c r="F16" s="608"/>
      <c r="G16" s="608"/>
      <c r="H16" s="608">
        <v>111.58756464</v>
      </c>
      <c r="I16" s="608">
        <v>236.79908896000001</v>
      </c>
      <c r="J16" s="608"/>
      <c r="K16" s="608"/>
      <c r="L16" s="608"/>
      <c r="M16" s="608"/>
      <c r="N16" s="608"/>
      <c r="O16" s="608"/>
      <c r="P16" s="608"/>
      <c r="Q16" s="608"/>
      <c r="R16" s="165">
        <f t="shared" si="0"/>
        <v>348.38665359999999</v>
      </c>
      <c r="S16" s="608">
        <v>348.38665359660075</v>
      </c>
    </row>
    <row r="17" spans="1:19" ht="14.5" customHeight="1">
      <c r="A17" s="12">
        <v>10</v>
      </c>
      <c r="B17" s="48" t="s">
        <v>353</v>
      </c>
      <c r="C17" s="608"/>
      <c r="D17" s="608"/>
      <c r="E17" s="608"/>
      <c r="F17" s="608"/>
      <c r="G17" s="608"/>
      <c r="H17" s="608"/>
      <c r="I17" s="608"/>
      <c r="J17" s="608"/>
      <c r="K17" s="608"/>
      <c r="L17" s="608">
        <v>38.609945584999821</v>
      </c>
      <c r="M17" s="608">
        <v>21.946095374699937</v>
      </c>
      <c r="N17" s="608"/>
      <c r="O17" s="608"/>
      <c r="P17" s="608"/>
      <c r="Q17" s="608"/>
      <c r="R17" s="165">
        <f t="shared" si="0"/>
        <v>60.556040959699757</v>
      </c>
      <c r="S17" s="608">
        <v>60.556040959699814</v>
      </c>
    </row>
    <row r="18" spans="1:19" ht="16" hidden="1" customHeight="1">
      <c r="A18" s="12">
        <v>11</v>
      </c>
      <c r="B18" s="48" t="s">
        <v>354</v>
      </c>
      <c r="C18" s="608"/>
      <c r="D18" s="608"/>
      <c r="E18" s="608"/>
      <c r="F18" s="608"/>
      <c r="G18" s="608"/>
      <c r="H18" s="608"/>
      <c r="I18" s="608"/>
      <c r="J18" s="608"/>
      <c r="K18" s="608"/>
      <c r="L18" s="608"/>
      <c r="M18" s="608"/>
      <c r="N18" s="608"/>
      <c r="O18" s="608"/>
      <c r="P18" s="608"/>
      <c r="Q18" s="608"/>
      <c r="R18" s="165"/>
      <c r="S18" s="164"/>
    </row>
    <row r="19" spans="1:19" ht="16" customHeight="1">
      <c r="A19" s="12">
        <v>12</v>
      </c>
      <c r="B19" s="48" t="s">
        <v>355</v>
      </c>
      <c r="C19" s="608"/>
      <c r="D19" s="608"/>
      <c r="E19" s="608"/>
      <c r="F19" s="608">
        <v>5404.3680860400018</v>
      </c>
      <c r="G19" s="608"/>
      <c r="H19" s="608"/>
      <c r="I19" s="608"/>
      <c r="J19" s="608"/>
      <c r="K19" s="608"/>
      <c r="L19" s="608"/>
      <c r="M19" s="608"/>
      <c r="N19" s="608"/>
      <c r="O19" s="608"/>
      <c r="P19" s="608"/>
      <c r="Q19" s="608"/>
      <c r="R19" s="165">
        <f t="shared" si="0"/>
        <v>5404.3680860400018</v>
      </c>
      <c r="S19" s="608">
        <v>1.4000000000000001E-7</v>
      </c>
    </row>
    <row r="20" spans="1:19" ht="23.15" customHeight="1">
      <c r="A20" s="12">
        <v>13</v>
      </c>
      <c r="B20" s="48" t="s">
        <v>356</v>
      </c>
      <c r="C20" s="608"/>
      <c r="D20" s="608"/>
      <c r="E20" s="608"/>
      <c r="F20" s="608"/>
      <c r="G20" s="608"/>
      <c r="H20" s="608"/>
      <c r="I20" s="608"/>
      <c r="J20" s="608"/>
      <c r="K20" s="608"/>
      <c r="L20" s="608"/>
      <c r="M20" s="608">
        <v>9.9630850000000007E-2</v>
      </c>
      <c r="N20" s="608"/>
      <c r="O20" s="608"/>
      <c r="P20" s="608"/>
      <c r="Q20" s="608"/>
      <c r="R20" s="165">
        <f t="shared" si="0"/>
        <v>9.9630850000000007E-2</v>
      </c>
      <c r="S20" s="608">
        <v>9.9630850000000007E-2</v>
      </c>
    </row>
    <row r="21" spans="1:19" ht="16" customHeight="1">
      <c r="A21" s="12">
        <v>14</v>
      </c>
      <c r="B21" s="48" t="s">
        <v>357</v>
      </c>
      <c r="C21" s="608"/>
      <c r="D21" s="608"/>
      <c r="E21" s="608"/>
      <c r="F21" s="608"/>
      <c r="G21" s="608"/>
      <c r="H21" s="608"/>
      <c r="I21" s="608"/>
      <c r="J21" s="608"/>
      <c r="K21" s="608"/>
      <c r="L21" s="608"/>
      <c r="M21" s="608"/>
      <c r="N21" s="608"/>
      <c r="O21" s="608"/>
      <c r="P21" s="608">
        <v>1E-3</v>
      </c>
      <c r="Q21" s="608"/>
      <c r="R21" s="165">
        <f t="shared" si="0"/>
        <v>1E-3</v>
      </c>
      <c r="S21" s="164">
        <v>1E-3</v>
      </c>
    </row>
    <row r="22" spans="1:19" ht="16" customHeight="1">
      <c r="A22" s="12">
        <v>15</v>
      </c>
      <c r="B22" s="48" t="s">
        <v>358</v>
      </c>
      <c r="C22" s="608"/>
      <c r="D22" s="608"/>
      <c r="E22" s="608"/>
      <c r="F22" s="608"/>
      <c r="G22" s="608"/>
      <c r="H22" s="608"/>
      <c r="I22" s="608"/>
      <c r="J22" s="608"/>
      <c r="K22" s="608"/>
      <c r="L22" s="608">
        <v>1.1467380600000348</v>
      </c>
      <c r="M22" s="608"/>
      <c r="N22" s="608"/>
      <c r="O22" s="608"/>
      <c r="P22" s="608"/>
      <c r="Q22" s="608"/>
      <c r="R22" s="165">
        <f t="shared" si="0"/>
        <v>1.1467380600000348</v>
      </c>
      <c r="S22" s="164">
        <v>1.1467380599999883</v>
      </c>
    </row>
    <row r="23" spans="1:19" ht="16" customHeight="1">
      <c r="A23" s="12">
        <v>16</v>
      </c>
      <c r="B23" s="48" t="s">
        <v>359</v>
      </c>
      <c r="C23" s="608"/>
      <c r="D23" s="608"/>
      <c r="E23" s="608"/>
      <c r="F23" s="608"/>
      <c r="G23" s="608"/>
      <c r="H23" s="608"/>
      <c r="I23" s="608"/>
      <c r="J23" s="608"/>
      <c r="K23" s="608"/>
      <c r="L23" s="608">
        <v>98.655355047799219</v>
      </c>
      <c r="M23" s="608"/>
      <c r="N23" s="608"/>
      <c r="O23" s="608"/>
      <c r="P23" s="608"/>
      <c r="Q23" s="608"/>
      <c r="R23" s="165">
        <f t="shared" si="0"/>
        <v>98.655355047799219</v>
      </c>
      <c r="S23" s="164">
        <v>98.647340327799213</v>
      </c>
    </row>
    <row r="24" spans="1:19" ht="16" customHeight="1">
      <c r="A24" s="57">
        <v>17</v>
      </c>
      <c r="B24" s="22" t="s">
        <v>360</v>
      </c>
      <c r="C24" s="165">
        <f>SUM(C8:C23)</f>
        <v>44624.828040694447</v>
      </c>
      <c r="D24" s="165">
        <f>SUM(D8:D23)</f>
        <v>14.5761669</v>
      </c>
      <c r="E24" s="165"/>
      <c r="F24" s="165">
        <f t="shared" ref="F24:R24" si="1">SUM(F8:F23)</f>
        <v>5404.3680860400018</v>
      </c>
      <c r="G24" s="165">
        <f t="shared" si="1"/>
        <v>746.40580758699991</v>
      </c>
      <c r="H24" s="165">
        <f t="shared" si="1"/>
        <v>111.58756464</v>
      </c>
      <c r="I24" s="165">
        <f t="shared" si="1"/>
        <v>583.84839701499993</v>
      </c>
      <c r="J24" s="165"/>
      <c r="K24" s="165">
        <f t="shared" si="1"/>
        <v>1684.1712253598475</v>
      </c>
      <c r="L24" s="165">
        <f>SUM(L8:L23)</f>
        <v>5660.9874688880964</v>
      </c>
      <c r="M24" s="165">
        <f t="shared" si="1"/>
        <v>22.445726224699936</v>
      </c>
      <c r="N24" s="165">
        <f t="shared" si="1"/>
        <v>187.42016673000006</v>
      </c>
      <c r="O24" s="165"/>
      <c r="P24" s="165">
        <f t="shared" si="1"/>
        <v>1E-3</v>
      </c>
      <c r="Q24" s="165"/>
      <c r="R24" s="165">
        <f t="shared" si="1"/>
        <v>59040.639650079102</v>
      </c>
      <c r="S24" s="165">
        <f>SUM(S8:S23)</f>
        <v>47528.88333788763</v>
      </c>
    </row>
    <row r="25" spans="1:19">
      <c r="A25" s="8"/>
      <c r="B25" s="8"/>
      <c r="C25" s="8"/>
      <c r="D25" s="8"/>
      <c r="E25" s="8"/>
      <c r="F25" s="8"/>
      <c r="G25" s="8"/>
      <c r="H25" s="8"/>
      <c r="I25" s="8"/>
      <c r="J25" s="8"/>
      <c r="K25" s="8"/>
      <c r="L25" s="8"/>
      <c r="M25" s="8"/>
      <c r="N25" s="8"/>
      <c r="O25" s="8"/>
      <c r="P25" s="8"/>
      <c r="Q25" s="8"/>
      <c r="R25" s="8"/>
      <c r="S25" s="8"/>
    </row>
    <row r="26" spans="1:19">
      <c r="A26" s="136" t="s">
        <v>361</v>
      </c>
      <c r="B26" s="136"/>
      <c r="C26" s="6"/>
      <c r="D26" s="6"/>
      <c r="E26" s="6"/>
      <c r="F26" s="6"/>
      <c r="G26" s="6"/>
      <c r="H26" s="6"/>
      <c r="I26" s="6"/>
      <c r="J26" s="6"/>
      <c r="K26" s="6"/>
      <c r="L26" s="6"/>
      <c r="M26" s="6"/>
      <c r="N26" s="6"/>
      <c r="O26" s="6"/>
      <c r="P26" s="6"/>
      <c r="Q26" s="6"/>
      <c r="R26" s="6"/>
      <c r="S26" s="6"/>
    </row>
    <row r="27" spans="1:19" ht="16" customHeight="1">
      <c r="A27" s="867" t="s">
        <v>337</v>
      </c>
      <c r="B27" s="868"/>
      <c r="C27" s="864" t="s">
        <v>328</v>
      </c>
      <c r="D27" s="865"/>
      <c r="E27" s="865"/>
      <c r="F27" s="865"/>
      <c r="G27" s="865"/>
      <c r="H27" s="865"/>
      <c r="I27" s="865"/>
      <c r="J27" s="865"/>
      <c r="K27" s="865"/>
      <c r="L27" s="865"/>
      <c r="M27" s="865"/>
      <c r="N27" s="865"/>
      <c r="O27" s="865"/>
      <c r="P27" s="865"/>
      <c r="Q27" s="866"/>
      <c r="R27" s="863" t="s">
        <v>158</v>
      </c>
      <c r="S27" s="863" t="s">
        <v>338</v>
      </c>
    </row>
    <row r="28" spans="1:19" ht="16" customHeight="1">
      <c r="A28" s="869"/>
      <c r="B28" s="870"/>
      <c r="C28" s="159">
        <v>0</v>
      </c>
      <c r="D28" s="160">
        <v>0.02</v>
      </c>
      <c r="E28" s="159">
        <v>0.04</v>
      </c>
      <c r="F28" s="160">
        <v>0.1</v>
      </c>
      <c r="G28" s="160">
        <v>0.2</v>
      </c>
      <c r="H28" s="160">
        <v>0.35</v>
      </c>
      <c r="I28" s="160">
        <v>0.5</v>
      </c>
      <c r="J28" s="160">
        <v>0.7</v>
      </c>
      <c r="K28" s="160">
        <v>0.75</v>
      </c>
      <c r="L28" s="160">
        <v>1</v>
      </c>
      <c r="M28" s="160">
        <v>1.5</v>
      </c>
      <c r="N28" s="160">
        <v>2.5</v>
      </c>
      <c r="O28" s="160">
        <v>3.7</v>
      </c>
      <c r="P28" s="160">
        <v>12.5</v>
      </c>
      <c r="Q28" s="160" t="s">
        <v>339</v>
      </c>
      <c r="R28" s="863"/>
      <c r="S28" s="863"/>
    </row>
    <row r="29" spans="1:19" ht="16" customHeight="1">
      <c r="A29" s="871"/>
      <c r="B29" s="872"/>
      <c r="C29" s="162" t="s">
        <v>118</v>
      </c>
      <c r="D29" s="162" t="s">
        <v>119</v>
      </c>
      <c r="E29" s="162" t="s">
        <v>120</v>
      </c>
      <c r="F29" s="162" t="s">
        <v>172</v>
      </c>
      <c r="G29" s="162" t="s">
        <v>173</v>
      </c>
      <c r="H29" s="162" t="s">
        <v>266</v>
      </c>
      <c r="I29" s="162" t="s">
        <v>267</v>
      </c>
      <c r="J29" s="162" t="s">
        <v>268</v>
      </c>
      <c r="K29" s="162" t="s">
        <v>269</v>
      </c>
      <c r="L29" s="162" t="s">
        <v>270</v>
      </c>
      <c r="M29" s="162" t="s">
        <v>271</v>
      </c>
      <c r="N29" s="162" t="s">
        <v>272</v>
      </c>
      <c r="O29" s="162" t="s">
        <v>273</v>
      </c>
      <c r="P29" s="162" t="s">
        <v>340</v>
      </c>
      <c r="Q29" s="162" t="s">
        <v>341</v>
      </c>
      <c r="R29" s="162" t="s">
        <v>342</v>
      </c>
      <c r="S29" s="162" t="s">
        <v>343</v>
      </c>
    </row>
    <row r="30" spans="1:19" ht="16" customHeight="1">
      <c r="A30" s="12">
        <v>1</v>
      </c>
      <c r="B30" s="10" t="s">
        <v>344</v>
      </c>
      <c r="C30" s="164">
        <v>37423.834334380677</v>
      </c>
      <c r="D30" s="164"/>
      <c r="E30" s="164"/>
      <c r="F30" s="164"/>
      <c r="G30" s="164"/>
      <c r="H30" s="164"/>
      <c r="I30" s="164"/>
      <c r="J30" s="164"/>
      <c r="K30" s="164"/>
      <c r="L30" s="164"/>
      <c r="M30" s="164"/>
      <c r="N30" s="164">
        <v>103.19080128000033</v>
      </c>
      <c r="O30" s="164"/>
      <c r="P30" s="164"/>
      <c r="Q30" s="164"/>
      <c r="R30" s="165">
        <f>SUM(C30:Q30)</f>
        <v>37527.025135660675</v>
      </c>
      <c r="S30" s="164">
        <v>33596.170164886891</v>
      </c>
    </row>
    <row r="31" spans="1:19" ht="16" customHeight="1">
      <c r="A31" s="12">
        <v>2</v>
      </c>
      <c r="B31" s="48" t="s">
        <v>345</v>
      </c>
      <c r="C31" s="164">
        <v>3984.1826593003025</v>
      </c>
      <c r="D31" s="164"/>
      <c r="E31" s="164"/>
      <c r="F31" s="164"/>
      <c r="G31" s="164"/>
      <c r="H31" s="164"/>
      <c r="I31" s="164"/>
      <c r="J31" s="164"/>
      <c r="K31" s="164"/>
      <c r="L31" s="164"/>
      <c r="M31" s="164"/>
      <c r="N31" s="164"/>
      <c r="O31" s="164"/>
      <c r="P31" s="164"/>
      <c r="Q31" s="164"/>
      <c r="R31" s="165">
        <f t="shared" ref="R31:R39" si="2">SUM(C31:Q31)</f>
        <v>3984.1826593003025</v>
      </c>
      <c r="S31" s="164">
        <v>2618.0481345603102</v>
      </c>
    </row>
    <row r="32" spans="1:19" ht="16" customHeight="1">
      <c r="A32" s="12">
        <v>3</v>
      </c>
      <c r="B32" s="48" t="s">
        <v>346</v>
      </c>
      <c r="C32" s="164"/>
      <c r="D32" s="164"/>
      <c r="E32" s="164"/>
      <c r="F32" s="164"/>
      <c r="G32" s="164">
        <v>192.66429375499999</v>
      </c>
      <c r="H32" s="164"/>
      <c r="I32" s="164"/>
      <c r="J32" s="164"/>
      <c r="K32" s="164"/>
      <c r="L32" s="164">
        <v>0.47294391000000013</v>
      </c>
      <c r="M32" s="164"/>
      <c r="N32" s="164"/>
      <c r="O32" s="164"/>
      <c r="P32" s="164"/>
      <c r="Q32" s="164"/>
      <c r="R32" s="165">
        <f t="shared" si="2"/>
        <v>193.13723766499999</v>
      </c>
      <c r="S32" s="164">
        <v>0.47299180000000013</v>
      </c>
    </row>
    <row r="33" spans="1:19" ht="16" customHeight="1">
      <c r="A33" s="12">
        <v>4</v>
      </c>
      <c r="B33" s="48" t="s">
        <v>347</v>
      </c>
      <c r="C33" s="164">
        <v>918.84235816889952</v>
      </c>
      <c r="D33" s="164"/>
      <c r="E33" s="164"/>
      <c r="F33" s="164"/>
      <c r="G33" s="164"/>
      <c r="H33" s="164"/>
      <c r="I33" s="164"/>
      <c r="J33" s="164"/>
      <c r="K33" s="164"/>
      <c r="L33" s="164"/>
      <c r="M33" s="164"/>
      <c r="N33" s="164"/>
      <c r="O33" s="164"/>
      <c r="P33" s="164"/>
      <c r="Q33" s="164"/>
      <c r="R33" s="165">
        <f t="shared" si="2"/>
        <v>918.84235816889952</v>
      </c>
      <c r="S33" s="164">
        <v>159.12840970889997</v>
      </c>
    </row>
    <row r="34" spans="1:19" ht="16" customHeight="1">
      <c r="A34" s="12">
        <v>5</v>
      </c>
      <c r="B34" s="48" t="s">
        <v>348</v>
      </c>
      <c r="C34" s="164">
        <v>1007.09593255</v>
      </c>
      <c r="D34" s="164"/>
      <c r="E34" s="164"/>
      <c r="F34" s="164"/>
      <c r="G34" s="164"/>
      <c r="H34" s="164"/>
      <c r="I34" s="164"/>
      <c r="J34" s="164"/>
      <c r="K34" s="164"/>
      <c r="L34" s="164"/>
      <c r="M34" s="164"/>
      <c r="N34" s="164"/>
      <c r="O34" s="164"/>
      <c r="P34" s="164"/>
      <c r="Q34" s="164"/>
      <c r="R34" s="165">
        <f t="shared" si="2"/>
        <v>1007.09593255</v>
      </c>
      <c r="S34" s="164"/>
    </row>
    <row r="35" spans="1:19" ht="16" customHeight="1">
      <c r="A35" s="12">
        <v>6</v>
      </c>
      <c r="B35" s="48" t="s">
        <v>349</v>
      </c>
      <c r="C35" s="164">
        <v>300.44655038999264</v>
      </c>
      <c r="D35" s="164"/>
      <c r="E35" s="164"/>
      <c r="F35" s="164"/>
      <c r="G35" s="164">
        <v>10.312924199999998</v>
      </c>
      <c r="H35" s="164"/>
      <c r="I35" s="164"/>
      <c r="J35" s="164"/>
      <c r="K35" s="164"/>
      <c r="L35" s="164"/>
      <c r="M35" s="164"/>
      <c r="N35" s="164"/>
      <c r="O35" s="164"/>
      <c r="P35" s="164"/>
      <c r="Q35" s="164"/>
      <c r="R35" s="165">
        <f t="shared" si="2"/>
        <v>310.75947458999264</v>
      </c>
      <c r="S35" s="164">
        <v>310.53020675999926</v>
      </c>
    </row>
    <row r="36" spans="1:19" ht="16" customHeight="1">
      <c r="A36" s="12">
        <v>7</v>
      </c>
      <c r="B36" s="48" t="s">
        <v>350</v>
      </c>
      <c r="C36" s="164"/>
      <c r="D36" s="164"/>
      <c r="E36" s="164"/>
      <c r="F36" s="164"/>
      <c r="G36" s="164"/>
      <c r="H36" s="164"/>
      <c r="I36" s="164"/>
      <c r="J36" s="164"/>
      <c r="K36" s="164"/>
      <c r="L36" s="164">
        <v>3221.6618114329576</v>
      </c>
      <c r="M36" s="164"/>
      <c r="N36" s="164"/>
      <c r="O36" s="164"/>
      <c r="P36" s="164"/>
      <c r="Q36" s="164"/>
      <c r="R36" s="165">
        <f t="shared" si="2"/>
        <v>3221.6618114329576</v>
      </c>
      <c r="S36" s="164">
        <v>3121.6454742530314</v>
      </c>
    </row>
    <row r="37" spans="1:19" ht="16" customHeight="1">
      <c r="A37" s="12">
        <v>8</v>
      </c>
      <c r="B37" s="48" t="s">
        <v>351</v>
      </c>
      <c r="C37" s="164"/>
      <c r="D37" s="164"/>
      <c r="E37" s="164"/>
      <c r="F37" s="164"/>
      <c r="G37" s="164"/>
      <c r="H37" s="164"/>
      <c r="I37" s="164"/>
      <c r="J37" s="164"/>
      <c r="K37" s="164">
        <v>1545.4249995439757</v>
      </c>
      <c r="L37" s="164"/>
      <c r="M37" s="164"/>
      <c r="N37" s="164"/>
      <c r="O37" s="164"/>
      <c r="P37" s="164"/>
      <c r="Q37" s="164"/>
      <c r="R37" s="165">
        <f t="shared" si="2"/>
        <v>1545.4249995439757</v>
      </c>
      <c r="S37" s="164">
        <v>1545.4249995387004</v>
      </c>
    </row>
    <row r="38" spans="1:19" ht="16" customHeight="1">
      <c r="A38" s="12">
        <v>9</v>
      </c>
      <c r="B38" s="48" t="s">
        <v>352</v>
      </c>
      <c r="C38" s="164"/>
      <c r="D38" s="164"/>
      <c r="E38" s="164"/>
      <c r="F38" s="164"/>
      <c r="G38" s="164"/>
      <c r="H38" s="164">
        <v>0.117175</v>
      </c>
      <c r="I38" s="164">
        <v>2.3692299999999999</v>
      </c>
      <c r="J38" s="164"/>
      <c r="K38" s="164"/>
      <c r="L38" s="164"/>
      <c r="M38" s="164"/>
      <c r="N38" s="164"/>
      <c r="O38" s="164"/>
      <c r="P38" s="164"/>
      <c r="Q38" s="164"/>
      <c r="R38" s="165">
        <f t="shared" si="2"/>
        <v>2.486405</v>
      </c>
      <c r="S38" s="164">
        <v>2.4864066500000006</v>
      </c>
    </row>
    <row r="39" spans="1:19" ht="16" customHeight="1">
      <c r="A39" s="12">
        <v>10</v>
      </c>
      <c r="B39" s="48" t="s">
        <v>353</v>
      </c>
      <c r="C39" s="164"/>
      <c r="D39" s="164"/>
      <c r="E39" s="164"/>
      <c r="F39" s="164"/>
      <c r="G39" s="164"/>
      <c r="H39" s="164"/>
      <c r="I39" s="164"/>
      <c r="J39" s="164"/>
      <c r="K39" s="164"/>
      <c r="L39" s="164">
        <v>28.986609000000001</v>
      </c>
      <c r="M39" s="164">
        <v>10.700594000000001</v>
      </c>
      <c r="N39" s="164"/>
      <c r="O39" s="164"/>
      <c r="P39" s="164"/>
      <c r="Q39" s="164"/>
      <c r="R39" s="165">
        <f t="shared" si="2"/>
        <v>39.687203000000004</v>
      </c>
      <c r="S39" s="164">
        <v>39.687203000000004</v>
      </c>
    </row>
    <row r="40" spans="1:19" ht="16" hidden="1" customHeight="1">
      <c r="A40" s="12">
        <v>11</v>
      </c>
      <c r="B40" s="48" t="s">
        <v>354</v>
      </c>
      <c r="C40" s="164"/>
      <c r="D40" s="164"/>
      <c r="E40" s="164"/>
      <c r="F40" s="164"/>
      <c r="G40" s="164"/>
      <c r="H40" s="164"/>
      <c r="I40" s="164"/>
      <c r="J40" s="164"/>
      <c r="K40" s="164"/>
      <c r="L40" s="164"/>
      <c r="M40" s="164"/>
      <c r="N40" s="164"/>
      <c r="O40" s="164"/>
      <c r="P40" s="164"/>
      <c r="Q40" s="164"/>
      <c r="R40" s="165"/>
      <c r="S40" s="164"/>
    </row>
    <row r="41" spans="1:19" ht="16" hidden="1" customHeight="1">
      <c r="A41" s="12">
        <v>12</v>
      </c>
      <c r="B41" s="48" t="s">
        <v>355</v>
      </c>
      <c r="C41" s="164"/>
      <c r="D41" s="164"/>
      <c r="E41" s="164"/>
      <c r="F41" s="164"/>
      <c r="G41" s="164"/>
      <c r="H41" s="164"/>
      <c r="I41" s="164"/>
      <c r="J41" s="164"/>
      <c r="K41" s="164"/>
      <c r="L41" s="164"/>
      <c r="M41" s="164"/>
      <c r="N41" s="164"/>
      <c r="O41" s="164"/>
      <c r="P41" s="164"/>
      <c r="Q41" s="164"/>
      <c r="R41" s="165"/>
      <c r="S41" s="164"/>
    </row>
    <row r="42" spans="1:19" ht="25" hidden="1" customHeight="1">
      <c r="A42" s="12">
        <v>13</v>
      </c>
      <c r="B42" s="48" t="s">
        <v>356</v>
      </c>
      <c r="C42" s="164"/>
      <c r="D42" s="164"/>
      <c r="E42" s="164"/>
      <c r="F42" s="164"/>
      <c r="G42" s="164"/>
      <c r="H42" s="164"/>
      <c r="I42" s="164"/>
      <c r="J42" s="164"/>
      <c r="K42" s="164"/>
      <c r="L42" s="164"/>
      <c r="M42" s="164"/>
      <c r="N42" s="164"/>
      <c r="O42" s="164"/>
      <c r="P42" s="164"/>
      <c r="Q42" s="164"/>
      <c r="R42" s="165"/>
      <c r="S42" s="164"/>
    </row>
    <row r="43" spans="1:19" ht="16" customHeight="1">
      <c r="A43" s="12">
        <v>14</v>
      </c>
      <c r="B43" s="48" t="s">
        <v>357</v>
      </c>
      <c r="C43" s="164"/>
      <c r="D43" s="164"/>
      <c r="E43" s="164"/>
      <c r="F43" s="164"/>
      <c r="G43" s="164"/>
      <c r="H43" s="164"/>
      <c r="I43" s="164"/>
      <c r="J43" s="164"/>
      <c r="K43" s="164"/>
      <c r="L43" s="164">
        <v>1E-3</v>
      </c>
      <c r="M43" s="164"/>
      <c r="N43" s="164"/>
      <c r="O43" s="164"/>
      <c r="P43" s="164"/>
      <c r="Q43" s="164"/>
      <c r="R43" s="165">
        <f t="shared" ref="R43:R45" si="3">SUM(C43:Q43)</f>
        <v>1E-3</v>
      </c>
      <c r="S43" s="164">
        <v>1E-3</v>
      </c>
    </row>
    <row r="44" spans="1:19" ht="16" customHeight="1">
      <c r="A44" s="12">
        <v>15</v>
      </c>
      <c r="B44" s="48" t="s">
        <v>358</v>
      </c>
      <c r="C44" s="164"/>
      <c r="D44" s="164"/>
      <c r="E44" s="164"/>
      <c r="F44" s="164"/>
      <c r="G44" s="164"/>
      <c r="H44" s="164"/>
      <c r="I44" s="164"/>
      <c r="J44" s="164"/>
      <c r="K44" s="164"/>
      <c r="L44" s="164">
        <v>5.58276941</v>
      </c>
      <c r="M44" s="164"/>
      <c r="N44" s="164"/>
      <c r="O44" s="164"/>
      <c r="P44" s="164"/>
      <c r="Q44" s="164"/>
      <c r="R44" s="165">
        <f t="shared" si="3"/>
        <v>5.58276941</v>
      </c>
      <c r="S44" s="164">
        <v>5.58276941</v>
      </c>
    </row>
    <row r="45" spans="1:19" ht="16" customHeight="1">
      <c r="A45" s="12">
        <v>16</v>
      </c>
      <c r="B45" s="48" t="s">
        <v>359</v>
      </c>
      <c r="C45" s="164">
        <v>0.36763745000000009</v>
      </c>
      <c r="D45" s="164"/>
      <c r="E45" s="164"/>
      <c r="F45" s="164"/>
      <c r="G45" s="164"/>
      <c r="H45" s="164"/>
      <c r="I45" s="164"/>
      <c r="J45" s="164"/>
      <c r="K45" s="164"/>
      <c r="L45" s="164">
        <v>145.55684376880038</v>
      </c>
      <c r="M45" s="164"/>
      <c r="N45" s="164"/>
      <c r="O45" s="164"/>
      <c r="P45" s="164"/>
      <c r="Q45" s="164"/>
      <c r="R45" s="165">
        <f t="shared" si="3"/>
        <v>145.92448121880037</v>
      </c>
      <c r="S45" s="164">
        <v>145.92448121880011</v>
      </c>
    </row>
    <row r="46" spans="1:19" ht="16" customHeight="1">
      <c r="A46" s="57">
        <v>17</v>
      </c>
      <c r="B46" s="22" t="s">
        <v>360</v>
      </c>
      <c r="C46" s="165">
        <f>SUM(C30:C45)</f>
        <v>43634.769472239874</v>
      </c>
      <c r="D46" s="165"/>
      <c r="E46" s="165"/>
      <c r="F46" s="165"/>
      <c r="G46" s="165">
        <f t="shared" ref="G46:I46" si="4">SUM(G30:G45)</f>
        <v>202.97721795499999</v>
      </c>
      <c r="H46" s="165">
        <f t="shared" si="4"/>
        <v>0.117175</v>
      </c>
      <c r="I46" s="165">
        <f t="shared" si="4"/>
        <v>2.3692299999999999</v>
      </c>
      <c r="J46" s="165"/>
      <c r="K46" s="165">
        <f t="shared" ref="K46" si="5">SUM(K30:K45)</f>
        <v>1545.4249995439757</v>
      </c>
      <c r="L46" s="165">
        <f>SUM(L30:L45)</f>
        <v>3402.2619775217581</v>
      </c>
      <c r="M46" s="165">
        <f t="shared" ref="M46:N46" si="6">SUM(M30:M45)</f>
        <v>10.700594000000001</v>
      </c>
      <c r="N46" s="165">
        <f t="shared" si="6"/>
        <v>103.19080128000033</v>
      </c>
      <c r="O46" s="165"/>
      <c r="P46" s="165"/>
      <c r="Q46" s="165"/>
      <c r="R46" s="165">
        <f t="shared" ref="R46" si="7">SUM(R30:R45)</f>
        <v>48901.81146754061</v>
      </c>
      <c r="S46" s="165">
        <f>SUM(S30:S45)</f>
        <v>41545.102241786633</v>
      </c>
    </row>
    <row r="47" spans="1:19">
      <c r="A47" s="9"/>
      <c r="B47" s="9"/>
      <c r="C47" s="9"/>
      <c r="D47" s="9"/>
      <c r="E47" s="9"/>
      <c r="F47" s="9"/>
      <c r="G47" s="9"/>
      <c r="H47" s="9"/>
      <c r="I47" s="9"/>
      <c r="J47" s="9"/>
      <c r="K47" s="9"/>
      <c r="L47" s="9"/>
      <c r="M47" s="9"/>
      <c r="N47" s="9"/>
      <c r="O47" s="9"/>
      <c r="P47" s="9"/>
      <c r="Q47" s="9"/>
      <c r="R47" s="9"/>
      <c r="S47" s="9"/>
    </row>
    <row r="48" spans="1:19" ht="31.5" customHeight="1">
      <c r="A48" s="835" t="s">
        <v>2304</v>
      </c>
      <c r="B48" s="835"/>
      <c r="C48" s="835"/>
      <c r="D48" s="835"/>
      <c r="E48" s="835"/>
      <c r="F48" s="835"/>
      <c r="G48" s="835"/>
      <c r="H48" s="835"/>
      <c r="I48" s="835"/>
      <c r="J48" s="835"/>
      <c r="K48" s="835"/>
      <c r="L48" s="835"/>
      <c r="M48" s="835"/>
      <c r="N48" s="835"/>
      <c r="O48" s="835"/>
      <c r="P48" s="835"/>
      <c r="Q48" s="835"/>
      <c r="R48" s="835"/>
      <c r="S48" s="835"/>
    </row>
    <row r="49" spans="1:19">
      <c r="A49" s="2"/>
      <c r="B49" s="2"/>
      <c r="C49" s="2"/>
      <c r="D49" s="2"/>
      <c r="E49" s="2"/>
      <c r="F49" s="2"/>
      <c r="G49" s="2"/>
      <c r="H49" s="2"/>
      <c r="I49" s="2"/>
      <c r="J49" s="2"/>
      <c r="K49" s="2"/>
      <c r="L49" s="2"/>
      <c r="M49" s="2"/>
      <c r="N49" s="2"/>
      <c r="O49" s="2"/>
      <c r="P49" s="2"/>
      <c r="Q49" s="2"/>
      <c r="R49" s="2"/>
      <c r="S49" s="2"/>
    </row>
    <row r="50" spans="1:19" ht="39" customHeight="1">
      <c r="A50" s="835" t="s">
        <v>2353</v>
      </c>
      <c r="B50" s="835"/>
      <c r="C50" s="835"/>
      <c r="D50" s="835"/>
      <c r="E50" s="835"/>
      <c r="F50" s="835"/>
      <c r="G50" s="835"/>
      <c r="H50" s="835"/>
      <c r="I50" s="835"/>
      <c r="J50" s="835"/>
      <c r="K50" s="835"/>
      <c r="L50" s="835"/>
      <c r="M50" s="835"/>
      <c r="N50" s="835"/>
      <c r="O50" s="835"/>
      <c r="P50" s="835"/>
      <c r="Q50" s="835"/>
      <c r="R50" s="835"/>
      <c r="S50" s="835"/>
    </row>
    <row r="51" spans="1:19">
      <c r="A51" s="786"/>
      <c r="B51" s="786"/>
      <c r="C51" s="786"/>
      <c r="D51" s="786"/>
      <c r="E51" s="786"/>
      <c r="F51" s="786"/>
      <c r="G51" s="786"/>
      <c r="H51" s="786"/>
      <c r="I51" s="786"/>
      <c r="J51" s="786"/>
      <c r="K51" s="786"/>
      <c r="L51" s="786"/>
      <c r="M51" s="786"/>
      <c r="N51" s="786"/>
      <c r="O51" s="786"/>
      <c r="P51" s="786"/>
      <c r="Q51" s="786"/>
      <c r="R51" s="786"/>
      <c r="S51" s="786"/>
    </row>
    <row r="52" spans="1:19" ht="29.15" customHeight="1">
      <c r="A52" s="835" t="s">
        <v>2354</v>
      </c>
      <c r="B52" s="835"/>
      <c r="C52" s="835"/>
      <c r="D52" s="835"/>
      <c r="E52" s="835"/>
      <c r="F52" s="835"/>
      <c r="G52" s="835"/>
      <c r="H52" s="835"/>
      <c r="I52" s="835"/>
      <c r="J52" s="835"/>
      <c r="K52" s="835"/>
      <c r="L52" s="835"/>
      <c r="M52" s="835"/>
      <c r="N52" s="835"/>
      <c r="O52" s="835"/>
      <c r="P52" s="835"/>
      <c r="Q52" s="835"/>
      <c r="R52" s="835"/>
      <c r="S52" s="835"/>
    </row>
    <row r="53" spans="1:19">
      <c r="A53" s="9"/>
      <c r="B53" s="9"/>
      <c r="C53" s="9"/>
      <c r="D53" s="9"/>
      <c r="E53" s="9"/>
      <c r="F53" s="9"/>
      <c r="G53" s="9"/>
      <c r="H53" s="9"/>
      <c r="I53" s="9"/>
      <c r="J53" s="9"/>
      <c r="K53" s="9"/>
      <c r="L53" s="9"/>
      <c r="M53" s="9"/>
      <c r="N53" s="9"/>
      <c r="O53" s="9"/>
      <c r="P53" s="9"/>
      <c r="Q53" s="9"/>
      <c r="R53" s="9"/>
      <c r="S53" s="9"/>
    </row>
  </sheetData>
  <mergeCells count="11">
    <mergeCell ref="A52:S52"/>
    <mergeCell ref="A50:S50"/>
    <mergeCell ref="R5:R6"/>
    <mergeCell ref="S5:S6"/>
    <mergeCell ref="C5:Q5"/>
    <mergeCell ref="C27:Q27"/>
    <mergeCell ref="R27:R28"/>
    <mergeCell ref="S27:S28"/>
    <mergeCell ref="A48:S48"/>
    <mergeCell ref="A5:B7"/>
    <mergeCell ref="A27:B29"/>
  </mergeCells>
  <pageMargins left="0.70866141732283472" right="0.70866141732283472" top="0.74803149606299213" bottom="0.74803149606299213" header="0.31496062992125984" footer="0.31496062992125984"/>
  <pageSetup paperSize="9" scale="87" fitToHeight="2" orientation="landscape" r:id="rId1"/>
  <rowBreaks count="1" manualBreakCount="1">
    <brk id="25" max="18" man="1"/>
  </rowBreaks>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53F2F-F9E4-4B0E-84C8-1AEDB2FF32C4}">
  <sheetPr>
    <pageSetUpPr fitToPage="1"/>
  </sheetPr>
  <dimension ref="A1:K49"/>
  <sheetViews>
    <sheetView showGridLines="0" zoomScaleNormal="100" zoomScalePageLayoutView="80" workbookViewId="0">
      <selection activeCell="I1" sqref="I1"/>
    </sheetView>
  </sheetViews>
  <sheetFormatPr defaultColWidth="8.58203125" defaultRowHeight="14.5"/>
  <cols>
    <col min="1" max="1" width="4.08203125" style="7" customWidth="1"/>
    <col min="2" max="2" width="43.75" style="7" customWidth="1"/>
    <col min="3" max="6" width="15.33203125" style="7" customWidth="1"/>
    <col min="7" max="8" width="10.58203125" style="7" customWidth="1"/>
    <col min="9" max="16384" width="8.58203125" style="7"/>
  </cols>
  <sheetData>
    <row r="1" spans="1:11" ht="18.5">
      <c r="A1" s="3" t="s">
        <v>362</v>
      </c>
      <c r="B1" s="9"/>
      <c r="C1" s="9"/>
      <c r="D1" s="9"/>
      <c r="E1" s="9"/>
      <c r="F1" s="9"/>
      <c r="G1" s="9"/>
      <c r="H1" s="9"/>
    </row>
    <row r="2" spans="1:11" ht="18.5">
      <c r="A2" s="3"/>
      <c r="B2" s="9"/>
      <c r="C2" s="9"/>
      <c r="D2" s="9"/>
      <c r="E2" s="9"/>
      <c r="F2" s="9"/>
      <c r="G2" s="9"/>
      <c r="H2" s="9"/>
    </row>
    <row r="3" spans="1:11">
      <c r="A3" s="9"/>
      <c r="B3" s="9"/>
      <c r="C3" s="9"/>
      <c r="D3" s="9"/>
      <c r="E3" s="9"/>
      <c r="F3" s="9"/>
      <c r="G3" s="9"/>
      <c r="H3" s="9"/>
    </row>
    <row r="4" spans="1:11">
      <c r="A4" s="136" t="s">
        <v>2026</v>
      </c>
      <c r="B4" s="9"/>
      <c r="C4" s="8"/>
      <c r="D4" s="8"/>
      <c r="E4" s="8"/>
      <c r="F4" s="8"/>
      <c r="G4" s="8"/>
      <c r="H4" s="8"/>
    </row>
    <row r="5" spans="1:11" ht="20.5" customHeight="1">
      <c r="A5" s="867" t="s">
        <v>337</v>
      </c>
      <c r="B5" s="868"/>
      <c r="C5" s="866" t="s">
        <v>363</v>
      </c>
      <c r="D5" s="847"/>
      <c r="E5" s="864" t="s">
        <v>364</v>
      </c>
      <c r="F5" s="866"/>
      <c r="G5" s="864" t="s">
        <v>365</v>
      </c>
      <c r="H5" s="866"/>
    </row>
    <row r="6" spans="1:11" ht="26.15" customHeight="1">
      <c r="A6" s="869"/>
      <c r="B6" s="870"/>
      <c r="C6" s="166" t="s">
        <v>366</v>
      </c>
      <c r="D6" s="36" t="s">
        <v>367</v>
      </c>
      <c r="E6" s="166" t="s">
        <v>366</v>
      </c>
      <c r="F6" s="36" t="s">
        <v>367</v>
      </c>
      <c r="G6" s="36" t="s">
        <v>368</v>
      </c>
      <c r="H6" s="36" t="s">
        <v>369</v>
      </c>
    </row>
    <row r="7" spans="1:11">
      <c r="A7" s="871"/>
      <c r="B7" s="872"/>
      <c r="C7" s="162" t="s">
        <v>118</v>
      </c>
      <c r="D7" s="138" t="s">
        <v>119</v>
      </c>
      <c r="E7" s="138" t="s">
        <v>120</v>
      </c>
      <c r="F7" s="138" t="s">
        <v>172</v>
      </c>
      <c r="G7" s="138" t="s">
        <v>173</v>
      </c>
      <c r="H7" s="138" t="s">
        <v>266</v>
      </c>
    </row>
    <row r="8" spans="1:11">
      <c r="A8" s="47">
        <v>1</v>
      </c>
      <c r="B8" s="10" t="s">
        <v>344</v>
      </c>
      <c r="C8" s="164">
        <v>36625.411456049907</v>
      </c>
      <c r="D8" s="164">
        <v>115.33336701</v>
      </c>
      <c r="E8" s="164">
        <v>38379.953545725388</v>
      </c>
      <c r="F8" s="164">
        <v>95.70969522770001</v>
      </c>
      <c r="G8" s="164">
        <v>468.55041682500035</v>
      </c>
      <c r="H8" s="578">
        <v>1.2177838596068184E-2</v>
      </c>
    </row>
    <row r="9" spans="1:11">
      <c r="A9" s="47">
        <v>2</v>
      </c>
      <c r="B9" s="48" t="s">
        <v>345</v>
      </c>
      <c r="C9" s="164">
        <v>3145.4856310199921</v>
      </c>
      <c r="D9" s="164">
        <v>982.83402410999986</v>
      </c>
      <c r="E9" s="164">
        <v>4018.7781430724813</v>
      </c>
      <c r="F9" s="164">
        <v>293.7208179907999</v>
      </c>
      <c r="G9" s="164"/>
      <c r="H9" s="578"/>
    </row>
    <row r="10" spans="1:11">
      <c r="A10" s="47">
        <v>3</v>
      </c>
      <c r="B10" s="48" t="s">
        <v>346</v>
      </c>
      <c r="C10" s="164">
        <v>295.24593472000004</v>
      </c>
      <c r="D10" s="164">
        <v>20.857637730000004</v>
      </c>
      <c r="E10" s="164">
        <v>120.27202016999999</v>
      </c>
      <c r="F10" s="164">
        <v>0.39802051500000002</v>
      </c>
      <c r="G10" s="164">
        <v>26.853553932999997</v>
      </c>
      <c r="H10" s="578">
        <v>0.22253704217353476</v>
      </c>
      <c r="I10" s="56"/>
      <c r="J10" s="56"/>
      <c r="K10" s="56"/>
    </row>
    <row r="11" spans="1:11">
      <c r="A11" s="47">
        <v>4</v>
      </c>
      <c r="B11" s="48" t="s">
        <v>347</v>
      </c>
      <c r="C11" s="164">
        <v>523.546648</v>
      </c>
      <c r="D11" s="164"/>
      <c r="E11" s="164">
        <v>691.72306165340001</v>
      </c>
      <c r="F11" s="164">
        <v>0.23205215500000001</v>
      </c>
      <c r="G11" s="164"/>
      <c r="H11" s="578"/>
    </row>
    <row r="12" spans="1:11">
      <c r="A12" s="47">
        <v>5</v>
      </c>
      <c r="B12" s="48" t="s">
        <v>348</v>
      </c>
      <c r="C12" s="164">
        <v>975.77085726000018</v>
      </c>
      <c r="D12" s="164"/>
      <c r="E12" s="164">
        <v>975.77085726000018</v>
      </c>
      <c r="F12" s="164"/>
      <c r="G12" s="164"/>
      <c r="H12" s="578"/>
    </row>
    <row r="13" spans="1:11">
      <c r="A13" s="47">
        <v>6</v>
      </c>
      <c r="B13" s="48" t="s">
        <v>349</v>
      </c>
      <c r="C13" s="164">
        <v>1284.0607757900011</v>
      </c>
      <c r="D13" s="164">
        <v>1217.0243660199999</v>
      </c>
      <c r="E13" s="164">
        <v>997.10457452000117</v>
      </c>
      <c r="F13" s="164">
        <v>512.45407951200013</v>
      </c>
      <c r="G13" s="164">
        <v>462.65885962760001</v>
      </c>
      <c r="H13" s="578">
        <v>0.30648617620245977</v>
      </c>
    </row>
    <row r="14" spans="1:11">
      <c r="A14" s="47">
        <v>7</v>
      </c>
      <c r="B14" s="48" t="s">
        <v>350</v>
      </c>
      <c r="C14" s="164">
        <v>4826.9784240737581</v>
      </c>
      <c r="D14" s="164">
        <v>2079.3477584636998</v>
      </c>
      <c r="E14" s="164">
        <v>4522.2832148049592</v>
      </c>
      <c r="F14" s="164">
        <v>834.85483755519965</v>
      </c>
      <c r="G14" s="164">
        <v>5205.5012480837622</v>
      </c>
      <c r="H14" s="578">
        <v>0.97169443781468512</v>
      </c>
      <c r="I14" s="362"/>
      <c r="J14" s="362"/>
    </row>
    <row r="15" spans="1:11">
      <c r="A15" s="47">
        <v>8</v>
      </c>
      <c r="B15" s="48" t="s">
        <v>370</v>
      </c>
      <c r="C15" s="164">
        <v>1686.8298472770912</v>
      </c>
      <c r="D15" s="164">
        <v>3177.4833616508408</v>
      </c>
      <c r="E15" s="164">
        <v>1683.7544712078693</v>
      </c>
      <c r="F15" s="164">
        <v>0.41675415300000002</v>
      </c>
      <c r="G15" s="164">
        <v>1245.2781201870898</v>
      </c>
      <c r="H15" s="578">
        <v>0.73940113774373661</v>
      </c>
      <c r="I15" s="362"/>
      <c r="J15" s="362"/>
    </row>
    <row r="16" spans="1:11">
      <c r="A16" s="47">
        <v>9</v>
      </c>
      <c r="B16" s="48" t="s">
        <v>371</v>
      </c>
      <c r="C16" s="164">
        <v>254.65379465929971</v>
      </c>
      <c r="D16" s="164">
        <v>104.77085686629997</v>
      </c>
      <c r="E16" s="164">
        <v>254.65379465939967</v>
      </c>
      <c r="F16" s="164">
        <v>93.732858937199993</v>
      </c>
      <c r="G16" s="164">
        <v>152.90854620449986</v>
      </c>
      <c r="H16" s="578">
        <v>0.4389047187254026</v>
      </c>
    </row>
    <row r="17" spans="1:9">
      <c r="A17" s="47">
        <v>10</v>
      </c>
      <c r="B17" s="48" t="s">
        <v>353</v>
      </c>
      <c r="C17" s="164">
        <v>88.688142344999775</v>
      </c>
      <c r="D17" s="164">
        <v>10.503368120000024</v>
      </c>
      <c r="E17" s="164">
        <v>59.735105669699955</v>
      </c>
      <c r="F17" s="164">
        <v>0.82093528999999987</v>
      </c>
      <c r="G17" s="164">
        <v>71.529088647699581</v>
      </c>
      <c r="H17" s="578">
        <v>1.1812048395849093</v>
      </c>
    </row>
    <row r="18" spans="1:9" hidden="1">
      <c r="A18" s="47">
        <v>11</v>
      </c>
      <c r="B18" s="48" t="s">
        <v>354</v>
      </c>
      <c r="C18" s="49"/>
      <c r="D18" s="49"/>
      <c r="E18" s="49"/>
      <c r="F18" s="49"/>
      <c r="G18" s="49"/>
      <c r="H18" s="578"/>
    </row>
    <row r="19" spans="1:9">
      <c r="A19" s="47">
        <v>12</v>
      </c>
      <c r="B19" s="48" t="s">
        <v>355</v>
      </c>
      <c r="C19" s="164">
        <v>5404.3680860400009</v>
      </c>
      <c r="D19" s="164"/>
      <c r="E19" s="164">
        <v>5404.3680860400009</v>
      </c>
      <c r="F19" s="164"/>
      <c r="G19" s="164">
        <v>540.43680860399968</v>
      </c>
      <c r="H19" s="578">
        <v>0.1</v>
      </c>
    </row>
    <row r="20" spans="1:9" ht="21.5" customHeight="1">
      <c r="A20" s="47">
        <v>13</v>
      </c>
      <c r="B20" s="48" t="s">
        <v>372</v>
      </c>
      <c r="C20" s="164"/>
      <c r="D20" s="164">
        <v>0.19926170000000001</v>
      </c>
      <c r="E20" s="164"/>
      <c r="F20" s="164">
        <v>9.9630850000000007E-2</v>
      </c>
      <c r="G20" s="164">
        <v>0.14944627499999999</v>
      </c>
      <c r="H20" s="578">
        <v>1.5</v>
      </c>
    </row>
    <row r="21" spans="1:9">
      <c r="A21" s="47">
        <v>14</v>
      </c>
      <c r="B21" s="48" t="s">
        <v>373</v>
      </c>
      <c r="C21" s="164">
        <v>1E-3</v>
      </c>
      <c r="D21" s="164"/>
      <c r="E21" s="164">
        <v>1E-3</v>
      </c>
      <c r="F21" s="164"/>
      <c r="G21" s="164">
        <v>1.2500000000000001E-2</v>
      </c>
      <c r="H21" s="578">
        <v>12.5</v>
      </c>
    </row>
    <row r="22" spans="1:9">
      <c r="A22" s="47">
        <v>15</v>
      </c>
      <c r="B22" s="48" t="s">
        <v>374</v>
      </c>
      <c r="C22" s="164">
        <v>1.1467380600000099</v>
      </c>
      <c r="D22" s="164"/>
      <c r="E22" s="164">
        <v>1.1467380600000099</v>
      </c>
      <c r="F22" s="164"/>
      <c r="G22" s="164">
        <v>1.1467380600000099</v>
      </c>
      <c r="H22" s="578">
        <v>1</v>
      </c>
    </row>
    <row r="23" spans="1:9">
      <c r="A23" s="47">
        <v>16</v>
      </c>
      <c r="B23" s="48" t="s">
        <v>359</v>
      </c>
      <c r="C23" s="164">
        <v>98.655355047799119</v>
      </c>
      <c r="D23" s="164"/>
      <c r="E23" s="164">
        <v>98.655355047799119</v>
      </c>
      <c r="F23" s="164"/>
      <c r="G23" s="164">
        <v>98.655355047799119</v>
      </c>
      <c r="H23" s="578">
        <v>1</v>
      </c>
    </row>
    <row r="24" spans="1:9">
      <c r="A24" s="167">
        <v>17</v>
      </c>
      <c r="B24" s="22" t="s">
        <v>360</v>
      </c>
      <c r="C24" s="165">
        <v>55210.842690477482</v>
      </c>
      <c r="D24" s="165">
        <v>7708.3540016811357</v>
      </c>
      <c r="E24" s="165">
        <v>57208.199968025721</v>
      </c>
      <c r="F24" s="165">
        <v>1832.439682185897</v>
      </c>
      <c r="G24" s="165">
        <v>8273.6806814641241</v>
      </c>
      <c r="H24" s="172">
        <v>0.1401</v>
      </c>
    </row>
    <row r="25" spans="1:9">
      <c r="A25" s="168"/>
      <c r="B25" s="158"/>
      <c r="C25" s="142"/>
      <c r="D25" s="142"/>
      <c r="E25" s="142"/>
      <c r="F25" s="142"/>
      <c r="G25" s="142"/>
      <c r="H25" s="169"/>
    </row>
    <row r="26" spans="1:9">
      <c r="A26" s="136" t="s">
        <v>361</v>
      </c>
      <c r="B26" s="9"/>
      <c r="C26" s="8"/>
      <c r="D26" s="8"/>
      <c r="E26" s="8"/>
      <c r="F26" s="8"/>
      <c r="G26" s="8"/>
      <c r="H26" s="8"/>
    </row>
    <row r="27" spans="1:9" ht="18.649999999999999" customHeight="1">
      <c r="A27" s="867" t="s">
        <v>337</v>
      </c>
      <c r="B27" s="868"/>
      <c r="C27" s="866" t="s">
        <v>363</v>
      </c>
      <c r="D27" s="847"/>
      <c r="E27" s="864" t="s">
        <v>364</v>
      </c>
      <c r="F27" s="866"/>
      <c r="G27" s="864" t="s">
        <v>365</v>
      </c>
      <c r="H27" s="866"/>
    </row>
    <row r="28" spans="1:9" ht="24">
      <c r="A28" s="869"/>
      <c r="B28" s="870"/>
      <c r="C28" s="166" t="s">
        <v>366</v>
      </c>
      <c r="D28" s="36" t="s">
        <v>367</v>
      </c>
      <c r="E28" s="166" t="s">
        <v>366</v>
      </c>
      <c r="F28" s="36" t="s">
        <v>367</v>
      </c>
      <c r="G28" s="36" t="s">
        <v>368</v>
      </c>
      <c r="H28" s="36" t="s">
        <v>369</v>
      </c>
    </row>
    <row r="29" spans="1:9">
      <c r="A29" s="871"/>
      <c r="B29" s="872"/>
      <c r="C29" s="162" t="s">
        <v>118</v>
      </c>
      <c r="D29" s="138" t="s">
        <v>119</v>
      </c>
      <c r="E29" s="138" t="s">
        <v>120</v>
      </c>
      <c r="F29" s="138" t="s">
        <v>172</v>
      </c>
      <c r="G29" s="138" t="s">
        <v>173</v>
      </c>
      <c r="H29" s="138" t="s">
        <v>266</v>
      </c>
    </row>
    <row r="30" spans="1:9">
      <c r="A30" s="47">
        <v>1</v>
      </c>
      <c r="B30" s="10" t="s">
        <v>344</v>
      </c>
      <c r="C30" s="164">
        <v>35606.769999999997</v>
      </c>
      <c r="D30" s="164">
        <v>112.54</v>
      </c>
      <c r="E30" s="164">
        <v>37458.379999999997</v>
      </c>
      <c r="F30" s="164">
        <v>68.64</v>
      </c>
      <c r="G30" s="164">
        <v>257.98</v>
      </c>
      <c r="H30" s="170">
        <v>6.8744330000000001E-3</v>
      </c>
      <c r="I30" s="171"/>
    </row>
    <row r="31" spans="1:9">
      <c r="A31" s="47">
        <v>2</v>
      </c>
      <c r="B31" s="48" t="s">
        <v>345</v>
      </c>
      <c r="C31" s="164">
        <v>2813.24</v>
      </c>
      <c r="D31" s="164">
        <v>984.45</v>
      </c>
      <c r="E31" s="164">
        <v>3677.57</v>
      </c>
      <c r="F31" s="164">
        <v>306.62</v>
      </c>
      <c r="G31" s="164"/>
      <c r="H31" s="170"/>
      <c r="I31" s="171"/>
    </row>
    <row r="32" spans="1:9">
      <c r="A32" s="47">
        <v>3</v>
      </c>
      <c r="B32" s="48" t="s">
        <v>346</v>
      </c>
      <c r="C32" s="164">
        <v>291.18</v>
      </c>
      <c r="D32" s="164">
        <v>156.74</v>
      </c>
      <c r="E32" s="164">
        <v>117.72</v>
      </c>
      <c r="F32" s="164">
        <v>75.42</v>
      </c>
      <c r="G32" s="164">
        <v>39.01</v>
      </c>
      <c r="H32" s="170">
        <v>0.201958996</v>
      </c>
      <c r="I32" s="171"/>
    </row>
    <row r="33" spans="1:9">
      <c r="A33" s="47">
        <v>4</v>
      </c>
      <c r="B33" s="48" t="s">
        <v>347</v>
      </c>
      <c r="C33" s="164">
        <v>759.71</v>
      </c>
      <c r="D33" s="164">
        <v>0</v>
      </c>
      <c r="E33" s="164">
        <v>912.49</v>
      </c>
      <c r="F33" s="164">
        <v>6.35</v>
      </c>
      <c r="G33" s="164"/>
      <c r="H33" s="170"/>
      <c r="I33" s="171"/>
    </row>
    <row r="34" spans="1:9">
      <c r="A34" s="47">
        <v>5</v>
      </c>
      <c r="B34" s="48" t="s">
        <v>348</v>
      </c>
      <c r="C34" s="164">
        <v>1007.1</v>
      </c>
      <c r="D34" s="164"/>
      <c r="E34" s="164">
        <v>1007.1</v>
      </c>
      <c r="F34" s="164"/>
      <c r="G34" s="164"/>
      <c r="H34" s="170"/>
      <c r="I34" s="171"/>
    </row>
    <row r="35" spans="1:9">
      <c r="A35" s="47">
        <v>6</v>
      </c>
      <c r="B35" s="48" t="s">
        <v>349</v>
      </c>
      <c r="C35" s="164">
        <v>298.69</v>
      </c>
      <c r="D35" s="164">
        <v>0.06</v>
      </c>
      <c r="E35" s="164">
        <v>309.64</v>
      </c>
      <c r="F35" s="164">
        <v>1.1200000000000001</v>
      </c>
      <c r="G35" s="164">
        <v>2.06</v>
      </c>
      <c r="H35" s="170">
        <v>6.6372389999999996E-3</v>
      </c>
      <c r="I35" s="171"/>
    </row>
    <row r="36" spans="1:9">
      <c r="A36" s="47">
        <v>7</v>
      </c>
      <c r="B36" s="48" t="s">
        <v>350</v>
      </c>
      <c r="C36" s="164">
        <v>2793.87</v>
      </c>
      <c r="D36" s="164">
        <v>915.31</v>
      </c>
      <c r="E36" s="164">
        <v>2792.98</v>
      </c>
      <c r="F36" s="164">
        <v>428.68</v>
      </c>
      <c r="G36" s="164">
        <v>3179.31</v>
      </c>
      <c r="H36" s="170">
        <v>0.98685403599999999</v>
      </c>
      <c r="I36" s="171"/>
    </row>
    <row r="37" spans="1:9">
      <c r="A37" s="47">
        <v>8</v>
      </c>
      <c r="B37" s="48" t="s">
        <v>370</v>
      </c>
      <c r="C37" s="164">
        <v>1545.39</v>
      </c>
      <c r="D37" s="164">
        <v>2979.44</v>
      </c>
      <c r="E37" s="164">
        <v>1545.39</v>
      </c>
      <c r="F37" s="164">
        <v>0.03</v>
      </c>
      <c r="G37" s="164">
        <v>1142.1300000000001</v>
      </c>
      <c r="H37" s="170">
        <v>0.73904217999999999</v>
      </c>
      <c r="I37" s="171"/>
    </row>
    <row r="38" spans="1:9">
      <c r="A38" s="47">
        <v>9</v>
      </c>
      <c r="B38" s="48" t="s">
        <v>371</v>
      </c>
      <c r="C38" s="164">
        <v>2.48</v>
      </c>
      <c r="D38" s="164">
        <v>0.02</v>
      </c>
      <c r="E38" s="164">
        <v>2.48</v>
      </c>
      <c r="F38" s="164">
        <v>3.0000000000000001E-3</v>
      </c>
      <c r="G38" s="164">
        <v>1.17</v>
      </c>
      <c r="H38" s="170">
        <v>0.47146902899999998</v>
      </c>
      <c r="I38" s="171"/>
    </row>
    <row r="39" spans="1:9">
      <c r="A39" s="47">
        <v>10</v>
      </c>
      <c r="B39" s="48" t="s">
        <v>353</v>
      </c>
      <c r="C39" s="164">
        <v>39.47</v>
      </c>
      <c r="D39" s="164">
        <v>9.42</v>
      </c>
      <c r="E39" s="164">
        <v>39.47</v>
      </c>
      <c r="F39" s="164">
        <v>0.23</v>
      </c>
      <c r="G39" s="164">
        <v>44.66</v>
      </c>
      <c r="H39" s="170">
        <v>1.124827829</v>
      </c>
      <c r="I39" s="171"/>
    </row>
    <row r="40" spans="1:9" ht="14.5" hidden="1" customHeight="1">
      <c r="A40" s="47">
        <v>11</v>
      </c>
      <c r="B40" s="48" t="s">
        <v>354</v>
      </c>
      <c r="C40" s="49"/>
      <c r="D40" s="49"/>
      <c r="E40" s="49"/>
      <c r="F40" s="49"/>
      <c r="G40" s="49"/>
      <c r="H40" s="50"/>
      <c r="I40" s="171"/>
    </row>
    <row r="41" spans="1:9" ht="14.5" hidden="1" customHeight="1">
      <c r="A41" s="47">
        <v>12</v>
      </c>
      <c r="B41" s="48" t="s">
        <v>355</v>
      </c>
      <c r="C41" s="49"/>
      <c r="D41" s="49"/>
      <c r="E41" s="49"/>
      <c r="F41" s="49"/>
      <c r="G41" s="49"/>
      <c r="H41" s="50"/>
      <c r="I41" s="171"/>
    </row>
    <row r="42" spans="1:9" ht="14.5" hidden="1" customHeight="1">
      <c r="A42" s="47">
        <v>13</v>
      </c>
      <c r="B42" s="48" t="s">
        <v>372</v>
      </c>
      <c r="C42" s="49"/>
      <c r="D42" s="49"/>
      <c r="E42" s="49"/>
      <c r="F42" s="49"/>
      <c r="G42" s="49"/>
      <c r="H42" s="50"/>
      <c r="I42" s="171"/>
    </row>
    <row r="43" spans="1:9">
      <c r="A43" s="47">
        <v>14</v>
      </c>
      <c r="B43" s="48" t="s">
        <v>373</v>
      </c>
      <c r="C43" s="164">
        <v>1E-3</v>
      </c>
      <c r="D43" s="164"/>
      <c r="E43" s="164">
        <v>1E-3</v>
      </c>
      <c r="F43" s="164"/>
      <c r="G43" s="164">
        <v>1E-3</v>
      </c>
      <c r="H43" s="170">
        <v>1</v>
      </c>
      <c r="I43" s="171"/>
    </row>
    <row r="44" spans="1:9">
      <c r="A44" s="47">
        <v>15</v>
      </c>
      <c r="B44" s="48" t="s">
        <v>374</v>
      </c>
      <c r="C44" s="164">
        <v>5.58</v>
      </c>
      <c r="D44" s="164"/>
      <c r="E44" s="164">
        <v>5.58</v>
      </c>
      <c r="F44" s="164"/>
      <c r="G44" s="164">
        <v>5.58</v>
      </c>
      <c r="H44" s="170">
        <v>1</v>
      </c>
      <c r="I44" s="171"/>
    </row>
    <row r="45" spans="1:9">
      <c r="A45" s="47">
        <v>16</v>
      </c>
      <c r="B45" s="48" t="s">
        <v>359</v>
      </c>
      <c r="C45" s="164">
        <v>145.91999999999999</v>
      </c>
      <c r="D45" s="164"/>
      <c r="E45" s="164">
        <v>145.91999999999999</v>
      </c>
      <c r="F45" s="164"/>
      <c r="G45" s="164">
        <v>145.56</v>
      </c>
      <c r="H45" s="170">
        <v>0.99748063200000003</v>
      </c>
      <c r="I45" s="171"/>
    </row>
    <row r="46" spans="1:9">
      <c r="A46" s="167">
        <v>17</v>
      </c>
      <c r="B46" s="22" t="s">
        <v>360</v>
      </c>
      <c r="C46" s="165">
        <v>45309.42</v>
      </c>
      <c r="D46" s="165">
        <v>5157.99</v>
      </c>
      <c r="E46" s="165">
        <v>48014.73</v>
      </c>
      <c r="F46" s="165">
        <v>887.1</v>
      </c>
      <c r="G46" s="165">
        <v>4817.46</v>
      </c>
      <c r="H46" s="172">
        <v>9.8512882999999996E-2</v>
      </c>
      <c r="I46" s="171"/>
    </row>
    <row r="47" spans="1:9">
      <c r="A47" s="9"/>
      <c r="B47" s="9"/>
      <c r="C47" s="9"/>
      <c r="D47" s="9"/>
      <c r="E47" s="9"/>
      <c r="F47" s="9"/>
      <c r="G47" s="9"/>
      <c r="H47" s="9"/>
    </row>
    <row r="48" spans="1:9">
      <c r="A48" s="835" t="s">
        <v>375</v>
      </c>
      <c r="B48" s="835"/>
      <c r="C48" s="835"/>
      <c r="D48" s="835"/>
      <c r="E48" s="835"/>
      <c r="F48" s="835"/>
      <c r="G48" s="835"/>
      <c r="H48" s="835"/>
    </row>
    <row r="49" spans="1:8">
      <c r="A49" s="9"/>
      <c r="B49" s="9"/>
      <c r="C49" s="9"/>
      <c r="D49" s="9"/>
      <c r="E49" s="9"/>
      <c r="F49" s="9"/>
      <c r="G49" s="9"/>
      <c r="H49" s="9"/>
    </row>
  </sheetData>
  <mergeCells count="9">
    <mergeCell ref="A48:H48"/>
    <mergeCell ref="C5:D5"/>
    <mergeCell ref="E5:F5"/>
    <mergeCell ref="G5:H5"/>
    <mergeCell ref="C27:D27"/>
    <mergeCell ref="E27:F27"/>
    <mergeCell ref="G27:H27"/>
    <mergeCell ref="A5:B7"/>
    <mergeCell ref="A27:B29"/>
  </mergeCells>
  <pageMargins left="0.70866141732283472" right="0.70866141732283472" top="0.74803149606299213" bottom="0.74803149606299213" header="0.31496062992125984" footer="0.31496062992125984"/>
  <pageSetup paperSize="9" scale="69"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05FB-EA7A-47BF-A6E0-841726E025D1}">
  <sheetPr>
    <pageSetUpPr fitToPage="1"/>
  </sheetPr>
  <dimension ref="A1:W36"/>
  <sheetViews>
    <sheetView showGridLines="0" zoomScaleNormal="100" zoomScalePageLayoutView="80" workbookViewId="0">
      <selection activeCell="D15" sqref="D15"/>
    </sheetView>
  </sheetViews>
  <sheetFormatPr defaultColWidth="8.33203125" defaultRowHeight="14.5"/>
  <cols>
    <col min="1" max="1" width="4.25" style="7" customWidth="1"/>
    <col min="2" max="2" width="33.25" style="7" customWidth="1"/>
    <col min="3" max="6" width="8.58203125" style="7" customWidth="1"/>
    <col min="7" max="7" width="8.58203125" style="7" hidden="1" customWidth="1"/>
    <col min="8" max="8" width="8.58203125" style="7" customWidth="1"/>
    <col min="9" max="12" width="8.58203125" style="7" hidden="1" customWidth="1"/>
    <col min="13" max="13" width="13" style="7" customWidth="1"/>
    <col min="14" max="14" width="8.58203125" style="7" hidden="1" customWidth="1"/>
    <col min="15" max="16" width="8.58203125" style="7" customWidth="1"/>
    <col min="17" max="16384" width="8.33203125" style="7"/>
  </cols>
  <sheetData>
    <row r="1" spans="1:23" ht="18.5">
      <c r="A1" s="3" t="s">
        <v>376</v>
      </c>
      <c r="B1" s="3"/>
      <c r="C1" s="9"/>
      <c r="D1" s="9"/>
      <c r="E1" s="9"/>
      <c r="F1" s="9"/>
      <c r="G1" s="9"/>
      <c r="H1" s="77"/>
      <c r="I1" s="9"/>
      <c r="J1" s="9"/>
      <c r="K1" s="9"/>
      <c r="L1" s="9"/>
      <c r="M1" s="9"/>
      <c r="N1" s="9"/>
      <c r="O1" s="9"/>
      <c r="P1" s="9"/>
    </row>
    <row r="2" spans="1:23">
      <c r="A2" s="9"/>
      <c r="B2" s="9"/>
      <c r="C2" s="9"/>
      <c r="D2" s="9"/>
      <c r="E2" s="9"/>
      <c r="F2" s="9"/>
      <c r="G2" s="9"/>
      <c r="H2" s="150"/>
      <c r="I2" s="9"/>
      <c r="J2" s="9"/>
      <c r="K2" s="9"/>
      <c r="L2" s="9"/>
      <c r="M2" s="9"/>
      <c r="N2" s="9"/>
      <c r="O2" s="9"/>
      <c r="P2" s="9"/>
    </row>
    <row r="3" spans="1:23">
      <c r="A3" s="9"/>
      <c r="B3" s="9"/>
      <c r="C3" s="9"/>
      <c r="D3" s="9"/>
      <c r="E3" s="9"/>
      <c r="F3" s="9"/>
      <c r="G3" s="9"/>
      <c r="H3" s="9"/>
      <c r="I3" s="9"/>
      <c r="J3" s="9"/>
      <c r="K3" s="9"/>
      <c r="L3" s="9"/>
      <c r="M3" s="9"/>
      <c r="N3" s="9"/>
      <c r="O3" s="9"/>
      <c r="P3" s="9"/>
    </row>
    <row r="4" spans="1:23">
      <c r="A4" s="136" t="s">
        <v>2016</v>
      </c>
      <c r="B4" s="173"/>
      <c r="C4" s="8"/>
      <c r="D4" s="8"/>
      <c r="E4" s="8"/>
      <c r="F4" s="8"/>
      <c r="G4" s="8"/>
      <c r="H4" s="8"/>
      <c r="I4" s="8"/>
      <c r="J4" s="8"/>
      <c r="K4" s="8"/>
      <c r="L4" s="8"/>
      <c r="M4" s="8"/>
      <c r="N4" s="8"/>
      <c r="O4" s="8"/>
      <c r="P4" s="8"/>
    </row>
    <row r="5" spans="1:23" ht="38.15" customHeight="1">
      <c r="A5" s="867" t="s">
        <v>252</v>
      </c>
      <c r="B5" s="868"/>
      <c r="C5" s="876" t="s">
        <v>377</v>
      </c>
      <c r="D5" s="864" t="s">
        <v>378</v>
      </c>
      <c r="E5" s="865"/>
      <c r="F5" s="865"/>
      <c r="G5" s="865"/>
      <c r="H5" s="865"/>
      <c r="I5" s="865"/>
      <c r="J5" s="865"/>
      <c r="K5" s="865"/>
      <c r="L5" s="865"/>
      <c r="M5" s="865"/>
      <c r="N5" s="866"/>
      <c r="O5" s="864" t="s">
        <v>379</v>
      </c>
      <c r="P5" s="866"/>
    </row>
    <row r="6" spans="1:23" ht="24.75" customHeight="1">
      <c r="A6" s="869"/>
      <c r="B6" s="870"/>
      <c r="C6" s="877"/>
      <c r="D6" s="864" t="s">
        <v>380</v>
      </c>
      <c r="E6" s="865"/>
      <c r="F6" s="865"/>
      <c r="G6" s="865"/>
      <c r="H6" s="865"/>
      <c r="I6" s="865"/>
      <c r="J6" s="865"/>
      <c r="K6" s="865"/>
      <c r="L6" s="866"/>
      <c r="M6" s="864" t="s">
        <v>381</v>
      </c>
      <c r="N6" s="866"/>
      <c r="O6" s="873" t="s">
        <v>382</v>
      </c>
      <c r="P6" s="876" t="s">
        <v>383</v>
      </c>
    </row>
    <row r="7" spans="1:23">
      <c r="A7" s="869"/>
      <c r="B7" s="870"/>
      <c r="C7" s="877"/>
      <c r="D7" s="873" t="s">
        <v>384</v>
      </c>
      <c r="E7" s="879" t="s">
        <v>385</v>
      </c>
      <c r="F7" s="174"/>
      <c r="G7" s="174"/>
      <c r="H7" s="174"/>
      <c r="I7" s="879" t="s">
        <v>386</v>
      </c>
      <c r="J7" s="174"/>
      <c r="K7" s="174"/>
      <c r="L7" s="174"/>
      <c r="M7" s="873" t="s">
        <v>387</v>
      </c>
      <c r="N7" s="873" t="s">
        <v>388</v>
      </c>
      <c r="O7" s="874"/>
      <c r="P7" s="877"/>
    </row>
    <row r="8" spans="1:23" ht="103.5" customHeight="1">
      <c r="A8" s="869"/>
      <c r="B8" s="870"/>
      <c r="C8" s="878"/>
      <c r="D8" s="875"/>
      <c r="E8" s="875"/>
      <c r="F8" s="46" t="s">
        <v>389</v>
      </c>
      <c r="G8" s="46" t="s">
        <v>390</v>
      </c>
      <c r="H8" s="46" t="s">
        <v>391</v>
      </c>
      <c r="I8" s="875"/>
      <c r="J8" s="46" t="s">
        <v>392</v>
      </c>
      <c r="K8" s="46" t="s">
        <v>393</v>
      </c>
      <c r="L8" s="46" t="s">
        <v>394</v>
      </c>
      <c r="M8" s="875"/>
      <c r="N8" s="875"/>
      <c r="O8" s="875"/>
      <c r="P8" s="878"/>
    </row>
    <row r="9" spans="1:23">
      <c r="A9" s="871"/>
      <c r="B9" s="872"/>
      <c r="C9" s="100" t="s">
        <v>118</v>
      </c>
      <c r="D9" s="100" t="s">
        <v>119</v>
      </c>
      <c r="E9" s="100" t="s">
        <v>120</v>
      </c>
      <c r="F9" s="100" t="s">
        <v>172</v>
      </c>
      <c r="G9" s="100" t="s">
        <v>173</v>
      </c>
      <c r="H9" s="100" t="s">
        <v>266</v>
      </c>
      <c r="I9" s="100" t="s">
        <v>267</v>
      </c>
      <c r="J9" s="100" t="s">
        <v>268</v>
      </c>
      <c r="K9" s="100" t="s">
        <v>269</v>
      </c>
      <c r="L9" s="100" t="s">
        <v>270</v>
      </c>
      <c r="M9" s="100" t="s">
        <v>271</v>
      </c>
      <c r="N9" s="100" t="s">
        <v>272</v>
      </c>
      <c r="O9" s="100" t="s">
        <v>273</v>
      </c>
      <c r="P9" s="100" t="s">
        <v>340</v>
      </c>
    </row>
    <row r="10" spans="1:23">
      <c r="A10" s="6">
        <v>4</v>
      </c>
      <c r="B10" s="10" t="s">
        <v>370</v>
      </c>
      <c r="C10" s="64">
        <v>59972407484.489998</v>
      </c>
      <c r="D10" s="344">
        <v>4.5595990277815576E-3</v>
      </c>
      <c r="E10" s="344">
        <f>(E11*C11+C12*E12+C13*E13+C14*E14)/C10</f>
        <v>0.86585705280815095</v>
      </c>
      <c r="F10" s="344">
        <f>(F11*C11+C12*F12+C13*F13+C14*F14)/C10</f>
        <v>0.83340813179521211</v>
      </c>
      <c r="G10" s="344">
        <v>0</v>
      </c>
      <c r="H10" s="344">
        <v>3.2448921012938871E-2</v>
      </c>
      <c r="I10" s="344">
        <v>0</v>
      </c>
      <c r="J10" s="344">
        <v>0</v>
      </c>
      <c r="K10" s="344">
        <v>0</v>
      </c>
      <c r="L10" s="344">
        <v>0</v>
      </c>
      <c r="M10" s="344">
        <v>6.1665033658627508E-2</v>
      </c>
      <c r="N10" s="344">
        <v>0</v>
      </c>
      <c r="O10" s="64">
        <v>12000744389.93</v>
      </c>
      <c r="P10" s="64">
        <v>12000744389.93</v>
      </c>
    </row>
    <row r="11" spans="1:23">
      <c r="A11" s="6">
        <v>4.0999999999999996</v>
      </c>
      <c r="B11" s="10" t="s">
        <v>395</v>
      </c>
      <c r="C11" s="64">
        <v>876193627.82000005</v>
      </c>
      <c r="D11" s="344">
        <v>2.9675815795069493E-3</v>
      </c>
      <c r="E11" s="344">
        <v>1</v>
      </c>
      <c r="F11" s="344">
        <f>100%-H11</f>
        <v>0.97178523001644257</v>
      </c>
      <c r="G11" s="344">
        <v>0</v>
      </c>
      <c r="H11" s="344">
        <v>2.8214769983557399E-2</v>
      </c>
      <c r="I11" s="344">
        <v>0</v>
      </c>
      <c r="J11" s="344">
        <v>0</v>
      </c>
      <c r="K11" s="344">
        <v>0</v>
      </c>
      <c r="L11" s="344">
        <v>0</v>
      </c>
      <c r="M11" s="344">
        <v>4.0577049034764112E-2</v>
      </c>
      <c r="N11" s="344">
        <v>0</v>
      </c>
      <c r="O11" s="64">
        <v>292864096.20999998</v>
      </c>
      <c r="P11" s="64">
        <v>292864096.20999998</v>
      </c>
      <c r="Q11" s="358"/>
    </row>
    <row r="12" spans="1:23">
      <c r="A12" s="6">
        <v>4.2</v>
      </c>
      <c r="B12" s="10" t="s">
        <v>396</v>
      </c>
      <c r="C12" s="64">
        <v>49187272901.5</v>
      </c>
      <c r="D12" s="344">
        <v>3.5729771951768553E-3</v>
      </c>
      <c r="E12" s="344">
        <v>1</v>
      </c>
      <c r="F12" s="344">
        <f>100%-H12</f>
        <v>0.9988360231547162</v>
      </c>
      <c r="G12" s="344">
        <v>0</v>
      </c>
      <c r="H12" s="344">
        <v>1.1639768452837733E-3</v>
      </c>
      <c r="I12" s="344">
        <v>0</v>
      </c>
      <c r="J12" s="344">
        <v>0</v>
      </c>
      <c r="K12" s="344">
        <v>0</v>
      </c>
      <c r="L12" s="344">
        <v>0</v>
      </c>
      <c r="M12" s="344">
        <v>1.3952860123275318E-2</v>
      </c>
      <c r="N12" s="344">
        <v>0</v>
      </c>
      <c r="O12" s="64">
        <v>8494576725.4399996</v>
      </c>
      <c r="P12" s="64">
        <v>8494576725.4399996</v>
      </c>
    </row>
    <row r="13" spans="1:23">
      <c r="A13" s="6">
        <v>4.4000000000000004</v>
      </c>
      <c r="B13" s="10" t="s">
        <v>397</v>
      </c>
      <c r="C13" s="64">
        <v>907806170.03999996</v>
      </c>
      <c r="D13" s="344">
        <v>9.3404927173235449E-3</v>
      </c>
      <c r="E13" s="344">
        <v>0.45550330028246</v>
      </c>
      <c r="F13" s="344">
        <v>0</v>
      </c>
      <c r="G13" s="344">
        <v>0</v>
      </c>
      <c r="H13" s="344">
        <v>0.45550330028246</v>
      </c>
      <c r="I13" s="344">
        <v>0</v>
      </c>
      <c r="J13" s="344">
        <v>0</v>
      </c>
      <c r="K13" s="344">
        <v>0</v>
      </c>
      <c r="L13" s="344">
        <v>0</v>
      </c>
      <c r="M13" s="344">
        <v>0.13748633927493636</v>
      </c>
      <c r="N13" s="344">
        <v>0</v>
      </c>
      <c r="O13" s="64">
        <v>731955502.99000001</v>
      </c>
      <c r="P13" s="64">
        <v>731955502.99000001</v>
      </c>
    </row>
    <row r="14" spans="1:23">
      <c r="A14" s="6">
        <v>4.5</v>
      </c>
      <c r="B14" s="10" t="s">
        <v>398</v>
      </c>
      <c r="C14" s="64">
        <v>9001134785.1299992</v>
      </c>
      <c r="D14" s="344">
        <v>9.6238524994766983E-3</v>
      </c>
      <c r="E14" s="344">
        <v>0.1611526538783021</v>
      </c>
      <c r="F14" s="344">
        <v>0</v>
      </c>
      <c r="G14" s="344">
        <v>0</v>
      </c>
      <c r="H14" s="344">
        <v>0.1611526538783021</v>
      </c>
      <c r="I14" s="344">
        <v>0</v>
      </c>
      <c r="J14" s="344">
        <v>0</v>
      </c>
      <c r="K14" s="344">
        <v>0</v>
      </c>
      <c r="L14" s="344">
        <v>0</v>
      </c>
      <c r="M14" s="344">
        <v>0.31679706577672551</v>
      </c>
      <c r="N14" s="344">
        <v>0</v>
      </c>
      <c r="O14" s="64">
        <v>2481348065.29</v>
      </c>
      <c r="P14" s="64">
        <v>2481348065.29</v>
      </c>
    </row>
    <row r="15" spans="1:23" s="175" customFormat="1">
      <c r="A15" s="89">
        <v>5</v>
      </c>
      <c r="B15" s="22" t="s">
        <v>158</v>
      </c>
      <c r="C15" s="91">
        <v>59972407484.489998</v>
      </c>
      <c r="D15" s="406">
        <v>4.5595990277815576E-3</v>
      </c>
      <c r="E15" s="406">
        <f>E10</f>
        <v>0.86585705280815095</v>
      </c>
      <c r="F15" s="406">
        <f>F10</f>
        <v>0.83340813179521211</v>
      </c>
      <c r="G15" s="406">
        <v>0</v>
      </c>
      <c r="H15" s="406">
        <v>3.2448921012938871E-2</v>
      </c>
      <c r="I15" s="406">
        <v>0</v>
      </c>
      <c r="J15" s="406">
        <v>0</v>
      </c>
      <c r="K15" s="406">
        <v>0</v>
      </c>
      <c r="L15" s="406">
        <v>0</v>
      </c>
      <c r="M15" s="406">
        <v>6.1665033658627508E-2</v>
      </c>
      <c r="N15" s="406">
        <v>0</v>
      </c>
      <c r="O15" s="91">
        <v>12000744389.93</v>
      </c>
      <c r="P15" s="91">
        <v>12000744389.93</v>
      </c>
      <c r="Q15" s="7"/>
      <c r="R15" s="7"/>
      <c r="S15" s="7"/>
      <c r="T15" s="7"/>
      <c r="U15" s="7"/>
      <c r="V15" s="7"/>
      <c r="W15" s="7"/>
    </row>
    <row r="16" spans="1:23" s="175" customFormat="1">
      <c r="A16" s="136"/>
      <c r="B16" s="158"/>
      <c r="C16" s="611"/>
      <c r="D16" s="612"/>
      <c r="E16" s="612"/>
      <c r="F16" s="612"/>
      <c r="G16" s="612"/>
      <c r="H16" s="612"/>
      <c r="I16" s="612"/>
      <c r="J16" s="612"/>
      <c r="K16" s="612"/>
      <c r="L16" s="612"/>
      <c r="M16" s="612"/>
      <c r="N16" s="612"/>
      <c r="O16" s="611"/>
      <c r="P16" s="176"/>
      <c r="Q16" s="7"/>
      <c r="R16" s="7"/>
      <c r="S16" s="7"/>
      <c r="T16" s="7"/>
      <c r="U16" s="7"/>
      <c r="V16" s="7"/>
      <c r="W16" s="7"/>
    </row>
    <row r="17" spans="1:18">
      <c r="A17" s="136" t="s">
        <v>2016</v>
      </c>
      <c r="B17" s="6"/>
      <c r="C17" s="6"/>
      <c r="D17" s="6"/>
      <c r="E17" s="6"/>
      <c r="F17" s="6"/>
      <c r="G17" s="6"/>
      <c r="H17" s="6"/>
      <c r="I17" s="6"/>
      <c r="J17" s="6"/>
      <c r="K17" s="6"/>
      <c r="L17" s="6"/>
      <c r="M17" s="6"/>
      <c r="N17" s="6"/>
      <c r="O17" s="6"/>
      <c r="P17" s="6"/>
    </row>
    <row r="18" spans="1:18" ht="40.5" customHeight="1">
      <c r="A18" s="880" t="s">
        <v>307</v>
      </c>
      <c r="B18" s="881"/>
      <c r="C18" s="876" t="s">
        <v>377</v>
      </c>
      <c r="D18" s="864" t="s">
        <v>378</v>
      </c>
      <c r="E18" s="865"/>
      <c r="F18" s="865"/>
      <c r="G18" s="865"/>
      <c r="H18" s="865"/>
      <c r="I18" s="865"/>
      <c r="J18" s="865"/>
      <c r="K18" s="865"/>
      <c r="L18" s="865"/>
      <c r="M18" s="865"/>
      <c r="N18" s="866"/>
      <c r="O18" s="864" t="s">
        <v>379</v>
      </c>
      <c r="P18" s="866"/>
    </row>
    <row r="19" spans="1:18" ht="30" customHeight="1">
      <c r="A19" s="882"/>
      <c r="B19" s="883"/>
      <c r="C19" s="877"/>
      <c r="D19" s="864" t="s">
        <v>380</v>
      </c>
      <c r="E19" s="865"/>
      <c r="F19" s="865"/>
      <c r="G19" s="865"/>
      <c r="H19" s="865"/>
      <c r="I19" s="865"/>
      <c r="J19" s="865"/>
      <c r="K19" s="865"/>
      <c r="L19" s="866"/>
      <c r="M19" s="864" t="s">
        <v>381</v>
      </c>
      <c r="N19" s="866"/>
      <c r="O19" s="873" t="s">
        <v>382</v>
      </c>
      <c r="P19" s="876" t="s">
        <v>383</v>
      </c>
    </row>
    <row r="20" spans="1:18">
      <c r="A20" s="882"/>
      <c r="B20" s="883"/>
      <c r="C20" s="877"/>
      <c r="D20" s="873" t="s">
        <v>384</v>
      </c>
      <c r="E20" s="879" t="s">
        <v>385</v>
      </c>
      <c r="F20" s="174"/>
      <c r="G20" s="174"/>
      <c r="H20" s="174"/>
      <c r="I20" s="879" t="s">
        <v>386</v>
      </c>
      <c r="J20" s="174"/>
      <c r="K20" s="174"/>
      <c r="L20" s="174"/>
      <c r="M20" s="873" t="s">
        <v>387</v>
      </c>
      <c r="N20" s="873" t="s">
        <v>388</v>
      </c>
      <c r="O20" s="874"/>
      <c r="P20" s="877"/>
    </row>
    <row r="21" spans="1:18" ht="90" customHeight="1">
      <c r="A21" s="882"/>
      <c r="B21" s="883"/>
      <c r="C21" s="878"/>
      <c r="D21" s="875"/>
      <c r="E21" s="875"/>
      <c r="F21" s="46" t="s">
        <v>389</v>
      </c>
      <c r="G21" s="46" t="s">
        <v>390</v>
      </c>
      <c r="H21" s="46" t="s">
        <v>391</v>
      </c>
      <c r="I21" s="875"/>
      <c r="J21" s="46" t="s">
        <v>392</v>
      </c>
      <c r="K21" s="46" t="s">
        <v>393</v>
      </c>
      <c r="L21" s="46" t="s">
        <v>394</v>
      </c>
      <c r="M21" s="875"/>
      <c r="N21" s="875"/>
      <c r="O21" s="875"/>
      <c r="P21" s="878"/>
    </row>
    <row r="22" spans="1:18">
      <c r="A22" s="884"/>
      <c r="B22" s="885"/>
      <c r="C22" s="100" t="s">
        <v>118</v>
      </c>
      <c r="D22" s="100" t="s">
        <v>119</v>
      </c>
      <c r="E22" s="100" t="s">
        <v>120</v>
      </c>
      <c r="F22" s="100" t="s">
        <v>172</v>
      </c>
      <c r="G22" s="100" t="s">
        <v>173</v>
      </c>
      <c r="H22" s="100" t="s">
        <v>266</v>
      </c>
      <c r="I22" s="100" t="s">
        <v>267</v>
      </c>
      <c r="J22" s="100" t="s">
        <v>268</v>
      </c>
      <c r="K22" s="100" t="s">
        <v>269</v>
      </c>
      <c r="L22" s="100" t="s">
        <v>270</v>
      </c>
      <c r="M22" s="100" t="s">
        <v>271</v>
      </c>
      <c r="N22" s="100" t="s">
        <v>272</v>
      </c>
      <c r="O22" s="100" t="s">
        <v>273</v>
      </c>
      <c r="P22" s="100" t="s">
        <v>340</v>
      </c>
    </row>
    <row r="23" spans="1:18">
      <c r="A23" s="6">
        <v>2</v>
      </c>
      <c r="B23" s="10" t="s">
        <v>349</v>
      </c>
      <c r="C23" s="45"/>
      <c r="D23" s="610"/>
      <c r="E23" s="610"/>
      <c r="F23" s="610"/>
      <c r="G23" s="610"/>
      <c r="H23" s="610"/>
      <c r="I23" s="610"/>
      <c r="J23" s="610"/>
      <c r="K23" s="610"/>
      <c r="L23" s="610"/>
      <c r="M23" s="610"/>
      <c r="N23" s="610"/>
      <c r="O23" s="45"/>
      <c r="P23" s="45"/>
    </row>
    <row r="24" spans="1:18">
      <c r="A24" s="6">
        <v>3</v>
      </c>
      <c r="B24" s="10" t="s">
        <v>350</v>
      </c>
      <c r="C24" s="64">
        <v>42416481035.980003</v>
      </c>
      <c r="D24" s="344">
        <v>1.0211569634279367E-2</v>
      </c>
      <c r="E24" s="344">
        <v>0.17443320071846349</v>
      </c>
      <c r="F24" s="344">
        <v>0.1511577696318406</v>
      </c>
      <c r="G24" s="344">
        <v>0</v>
      </c>
      <c r="H24" s="344">
        <v>2.3275431086622906E-2</v>
      </c>
      <c r="I24" s="344">
        <v>0</v>
      </c>
      <c r="J24" s="344">
        <v>0</v>
      </c>
      <c r="K24" s="344">
        <v>0</v>
      </c>
      <c r="L24" s="344">
        <v>0</v>
      </c>
      <c r="M24" s="344">
        <v>5.8610782994260702E-2</v>
      </c>
      <c r="N24" s="344">
        <v>0</v>
      </c>
      <c r="O24" s="64">
        <v>31745927604.940002</v>
      </c>
      <c r="P24" s="64">
        <v>29612026208.059998</v>
      </c>
    </row>
    <row r="25" spans="1:18">
      <c r="A25" s="6">
        <v>3.1</v>
      </c>
      <c r="B25" s="10" t="s">
        <v>399</v>
      </c>
      <c r="C25" s="64">
        <v>15623742241.950001</v>
      </c>
      <c r="D25" s="344">
        <v>1.2738411343322322E-2</v>
      </c>
      <c r="E25" s="344">
        <v>0.188775313294716</v>
      </c>
      <c r="F25" s="344">
        <v>0.16864029189597993</v>
      </c>
      <c r="G25" s="344">
        <v>0</v>
      </c>
      <c r="H25" s="344">
        <v>2.0135021398736075E-2</v>
      </c>
      <c r="I25" s="344">
        <v>0</v>
      </c>
      <c r="J25" s="344">
        <v>0</v>
      </c>
      <c r="K25" s="344">
        <v>0</v>
      </c>
      <c r="L25" s="344">
        <v>0</v>
      </c>
      <c r="M25" s="344">
        <v>6.9076118388093799E-2</v>
      </c>
      <c r="N25" s="344">
        <v>0</v>
      </c>
      <c r="O25" s="64">
        <v>10000458697.42</v>
      </c>
      <c r="P25" s="64">
        <v>9211889670.5299988</v>
      </c>
    </row>
    <row r="26" spans="1:18">
      <c r="A26" s="6">
        <v>3.3</v>
      </c>
      <c r="B26" s="10" t="s">
        <v>400</v>
      </c>
      <c r="C26" s="64">
        <v>26792738794.030003</v>
      </c>
      <c r="D26" s="344">
        <v>8.738083707671063E-3</v>
      </c>
      <c r="E26" s="344">
        <v>0.16606983511336426</v>
      </c>
      <c r="F26" s="344">
        <v>0.14096312608704079</v>
      </c>
      <c r="G26" s="344">
        <v>0</v>
      </c>
      <c r="H26" s="344">
        <v>2.5106709026323466E-2</v>
      </c>
      <c r="I26" s="344">
        <v>0</v>
      </c>
      <c r="J26" s="344">
        <v>0</v>
      </c>
      <c r="K26" s="344">
        <v>0</v>
      </c>
      <c r="L26" s="344">
        <v>0</v>
      </c>
      <c r="M26" s="344">
        <v>5.25080958473522E-2</v>
      </c>
      <c r="N26" s="344">
        <v>0</v>
      </c>
      <c r="O26" s="64">
        <v>21745468907.52</v>
      </c>
      <c r="P26" s="64">
        <v>20400136537.529999</v>
      </c>
    </row>
    <row r="27" spans="1:18" s="175" customFormat="1">
      <c r="A27" s="89">
        <v>4</v>
      </c>
      <c r="B27" s="22" t="s">
        <v>158</v>
      </c>
      <c r="C27" s="91">
        <v>42416481035.980003</v>
      </c>
      <c r="D27" s="406">
        <v>1.0211569634279367E-2</v>
      </c>
      <c r="E27" s="406">
        <v>0.17443320071846349</v>
      </c>
      <c r="F27" s="406">
        <v>0.1511577696318406</v>
      </c>
      <c r="G27" s="406">
        <v>0</v>
      </c>
      <c r="H27" s="406">
        <v>2.3275431086622906E-2</v>
      </c>
      <c r="I27" s="406">
        <v>0</v>
      </c>
      <c r="J27" s="406">
        <v>0</v>
      </c>
      <c r="K27" s="406">
        <v>0</v>
      </c>
      <c r="L27" s="406">
        <v>0</v>
      </c>
      <c r="M27" s="406">
        <v>5.8610782994260702E-2</v>
      </c>
      <c r="N27" s="406">
        <v>0</v>
      </c>
      <c r="O27" s="91">
        <v>31745927604.940002</v>
      </c>
      <c r="P27" s="91">
        <v>29612026208.059998</v>
      </c>
      <c r="Q27" s="7"/>
      <c r="R27" s="7"/>
    </row>
    <row r="28" spans="1:18">
      <c r="A28" s="9"/>
      <c r="B28" s="9"/>
      <c r="C28" s="9"/>
      <c r="D28" s="9"/>
      <c r="E28" s="9"/>
      <c r="F28" s="9"/>
      <c r="G28" s="9"/>
      <c r="H28" s="9"/>
      <c r="I28" s="9"/>
      <c r="J28" s="9"/>
      <c r="K28" s="9"/>
      <c r="L28" s="9"/>
      <c r="M28" s="9"/>
      <c r="N28" s="9"/>
      <c r="O28" s="9"/>
      <c r="P28" s="9"/>
    </row>
    <row r="29" spans="1:18">
      <c r="A29" s="769" t="s">
        <v>2355</v>
      </c>
      <c r="B29" s="468"/>
      <c r="C29" s="468"/>
      <c r="D29" s="468"/>
      <c r="E29" s="468"/>
      <c r="F29" s="468"/>
      <c r="G29" s="468"/>
      <c r="H29" s="468"/>
      <c r="I29" s="468"/>
      <c r="J29" s="468"/>
      <c r="K29" s="468"/>
      <c r="L29" s="468"/>
      <c r="M29" s="468"/>
      <c r="N29" s="468"/>
      <c r="O29" s="468"/>
      <c r="P29" s="468"/>
    </row>
    <row r="30" spans="1:18">
      <c r="A30" s="468"/>
      <c r="B30" s="468"/>
      <c r="C30" s="468"/>
      <c r="D30" s="468"/>
      <c r="E30" s="468"/>
      <c r="F30" s="468"/>
      <c r="G30" s="468"/>
      <c r="H30" s="468"/>
      <c r="I30" s="468"/>
      <c r="J30" s="468"/>
      <c r="K30" s="468"/>
      <c r="L30" s="468"/>
      <c r="M30" s="468"/>
      <c r="N30" s="468"/>
      <c r="O30" s="468"/>
      <c r="P30" s="468"/>
    </row>
    <row r="31" spans="1:18" ht="30.65" customHeight="1">
      <c r="A31" s="838" t="s">
        <v>2312</v>
      </c>
      <c r="B31" s="838"/>
      <c r="C31" s="838"/>
      <c r="D31" s="838"/>
      <c r="E31" s="838"/>
      <c r="F31" s="838"/>
      <c r="G31" s="838"/>
      <c r="H31" s="838"/>
      <c r="I31" s="838"/>
      <c r="J31" s="838"/>
      <c r="K31" s="838"/>
      <c r="L31" s="838"/>
      <c r="M31" s="838"/>
      <c r="N31" s="838"/>
      <c r="O31" s="838"/>
      <c r="P31" s="838"/>
    </row>
    <row r="32" spans="1:18">
      <c r="A32" s="785"/>
      <c r="B32" s="769"/>
      <c r="C32" s="769"/>
      <c r="D32" s="769"/>
      <c r="E32" s="769"/>
      <c r="F32" s="769"/>
      <c r="G32" s="769"/>
      <c r="H32" s="468"/>
      <c r="I32" s="468"/>
      <c r="J32" s="468"/>
      <c r="K32" s="468"/>
      <c r="L32" s="468"/>
      <c r="M32" s="468"/>
      <c r="N32" s="468"/>
      <c r="O32" s="468"/>
      <c r="P32" s="468"/>
    </row>
    <row r="33" spans="1:16" ht="74.25" customHeight="1">
      <c r="A33" s="838" t="s">
        <v>2311</v>
      </c>
      <c r="B33" s="838"/>
      <c r="C33" s="838"/>
      <c r="D33" s="838"/>
      <c r="E33" s="838"/>
      <c r="F33" s="838"/>
      <c r="G33" s="838"/>
      <c r="H33" s="838"/>
      <c r="I33" s="838"/>
      <c r="J33" s="838"/>
      <c r="K33" s="838"/>
      <c r="L33" s="838"/>
      <c r="M33" s="838"/>
      <c r="N33" s="838"/>
      <c r="O33" s="838"/>
      <c r="P33" s="838"/>
    </row>
    <row r="34" spans="1:16">
      <c r="A34" s="785"/>
      <c r="B34" s="769"/>
      <c r="C34" s="769"/>
      <c r="D34" s="769"/>
      <c r="E34" s="769"/>
      <c r="F34" s="769"/>
      <c r="G34" s="769"/>
      <c r="H34" s="468"/>
      <c r="I34" s="468"/>
      <c r="J34" s="468"/>
      <c r="K34" s="468"/>
      <c r="L34" s="468"/>
      <c r="M34" s="468"/>
      <c r="N34" s="468"/>
      <c r="O34" s="468"/>
      <c r="P34" s="468"/>
    </row>
    <row r="35" spans="1:16" ht="37.5" customHeight="1">
      <c r="A35" s="838" t="s">
        <v>401</v>
      </c>
      <c r="B35" s="838"/>
      <c r="C35" s="838"/>
      <c r="D35" s="838"/>
      <c r="E35" s="838"/>
      <c r="F35" s="838"/>
      <c r="G35" s="838"/>
      <c r="H35" s="838"/>
      <c r="I35" s="838"/>
      <c r="J35" s="838"/>
      <c r="K35" s="838"/>
      <c r="L35" s="838"/>
      <c r="M35" s="838"/>
      <c r="N35" s="838"/>
      <c r="O35" s="838"/>
      <c r="P35" s="838"/>
    </row>
    <row r="36" spans="1:16">
      <c r="A36" s="9"/>
      <c r="B36" s="9"/>
      <c r="C36" s="9"/>
      <c r="D36" s="9"/>
      <c r="E36" s="9"/>
      <c r="F36" s="9"/>
      <c r="G36" s="9"/>
      <c r="H36" s="9"/>
      <c r="I36" s="9"/>
      <c r="J36" s="9"/>
      <c r="K36" s="9"/>
      <c r="L36" s="9"/>
      <c r="M36" s="9"/>
      <c r="N36" s="9"/>
      <c r="O36" s="9"/>
      <c r="P36" s="9"/>
    </row>
  </sheetData>
  <mergeCells count="29">
    <mergeCell ref="A5:B9"/>
    <mergeCell ref="D5:N5"/>
    <mergeCell ref="C5:C8"/>
    <mergeCell ref="C18:C21"/>
    <mergeCell ref="O5:P5"/>
    <mergeCell ref="D6:L6"/>
    <mergeCell ref="M6:N6"/>
    <mergeCell ref="O6:O8"/>
    <mergeCell ref="P6:P8"/>
    <mergeCell ref="D7:D8"/>
    <mergeCell ref="E7:E8"/>
    <mergeCell ref="I7:I8"/>
    <mergeCell ref="M7:M8"/>
    <mergeCell ref="N7:N8"/>
    <mergeCell ref="A33:P33"/>
    <mergeCell ref="A35:P35"/>
    <mergeCell ref="A31:P31"/>
    <mergeCell ref="O18:P18"/>
    <mergeCell ref="D19:L19"/>
    <mergeCell ref="M19:N19"/>
    <mergeCell ref="O19:O21"/>
    <mergeCell ref="P19:P21"/>
    <mergeCell ref="D20:D21"/>
    <mergeCell ref="E20:E21"/>
    <mergeCell ref="I20:I21"/>
    <mergeCell ref="M20:M21"/>
    <mergeCell ref="N20:N21"/>
    <mergeCell ref="A18:B22"/>
    <mergeCell ref="D18:N18"/>
  </mergeCells>
  <pageMargins left="0.70866141732283472" right="0.70866141732283472" top="0.74803149606299213" bottom="0.74803149606299213" header="0.31496062992125984" footer="0.31496062992125984"/>
  <pageSetup paperSize="9" fitToHeight="0" orientation="landscape" r:id="rId1"/>
  <rowBreaks count="2" manualBreakCount="2">
    <brk id="16" max="15" man="1"/>
    <brk id="28" max="15" man="1"/>
  </rowBreaks>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2244C-4D9E-4C5C-91B0-67AA8F2C362D}">
  <sheetPr>
    <pageSetUpPr autoPageBreaks="0" fitToPage="1"/>
  </sheetPr>
  <dimension ref="A1:G25"/>
  <sheetViews>
    <sheetView showGridLines="0" zoomScaleNormal="100" zoomScaleSheetLayoutView="100" zoomScalePageLayoutView="80" workbookViewId="0">
      <selection activeCell="H2" sqref="H2"/>
    </sheetView>
  </sheetViews>
  <sheetFormatPr defaultColWidth="8.33203125" defaultRowHeight="14.5"/>
  <cols>
    <col min="1" max="1" width="6.58203125" style="7" customWidth="1"/>
    <col min="2" max="2" width="36.25" style="7" customWidth="1"/>
    <col min="3" max="6" width="12.58203125" style="7" customWidth="1"/>
    <col min="7" max="7" width="12.58203125" style="7" hidden="1" customWidth="1"/>
    <col min="8" max="16384" width="8.33203125" style="7"/>
  </cols>
  <sheetData>
    <row r="1" spans="1:7" ht="18.5">
      <c r="A1" s="3" t="s">
        <v>402</v>
      </c>
      <c r="B1" s="9"/>
      <c r="C1" s="9"/>
      <c r="D1" s="9"/>
      <c r="E1" s="9"/>
      <c r="F1" s="9"/>
      <c r="G1" s="9"/>
    </row>
    <row r="2" spans="1:7" ht="18.5">
      <c r="A2" s="3"/>
      <c r="B2" s="9"/>
      <c r="C2" s="9"/>
      <c r="D2" s="9"/>
      <c r="E2" s="9"/>
      <c r="F2" s="9"/>
      <c r="G2" s="9"/>
    </row>
    <row r="3" spans="1:7" ht="13.5" customHeight="1">
      <c r="A3" s="9"/>
      <c r="B3" s="9"/>
      <c r="C3" s="177"/>
      <c r="D3" s="177"/>
      <c r="E3" s="177"/>
      <c r="F3" s="177"/>
      <c r="G3" s="177"/>
    </row>
    <row r="4" spans="1:7">
      <c r="A4" s="6"/>
      <c r="B4" s="788"/>
      <c r="C4" s="876" t="s">
        <v>403</v>
      </c>
      <c r="D4" s="867" t="s">
        <v>404</v>
      </c>
      <c r="E4" s="178"/>
      <c r="F4" s="179"/>
      <c r="G4" s="179"/>
    </row>
    <row r="5" spans="1:7" ht="21" customHeight="1">
      <c r="A5" s="6"/>
      <c r="B5" s="788"/>
      <c r="C5" s="877"/>
      <c r="D5" s="869"/>
      <c r="E5" s="876" t="s">
        <v>405</v>
      </c>
      <c r="F5" s="876" t="s">
        <v>406</v>
      </c>
      <c r="G5" s="166"/>
    </row>
    <row r="6" spans="1:7" ht="41.15" customHeight="1">
      <c r="A6" s="6"/>
      <c r="B6" s="10"/>
      <c r="C6" s="878"/>
      <c r="D6" s="871"/>
      <c r="E6" s="878"/>
      <c r="F6" s="878"/>
      <c r="G6" s="791" t="s">
        <v>407</v>
      </c>
    </row>
    <row r="7" spans="1:7" ht="14.25" customHeight="1">
      <c r="A7" s="87" t="s">
        <v>2026</v>
      </c>
      <c r="B7" s="181"/>
      <c r="C7" s="100" t="s">
        <v>118</v>
      </c>
      <c r="D7" s="182" t="s">
        <v>119</v>
      </c>
      <c r="E7" s="100" t="s">
        <v>120</v>
      </c>
      <c r="F7" s="100" t="s">
        <v>172</v>
      </c>
      <c r="G7" s="794" t="s">
        <v>173</v>
      </c>
    </row>
    <row r="8" spans="1:7" ht="15" customHeight="1">
      <c r="A8" s="12">
        <v>1</v>
      </c>
      <c r="B8" s="10" t="s">
        <v>408</v>
      </c>
      <c r="C8" s="40">
        <v>52531686891.169998</v>
      </c>
      <c r="D8" s="40">
        <v>82156416165.779999</v>
      </c>
      <c r="E8" s="40">
        <v>75929876171.25</v>
      </c>
      <c r="F8" s="40">
        <v>6226539994.5299997</v>
      </c>
      <c r="G8" s="183"/>
    </row>
    <row r="9" spans="1:7" ht="15" customHeight="1">
      <c r="A9" s="12">
        <v>2</v>
      </c>
      <c r="B9" s="10" t="s">
        <v>409</v>
      </c>
      <c r="C9" s="40">
        <v>5373866567.0106363</v>
      </c>
      <c r="D9" s="40">
        <v>6425328327.6999998</v>
      </c>
      <c r="E9" s="40">
        <v>5404345264.5</v>
      </c>
      <c r="F9" s="40">
        <v>1020983063.2</v>
      </c>
      <c r="G9" s="126" t="s">
        <v>410</v>
      </c>
    </row>
    <row r="10" spans="1:7" ht="15" customHeight="1">
      <c r="A10" s="57">
        <v>3</v>
      </c>
      <c r="B10" s="22" t="s">
        <v>158</v>
      </c>
      <c r="C10" s="220">
        <v>57905553458.180634</v>
      </c>
      <c r="D10" s="220">
        <v>88581744493.479996</v>
      </c>
      <c r="E10" s="220">
        <v>81334221435.75</v>
      </c>
      <c r="F10" s="220">
        <v>7247523057.7299995</v>
      </c>
      <c r="G10" s="184"/>
    </row>
    <row r="11" spans="1:7" ht="15" customHeight="1">
      <c r="A11" s="12">
        <v>4</v>
      </c>
      <c r="B11" s="10" t="s">
        <v>411</v>
      </c>
      <c r="C11" s="40">
        <v>185220863.34998912</v>
      </c>
      <c r="D11" s="40">
        <v>1844032774.090003</v>
      </c>
      <c r="E11" s="40">
        <v>1681991603.6290274</v>
      </c>
      <c r="F11" s="40">
        <v>162041170.46097571</v>
      </c>
      <c r="G11" s="183"/>
    </row>
    <row r="12" spans="1:7" ht="15" customHeight="1">
      <c r="A12" s="12" t="s">
        <v>412</v>
      </c>
      <c r="B12" s="10" t="s">
        <v>413</v>
      </c>
      <c r="C12" s="40">
        <v>151823376.86000001</v>
      </c>
      <c r="D12" s="40">
        <v>1757379390.9200029</v>
      </c>
      <c r="E12" s="40"/>
      <c r="F12" s="40"/>
      <c r="G12" s="126"/>
    </row>
    <row r="13" spans="1:7">
      <c r="A13" s="6"/>
      <c r="B13" s="6"/>
      <c r="C13" s="17"/>
      <c r="D13" s="6"/>
      <c r="E13" s="6"/>
      <c r="F13" s="6"/>
      <c r="G13" s="6"/>
    </row>
    <row r="14" spans="1:7" ht="29.25" customHeight="1">
      <c r="A14" s="835" t="s">
        <v>414</v>
      </c>
      <c r="B14" s="835"/>
      <c r="C14" s="835"/>
      <c r="D14" s="835"/>
      <c r="E14" s="835"/>
      <c r="F14" s="835" t="s">
        <v>415</v>
      </c>
      <c r="G14" s="835" t="s">
        <v>416</v>
      </c>
    </row>
    <row r="15" spans="1:7">
      <c r="A15" s="185"/>
      <c r="B15" s="185"/>
      <c r="C15" s="186"/>
      <c r="D15" s="186"/>
      <c r="E15" s="186"/>
      <c r="F15" s="187"/>
      <c r="G15" s="185"/>
    </row>
    <row r="16" spans="1:7">
      <c r="A16" s="6"/>
      <c r="B16" s="10"/>
      <c r="C16" s="876" t="s">
        <v>403</v>
      </c>
      <c r="D16" s="867" t="s">
        <v>404</v>
      </c>
      <c r="E16" s="178"/>
      <c r="F16" s="179"/>
      <c r="G16" s="179"/>
    </row>
    <row r="17" spans="1:7">
      <c r="A17" s="6"/>
      <c r="B17" s="10"/>
      <c r="C17" s="877"/>
      <c r="D17" s="869"/>
      <c r="E17" s="876" t="s">
        <v>405</v>
      </c>
      <c r="F17" s="876" t="s">
        <v>406</v>
      </c>
      <c r="G17" s="166"/>
    </row>
    <row r="18" spans="1:7" ht="36">
      <c r="A18" s="6"/>
      <c r="B18" s="10"/>
      <c r="C18" s="878"/>
      <c r="D18" s="871"/>
      <c r="E18" s="878"/>
      <c r="F18" s="878"/>
      <c r="G18" s="791" t="s">
        <v>407</v>
      </c>
    </row>
    <row r="19" spans="1:7">
      <c r="A19" s="87" t="s">
        <v>361</v>
      </c>
      <c r="B19" s="181"/>
      <c r="C19" s="100" t="s">
        <v>118</v>
      </c>
      <c r="D19" s="182" t="s">
        <v>119</v>
      </c>
      <c r="E19" s="100" t="s">
        <v>120</v>
      </c>
      <c r="F19" s="182" t="s">
        <v>172</v>
      </c>
      <c r="G19" s="100" t="s">
        <v>173</v>
      </c>
    </row>
    <row r="20" spans="1:7">
      <c r="A20" s="12">
        <v>1</v>
      </c>
      <c r="B20" s="10" t="s">
        <v>408</v>
      </c>
      <c r="C20" s="40">
        <v>50768708924</v>
      </c>
      <c r="D20" s="40">
        <v>79718819616</v>
      </c>
      <c r="E20" s="40">
        <v>73892092311</v>
      </c>
      <c r="F20" s="40">
        <v>5826727305</v>
      </c>
      <c r="G20" s="183"/>
    </row>
    <row r="21" spans="1:7">
      <c r="A21" s="12">
        <v>2</v>
      </c>
      <c r="B21" s="10" t="s">
        <v>409</v>
      </c>
      <c r="C21" s="40">
        <v>6040488873</v>
      </c>
      <c r="D21" s="40">
        <v>7164200076</v>
      </c>
      <c r="E21" s="40">
        <v>5993665925</v>
      </c>
      <c r="F21" s="40">
        <v>1170534151</v>
      </c>
      <c r="G21" s="126" t="s">
        <v>410</v>
      </c>
    </row>
    <row r="22" spans="1:7">
      <c r="A22" s="57">
        <v>3</v>
      </c>
      <c r="B22" s="22" t="s">
        <v>158</v>
      </c>
      <c r="C22" s="220">
        <v>56809197797</v>
      </c>
      <c r="D22" s="220">
        <v>86883019692</v>
      </c>
      <c r="E22" s="220">
        <v>79885758236</v>
      </c>
      <c r="F22" s="220">
        <v>6997261456</v>
      </c>
      <c r="G22" s="184"/>
    </row>
    <row r="23" spans="1:7">
      <c r="A23" s="12">
        <v>4</v>
      </c>
      <c r="B23" s="10" t="s">
        <v>411</v>
      </c>
      <c r="C23" s="40">
        <v>201936797</v>
      </c>
      <c r="D23" s="40">
        <v>1840060790</v>
      </c>
      <c r="E23" s="40">
        <v>1707417037</v>
      </c>
      <c r="F23" s="40">
        <v>132643753</v>
      </c>
      <c r="G23" s="183"/>
    </row>
    <row r="24" spans="1:7">
      <c r="A24" s="12" t="s">
        <v>412</v>
      </c>
      <c r="B24" s="10" t="s">
        <v>413</v>
      </c>
      <c r="C24" s="40">
        <v>198954214.92999959</v>
      </c>
      <c r="D24" s="40">
        <v>1780955465.8300002</v>
      </c>
      <c r="E24" s="126"/>
      <c r="F24" s="126"/>
      <c r="G24" s="126"/>
    </row>
    <row r="25" spans="1:7">
      <c r="A25" s="9"/>
      <c r="B25" s="9"/>
      <c r="C25" s="9"/>
      <c r="D25" s="9"/>
      <c r="E25" s="9"/>
      <c r="F25" s="9"/>
      <c r="G25" s="9"/>
    </row>
  </sheetData>
  <mergeCells count="9">
    <mergeCell ref="C16:C18"/>
    <mergeCell ref="D16:D18"/>
    <mergeCell ref="E17:E18"/>
    <mergeCell ref="F17:F18"/>
    <mergeCell ref="E5:E6"/>
    <mergeCell ref="F5:F6"/>
    <mergeCell ref="C4:C6"/>
    <mergeCell ref="D4:D6"/>
    <mergeCell ref="A14:G14"/>
  </mergeCells>
  <pageMargins left="0.70866141732283472" right="0.70866141732283472" top="0.74803149606299213" bottom="0.74803149606299213" header="0.31496062992125984" footer="0.31496062992125984"/>
  <pageSetup paperSize="9" orientation="landscape" r:id="rId1"/>
  <headerFooter>
    <evenHeader>&amp;L&amp;"Times New Roman,Regular"&amp;12&amp;K000000Central Bank of Ireland - RESTRICTED</evenHeader>
    <firstHeader>&amp;L&amp;"Times New Roman,Regular"&amp;12&amp;K000000Central Bank of Ireland - RESTRICTED</first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733A5-F2E0-4C08-9807-D90C00E891AA}">
  <sheetPr>
    <pageSetUpPr fitToPage="1"/>
  </sheetPr>
  <dimension ref="A1:H19"/>
  <sheetViews>
    <sheetView showGridLines="0" zoomScaleNormal="100" workbookViewId="0">
      <selection activeCell="C22" sqref="C22"/>
    </sheetView>
  </sheetViews>
  <sheetFormatPr defaultColWidth="8.58203125" defaultRowHeight="14.5"/>
  <cols>
    <col min="1" max="1" width="6.58203125" style="7" customWidth="1"/>
    <col min="2" max="2" width="18.08203125" style="7" customWidth="1"/>
    <col min="3" max="8" width="14.83203125" style="7" customWidth="1"/>
    <col min="9" max="16384" width="8.58203125" style="7"/>
  </cols>
  <sheetData>
    <row r="1" spans="1:8" ht="18.5">
      <c r="A1" s="3" t="s">
        <v>417</v>
      </c>
      <c r="B1" s="9"/>
      <c r="C1" s="9"/>
      <c r="D1" s="9"/>
      <c r="E1" s="9"/>
      <c r="F1" s="9"/>
      <c r="G1" s="9"/>
      <c r="H1" s="9"/>
    </row>
    <row r="2" spans="1:8">
      <c r="A2" s="9"/>
      <c r="B2" s="9"/>
      <c r="C2" s="9"/>
      <c r="D2" s="9"/>
      <c r="E2" s="9"/>
      <c r="F2" s="9"/>
      <c r="G2" s="9"/>
      <c r="H2" s="9"/>
    </row>
    <row r="3" spans="1:8">
      <c r="A3" s="188"/>
      <c r="B3" s="6"/>
      <c r="C3" s="6"/>
      <c r="D3" s="6"/>
      <c r="E3" s="6"/>
      <c r="F3" s="6"/>
      <c r="G3" s="6"/>
      <c r="H3" s="6"/>
    </row>
    <row r="4" spans="1:8">
      <c r="A4" s="188"/>
      <c r="B4" s="6"/>
      <c r="C4" s="155" t="s">
        <v>118</v>
      </c>
      <c r="D4" s="155" t="s">
        <v>119</v>
      </c>
      <c r="E4" s="155" t="s">
        <v>120</v>
      </c>
      <c r="F4" s="155" t="s">
        <v>172</v>
      </c>
      <c r="G4" s="155" t="s">
        <v>173</v>
      </c>
      <c r="H4" s="155" t="s">
        <v>266</v>
      </c>
    </row>
    <row r="5" spans="1:8">
      <c r="A5" s="6"/>
      <c r="B5" s="6"/>
      <c r="C5" s="860" t="s">
        <v>418</v>
      </c>
      <c r="D5" s="860"/>
      <c r="E5" s="860"/>
      <c r="F5" s="860"/>
      <c r="G5" s="860"/>
      <c r="H5" s="860"/>
    </row>
    <row r="6" spans="1:8" ht="42" customHeight="1">
      <c r="A6" s="87" t="s">
        <v>2026</v>
      </c>
      <c r="B6" s="129"/>
      <c r="C6" s="36" t="s">
        <v>419</v>
      </c>
      <c r="D6" s="36" t="s">
        <v>420</v>
      </c>
      <c r="E6" s="36" t="s">
        <v>421</v>
      </c>
      <c r="F6" s="36" t="s">
        <v>422</v>
      </c>
      <c r="G6" s="36" t="s">
        <v>423</v>
      </c>
      <c r="H6" s="36" t="s">
        <v>158</v>
      </c>
    </row>
    <row r="7" spans="1:8">
      <c r="A7" s="19">
        <v>1</v>
      </c>
      <c r="B7" s="53" t="s">
        <v>408</v>
      </c>
      <c r="C7" s="189"/>
      <c r="D7" s="363">
        <v>3958.3437644943119</v>
      </c>
      <c r="E7" s="363">
        <v>24066.435729585803</v>
      </c>
      <c r="F7" s="363">
        <v>70739.145280587763</v>
      </c>
      <c r="G7" s="363">
        <v>7198.9356050486904</v>
      </c>
      <c r="H7" s="363">
        <v>105962.86037971657</v>
      </c>
    </row>
    <row r="8" spans="1:8">
      <c r="A8" s="19">
        <v>2</v>
      </c>
      <c r="B8" s="53" t="s">
        <v>424</v>
      </c>
      <c r="C8" s="189"/>
      <c r="D8" s="363">
        <v>1152.1491777600004</v>
      </c>
      <c r="E8" s="363">
        <v>5661.250703249998</v>
      </c>
      <c r="F8" s="363">
        <v>4045.6025226999991</v>
      </c>
      <c r="G8" s="363">
        <v>60.658657480000002</v>
      </c>
      <c r="H8" s="363">
        <v>10919.661061189998</v>
      </c>
    </row>
    <row r="9" spans="1:8">
      <c r="A9" s="790">
        <v>3</v>
      </c>
      <c r="B9" s="51" t="s">
        <v>158</v>
      </c>
      <c r="C9" s="89"/>
      <c r="D9" s="364">
        <v>5110.4929422543119</v>
      </c>
      <c r="E9" s="364">
        <v>29727.686432835799</v>
      </c>
      <c r="F9" s="364">
        <v>74784.747803287755</v>
      </c>
      <c r="G9" s="364">
        <v>7259.5942625286907</v>
      </c>
      <c r="H9" s="364">
        <v>116882.52144090655</v>
      </c>
    </row>
    <row r="10" spans="1:8">
      <c r="A10" s="9"/>
      <c r="B10" s="9"/>
      <c r="C10" s="9"/>
      <c r="D10" s="9"/>
      <c r="E10" s="9"/>
      <c r="F10" s="9"/>
      <c r="G10" s="9"/>
      <c r="H10" s="9"/>
    </row>
    <row r="11" spans="1:8">
      <c r="A11" s="188"/>
      <c r="B11" s="6"/>
      <c r="C11" s="155" t="s">
        <v>118</v>
      </c>
      <c r="D11" s="155" t="s">
        <v>119</v>
      </c>
      <c r="E11" s="155" t="s">
        <v>120</v>
      </c>
      <c r="F11" s="155" t="s">
        <v>172</v>
      </c>
      <c r="G11" s="155" t="s">
        <v>173</v>
      </c>
      <c r="H11" s="155" t="s">
        <v>266</v>
      </c>
    </row>
    <row r="12" spans="1:8">
      <c r="A12" s="6"/>
      <c r="B12" s="6"/>
      <c r="C12" s="860" t="s">
        <v>418</v>
      </c>
      <c r="D12" s="860"/>
      <c r="E12" s="860"/>
      <c r="F12" s="860"/>
      <c r="G12" s="860"/>
      <c r="H12" s="860"/>
    </row>
    <row r="13" spans="1:8">
      <c r="A13" s="87" t="s">
        <v>361</v>
      </c>
      <c r="B13" s="129"/>
      <c r="C13" s="36" t="s">
        <v>419</v>
      </c>
      <c r="D13" s="36" t="s">
        <v>420</v>
      </c>
      <c r="E13" s="36" t="s">
        <v>421</v>
      </c>
      <c r="F13" s="36" t="s">
        <v>422</v>
      </c>
      <c r="G13" s="36" t="s">
        <v>423</v>
      </c>
      <c r="H13" s="36" t="s">
        <v>158</v>
      </c>
    </row>
    <row r="14" spans="1:8">
      <c r="A14" s="19">
        <v>1</v>
      </c>
      <c r="B14" s="53" t="s">
        <v>408</v>
      </c>
      <c r="C14" s="189"/>
      <c r="D14" s="363">
        <v>3290.3791873892451</v>
      </c>
      <c r="E14" s="363">
        <v>22747.442669413849</v>
      </c>
      <c r="F14" s="363">
        <v>69453.450977746092</v>
      </c>
      <c r="G14" s="363">
        <v>6777.8036464535735</v>
      </c>
      <c r="H14" s="363">
        <v>102269.07648100276</v>
      </c>
    </row>
    <row r="15" spans="1:8">
      <c r="A15" s="19">
        <v>2</v>
      </c>
      <c r="B15" s="53" t="s">
        <v>424</v>
      </c>
      <c r="C15" s="189"/>
      <c r="D15" s="363">
        <v>980.52277309999999</v>
      </c>
      <c r="E15" s="363">
        <v>6749.1678835399989</v>
      </c>
      <c r="F15" s="363">
        <v>4462.37941331</v>
      </c>
      <c r="G15" s="363">
        <v>56.091766799999995</v>
      </c>
      <c r="H15" s="363">
        <v>12248.16183675</v>
      </c>
    </row>
    <row r="16" spans="1:8">
      <c r="A16" s="790">
        <v>3</v>
      </c>
      <c r="B16" s="51" t="s">
        <v>158</v>
      </c>
      <c r="C16" s="89"/>
      <c r="D16" s="364">
        <v>4270.9019604892455</v>
      </c>
      <c r="E16" s="364">
        <v>29496.610552953847</v>
      </c>
      <c r="F16" s="364">
        <v>73915.830391056094</v>
      </c>
      <c r="G16" s="364">
        <v>6833.8954132535737</v>
      </c>
      <c r="H16" s="364">
        <v>114517.23831775275</v>
      </c>
    </row>
    <row r="17" spans="1:8">
      <c r="A17" s="9"/>
      <c r="B17" s="9"/>
      <c r="C17" s="9"/>
      <c r="D17" s="9"/>
      <c r="E17" s="9"/>
      <c r="F17" s="9"/>
      <c r="G17" s="9"/>
      <c r="H17" s="9"/>
    </row>
    <row r="18" spans="1:8">
      <c r="A18" s="447" t="s">
        <v>2194</v>
      </c>
      <c r="B18" s="9"/>
      <c r="C18" s="9"/>
      <c r="D18" s="9"/>
      <c r="E18" s="9"/>
      <c r="F18" s="448"/>
      <c r="G18" s="43"/>
      <c r="H18" s="448"/>
    </row>
    <row r="19" spans="1:8">
      <c r="A19" s="468"/>
      <c r="B19" s="468"/>
      <c r="C19" s="468"/>
      <c r="D19" s="468"/>
      <c r="E19" s="468"/>
      <c r="F19" s="468"/>
      <c r="G19" s="468"/>
      <c r="H19" s="468"/>
    </row>
  </sheetData>
  <mergeCells count="2">
    <mergeCell ref="C5:H5"/>
    <mergeCell ref="C12:H12"/>
  </mergeCells>
  <pageMargins left="0.70866141732283472" right="0.70866141732283472" top="0.74803149606299213" bottom="0.74803149606299213" header="0.31496062992125984" footer="0.31496062992125984"/>
  <pageSetup paperSize="9" orientation="landscape"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C35B9-3699-4547-BD41-1F16819FD80B}">
  <sheetPr>
    <pageSetUpPr fitToPage="1"/>
  </sheetPr>
  <dimension ref="A1:Q59"/>
  <sheetViews>
    <sheetView showGridLines="0" zoomScaleNormal="100" workbookViewId="0">
      <selection activeCell="R1" sqref="R1"/>
    </sheetView>
  </sheetViews>
  <sheetFormatPr defaultColWidth="8.58203125" defaultRowHeight="12"/>
  <cols>
    <col min="1" max="1" width="5.33203125" style="81" customWidth="1"/>
    <col min="2" max="2" width="25" style="81" customWidth="1"/>
    <col min="3" max="3" width="14.83203125" style="81" bestFit="1" customWidth="1"/>
    <col min="4" max="5" width="8.58203125" style="81" customWidth="1"/>
    <col min="6" max="6" width="12.08203125" style="81" bestFit="1" customWidth="1"/>
    <col min="7" max="8" width="8.58203125" style="81" customWidth="1"/>
    <col min="9" max="9" width="10" style="81" bestFit="1" customWidth="1"/>
    <col min="10" max="10" width="9.25" style="81" bestFit="1" customWidth="1"/>
    <col min="11" max="12" width="10" style="81" bestFit="1" customWidth="1"/>
    <col min="13" max="13" width="8.58203125" style="81"/>
    <col min="14" max="14" width="10" style="81" bestFit="1" customWidth="1"/>
    <col min="15" max="15" width="9.58203125" style="81" hidden="1" customWidth="1"/>
    <col min="16" max="16" width="11.33203125" style="81" bestFit="1" customWidth="1"/>
    <col min="17" max="17" width="10.58203125" style="81" bestFit="1" customWidth="1"/>
    <col min="18" max="16384" width="8.58203125" style="81"/>
  </cols>
  <sheetData>
    <row r="1" spans="1:17" ht="18.5">
      <c r="A1" s="3" t="s">
        <v>425</v>
      </c>
      <c r="B1" s="6"/>
      <c r="C1" s="6"/>
      <c r="D1" s="6"/>
      <c r="E1" s="6"/>
      <c r="F1" s="6"/>
      <c r="G1" s="6"/>
      <c r="H1" s="6"/>
      <c r="I1" s="6"/>
      <c r="J1" s="6"/>
      <c r="K1" s="6"/>
      <c r="L1" s="6"/>
      <c r="M1" s="6"/>
      <c r="N1" s="6"/>
      <c r="O1" s="6"/>
      <c r="P1" s="6"/>
      <c r="Q1" s="6"/>
    </row>
    <row r="2" spans="1:17" ht="16" customHeight="1">
      <c r="A2" s="789"/>
      <c r="B2" s="789"/>
      <c r="C2" s="6"/>
      <c r="D2" s="6"/>
      <c r="E2" s="6"/>
      <c r="F2" s="6"/>
      <c r="G2" s="6"/>
      <c r="H2" s="6"/>
      <c r="I2" s="6"/>
      <c r="J2" s="6"/>
      <c r="K2" s="6"/>
      <c r="L2" s="6"/>
      <c r="M2" s="6"/>
      <c r="N2" s="6"/>
      <c r="O2" s="6"/>
      <c r="P2" s="6"/>
      <c r="Q2" s="6"/>
    </row>
    <row r="3" spans="1:17" ht="16" customHeight="1">
      <c r="A3" s="781"/>
      <c r="B3" s="789"/>
      <c r="C3" s="6"/>
      <c r="D3" s="6"/>
      <c r="E3" s="6"/>
      <c r="F3" s="6"/>
      <c r="G3" s="6"/>
      <c r="H3" s="6"/>
      <c r="I3" s="6"/>
      <c r="J3" s="6"/>
      <c r="K3" s="6"/>
      <c r="L3" s="6"/>
      <c r="M3" s="6"/>
      <c r="N3" s="6"/>
      <c r="O3" s="6"/>
      <c r="P3" s="6"/>
      <c r="Q3" s="6"/>
    </row>
    <row r="4" spans="1:17">
      <c r="A4" s="158"/>
      <c r="B4" s="158"/>
      <c r="C4" s="100" t="s">
        <v>118</v>
      </c>
      <c r="D4" s="100" t="s">
        <v>119</v>
      </c>
      <c r="E4" s="100" t="s">
        <v>120</v>
      </c>
      <c r="F4" s="100" t="s">
        <v>172</v>
      </c>
      <c r="G4" s="100" t="s">
        <v>173</v>
      </c>
      <c r="H4" s="100" t="s">
        <v>266</v>
      </c>
      <c r="I4" s="100" t="s">
        <v>267</v>
      </c>
      <c r="J4" s="100" t="s">
        <v>268</v>
      </c>
      <c r="K4" s="100" t="s">
        <v>269</v>
      </c>
      <c r="L4" s="100" t="s">
        <v>270</v>
      </c>
      <c r="M4" s="100" t="s">
        <v>271</v>
      </c>
      <c r="N4" s="100" t="s">
        <v>272</v>
      </c>
      <c r="O4" s="100" t="s">
        <v>273</v>
      </c>
      <c r="P4" s="100" t="s">
        <v>340</v>
      </c>
      <c r="Q4" s="100" t="s">
        <v>341</v>
      </c>
    </row>
    <row r="5" spans="1:17" ht="40.5" customHeight="1">
      <c r="A5" s="158"/>
      <c r="B5" s="158"/>
      <c r="C5" s="847" t="s">
        <v>426</v>
      </c>
      <c r="D5" s="847"/>
      <c r="E5" s="847"/>
      <c r="F5" s="847"/>
      <c r="G5" s="847"/>
      <c r="H5" s="847"/>
      <c r="I5" s="876" t="s">
        <v>427</v>
      </c>
      <c r="J5" s="876"/>
      <c r="K5" s="876"/>
      <c r="L5" s="847"/>
      <c r="M5" s="847"/>
      <c r="N5" s="847"/>
      <c r="O5" s="876" t="s">
        <v>428</v>
      </c>
      <c r="P5" s="847" t="s">
        <v>429</v>
      </c>
      <c r="Q5" s="847"/>
    </row>
    <row r="6" spans="1:17" ht="70.5" customHeight="1">
      <c r="A6" s="158"/>
      <c r="B6" s="158"/>
      <c r="C6" s="867" t="s">
        <v>430</v>
      </c>
      <c r="D6" s="886"/>
      <c r="E6" s="886"/>
      <c r="F6" s="876" t="s">
        <v>431</v>
      </c>
      <c r="G6" s="847"/>
      <c r="H6" s="847"/>
      <c r="I6" s="867" t="s">
        <v>432</v>
      </c>
      <c r="J6" s="886"/>
      <c r="K6" s="886"/>
      <c r="L6" s="876" t="s">
        <v>433</v>
      </c>
      <c r="M6" s="847"/>
      <c r="N6" s="847"/>
      <c r="O6" s="877"/>
      <c r="P6" s="847" t="s">
        <v>434</v>
      </c>
      <c r="Q6" s="847" t="s">
        <v>435</v>
      </c>
    </row>
    <row r="7" spans="1:17" ht="30" customHeight="1">
      <c r="A7" s="34" t="s">
        <v>2026</v>
      </c>
      <c r="B7" s="161"/>
      <c r="C7" s="191"/>
      <c r="D7" s="36" t="s">
        <v>436</v>
      </c>
      <c r="E7" s="192" t="s">
        <v>437</v>
      </c>
      <c r="F7" s="191"/>
      <c r="G7" s="166" t="s">
        <v>437</v>
      </c>
      <c r="H7" s="36" t="s">
        <v>438</v>
      </c>
      <c r="I7" s="191"/>
      <c r="J7" s="36" t="s">
        <v>436</v>
      </c>
      <c r="K7" s="36" t="s">
        <v>437</v>
      </c>
      <c r="L7" s="191"/>
      <c r="M7" s="166" t="s">
        <v>437</v>
      </c>
      <c r="N7" s="36" t="s">
        <v>438</v>
      </c>
      <c r="O7" s="878"/>
      <c r="P7" s="847"/>
      <c r="Q7" s="847"/>
    </row>
    <row r="8" spans="1:17" ht="24">
      <c r="A8" s="193" t="s">
        <v>439</v>
      </c>
      <c r="B8" s="625" t="s">
        <v>440</v>
      </c>
      <c r="C8" s="91">
        <v>35467693474.769997</v>
      </c>
      <c r="D8" s="91">
        <v>35467693474.769997</v>
      </c>
      <c r="E8" s="730"/>
      <c r="F8" s="730"/>
      <c r="G8" s="730"/>
      <c r="H8" s="730"/>
      <c r="I8" s="731"/>
      <c r="J8" s="730"/>
      <c r="K8" s="730"/>
      <c r="L8" s="730"/>
      <c r="M8" s="730"/>
      <c r="N8" s="730"/>
      <c r="O8" s="730"/>
      <c r="P8" s="730"/>
      <c r="Q8" s="730"/>
    </row>
    <row r="9" spans="1:17" ht="13.5" customHeight="1">
      <c r="A9" s="193" t="s">
        <v>441</v>
      </c>
      <c r="B9" s="625" t="s">
        <v>408</v>
      </c>
      <c r="C9" s="91">
        <v>97349189200.904572</v>
      </c>
      <c r="D9" s="91">
        <v>86681597592.34201</v>
      </c>
      <c r="E9" s="91">
        <v>10666536194.949213</v>
      </c>
      <c r="F9" s="91">
        <v>2572653188.3099942</v>
      </c>
      <c r="G9" s="91">
        <v>17562693.219999999</v>
      </c>
      <c r="H9" s="91">
        <v>2554778040.0900002</v>
      </c>
      <c r="I9" s="91">
        <v>-158033256.41996926</v>
      </c>
      <c r="J9" s="91">
        <v>-50789305.969946995</v>
      </c>
      <c r="K9" s="91">
        <v>-107243950.45000091</v>
      </c>
      <c r="L9" s="91">
        <v>-543399550.87000203</v>
      </c>
      <c r="M9" s="91">
        <v>-242462.63</v>
      </c>
      <c r="N9" s="91">
        <v>-543157088.24000156</v>
      </c>
      <c r="O9" s="91"/>
      <c r="P9" s="91">
        <v>80312383391.711807</v>
      </c>
      <c r="Q9" s="91">
        <v>1844032774.090003</v>
      </c>
    </row>
    <row r="10" spans="1:17" ht="13.5" hidden="1" customHeight="1">
      <c r="A10" s="41" t="s">
        <v>442</v>
      </c>
      <c r="B10" s="13" t="s">
        <v>443</v>
      </c>
      <c r="C10" s="64"/>
      <c r="D10" s="64"/>
      <c r="E10" s="64"/>
      <c r="F10" s="64"/>
      <c r="G10" s="64"/>
      <c r="H10" s="64"/>
      <c r="I10" s="64"/>
      <c r="J10" s="64"/>
      <c r="K10" s="64"/>
      <c r="L10" s="64"/>
      <c r="M10" s="64"/>
      <c r="N10" s="64"/>
      <c r="O10" s="64"/>
      <c r="P10" s="64"/>
      <c r="Q10" s="64"/>
    </row>
    <row r="11" spans="1:17" ht="13.5" customHeight="1">
      <c r="A11" s="41" t="s">
        <v>444</v>
      </c>
      <c r="B11" s="13" t="s">
        <v>445</v>
      </c>
      <c r="C11" s="64">
        <v>1702252791.0885293</v>
      </c>
      <c r="D11" s="64">
        <v>1694738066.4883983</v>
      </c>
      <c r="E11" s="64">
        <v>7514724.6001311392</v>
      </c>
      <c r="F11" s="64">
        <v>150307.36000000002</v>
      </c>
      <c r="G11" s="64"/>
      <c r="H11" s="64">
        <v>150307.36000000002</v>
      </c>
      <c r="I11" s="64">
        <v>-263993.48999999894</v>
      </c>
      <c r="J11" s="64">
        <v>-183290.20000000024</v>
      </c>
      <c r="K11" s="64">
        <v>-80703.289999999994</v>
      </c>
      <c r="L11" s="64">
        <v>-133432.31</v>
      </c>
      <c r="M11" s="64"/>
      <c r="N11" s="64">
        <v>-133432.31</v>
      </c>
      <c r="O11" s="64"/>
      <c r="P11" s="64">
        <v>220011835.70999971</v>
      </c>
      <c r="Q11" s="64"/>
    </row>
    <row r="12" spans="1:17" ht="13.5" customHeight="1">
      <c r="A12" s="41" t="s">
        <v>446</v>
      </c>
      <c r="B12" s="13" t="s">
        <v>447</v>
      </c>
      <c r="C12" s="64">
        <v>119622773</v>
      </c>
      <c r="D12" s="64">
        <v>119622773</v>
      </c>
      <c r="E12" s="64"/>
      <c r="F12" s="64"/>
      <c r="G12" s="64"/>
      <c r="H12" s="64"/>
      <c r="I12" s="64">
        <v>-2032435.5299999998</v>
      </c>
      <c r="J12" s="64">
        <v>-2032435.5299999998</v>
      </c>
      <c r="K12" s="64"/>
      <c r="L12" s="64"/>
      <c r="M12" s="64"/>
      <c r="N12" s="64"/>
      <c r="O12" s="64"/>
      <c r="P12" s="64">
        <v>8168389.6999999993</v>
      </c>
      <c r="Q12" s="64"/>
    </row>
    <row r="13" spans="1:17" ht="13.5" customHeight="1">
      <c r="A13" s="41" t="s">
        <v>448</v>
      </c>
      <c r="B13" s="13" t="s">
        <v>449</v>
      </c>
      <c r="C13" s="64">
        <v>3065012083.6845617</v>
      </c>
      <c r="D13" s="64">
        <v>2957314054</v>
      </c>
      <c r="E13" s="64">
        <v>107309303.93293282</v>
      </c>
      <c r="F13" s="64">
        <v>29330576.220000006</v>
      </c>
      <c r="G13" s="64"/>
      <c r="H13" s="64">
        <v>29330576.220000006</v>
      </c>
      <c r="I13" s="64">
        <v>-2158401.88</v>
      </c>
      <c r="J13" s="64">
        <v>-1510919.7100000014</v>
      </c>
      <c r="K13" s="64">
        <v>-647482.16999999969</v>
      </c>
      <c r="L13" s="64">
        <v>-11610821.380000001</v>
      </c>
      <c r="M13" s="64"/>
      <c r="N13" s="64">
        <v>-11610821.380000001</v>
      </c>
      <c r="O13" s="64"/>
      <c r="P13" s="64">
        <v>1993611530.1600018</v>
      </c>
      <c r="Q13" s="64">
        <v>13506168.860000001</v>
      </c>
    </row>
    <row r="14" spans="1:17" ht="13.5" customHeight="1">
      <c r="A14" s="41" t="s">
        <v>450</v>
      </c>
      <c r="B14" s="13" t="s">
        <v>451</v>
      </c>
      <c r="C14" s="64">
        <v>38468732230.150002</v>
      </c>
      <c r="D14" s="64">
        <v>34675892799</v>
      </c>
      <c r="E14" s="64">
        <v>3792172743.29</v>
      </c>
      <c r="F14" s="64">
        <v>849832455.10000157</v>
      </c>
      <c r="G14" s="64">
        <v>8482686.3100000005</v>
      </c>
      <c r="H14" s="64">
        <v>841037313.78999996</v>
      </c>
      <c r="I14" s="64">
        <v>-75291614.579963982</v>
      </c>
      <c r="J14" s="64">
        <v>-35080778.309963964</v>
      </c>
      <c r="K14" s="64">
        <v>-40210836.27000013</v>
      </c>
      <c r="L14" s="64">
        <v>-292371397.36000043</v>
      </c>
      <c r="M14" s="64">
        <v>-94297.31</v>
      </c>
      <c r="N14" s="64">
        <v>-292277100.05000019</v>
      </c>
      <c r="O14" s="64"/>
      <c r="P14" s="64">
        <v>27949921878.750069</v>
      </c>
      <c r="Q14" s="64">
        <v>504519819.06999964</v>
      </c>
    </row>
    <row r="15" spans="1:17" ht="13.5" customHeight="1">
      <c r="A15" s="41" t="s">
        <v>452</v>
      </c>
      <c r="B15" s="10" t="s">
        <v>453</v>
      </c>
      <c r="C15" s="64">
        <v>18748256379.748329</v>
      </c>
      <c r="D15" s="64">
        <v>16667705938.659616</v>
      </c>
      <c r="E15" s="64">
        <v>2079939354.8205957</v>
      </c>
      <c r="F15" s="64">
        <v>658399448.37999952</v>
      </c>
      <c r="G15" s="64">
        <v>2451229.5299999993</v>
      </c>
      <c r="H15" s="64">
        <v>655635763.8499999</v>
      </c>
      <c r="I15" s="64">
        <v>-30756393.410000168</v>
      </c>
      <c r="J15" s="64">
        <v>-9011074.4000000376</v>
      </c>
      <c r="K15" s="64">
        <v>-21745319.010000013</v>
      </c>
      <c r="L15" s="64">
        <v>-201309876.56000009</v>
      </c>
      <c r="M15" s="64">
        <v>-90220.38</v>
      </c>
      <c r="N15" s="64">
        <v>-201219656.18000013</v>
      </c>
      <c r="O15" s="64"/>
      <c r="P15" s="64">
        <v>17297796098.289902</v>
      </c>
      <c r="Q15" s="64">
        <v>438456672.1500001</v>
      </c>
    </row>
    <row r="16" spans="1:17" ht="13.5" customHeight="1">
      <c r="A16" s="41" t="s">
        <v>454</v>
      </c>
      <c r="B16" s="13" t="s">
        <v>455</v>
      </c>
      <c r="C16" s="64">
        <v>53993569322.976364</v>
      </c>
      <c r="D16" s="64">
        <v>47234029899.853615</v>
      </c>
      <c r="E16" s="64">
        <v>6759539423.1161509</v>
      </c>
      <c r="F16" s="64">
        <v>1693339849.6299925</v>
      </c>
      <c r="G16" s="64">
        <v>9080006.9100000001</v>
      </c>
      <c r="H16" s="64">
        <v>1684259842.72</v>
      </c>
      <c r="I16" s="64">
        <v>-78286810.940005273</v>
      </c>
      <c r="J16" s="64">
        <v>-11981882.21998303</v>
      </c>
      <c r="K16" s="64">
        <v>-66304928.720000781</v>
      </c>
      <c r="L16" s="64">
        <v>-239283899.82000157</v>
      </c>
      <c r="M16" s="64">
        <v>-148165.32</v>
      </c>
      <c r="N16" s="64">
        <v>-239135734.50000146</v>
      </c>
      <c r="O16" s="64"/>
      <c r="P16" s="64">
        <v>50140669757.380768</v>
      </c>
      <c r="Q16" s="64">
        <v>1326006786.1600034</v>
      </c>
    </row>
    <row r="17" spans="1:17" ht="13.5" customHeight="1">
      <c r="A17" s="193" t="s">
        <v>456</v>
      </c>
      <c r="B17" s="625" t="s">
        <v>424</v>
      </c>
      <c r="C17" s="91">
        <v>11801469901.431271</v>
      </c>
      <c r="D17" s="91">
        <v>11734470362.091911</v>
      </c>
      <c r="E17" s="91">
        <v>66999539.339359172</v>
      </c>
      <c r="F17" s="91"/>
      <c r="G17" s="91"/>
      <c r="H17" s="91"/>
      <c r="I17" s="91">
        <v>-2275006.7206348702</v>
      </c>
      <c r="J17" s="91">
        <v>-1412535.77934087</v>
      </c>
      <c r="K17" s="91">
        <v>-862470.94129400002</v>
      </c>
      <c r="L17" s="91"/>
      <c r="M17" s="91"/>
      <c r="N17" s="91"/>
      <c r="O17" s="91"/>
      <c r="P17" s="91">
        <v>6425328327.6999998</v>
      </c>
      <c r="Q17" s="91"/>
    </row>
    <row r="18" spans="1:17" ht="13.5" hidden="1" customHeight="1">
      <c r="A18" s="41" t="s">
        <v>457</v>
      </c>
      <c r="B18" s="13" t="s">
        <v>443</v>
      </c>
      <c r="C18" s="64"/>
      <c r="D18" s="64"/>
      <c r="E18" s="64"/>
      <c r="F18" s="64"/>
      <c r="G18" s="64"/>
      <c r="H18" s="64"/>
      <c r="I18" s="64"/>
      <c r="J18" s="64"/>
      <c r="K18" s="64"/>
      <c r="L18" s="64"/>
      <c r="M18" s="64"/>
      <c r="N18" s="64"/>
      <c r="O18" s="64"/>
      <c r="P18" s="64"/>
      <c r="Q18" s="64"/>
    </row>
    <row r="19" spans="1:17" ht="13.5" customHeight="1">
      <c r="A19" s="41" t="s">
        <v>458</v>
      </c>
      <c r="B19" s="13" t="s">
        <v>445</v>
      </c>
      <c r="C19" s="64">
        <v>4191716119.8974662</v>
      </c>
      <c r="D19" s="64">
        <v>4191716119.8974662</v>
      </c>
      <c r="E19" s="64"/>
      <c r="F19" s="64"/>
      <c r="G19" s="64"/>
      <c r="H19" s="64"/>
      <c r="I19" s="64">
        <v>-221581.40977514005</v>
      </c>
      <c r="J19" s="64">
        <v>-221581.40977514005</v>
      </c>
      <c r="K19" s="64"/>
      <c r="L19" s="64"/>
      <c r="M19" s="64"/>
      <c r="N19" s="64"/>
      <c r="O19" s="64"/>
      <c r="P19" s="64">
        <v>683817713.76000011</v>
      </c>
      <c r="Q19" s="64"/>
    </row>
    <row r="20" spans="1:17" ht="13.5" customHeight="1">
      <c r="A20" s="41" t="s">
        <v>459</v>
      </c>
      <c r="B20" s="13" t="s">
        <v>447</v>
      </c>
      <c r="C20" s="64">
        <v>6428829064.800662</v>
      </c>
      <c r="D20" s="64">
        <v>6428829064.800662</v>
      </c>
      <c r="E20" s="64"/>
      <c r="F20" s="64"/>
      <c r="G20" s="64"/>
      <c r="H20" s="64"/>
      <c r="I20" s="64">
        <v>-175744.83838666006</v>
      </c>
      <c r="J20" s="64">
        <v>-175744.83838666006</v>
      </c>
      <c r="K20" s="64"/>
      <c r="L20" s="64"/>
      <c r="M20" s="64"/>
      <c r="N20" s="64"/>
      <c r="O20" s="64"/>
      <c r="P20" s="64">
        <v>5683894010.3800001</v>
      </c>
      <c r="Q20" s="64"/>
    </row>
    <row r="21" spans="1:17" ht="13.5" customHeight="1">
      <c r="A21" s="41" t="s">
        <v>460</v>
      </c>
      <c r="B21" s="13" t="s">
        <v>449</v>
      </c>
      <c r="C21" s="64">
        <v>187208413.92069969</v>
      </c>
      <c r="D21" s="64">
        <v>177756787.46097025</v>
      </c>
      <c r="E21" s="64">
        <v>9451626.4597294237</v>
      </c>
      <c r="F21" s="64"/>
      <c r="G21" s="64"/>
      <c r="H21" s="64"/>
      <c r="I21" s="64">
        <v>-73448.997573589993</v>
      </c>
      <c r="J21" s="64">
        <v>-31349.239493590001</v>
      </c>
      <c r="K21" s="64">
        <v>-42099.75808</v>
      </c>
      <c r="L21" s="64"/>
      <c r="M21" s="64"/>
      <c r="N21" s="64"/>
      <c r="O21" s="64"/>
      <c r="P21" s="64"/>
      <c r="Q21" s="64"/>
    </row>
    <row r="22" spans="1:17" ht="13.5" customHeight="1">
      <c r="A22" s="41" t="s">
        <v>461</v>
      </c>
      <c r="B22" s="13" t="s">
        <v>451</v>
      </c>
      <c r="C22" s="64">
        <v>993716302.81244302</v>
      </c>
      <c r="D22" s="64">
        <v>936168389.93281329</v>
      </c>
      <c r="E22" s="64">
        <v>57547912.879629746</v>
      </c>
      <c r="F22" s="64"/>
      <c r="G22" s="64"/>
      <c r="H22" s="64"/>
      <c r="I22" s="64">
        <v>-1804231.4748994801</v>
      </c>
      <c r="J22" s="64">
        <v>-983860.29168547993</v>
      </c>
      <c r="K22" s="64">
        <v>-820371.18321399996</v>
      </c>
      <c r="L22" s="64"/>
      <c r="M22" s="64"/>
      <c r="N22" s="64"/>
      <c r="O22" s="64"/>
      <c r="P22" s="64">
        <v>57616603.559999995</v>
      </c>
      <c r="Q22" s="64"/>
    </row>
    <row r="23" spans="1:17" ht="13.5" customHeight="1">
      <c r="A23" s="193" t="s">
        <v>462</v>
      </c>
      <c r="B23" s="625" t="s">
        <v>367</v>
      </c>
      <c r="C23" s="91">
        <v>27876304540.460873</v>
      </c>
      <c r="D23" s="91">
        <v>26540080748.210526</v>
      </c>
      <c r="E23" s="91">
        <v>1336223792.2499993</v>
      </c>
      <c r="F23" s="91">
        <v>240499954.44999993</v>
      </c>
      <c r="G23" s="91">
        <v>63353313.469999999</v>
      </c>
      <c r="H23" s="91">
        <v>177146640.97999993</v>
      </c>
      <c r="I23" s="91">
        <v>6187100.2199999923</v>
      </c>
      <c r="J23" s="91">
        <v>3594077.9299999988</v>
      </c>
      <c r="K23" s="91">
        <v>2593022.2899999982</v>
      </c>
      <c r="L23" s="91">
        <v>26280658.549999982</v>
      </c>
      <c r="M23" s="91"/>
      <c r="N23" s="91">
        <v>26280658.549999982</v>
      </c>
      <c r="O23" s="91"/>
      <c r="P23" s="91">
        <v>5829161071.0218859</v>
      </c>
      <c r="Q23" s="91">
        <v>73318313.680000007</v>
      </c>
    </row>
    <row r="24" spans="1:17" ht="13.5" hidden="1" customHeight="1">
      <c r="A24" s="41" t="s">
        <v>463</v>
      </c>
      <c r="B24" s="13" t="s">
        <v>443</v>
      </c>
      <c r="C24" s="64"/>
      <c r="D24" s="64"/>
      <c r="E24" s="64"/>
      <c r="F24" s="64"/>
      <c r="G24" s="64"/>
      <c r="H24" s="64"/>
      <c r="I24" s="64"/>
      <c r="J24" s="64"/>
      <c r="K24" s="64"/>
      <c r="L24" s="64"/>
      <c r="M24" s="64"/>
      <c r="N24" s="64"/>
      <c r="O24" s="64"/>
      <c r="P24" s="64"/>
      <c r="Q24" s="64"/>
    </row>
    <row r="25" spans="1:17" ht="13.5" customHeight="1">
      <c r="A25" s="41" t="s">
        <v>464</v>
      </c>
      <c r="B25" s="13" t="s">
        <v>445</v>
      </c>
      <c r="C25" s="64">
        <v>1475457815.9799995</v>
      </c>
      <c r="D25" s="64">
        <v>1455049591.3299994</v>
      </c>
      <c r="E25" s="64">
        <v>20408224.649999999</v>
      </c>
      <c r="F25" s="64">
        <v>5549692.6399999997</v>
      </c>
      <c r="G25" s="64"/>
      <c r="H25" s="64">
        <v>5549692.6399999997</v>
      </c>
      <c r="I25" s="64">
        <v>22326.760000000002</v>
      </c>
      <c r="J25" s="64">
        <v>18106.510000000002</v>
      </c>
      <c r="K25" s="64">
        <v>4220.25</v>
      </c>
      <c r="L25" s="64"/>
      <c r="M25" s="64"/>
      <c r="N25" s="64"/>
      <c r="O25" s="64"/>
      <c r="P25" s="64">
        <v>153739933.26000002</v>
      </c>
      <c r="Q25" s="64"/>
    </row>
    <row r="26" spans="1:17" ht="13.5" customHeight="1">
      <c r="A26" s="41" t="s">
        <v>465</v>
      </c>
      <c r="B26" s="13" t="s">
        <v>447</v>
      </c>
      <c r="C26" s="64">
        <v>1210645823.8699999</v>
      </c>
      <c r="D26" s="64">
        <v>1210645823.8699999</v>
      </c>
      <c r="E26" s="64"/>
      <c r="F26" s="64"/>
      <c r="G26" s="64"/>
      <c r="H26" s="64"/>
      <c r="I26" s="64">
        <v>4.8</v>
      </c>
      <c r="J26" s="64">
        <v>4.8</v>
      </c>
      <c r="K26" s="64"/>
      <c r="L26" s="64"/>
      <c r="M26" s="64"/>
      <c r="N26" s="64"/>
      <c r="O26" s="64"/>
      <c r="P26" s="64">
        <v>80413136.219999999</v>
      </c>
      <c r="Q26" s="64"/>
    </row>
    <row r="27" spans="1:17" ht="13.5" customHeight="1">
      <c r="A27" s="41" t="s">
        <v>466</v>
      </c>
      <c r="B27" s="13" t="s">
        <v>449</v>
      </c>
      <c r="C27" s="64">
        <v>864348562.66999996</v>
      </c>
      <c r="D27" s="64">
        <v>816063049.56999981</v>
      </c>
      <c r="E27" s="64">
        <v>48285513.100000009</v>
      </c>
      <c r="F27" s="64">
        <v>3085000</v>
      </c>
      <c r="G27" s="64"/>
      <c r="H27" s="64">
        <v>3085000</v>
      </c>
      <c r="I27" s="64">
        <v>130784.44999999998</v>
      </c>
      <c r="J27" s="64">
        <v>130282.99999999999</v>
      </c>
      <c r="K27" s="64">
        <v>501.45</v>
      </c>
      <c r="L27" s="64">
        <v>412248.26</v>
      </c>
      <c r="M27" s="64"/>
      <c r="N27" s="64">
        <v>412248.26</v>
      </c>
      <c r="O27" s="64"/>
      <c r="P27" s="64">
        <v>351954766.91999996</v>
      </c>
      <c r="Q27" s="64"/>
    </row>
    <row r="28" spans="1:17" ht="13.5" customHeight="1">
      <c r="A28" s="41" t="s">
        <v>467</v>
      </c>
      <c r="B28" s="13" t="s">
        <v>451</v>
      </c>
      <c r="C28" s="64">
        <v>17542902514.01992</v>
      </c>
      <c r="D28" s="64">
        <v>16456931573.599968</v>
      </c>
      <c r="E28" s="64">
        <v>1085970940.4199994</v>
      </c>
      <c r="F28" s="64">
        <v>208525352.33999997</v>
      </c>
      <c r="G28" s="64">
        <v>63261676.560000002</v>
      </c>
      <c r="H28" s="64">
        <v>145263675.77999997</v>
      </c>
      <c r="I28" s="64">
        <v>5915713.439999993</v>
      </c>
      <c r="J28" s="64">
        <v>3344262.9299999997</v>
      </c>
      <c r="K28" s="64">
        <v>2571450.5099999984</v>
      </c>
      <c r="L28" s="64">
        <v>25791202.459999982</v>
      </c>
      <c r="M28" s="64"/>
      <c r="N28" s="64">
        <v>25791202.459999982</v>
      </c>
      <c r="O28" s="64"/>
      <c r="P28" s="64">
        <v>4509457917.5018864</v>
      </c>
      <c r="Q28" s="64">
        <v>68067586.730000019</v>
      </c>
    </row>
    <row r="29" spans="1:17" ht="13.5" customHeight="1">
      <c r="A29" s="41" t="s">
        <v>468</v>
      </c>
      <c r="B29" s="13" t="s">
        <v>455</v>
      </c>
      <c r="C29" s="64">
        <v>6782949823.9209576</v>
      </c>
      <c r="D29" s="64">
        <v>6601390709.8405609</v>
      </c>
      <c r="E29" s="64">
        <v>181559114.07999983</v>
      </c>
      <c r="F29" s="64">
        <v>23339909.469999984</v>
      </c>
      <c r="G29" s="64">
        <v>91636.91</v>
      </c>
      <c r="H29" s="64">
        <v>23248272.560000002</v>
      </c>
      <c r="I29" s="64">
        <v>118270.769999999</v>
      </c>
      <c r="J29" s="64">
        <v>101420.689999999</v>
      </c>
      <c r="K29" s="64">
        <v>16850.080000000002</v>
      </c>
      <c r="L29" s="64">
        <v>77207.830000000016</v>
      </c>
      <c r="M29" s="64"/>
      <c r="N29" s="64">
        <v>77207.830000000016</v>
      </c>
      <c r="O29" s="64"/>
      <c r="P29" s="64">
        <v>733595317.12</v>
      </c>
      <c r="Q29" s="64">
        <v>5250726.95</v>
      </c>
    </row>
    <row r="30" spans="1:17" ht="13.5" customHeight="1">
      <c r="A30" s="732" t="s">
        <v>469</v>
      </c>
      <c r="B30" s="294" t="s">
        <v>158</v>
      </c>
      <c r="C30" s="733">
        <v>172494657117.56671</v>
      </c>
      <c r="D30" s="733">
        <v>160423842177.41446</v>
      </c>
      <c r="E30" s="733">
        <v>12069759526.538572</v>
      </c>
      <c r="F30" s="733">
        <v>2813153142.759994</v>
      </c>
      <c r="G30" s="733">
        <v>80916006.689999998</v>
      </c>
      <c r="H30" s="733">
        <v>2731924681.0700002</v>
      </c>
      <c r="I30" s="733">
        <v>-166495363.36060414</v>
      </c>
      <c r="J30" s="733">
        <v>-55795919.679287866</v>
      </c>
      <c r="K30" s="733">
        <v>-110699443.6812949</v>
      </c>
      <c r="L30" s="733">
        <v>-569680209.42000198</v>
      </c>
      <c r="M30" s="733">
        <v>-242462.63</v>
      </c>
      <c r="N30" s="733">
        <v>-569437746.79000151</v>
      </c>
      <c r="O30" s="733"/>
      <c r="P30" s="733">
        <v>92566872790.433685</v>
      </c>
      <c r="Q30" s="733">
        <v>1917351087.7700031</v>
      </c>
    </row>
    <row r="31" spans="1:17" ht="18" customHeight="1">
      <c r="A31" s="194"/>
      <c r="B31" s="158"/>
      <c r="C31" s="195"/>
      <c r="D31" s="195"/>
      <c r="E31" s="195"/>
      <c r="F31" s="195"/>
      <c r="G31" s="195"/>
      <c r="H31" s="195"/>
      <c r="I31" s="195"/>
      <c r="J31" s="195"/>
      <c r="K31" s="195"/>
      <c r="L31" s="195"/>
      <c r="M31" s="195"/>
      <c r="N31" s="195"/>
      <c r="O31" s="195"/>
      <c r="P31" s="195"/>
      <c r="Q31" s="195"/>
    </row>
    <row r="32" spans="1:17">
      <c r="A32" s="158"/>
      <c r="B32" s="158"/>
      <c r="C32" s="100" t="s">
        <v>118</v>
      </c>
      <c r="D32" s="100" t="s">
        <v>119</v>
      </c>
      <c r="E32" s="100" t="s">
        <v>120</v>
      </c>
      <c r="F32" s="100" t="s">
        <v>172</v>
      </c>
      <c r="G32" s="100" t="s">
        <v>173</v>
      </c>
      <c r="H32" s="100" t="s">
        <v>266</v>
      </c>
      <c r="I32" s="100" t="s">
        <v>267</v>
      </c>
      <c r="J32" s="100" t="s">
        <v>268</v>
      </c>
      <c r="K32" s="100" t="s">
        <v>269</v>
      </c>
      <c r="L32" s="100" t="s">
        <v>270</v>
      </c>
      <c r="M32" s="100" t="s">
        <v>271</v>
      </c>
      <c r="N32" s="100" t="s">
        <v>272</v>
      </c>
      <c r="O32" s="100" t="s">
        <v>273</v>
      </c>
      <c r="P32" s="100" t="s">
        <v>340</v>
      </c>
      <c r="Q32" s="100" t="s">
        <v>341</v>
      </c>
    </row>
    <row r="33" spans="1:17" ht="38.5" customHeight="1">
      <c r="A33" s="158"/>
      <c r="B33" s="158"/>
      <c r="C33" s="847" t="s">
        <v>426</v>
      </c>
      <c r="D33" s="847"/>
      <c r="E33" s="847"/>
      <c r="F33" s="847"/>
      <c r="G33" s="847"/>
      <c r="H33" s="847"/>
      <c r="I33" s="876" t="s">
        <v>427</v>
      </c>
      <c r="J33" s="876"/>
      <c r="K33" s="876"/>
      <c r="L33" s="847"/>
      <c r="M33" s="847"/>
      <c r="N33" s="847"/>
      <c r="O33" s="876" t="s">
        <v>428</v>
      </c>
      <c r="P33" s="847" t="s">
        <v>429</v>
      </c>
      <c r="Q33" s="847"/>
    </row>
    <row r="34" spans="1:17" ht="66" customHeight="1">
      <c r="A34" s="158"/>
      <c r="B34" s="158"/>
      <c r="C34" s="867" t="s">
        <v>430</v>
      </c>
      <c r="D34" s="886"/>
      <c r="E34" s="886"/>
      <c r="F34" s="876" t="s">
        <v>431</v>
      </c>
      <c r="G34" s="847"/>
      <c r="H34" s="847"/>
      <c r="I34" s="867" t="s">
        <v>432</v>
      </c>
      <c r="J34" s="886"/>
      <c r="K34" s="886"/>
      <c r="L34" s="876" t="s">
        <v>433</v>
      </c>
      <c r="M34" s="847"/>
      <c r="N34" s="847"/>
      <c r="O34" s="877"/>
      <c r="P34" s="847" t="s">
        <v>434</v>
      </c>
      <c r="Q34" s="847" t="s">
        <v>435</v>
      </c>
    </row>
    <row r="35" spans="1:17" ht="32.15" customHeight="1">
      <c r="A35" s="34" t="s">
        <v>361</v>
      </c>
      <c r="B35" s="161"/>
      <c r="C35" s="191"/>
      <c r="D35" s="36" t="s">
        <v>436</v>
      </c>
      <c r="E35" s="192" t="s">
        <v>437</v>
      </c>
      <c r="F35" s="191"/>
      <c r="G35" s="166" t="s">
        <v>437</v>
      </c>
      <c r="H35" s="36" t="s">
        <v>438</v>
      </c>
      <c r="I35" s="191"/>
      <c r="J35" s="36" t="s">
        <v>436</v>
      </c>
      <c r="K35" s="36" t="s">
        <v>437</v>
      </c>
      <c r="L35" s="191"/>
      <c r="M35" s="166" t="s">
        <v>437</v>
      </c>
      <c r="N35" s="36" t="s">
        <v>438</v>
      </c>
      <c r="O35" s="878"/>
      <c r="P35" s="847"/>
      <c r="Q35" s="847"/>
    </row>
    <row r="36" spans="1:17" ht="24">
      <c r="A36" s="193" t="s">
        <v>439</v>
      </c>
      <c r="B36" s="625" t="s">
        <v>440</v>
      </c>
      <c r="C36" s="91">
        <v>32932800375</v>
      </c>
      <c r="D36" s="91">
        <v>32932800375</v>
      </c>
      <c r="E36" s="730"/>
      <c r="F36" s="730"/>
      <c r="G36" s="730"/>
      <c r="H36" s="730"/>
      <c r="I36" s="731"/>
      <c r="J36" s="730"/>
      <c r="K36" s="730"/>
      <c r="L36" s="730"/>
      <c r="M36" s="730"/>
      <c r="N36" s="730"/>
      <c r="O36" s="730"/>
      <c r="P36" s="730"/>
      <c r="Q36" s="730"/>
    </row>
    <row r="37" spans="1:17" ht="13.5" customHeight="1">
      <c r="A37" s="193" t="s">
        <v>441</v>
      </c>
      <c r="B37" s="625" t="s">
        <v>408</v>
      </c>
      <c r="C37" s="91">
        <v>95660251500</v>
      </c>
      <c r="D37" s="91">
        <v>86884006973</v>
      </c>
      <c r="E37" s="91">
        <v>8763951459</v>
      </c>
      <c r="F37" s="91">
        <v>2609725601</v>
      </c>
      <c r="G37" s="91">
        <v>51409788</v>
      </c>
      <c r="H37" s="91">
        <v>2453322041</v>
      </c>
      <c r="I37" s="91">
        <v>-147520924</v>
      </c>
      <c r="J37" s="91">
        <v>-66912101</v>
      </c>
      <c r="K37" s="91">
        <v>-80189430</v>
      </c>
      <c r="L37" s="91">
        <v>-567728014</v>
      </c>
      <c r="M37" s="91">
        <v>-1008435</v>
      </c>
      <c r="N37" s="91">
        <v>-543414938</v>
      </c>
      <c r="O37" s="91"/>
      <c r="P37" s="91">
        <v>77878758825</v>
      </c>
      <c r="Q37" s="91">
        <v>1840060790</v>
      </c>
    </row>
    <row r="38" spans="1:17" ht="13.5" customHeight="1">
      <c r="A38" s="41" t="s">
        <v>442</v>
      </c>
      <c r="B38" s="13" t="s">
        <v>443</v>
      </c>
      <c r="C38" s="64">
        <v>566104638</v>
      </c>
      <c r="D38" s="64">
        <v>566104638</v>
      </c>
      <c r="E38" s="64"/>
      <c r="F38" s="64"/>
      <c r="G38" s="64"/>
      <c r="H38" s="64"/>
      <c r="I38" s="64"/>
      <c r="J38" s="64"/>
      <c r="K38" s="64"/>
      <c r="L38" s="64"/>
      <c r="M38" s="64"/>
      <c r="N38" s="64"/>
      <c r="O38" s="64"/>
      <c r="P38" s="64"/>
      <c r="Q38" s="64"/>
    </row>
    <row r="39" spans="1:17" ht="13.5" customHeight="1">
      <c r="A39" s="41" t="s">
        <v>444</v>
      </c>
      <c r="B39" s="13" t="s">
        <v>445</v>
      </c>
      <c r="C39" s="64">
        <v>1726735882</v>
      </c>
      <c r="D39" s="64">
        <v>1718422980</v>
      </c>
      <c r="E39" s="64">
        <v>8312902</v>
      </c>
      <c r="F39" s="64"/>
      <c r="G39" s="64"/>
      <c r="H39" s="64"/>
      <c r="I39" s="64">
        <v>-263484</v>
      </c>
      <c r="J39" s="64">
        <v>-179860</v>
      </c>
      <c r="K39" s="64">
        <v>-83624</v>
      </c>
      <c r="L39" s="64"/>
      <c r="M39" s="64"/>
      <c r="N39" s="64"/>
      <c r="O39" s="64"/>
      <c r="P39" s="64">
        <v>235331398</v>
      </c>
      <c r="Q39" s="64"/>
    </row>
    <row r="40" spans="1:17" ht="13.5" customHeight="1">
      <c r="A40" s="41" t="s">
        <v>446</v>
      </c>
      <c r="B40" s="13" t="s">
        <v>447</v>
      </c>
      <c r="C40" s="64">
        <v>399879483</v>
      </c>
      <c r="D40" s="64">
        <v>399879483</v>
      </c>
      <c r="E40" s="64"/>
      <c r="F40" s="64"/>
      <c r="G40" s="64"/>
      <c r="H40" s="64"/>
      <c r="I40" s="64">
        <v>-725228</v>
      </c>
      <c r="J40" s="64">
        <v>-725228</v>
      </c>
      <c r="K40" s="64"/>
      <c r="L40" s="64"/>
      <c r="M40" s="64"/>
      <c r="N40" s="64"/>
      <c r="O40" s="64"/>
      <c r="P40" s="64">
        <v>287581</v>
      </c>
      <c r="Q40" s="64"/>
    </row>
    <row r="41" spans="1:17" ht="13.5" customHeight="1">
      <c r="A41" s="41" t="s">
        <v>448</v>
      </c>
      <c r="B41" s="13" t="s">
        <v>449</v>
      </c>
      <c r="C41" s="64">
        <v>2078122995</v>
      </c>
      <c r="D41" s="64">
        <v>1974682502</v>
      </c>
      <c r="E41" s="64">
        <v>103116340</v>
      </c>
      <c r="F41" s="64">
        <v>998709</v>
      </c>
      <c r="G41" s="64">
        <v>21009</v>
      </c>
      <c r="H41" s="64">
        <v>977700</v>
      </c>
      <c r="I41" s="64">
        <v>-1245059</v>
      </c>
      <c r="J41" s="64">
        <v>-855211</v>
      </c>
      <c r="K41" s="64">
        <v>-389848</v>
      </c>
      <c r="L41" s="64">
        <v>-419851</v>
      </c>
      <c r="M41" s="64">
        <v>-41</v>
      </c>
      <c r="N41" s="64">
        <v>-419810</v>
      </c>
      <c r="O41" s="64"/>
      <c r="P41" s="64">
        <v>1580886096</v>
      </c>
      <c r="Q41" s="64">
        <v>341147</v>
      </c>
    </row>
    <row r="42" spans="1:17" ht="13.5" customHeight="1">
      <c r="A42" s="41" t="s">
        <v>450</v>
      </c>
      <c r="B42" s="13" t="s">
        <v>451</v>
      </c>
      <c r="C42" s="64">
        <v>36489744117</v>
      </c>
      <c r="D42" s="64">
        <v>34366870067</v>
      </c>
      <c r="E42" s="64">
        <v>2122109671.23</v>
      </c>
      <c r="F42" s="64">
        <v>887592448</v>
      </c>
      <c r="G42" s="64">
        <v>10832141.779999999</v>
      </c>
      <c r="H42" s="64">
        <v>857703230.88</v>
      </c>
      <c r="I42" s="64">
        <v>-81979573</v>
      </c>
      <c r="J42" s="64">
        <v>-53139056</v>
      </c>
      <c r="K42" s="64">
        <v>-28840517.239999998</v>
      </c>
      <c r="L42" s="64">
        <v>-374680533</v>
      </c>
      <c r="M42" s="64">
        <v>-141518.49</v>
      </c>
      <c r="N42" s="64">
        <v>-374539014.31999999</v>
      </c>
      <c r="O42" s="64"/>
      <c r="P42" s="64">
        <v>26374156473</v>
      </c>
      <c r="Q42" s="64">
        <v>464648136</v>
      </c>
    </row>
    <row r="43" spans="1:17" ht="13.5" customHeight="1">
      <c r="A43" s="41" t="s">
        <v>452</v>
      </c>
      <c r="B43" s="626" t="s">
        <v>453</v>
      </c>
      <c r="C43" s="64">
        <v>16379453884</v>
      </c>
      <c r="D43" s="64">
        <v>14816362974</v>
      </c>
      <c r="E43" s="64">
        <v>1554912865</v>
      </c>
      <c r="F43" s="64">
        <v>562666402</v>
      </c>
      <c r="G43" s="64">
        <v>6083125</v>
      </c>
      <c r="H43" s="64">
        <v>506609097</v>
      </c>
      <c r="I43" s="64">
        <v>-24070218</v>
      </c>
      <c r="J43" s="64">
        <v>-7960454</v>
      </c>
      <c r="K43" s="64">
        <v>-15719650</v>
      </c>
      <c r="L43" s="64">
        <v>-188159688</v>
      </c>
      <c r="M43" s="64">
        <v>-56886</v>
      </c>
      <c r="N43" s="64">
        <v>-174239248</v>
      </c>
      <c r="O43" s="64"/>
      <c r="P43" s="64">
        <v>15237103165</v>
      </c>
      <c r="Q43" s="64">
        <v>343677542</v>
      </c>
    </row>
    <row r="44" spans="1:17" ht="13.5" customHeight="1">
      <c r="A44" s="41" t="s">
        <v>454</v>
      </c>
      <c r="B44" s="13" t="s">
        <v>455</v>
      </c>
      <c r="C44" s="64">
        <v>54399664386</v>
      </c>
      <c r="D44" s="64">
        <v>47858047303</v>
      </c>
      <c r="E44" s="64">
        <v>6541617016.0299997</v>
      </c>
      <c r="F44" s="64">
        <v>1721134444</v>
      </c>
      <c r="G44" s="64">
        <v>40589026.840000004</v>
      </c>
      <c r="H44" s="64">
        <v>1680545416.1500001</v>
      </c>
      <c r="I44" s="64">
        <v>-63307580</v>
      </c>
      <c r="J44" s="64">
        <v>-12012746</v>
      </c>
      <c r="K44" s="64">
        <v>-51294834.539999999</v>
      </c>
      <c r="L44" s="64">
        <v>-192627631</v>
      </c>
      <c r="M44" s="64">
        <v>-868972</v>
      </c>
      <c r="N44" s="64">
        <v>-191758659.19</v>
      </c>
      <c r="O44" s="64"/>
      <c r="P44" s="64">
        <v>49688097276</v>
      </c>
      <c r="Q44" s="64">
        <v>1375071507</v>
      </c>
    </row>
    <row r="45" spans="1:17" ht="13.5" customHeight="1">
      <c r="A45" s="193" t="s">
        <v>456</v>
      </c>
      <c r="B45" s="625" t="s">
        <v>424</v>
      </c>
      <c r="C45" s="91">
        <v>13206527002</v>
      </c>
      <c r="D45" s="91">
        <v>13182108224</v>
      </c>
      <c r="E45" s="91">
        <v>24418778</v>
      </c>
      <c r="F45" s="91"/>
      <c r="G45" s="91"/>
      <c r="H45" s="91"/>
      <c r="I45" s="91">
        <v>-1838053</v>
      </c>
      <c r="J45" s="91">
        <v>-1580290</v>
      </c>
      <c r="K45" s="91">
        <v>-257763</v>
      </c>
      <c r="L45" s="91"/>
      <c r="M45" s="91"/>
      <c r="N45" s="91"/>
      <c r="O45" s="91"/>
      <c r="P45" s="91">
        <v>7164200076</v>
      </c>
      <c r="Q45" s="91"/>
    </row>
    <row r="46" spans="1:17" ht="13.5" hidden="1" customHeight="1">
      <c r="A46" s="41" t="s">
        <v>457</v>
      </c>
      <c r="B46" s="13" t="s">
        <v>443</v>
      </c>
      <c r="C46" s="64">
        <v>0</v>
      </c>
      <c r="D46" s="64">
        <v>0</v>
      </c>
      <c r="E46" s="64">
        <v>0</v>
      </c>
      <c r="F46" s="64">
        <v>0</v>
      </c>
      <c r="G46" s="64">
        <v>0</v>
      </c>
      <c r="H46" s="64">
        <v>0</v>
      </c>
      <c r="I46" s="64">
        <v>0</v>
      </c>
      <c r="J46" s="64">
        <v>0</v>
      </c>
      <c r="K46" s="64">
        <v>0</v>
      </c>
      <c r="L46" s="64">
        <v>0</v>
      </c>
      <c r="M46" s="64">
        <v>0</v>
      </c>
      <c r="N46" s="64">
        <v>0</v>
      </c>
      <c r="O46" s="64"/>
      <c r="P46" s="64">
        <v>0</v>
      </c>
      <c r="Q46" s="64">
        <v>0</v>
      </c>
    </row>
    <row r="47" spans="1:17" ht="13.5" customHeight="1">
      <c r="A47" s="41" t="s">
        <v>458</v>
      </c>
      <c r="B47" s="13" t="s">
        <v>445</v>
      </c>
      <c r="C47" s="64">
        <v>4732518596</v>
      </c>
      <c r="D47" s="64">
        <v>4732518596</v>
      </c>
      <c r="E47" s="64"/>
      <c r="F47" s="64"/>
      <c r="G47" s="64"/>
      <c r="H47" s="64"/>
      <c r="I47" s="64">
        <v>-229457</v>
      </c>
      <c r="J47" s="64">
        <v>-229457</v>
      </c>
      <c r="K47" s="64"/>
      <c r="L47" s="64"/>
      <c r="M47" s="64"/>
      <c r="N47" s="64"/>
      <c r="O47" s="64"/>
      <c r="P47" s="64">
        <v>774786752</v>
      </c>
      <c r="Q47" s="64"/>
    </row>
    <row r="48" spans="1:17" ht="13.5" customHeight="1">
      <c r="A48" s="41" t="s">
        <v>459</v>
      </c>
      <c r="B48" s="13" t="s">
        <v>447</v>
      </c>
      <c r="C48" s="64">
        <v>7158081429</v>
      </c>
      <c r="D48" s="64">
        <v>7158081429</v>
      </c>
      <c r="E48" s="64"/>
      <c r="F48" s="64"/>
      <c r="G48" s="64"/>
      <c r="H48" s="64"/>
      <c r="I48" s="64">
        <v>-173193</v>
      </c>
      <c r="J48" s="64">
        <v>-173193</v>
      </c>
      <c r="K48" s="64"/>
      <c r="L48" s="64"/>
      <c r="M48" s="64"/>
      <c r="N48" s="64"/>
      <c r="O48" s="64"/>
      <c r="P48" s="64">
        <v>6271755165</v>
      </c>
      <c r="Q48" s="64"/>
    </row>
    <row r="49" spans="1:17" ht="13.5" customHeight="1">
      <c r="A49" s="41" t="s">
        <v>460</v>
      </c>
      <c r="B49" s="13" t="s">
        <v>449</v>
      </c>
      <c r="C49" s="64">
        <v>142134004</v>
      </c>
      <c r="D49" s="64">
        <v>126387556</v>
      </c>
      <c r="E49" s="64">
        <v>15746449</v>
      </c>
      <c r="F49" s="64"/>
      <c r="G49" s="64"/>
      <c r="H49" s="64"/>
      <c r="I49" s="64">
        <v>-149692</v>
      </c>
      <c r="J49" s="64">
        <v>-34600</v>
      </c>
      <c r="K49" s="64">
        <v>-115092</v>
      </c>
      <c r="L49" s="64"/>
      <c r="M49" s="64"/>
      <c r="N49" s="64"/>
      <c r="O49" s="64"/>
      <c r="P49" s="64"/>
      <c r="Q49" s="64"/>
    </row>
    <row r="50" spans="1:17" ht="13.5" customHeight="1">
      <c r="A50" s="41" t="s">
        <v>461</v>
      </c>
      <c r="B50" s="13" t="s">
        <v>451</v>
      </c>
      <c r="C50" s="64">
        <v>1173792974</v>
      </c>
      <c r="D50" s="64">
        <v>1165120644</v>
      </c>
      <c r="E50" s="64">
        <v>8672330</v>
      </c>
      <c r="F50" s="64"/>
      <c r="G50" s="64"/>
      <c r="H50" s="64"/>
      <c r="I50" s="64">
        <v>-1285711</v>
      </c>
      <c r="J50" s="64">
        <v>-1143040</v>
      </c>
      <c r="K50" s="64">
        <v>-142671</v>
      </c>
      <c r="L50" s="64"/>
      <c r="M50" s="64"/>
      <c r="N50" s="64"/>
      <c r="O50" s="64"/>
      <c r="P50" s="64">
        <v>117658159</v>
      </c>
      <c r="Q50" s="64"/>
    </row>
    <row r="51" spans="1:17" ht="13.5" customHeight="1">
      <c r="A51" s="193" t="s">
        <v>462</v>
      </c>
      <c r="B51" s="625" t="s">
        <v>367</v>
      </c>
      <c r="C51" s="91">
        <v>28399245454</v>
      </c>
      <c r="D51" s="91">
        <v>27801558694</v>
      </c>
      <c r="E51" s="91">
        <v>629913567</v>
      </c>
      <c r="F51" s="91">
        <v>186801610</v>
      </c>
      <c r="G51" s="91">
        <v>40813834</v>
      </c>
      <c r="H51" s="91">
        <v>144942976</v>
      </c>
      <c r="I51" s="91">
        <v>7966726</v>
      </c>
      <c r="J51" s="91">
        <v>5148912</v>
      </c>
      <c r="K51" s="91">
        <v>2817814</v>
      </c>
      <c r="L51" s="91">
        <v>13896142</v>
      </c>
      <c r="M51" s="91">
        <v>18115</v>
      </c>
      <c r="N51" s="91">
        <v>13878027</v>
      </c>
      <c r="O51" s="91"/>
      <c r="P51" s="91">
        <v>6115439274</v>
      </c>
      <c r="Q51" s="91">
        <v>74000930</v>
      </c>
    </row>
    <row r="52" spans="1:17" ht="13.5" hidden="1" customHeight="1">
      <c r="A52" s="41" t="s">
        <v>463</v>
      </c>
      <c r="B52" s="13" t="s">
        <v>443</v>
      </c>
      <c r="C52" s="64">
        <v>0</v>
      </c>
      <c r="D52" s="64">
        <v>0</v>
      </c>
      <c r="E52" s="64">
        <v>0</v>
      </c>
      <c r="F52" s="64">
        <v>0</v>
      </c>
      <c r="G52" s="64">
        <v>0</v>
      </c>
      <c r="H52" s="64">
        <v>0</v>
      </c>
      <c r="I52" s="64">
        <v>0</v>
      </c>
      <c r="J52" s="64">
        <v>0</v>
      </c>
      <c r="K52" s="64">
        <v>0</v>
      </c>
      <c r="L52" s="64">
        <v>0</v>
      </c>
      <c r="M52" s="64">
        <v>0</v>
      </c>
      <c r="N52" s="64">
        <v>0</v>
      </c>
      <c r="O52" s="64"/>
      <c r="P52" s="64">
        <v>0</v>
      </c>
      <c r="Q52" s="64">
        <v>0</v>
      </c>
    </row>
    <row r="53" spans="1:17" ht="13.5" customHeight="1">
      <c r="A53" s="41" t="s">
        <v>464</v>
      </c>
      <c r="B53" s="13" t="s">
        <v>445</v>
      </c>
      <c r="C53" s="64">
        <v>1567478727</v>
      </c>
      <c r="D53" s="64">
        <v>1554797517</v>
      </c>
      <c r="E53" s="64">
        <v>12681210</v>
      </c>
      <c r="F53" s="64">
        <v>0</v>
      </c>
      <c r="G53" s="64"/>
      <c r="H53" s="64"/>
      <c r="I53" s="64">
        <v>25183</v>
      </c>
      <c r="J53" s="64">
        <v>25183</v>
      </c>
      <c r="K53" s="64"/>
      <c r="L53" s="64"/>
      <c r="M53" s="64"/>
      <c r="N53" s="64"/>
      <c r="O53" s="64"/>
      <c r="P53" s="64">
        <v>304828349</v>
      </c>
      <c r="Q53" s="64"/>
    </row>
    <row r="54" spans="1:17" ht="13.5" customHeight="1">
      <c r="A54" s="41" t="s">
        <v>465</v>
      </c>
      <c r="B54" s="13" t="s">
        <v>447</v>
      </c>
      <c r="C54" s="64">
        <v>1144009277</v>
      </c>
      <c r="D54" s="64">
        <v>1144009277</v>
      </c>
      <c r="E54" s="64"/>
      <c r="F54" s="64"/>
      <c r="G54" s="64"/>
      <c r="H54" s="64"/>
      <c r="I54" s="64">
        <v>5</v>
      </c>
      <c r="J54" s="64">
        <v>5</v>
      </c>
      <c r="K54" s="64"/>
      <c r="L54" s="64"/>
      <c r="M54" s="64"/>
      <c r="N54" s="64"/>
      <c r="O54" s="64"/>
      <c r="P54" s="64">
        <v>229942</v>
      </c>
      <c r="Q54" s="64"/>
    </row>
    <row r="55" spans="1:17" ht="13.5" customHeight="1">
      <c r="A55" s="41" t="s">
        <v>466</v>
      </c>
      <c r="B55" s="13" t="s">
        <v>449</v>
      </c>
      <c r="C55" s="64">
        <v>572581341</v>
      </c>
      <c r="D55" s="64">
        <v>568635837</v>
      </c>
      <c r="E55" s="64">
        <v>3945503</v>
      </c>
      <c r="F55" s="64"/>
      <c r="G55" s="64"/>
      <c r="H55" s="64"/>
      <c r="I55" s="64">
        <v>19943</v>
      </c>
      <c r="J55" s="64">
        <v>19943</v>
      </c>
      <c r="K55" s="64"/>
      <c r="L55" s="64"/>
      <c r="M55" s="64"/>
      <c r="N55" s="64"/>
      <c r="O55" s="64"/>
      <c r="P55" s="64">
        <v>167480434</v>
      </c>
      <c r="Q55" s="64"/>
    </row>
    <row r="56" spans="1:17" ht="13.5" customHeight="1">
      <c r="A56" s="41" t="s">
        <v>467</v>
      </c>
      <c r="B56" s="13" t="s">
        <v>451</v>
      </c>
      <c r="C56" s="64">
        <v>17428236193</v>
      </c>
      <c r="D56" s="64">
        <v>17026510319</v>
      </c>
      <c r="E56" s="64">
        <v>434622482</v>
      </c>
      <c r="F56" s="64">
        <v>162388156</v>
      </c>
      <c r="G56" s="64">
        <v>38983670</v>
      </c>
      <c r="H56" s="64">
        <v>123029486</v>
      </c>
      <c r="I56" s="64">
        <v>7309443</v>
      </c>
      <c r="J56" s="64">
        <v>4551665</v>
      </c>
      <c r="K56" s="64">
        <v>2757778</v>
      </c>
      <c r="L56" s="64">
        <v>13886944</v>
      </c>
      <c r="M56" s="64">
        <v>8917</v>
      </c>
      <c r="N56" s="64">
        <v>13878026</v>
      </c>
      <c r="O56" s="64"/>
      <c r="P56" s="64">
        <v>4806957886</v>
      </c>
      <c r="Q56" s="64">
        <v>69053412</v>
      </c>
    </row>
    <row r="57" spans="1:17" ht="13.5" customHeight="1">
      <c r="A57" s="41" t="s">
        <v>468</v>
      </c>
      <c r="B57" s="13" t="s">
        <v>455</v>
      </c>
      <c r="C57" s="64">
        <v>7686939917</v>
      </c>
      <c r="D57" s="64">
        <v>7507605744</v>
      </c>
      <c r="E57" s="64">
        <v>178664373</v>
      </c>
      <c r="F57" s="64">
        <v>24413455</v>
      </c>
      <c r="G57" s="64">
        <v>1830165</v>
      </c>
      <c r="H57" s="64">
        <v>21913490</v>
      </c>
      <c r="I57" s="64">
        <v>612152</v>
      </c>
      <c r="J57" s="64">
        <v>552116</v>
      </c>
      <c r="K57" s="64">
        <v>60036</v>
      </c>
      <c r="L57" s="64">
        <v>9198</v>
      </c>
      <c r="M57" s="64">
        <v>9198</v>
      </c>
      <c r="N57" s="64"/>
      <c r="O57" s="64"/>
      <c r="P57" s="64">
        <v>835942665</v>
      </c>
      <c r="Q57" s="64">
        <v>4947518</v>
      </c>
    </row>
    <row r="58" spans="1:17" ht="13.5" customHeight="1">
      <c r="A58" s="732" t="s">
        <v>469</v>
      </c>
      <c r="B58" s="294" t="s">
        <v>158</v>
      </c>
      <c r="C58" s="733">
        <v>170198824331</v>
      </c>
      <c r="D58" s="733">
        <v>160800474266</v>
      </c>
      <c r="E58" s="733">
        <v>9418283804</v>
      </c>
      <c r="F58" s="733">
        <v>2796527211</v>
      </c>
      <c r="G58" s="733">
        <v>92223622</v>
      </c>
      <c r="H58" s="733">
        <v>2598265017</v>
      </c>
      <c r="I58" s="733">
        <v>-141392251</v>
      </c>
      <c r="J58" s="733">
        <v>-63343479</v>
      </c>
      <c r="K58" s="733">
        <v>-77629379</v>
      </c>
      <c r="L58" s="733">
        <v>-553831872</v>
      </c>
      <c r="M58" s="733">
        <v>-990320</v>
      </c>
      <c r="N58" s="733">
        <v>-529536911</v>
      </c>
      <c r="O58" s="733"/>
      <c r="P58" s="733">
        <v>91158398175</v>
      </c>
      <c r="Q58" s="733">
        <v>1914061720</v>
      </c>
    </row>
    <row r="59" spans="1:17" ht="13.5" customHeight="1">
      <c r="A59" s="41"/>
      <c r="B59" s="13"/>
      <c r="C59" s="64"/>
      <c r="D59" s="64"/>
      <c r="E59" s="64"/>
      <c r="F59" s="64"/>
      <c r="G59" s="64"/>
      <c r="H59" s="64"/>
      <c r="I59" s="64"/>
      <c r="J59" s="64"/>
      <c r="K59" s="64"/>
      <c r="L59" s="64"/>
      <c r="M59" s="64"/>
      <c r="N59" s="64"/>
      <c r="O59" s="64"/>
      <c r="P59" s="64"/>
      <c r="Q59" s="64"/>
    </row>
  </sheetData>
  <mergeCells count="20">
    <mergeCell ref="C5:H5"/>
    <mergeCell ref="I5:N5"/>
    <mergeCell ref="P5:Q5"/>
    <mergeCell ref="C6:E6"/>
    <mergeCell ref="F6:H6"/>
    <mergeCell ref="I6:K6"/>
    <mergeCell ref="L6:N6"/>
    <mergeCell ref="P6:P7"/>
    <mergeCell ref="Q6:Q7"/>
    <mergeCell ref="O5:O7"/>
    <mergeCell ref="C33:H33"/>
    <mergeCell ref="I33:N33"/>
    <mergeCell ref="O33:O35"/>
    <mergeCell ref="P33:Q33"/>
    <mergeCell ref="C34:E34"/>
    <mergeCell ref="F34:H34"/>
    <mergeCell ref="I34:K34"/>
    <mergeCell ref="L34:N34"/>
    <mergeCell ref="P34:P35"/>
    <mergeCell ref="Q34:Q35"/>
  </mergeCells>
  <pageMargins left="0.70866141732283472" right="0.70866141732283472" top="0.74803149606299213" bottom="0.74803149606299213" header="0.31496062992125984" footer="0.31496062992125984"/>
  <pageSetup paperSize="9" scale="69" fitToHeight="0" orientation="landscape" r:id="rId1"/>
  <rowBreaks count="1" manualBreakCount="1">
    <brk id="31" max="16" man="1"/>
  </rowBreaks>
  <customProperties>
    <customPr name="_pios_id" r:id="rId2"/>
  </customProperties>
  <ignoredErrors>
    <ignoredError sqref="A8:A30 A36:A58"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D5626-D8F4-4273-BECB-7B1CCA3751DF}">
  <sheetPr>
    <pageSetUpPr fitToPage="1"/>
  </sheetPr>
  <dimension ref="A1:C23"/>
  <sheetViews>
    <sheetView showGridLines="0" zoomScaleNormal="100" workbookViewId="0">
      <selection activeCell="D1" sqref="D1"/>
    </sheetView>
  </sheetViews>
  <sheetFormatPr defaultColWidth="8.58203125" defaultRowHeight="14.5"/>
  <cols>
    <col min="1" max="1" width="4.33203125" style="7" customWidth="1"/>
    <col min="2" max="2" width="46.33203125" style="7" customWidth="1"/>
    <col min="3" max="3" width="23.25" style="7" customWidth="1"/>
    <col min="4" max="16384" width="8.58203125" style="7"/>
  </cols>
  <sheetData>
    <row r="1" spans="1:3" ht="18.5">
      <c r="A1" s="3" t="s">
        <v>470</v>
      </c>
      <c r="B1" s="196"/>
      <c r="C1" s="196"/>
    </row>
    <row r="2" spans="1:3" ht="18.5">
      <c r="A2" s="3"/>
      <c r="B2" s="196"/>
      <c r="C2" s="196"/>
    </row>
    <row r="3" spans="1:3">
      <c r="A3" s="1"/>
      <c r="B3" s="2"/>
      <c r="C3" s="2"/>
    </row>
    <row r="4" spans="1:3">
      <c r="A4" s="17"/>
      <c r="B4" s="6"/>
      <c r="C4" s="100" t="s">
        <v>118</v>
      </c>
    </row>
    <row r="5" spans="1:3">
      <c r="A5" s="197" t="s">
        <v>2026</v>
      </c>
      <c r="B5" s="129"/>
      <c r="C5" s="36" t="s">
        <v>471</v>
      </c>
    </row>
    <row r="6" spans="1:3">
      <c r="A6" s="193" t="s">
        <v>441</v>
      </c>
      <c r="B6" s="22" t="s">
        <v>472</v>
      </c>
      <c r="C6" s="52">
        <v>2609725601</v>
      </c>
    </row>
    <row r="7" spans="1:3">
      <c r="A7" s="41" t="s">
        <v>442</v>
      </c>
      <c r="B7" s="10" t="s">
        <v>473</v>
      </c>
      <c r="C7" s="740">
        <v>1544481105.9400001</v>
      </c>
    </row>
    <row r="8" spans="1:3">
      <c r="A8" s="41" t="s">
        <v>444</v>
      </c>
      <c r="B8" s="10" t="s">
        <v>474</v>
      </c>
      <c r="C8" s="740">
        <v>-1581553518.0400045</v>
      </c>
    </row>
    <row r="9" spans="1:3">
      <c r="A9" s="41" t="s">
        <v>446</v>
      </c>
      <c r="B9" s="13" t="s">
        <v>475</v>
      </c>
      <c r="C9" s="740">
        <v>-132995857.38</v>
      </c>
    </row>
    <row r="10" spans="1:3">
      <c r="A10" s="41" t="s">
        <v>448</v>
      </c>
      <c r="B10" s="13" t="s">
        <v>476</v>
      </c>
      <c r="C10" s="153">
        <v>-1448557660.6600046</v>
      </c>
    </row>
    <row r="11" spans="1:3">
      <c r="A11" s="193" t="s">
        <v>450</v>
      </c>
      <c r="B11" s="22" t="s">
        <v>2193</v>
      </c>
      <c r="C11" s="91">
        <f>C6+C7+C8</f>
        <v>2572653188.8999958</v>
      </c>
    </row>
    <row r="12" spans="1:3">
      <c r="A12" s="9"/>
      <c r="B12" s="9"/>
      <c r="C12" s="9"/>
    </row>
    <row r="13" spans="1:3">
      <c r="A13" s="17"/>
      <c r="B13" s="6"/>
      <c r="C13" s="100" t="s">
        <v>118</v>
      </c>
    </row>
    <row r="14" spans="1:3">
      <c r="A14" s="197" t="s">
        <v>361</v>
      </c>
      <c r="B14" s="129"/>
      <c r="C14" s="36" t="s">
        <v>471</v>
      </c>
    </row>
    <row r="15" spans="1:3">
      <c r="A15" s="193" t="s">
        <v>441</v>
      </c>
      <c r="B15" s="22" t="s">
        <v>477</v>
      </c>
      <c r="C15" s="52">
        <v>2518933803.4900002</v>
      </c>
    </row>
    <row r="16" spans="1:3">
      <c r="A16" s="41" t="s">
        <v>442</v>
      </c>
      <c r="B16" s="10" t="s">
        <v>473</v>
      </c>
      <c r="C16" s="153">
        <v>1579793408.51</v>
      </c>
    </row>
    <row r="17" spans="1:3">
      <c r="A17" s="41" t="s">
        <v>444</v>
      </c>
      <c r="B17" s="10" t="s">
        <v>474</v>
      </c>
      <c r="C17" s="153">
        <v>-1489001611</v>
      </c>
    </row>
    <row r="18" spans="1:3">
      <c r="A18" s="41" t="s">
        <v>446</v>
      </c>
      <c r="B18" s="13" t="s">
        <v>475</v>
      </c>
      <c r="C18" s="153">
        <v>-125428775.98</v>
      </c>
    </row>
    <row r="19" spans="1:3">
      <c r="A19" s="41" t="s">
        <v>448</v>
      </c>
      <c r="B19" s="13" t="s">
        <v>476</v>
      </c>
      <c r="C19" s="153">
        <v>-1363572835.02</v>
      </c>
    </row>
    <row r="20" spans="1:3">
      <c r="A20" s="193" t="s">
        <v>450</v>
      </c>
      <c r="B20" s="22" t="s">
        <v>478</v>
      </c>
      <c r="C20" s="52">
        <v>2609725601</v>
      </c>
    </row>
    <row r="21" spans="1:3">
      <c r="A21" s="9"/>
      <c r="B21" s="9"/>
      <c r="C21" s="9"/>
    </row>
    <row r="22" spans="1:3" ht="28.5" customHeight="1">
      <c r="A22" s="835" t="s">
        <v>2356</v>
      </c>
      <c r="B22" s="835"/>
      <c r="C22" s="835"/>
    </row>
    <row r="23" spans="1:3">
      <c r="A23" s="9"/>
      <c r="B23" s="9"/>
      <c r="C23" s="9"/>
    </row>
  </sheetData>
  <mergeCells count="1">
    <mergeCell ref="A22:C22"/>
  </mergeCells>
  <pageMargins left="0.70866141732283472" right="0.70866141732283472" top="0.74803149606299213" bottom="0.74803149606299213" header="0.31496062992125984" footer="0.31496062992125984"/>
  <pageSetup paperSize="9" orientation="portrait" r:id="rId1"/>
  <customProperties>
    <customPr name="_pios_id" r:id="rId2"/>
  </customProperties>
  <ignoredErrors>
    <ignoredError sqref="A15:A20 A6:A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3173-439B-4B0B-B14F-8B26722B6EBC}">
  <dimension ref="A1:C9"/>
  <sheetViews>
    <sheetView showGridLines="0" zoomScaleNormal="100" workbookViewId="0">
      <selection activeCell="B91" sqref="B91"/>
    </sheetView>
  </sheetViews>
  <sheetFormatPr defaultColWidth="8.58203125" defaultRowHeight="14.5"/>
  <cols>
    <col min="1" max="1" width="8.58203125" style="7"/>
    <col min="2" max="2" width="68.75" style="7" customWidth="1"/>
    <col min="3" max="16384" width="8.58203125" style="7"/>
  </cols>
  <sheetData>
    <row r="1" spans="1:3">
      <c r="A1" s="9"/>
      <c r="B1" s="9"/>
    </row>
    <row r="2" spans="1:3" ht="21">
      <c r="A2" s="68">
        <v>1</v>
      </c>
      <c r="B2" s="68" t="s">
        <v>1</v>
      </c>
    </row>
    <row r="3" spans="1:3" ht="10" customHeight="1">
      <c r="A3" s="72"/>
      <c r="B3" s="68"/>
    </row>
    <row r="4" spans="1:3" ht="17.25" customHeight="1">
      <c r="A4" s="400" t="s">
        <v>2</v>
      </c>
      <c r="B4" s="401" t="s">
        <v>3</v>
      </c>
    </row>
    <row r="5" spans="1:3" ht="17.25" customHeight="1">
      <c r="A5" s="400" t="s">
        <v>4</v>
      </c>
      <c r="B5" s="401" t="s">
        <v>5</v>
      </c>
      <c r="C5" s="56"/>
    </row>
    <row r="6" spans="1:3" ht="17.25" customHeight="1">
      <c r="A6" s="400" t="s">
        <v>6</v>
      </c>
      <c r="B6" s="401" t="s">
        <v>7</v>
      </c>
      <c r="C6" s="56"/>
    </row>
    <row r="7" spans="1:3" ht="17.25" customHeight="1">
      <c r="A7" s="400" t="s">
        <v>8</v>
      </c>
      <c r="B7" s="401" t="s">
        <v>9</v>
      </c>
      <c r="C7" s="56"/>
    </row>
    <row r="8" spans="1:3" ht="17.25" customHeight="1">
      <c r="A8" s="400" t="s">
        <v>10</v>
      </c>
      <c r="B8" s="401" t="s">
        <v>11</v>
      </c>
      <c r="C8" s="56"/>
    </row>
    <row r="9" spans="1:3" ht="17.149999999999999" customHeight="1">
      <c r="A9" s="400"/>
      <c r="B9" s="401"/>
      <c r="C9" s="56"/>
    </row>
  </sheetData>
  <hyperlinks>
    <hyperlink ref="B4" location="'Table 1.1'!A1" display="Own funds" xr:uid="{26C3C0BA-8F9B-4DA7-8752-71E40FA16B74}"/>
    <hyperlink ref="B5" location="'Table 1.2'!A1" display="Overview of total risk exposure amounts (EU OV1)" xr:uid="{EC60A52A-C3ED-4E39-A307-45336A343F9C}"/>
    <hyperlink ref="B6" location="'Table 1.3'!A1" display="Capital Ratios" xr:uid="{A38671BF-763D-442F-AF24-09C228B2717D}"/>
    <hyperlink ref="B7" location="'Table 1.4'!A1" display="Key Metrics template (EU KM1)" xr:uid="{BA37B55D-C740-4E81-8472-6E38497FA9DC}"/>
    <hyperlink ref="B8" location="'Table 1.5'!A1" display="Financial conglomerates information on own funds and capital adequacy ratio (EU INS2)" xr:uid="{7A108BC0-F570-47D2-AE32-CD4FF4E0B2AB}"/>
  </hyperlinks>
  <pageMargins left="0.7" right="0.7" top="0.75" bottom="0.75" header="0.3" footer="0.3"/>
  <pageSetup paperSize="9" scale="80" orientation="portrait"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9ABD1-3D0E-4DD6-A96E-9C1AB45A514B}">
  <sheetPr>
    <pageSetUpPr fitToPage="1"/>
  </sheetPr>
  <dimension ref="A1:J37"/>
  <sheetViews>
    <sheetView showGridLines="0" zoomScaleNormal="100" workbookViewId="0">
      <selection activeCell="K2" sqref="K2"/>
    </sheetView>
  </sheetViews>
  <sheetFormatPr defaultColWidth="8.58203125" defaultRowHeight="14.5"/>
  <cols>
    <col min="1" max="1" width="8.58203125" style="7"/>
    <col min="2" max="2" width="23.83203125" style="7" customWidth="1"/>
    <col min="3" max="3" width="8.5" style="7" customWidth="1"/>
    <col min="4" max="4" width="8.25" style="7" customWidth="1"/>
    <col min="5" max="5" width="11.33203125" style="7" customWidth="1"/>
    <col min="6" max="6" width="8.33203125" style="7" customWidth="1"/>
    <col min="7" max="7" width="12.33203125" style="7" customWidth="1"/>
    <col min="8" max="8" width="9.75" style="7" customWidth="1"/>
    <col min="9" max="9" width="7.75" style="7" customWidth="1"/>
    <col min="10" max="10" width="13.08203125" style="7" customWidth="1"/>
    <col min="11" max="16384" width="8.58203125" style="7"/>
  </cols>
  <sheetData>
    <row r="1" spans="1:10" ht="18.5">
      <c r="A1" s="3" t="s">
        <v>479</v>
      </c>
      <c r="B1" s="9"/>
      <c r="C1" s="9"/>
      <c r="D1" s="9"/>
      <c r="E1" s="9"/>
      <c r="F1" s="9"/>
      <c r="G1" s="9"/>
      <c r="H1" s="9"/>
      <c r="I1" s="9"/>
      <c r="J1" s="9"/>
    </row>
    <row r="2" spans="1:10" ht="18.5">
      <c r="A2" s="3"/>
      <c r="B2" s="9"/>
      <c r="C2" s="9"/>
      <c r="D2" s="9"/>
      <c r="E2" s="9"/>
      <c r="F2" s="9"/>
      <c r="G2" s="9"/>
      <c r="H2" s="9"/>
      <c r="I2" s="9"/>
      <c r="J2" s="9"/>
    </row>
    <row r="3" spans="1:10" ht="15.5">
      <c r="A3" s="198"/>
      <c r="B3" s="199"/>
      <c r="C3" s="199"/>
      <c r="D3" s="199"/>
      <c r="E3" s="199"/>
      <c r="F3" s="199"/>
      <c r="G3" s="199"/>
      <c r="H3" s="199"/>
      <c r="I3" s="199"/>
      <c r="J3" s="199"/>
    </row>
    <row r="4" spans="1:10" ht="23.25" customHeight="1">
      <c r="A4" s="10"/>
      <c r="B4" s="10"/>
      <c r="C4" s="100" t="s">
        <v>118</v>
      </c>
      <c r="D4" s="100" t="s">
        <v>119</v>
      </c>
      <c r="E4" s="100" t="s">
        <v>120</v>
      </c>
      <c r="F4" s="100" t="s">
        <v>172</v>
      </c>
      <c r="G4" s="100" t="s">
        <v>173</v>
      </c>
      <c r="H4" s="100" t="s">
        <v>266</v>
      </c>
      <c r="I4" s="100" t="s">
        <v>267</v>
      </c>
      <c r="J4" s="100" t="s">
        <v>268</v>
      </c>
    </row>
    <row r="5" spans="1:10" ht="62.5" customHeight="1">
      <c r="A5" s="158"/>
      <c r="B5" s="158"/>
      <c r="C5" s="847" t="s">
        <v>480</v>
      </c>
      <c r="D5" s="847"/>
      <c r="E5" s="847"/>
      <c r="F5" s="847"/>
      <c r="G5" s="847" t="s">
        <v>427</v>
      </c>
      <c r="H5" s="847"/>
      <c r="I5" s="867" t="s">
        <v>481</v>
      </c>
      <c r="J5" s="868"/>
    </row>
    <row r="6" spans="1:10" ht="22" customHeight="1">
      <c r="A6" s="158"/>
      <c r="B6" s="158"/>
      <c r="C6" s="847" t="s">
        <v>482</v>
      </c>
      <c r="D6" s="867" t="s">
        <v>483</v>
      </c>
      <c r="E6" s="886"/>
      <c r="F6" s="868"/>
      <c r="G6" s="866" t="s">
        <v>484</v>
      </c>
      <c r="H6" s="847" t="s">
        <v>485</v>
      </c>
      <c r="I6" s="141"/>
      <c r="J6" s="847" t="s">
        <v>486</v>
      </c>
    </row>
    <row r="7" spans="1:10" ht="104.15" customHeight="1">
      <c r="A7" s="87" t="s">
        <v>2026</v>
      </c>
      <c r="B7" s="161"/>
      <c r="C7" s="847"/>
      <c r="D7" s="201"/>
      <c r="E7" s="36" t="s">
        <v>487</v>
      </c>
      <c r="F7" s="36" t="s">
        <v>488</v>
      </c>
      <c r="G7" s="847"/>
      <c r="H7" s="847"/>
      <c r="I7" s="202"/>
      <c r="J7" s="847"/>
    </row>
    <row r="8" spans="1:10" ht="24" hidden="1">
      <c r="A8" s="193" t="s">
        <v>439</v>
      </c>
      <c r="B8" s="625" t="s">
        <v>440</v>
      </c>
      <c r="C8" s="213"/>
      <c r="D8" s="213"/>
      <c r="E8" s="213"/>
      <c r="F8" s="213"/>
      <c r="G8" s="213"/>
      <c r="H8" s="213"/>
      <c r="I8" s="213"/>
      <c r="J8" s="213"/>
    </row>
    <row r="9" spans="1:10">
      <c r="A9" s="193" t="s">
        <v>441</v>
      </c>
      <c r="B9" s="625" t="s">
        <v>408</v>
      </c>
      <c r="C9" s="213">
        <v>3343320551.8000002</v>
      </c>
      <c r="D9" s="213">
        <v>1422990589.51</v>
      </c>
      <c r="E9" s="213">
        <v>1388931691.47</v>
      </c>
      <c r="F9" s="213">
        <v>1419048159.0699999</v>
      </c>
      <c r="G9" s="213">
        <v>-14226408.039999999</v>
      </c>
      <c r="H9" s="213">
        <v>-211224147.20000002</v>
      </c>
      <c r="I9" s="213">
        <v>4239724696.3800001</v>
      </c>
      <c r="J9" s="213">
        <v>1123332644.9300001</v>
      </c>
    </row>
    <row r="10" spans="1:10" hidden="1">
      <c r="A10" s="41" t="s">
        <v>442</v>
      </c>
      <c r="B10" s="13" t="s">
        <v>443</v>
      </c>
      <c r="C10" s="43"/>
      <c r="D10" s="43"/>
      <c r="E10" s="43"/>
      <c r="F10" s="43"/>
      <c r="G10" s="42"/>
      <c r="H10" s="42"/>
      <c r="I10" s="42"/>
      <c r="J10" s="42"/>
    </row>
    <row r="11" spans="1:10" hidden="1">
      <c r="A11" s="41" t="s">
        <v>444</v>
      </c>
      <c r="B11" s="13" t="s">
        <v>445</v>
      </c>
      <c r="C11" s="43"/>
      <c r="D11" s="43"/>
      <c r="E11" s="43"/>
      <c r="F11" s="43"/>
      <c r="G11" s="42"/>
      <c r="H11" s="42"/>
      <c r="I11" s="42"/>
      <c r="J11" s="42"/>
    </row>
    <row r="12" spans="1:10" hidden="1">
      <c r="A12" s="41" t="s">
        <v>446</v>
      </c>
      <c r="B12" s="13" t="s">
        <v>447</v>
      </c>
      <c r="C12" s="43"/>
      <c r="D12" s="43"/>
      <c r="E12" s="43"/>
      <c r="F12" s="43"/>
      <c r="G12" s="42"/>
      <c r="H12" s="42"/>
      <c r="I12" s="42"/>
      <c r="J12" s="42"/>
    </row>
    <row r="13" spans="1:10">
      <c r="A13" s="41" t="s">
        <v>448</v>
      </c>
      <c r="B13" s="13" t="s">
        <v>449</v>
      </c>
      <c r="C13" s="43">
        <v>683411.99</v>
      </c>
      <c r="D13" s="43">
        <v>6827224.6299999999</v>
      </c>
      <c r="E13" s="43">
        <v>6827224.6299999999</v>
      </c>
      <c r="F13" s="43">
        <v>6827224.6299999999</v>
      </c>
      <c r="G13" s="43">
        <v>-3790.02</v>
      </c>
      <c r="H13" s="43">
        <v>-2762046.07</v>
      </c>
      <c r="I13" s="43">
        <v>1213503.76</v>
      </c>
      <c r="J13" s="43">
        <v>630123.13</v>
      </c>
    </row>
    <row r="14" spans="1:10">
      <c r="A14" s="41" t="s">
        <v>450</v>
      </c>
      <c r="B14" s="13" t="s">
        <v>451</v>
      </c>
      <c r="C14" s="43">
        <v>570012411.32000005</v>
      </c>
      <c r="D14" s="43">
        <v>406710562.13</v>
      </c>
      <c r="E14" s="43">
        <v>394648730.13999999</v>
      </c>
      <c r="F14" s="43">
        <v>406326681.51999998</v>
      </c>
      <c r="G14" s="43">
        <v>-6721558.3700000001</v>
      </c>
      <c r="H14" s="43">
        <v>-124919550.48</v>
      </c>
      <c r="I14" s="43">
        <v>768280657.57999992</v>
      </c>
      <c r="J14" s="43">
        <v>267302253.80000001</v>
      </c>
    </row>
    <row r="15" spans="1:10">
      <c r="A15" s="41" t="s">
        <v>452</v>
      </c>
      <c r="B15" s="13" t="s">
        <v>455</v>
      </c>
      <c r="C15" s="43">
        <v>2772624728.4899998</v>
      </c>
      <c r="D15" s="43">
        <v>1009452802.75</v>
      </c>
      <c r="E15" s="43">
        <v>987455736.70000005</v>
      </c>
      <c r="F15" s="43">
        <v>1005894252.92</v>
      </c>
      <c r="G15" s="43">
        <v>-7501059.6500000004</v>
      </c>
      <c r="H15" s="43">
        <v>-83542550.650000006</v>
      </c>
      <c r="I15" s="43">
        <v>3470230535.04</v>
      </c>
      <c r="J15" s="43">
        <v>855400268</v>
      </c>
    </row>
    <row r="16" spans="1:10" hidden="1">
      <c r="A16" s="193" t="s">
        <v>454</v>
      </c>
      <c r="B16" s="625" t="s">
        <v>489</v>
      </c>
      <c r="C16" s="213"/>
      <c r="D16" s="213"/>
      <c r="E16" s="213"/>
      <c r="F16" s="213"/>
      <c r="G16" s="213"/>
      <c r="H16" s="213"/>
      <c r="I16" s="213"/>
      <c r="J16" s="213"/>
    </row>
    <row r="17" spans="1:10">
      <c r="A17" s="193" t="s">
        <v>456</v>
      </c>
      <c r="B17" s="625" t="s">
        <v>490</v>
      </c>
      <c r="C17" s="213">
        <v>35126013.520000003</v>
      </c>
      <c r="D17" s="213">
        <v>75767474.040000007</v>
      </c>
      <c r="E17" s="213">
        <v>75748946.299999997</v>
      </c>
      <c r="F17" s="213">
        <v>29541728.030000001</v>
      </c>
      <c r="G17" s="213">
        <v>111607.62</v>
      </c>
      <c r="H17" s="213">
        <v>3956253.2</v>
      </c>
      <c r="I17" s="213">
        <v>35902373.259999998</v>
      </c>
      <c r="J17" s="213">
        <v>29584174.530000001</v>
      </c>
    </row>
    <row r="18" spans="1:10">
      <c r="A18" s="732">
        <v>100</v>
      </c>
      <c r="B18" s="294" t="s">
        <v>158</v>
      </c>
      <c r="C18" s="735">
        <v>3378446565.3200002</v>
      </c>
      <c r="D18" s="735">
        <v>1498758063.55</v>
      </c>
      <c r="E18" s="735">
        <v>1464680637.77</v>
      </c>
      <c r="F18" s="735">
        <v>1448589887.0999999</v>
      </c>
      <c r="G18" s="735">
        <v>-14338015.659999998</v>
      </c>
      <c r="H18" s="735">
        <v>-215180400.40000001</v>
      </c>
      <c r="I18" s="735">
        <v>4275627069.6400003</v>
      </c>
      <c r="J18" s="735">
        <v>1152916819.46</v>
      </c>
    </row>
    <row r="19" spans="1:10">
      <c r="A19" s="194"/>
      <c r="B19" s="158"/>
      <c r="C19" s="203"/>
      <c r="D19" s="203"/>
      <c r="E19" s="203"/>
      <c r="F19" s="204"/>
      <c r="G19" s="204"/>
      <c r="H19" s="204"/>
      <c r="I19" s="204"/>
      <c r="J19" s="204"/>
    </row>
    <row r="20" spans="1:10">
      <c r="A20" s="887" t="s">
        <v>2315</v>
      </c>
      <c r="B20" s="887"/>
      <c r="C20" s="887"/>
      <c r="D20" s="887"/>
      <c r="E20" s="887"/>
      <c r="F20" s="887"/>
      <c r="G20" s="887"/>
      <c r="H20" s="887"/>
      <c r="I20" s="887"/>
      <c r="J20" s="887"/>
    </row>
    <row r="21" spans="1:10">
      <c r="A21" s="9"/>
      <c r="B21" s="9"/>
      <c r="C21" s="9"/>
      <c r="D21" s="9"/>
      <c r="E21" s="9"/>
      <c r="F21" s="9"/>
      <c r="G21" s="9"/>
      <c r="H21" s="9"/>
      <c r="I21" s="9"/>
      <c r="J21" s="9"/>
    </row>
    <row r="22" spans="1:10" ht="23.25" customHeight="1">
      <c r="A22" s="10"/>
      <c r="B22" s="10"/>
      <c r="C22" s="100" t="s">
        <v>118</v>
      </c>
      <c r="D22" s="100" t="s">
        <v>119</v>
      </c>
      <c r="E22" s="100" t="s">
        <v>120</v>
      </c>
      <c r="F22" s="100" t="s">
        <v>172</v>
      </c>
      <c r="G22" s="100" t="s">
        <v>173</v>
      </c>
      <c r="H22" s="100" t="s">
        <v>266</v>
      </c>
      <c r="I22" s="100" t="s">
        <v>267</v>
      </c>
      <c r="J22" s="100" t="s">
        <v>268</v>
      </c>
    </row>
    <row r="23" spans="1:10" ht="62.5" customHeight="1">
      <c r="A23" s="158"/>
      <c r="B23" s="158"/>
      <c r="C23" s="847" t="s">
        <v>480</v>
      </c>
      <c r="D23" s="847"/>
      <c r="E23" s="847"/>
      <c r="F23" s="847"/>
      <c r="G23" s="847" t="s">
        <v>427</v>
      </c>
      <c r="H23" s="847"/>
      <c r="I23" s="867" t="s">
        <v>481</v>
      </c>
      <c r="J23" s="868"/>
    </row>
    <row r="24" spans="1:10" ht="22" customHeight="1">
      <c r="A24" s="158"/>
      <c r="B24" s="158"/>
      <c r="C24" s="847" t="s">
        <v>482</v>
      </c>
      <c r="D24" s="867" t="s">
        <v>483</v>
      </c>
      <c r="E24" s="886"/>
      <c r="F24" s="868"/>
      <c r="G24" s="866" t="s">
        <v>484</v>
      </c>
      <c r="H24" s="847" t="s">
        <v>485</v>
      </c>
      <c r="I24" s="141"/>
      <c r="J24" s="847" t="s">
        <v>486</v>
      </c>
    </row>
    <row r="25" spans="1:10" ht="104.15" customHeight="1">
      <c r="A25" s="87" t="s">
        <v>361</v>
      </c>
      <c r="B25" s="161"/>
      <c r="C25" s="847"/>
      <c r="D25" s="201"/>
      <c r="E25" s="36" t="s">
        <v>487</v>
      </c>
      <c r="F25" s="36" t="s">
        <v>488</v>
      </c>
      <c r="G25" s="847"/>
      <c r="H25" s="847"/>
      <c r="I25" s="202"/>
      <c r="J25" s="847"/>
    </row>
    <row r="26" spans="1:10" ht="24" hidden="1">
      <c r="A26" s="41" t="s">
        <v>439</v>
      </c>
      <c r="B26" s="10" t="s">
        <v>440</v>
      </c>
      <c r="C26" s="43"/>
      <c r="D26" s="43"/>
      <c r="E26" s="43"/>
      <c r="F26" s="43"/>
      <c r="G26" s="43"/>
      <c r="H26" s="43"/>
      <c r="I26" s="43"/>
      <c r="J26" s="43"/>
    </row>
    <row r="27" spans="1:10">
      <c r="A27" s="193" t="s">
        <v>441</v>
      </c>
      <c r="B27" s="625" t="s">
        <v>408</v>
      </c>
      <c r="C27" s="213">
        <v>3379443695</v>
      </c>
      <c r="D27" s="213">
        <v>1489471835</v>
      </c>
      <c r="E27" s="213">
        <v>1454573986</v>
      </c>
      <c r="F27" s="213">
        <v>1468972216</v>
      </c>
      <c r="G27" s="213">
        <v>-17307049</v>
      </c>
      <c r="H27" s="213">
        <v>-225023899</v>
      </c>
      <c r="I27" s="213">
        <v>4390063769</v>
      </c>
      <c r="J27" s="213">
        <v>1193340081</v>
      </c>
    </row>
    <row r="28" spans="1:10" hidden="1">
      <c r="A28" s="41" t="s">
        <v>442</v>
      </c>
      <c r="B28" s="13" t="s">
        <v>443</v>
      </c>
      <c r="C28" s="42"/>
      <c r="D28" s="42"/>
      <c r="E28" s="42"/>
      <c r="F28" s="42"/>
      <c r="G28" s="42"/>
      <c r="H28" s="42"/>
      <c r="I28" s="42"/>
      <c r="J28" s="42"/>
    </row>
    <row r="29" spans="1:10" hidden="1">
      <c r="A29" s="41" t="s">
        <v>444</v>
      </c>
      <c r="B29" s="13" t="s">
        <v>445</v>
      </c>
      <c r="C29" s="42"/>
      <c r="D29" s="42"/>
      <c r="E29" s="42"/>
      <c r="F29" s="42"/>
      <c r="G29" s="42"/>
      <c r="H29" s="42"/>
      <c r="I29" s="42"/>
      <c r="J29" s="42"/>
    </row>
    <row r="30" spans="1:10" hidden="1">
      <c r="A30" s="41" t="s">
        <v>446</v>
      </c>
      <c r="B30" s="13" t="s">
        <v>447</v>
      </c>
      <c r="C30" s="42"/>
      <c r="D30" s="42"/>
      <c r="E30" s="42"/>
      <c r="F30" s="42"/>
      <c r="G30" s="42"/>
      <c r="H30" s="42"/>
      <c r="I30" s="42"/>
      <c r="J30" s="42"/>
    </row>
    <row r="31" spans="1:10">
      <c r="A31" s="41" t="s">
        <v>448</v>
      </c>
      <c r="B31" s="13" t="s">
        <v>449</v>
      </c>
      <c r="C31" s="43">
        <v>1067897</v>
      </c>
      <c r="D31" s="43">
        <v>5686</v>
      </c>
      <c r="E31" s="43">
        <v>5686</v>
      </c>
      <c r="F31" s="43">
        <v>5686</v>
      </c>
      <c r="G31" s="43">
        <v>-1861</v>
      </c>
      <c r="H31" s="43">
        <v>-14</v>
      </c>
      <c r="I31" s="43">
        <v>1070276</v>
      </c>
      <c r="J31" s="43">
        <v>5671</v>
      </c>
    </row>
    <row r="32" spans="1:10">
      <c r="A32" s="41" t="s">
        <v>450</v>
      </c>
      <c r="B32" s="13" t="s">
        <v>451</v>
      </c>
      <c r="C32" s="43">
        <v>703937292</v>
      </c>
      <c r="D32" s="43">
        <v>437607837</v>
      </c>
      <c r="E32" s="43">
        <v>430148642</v>
      </c>
      <c r="F32" s="43">
        <v>435690172</v>
      </c>
      <c r="G32" s="43">
        <v>-8693387</v>
      </c>
      <c r="H32" s="43">
        <v>-145150085</v>
      </c>
      <c r="I32" s="43">
        <v>933721820</v>
      </c>
      <c r="J32" s="43">
        <v>284500303</v>
      </c>
    </row>
    <row r="33" spans="1:10">
      <c r="A33" s="41" t="s">
        <v>452</v>
      </c>
      <c r="B33" s="13" t="s">
        <v>455</v>
      </c>
      <c r="C33" s="43">
        <v>2674438506</v>
      </c>
      <c r="D33" s="43">
        <v>1051858313</v>
      </c>
      <c r="E33" s="43">
        <v>1024419658</v>
      </c>
      <c r="F33" s="43">
        <v>1033276358</v>
      </c>
      <c r="G33" s="43">
        <v>-8611800</v>
      </c>
      <c r="H33" s="43">
        <v>-79873800</v>
      </c>
      <c r="I33" s="43">
        <v>3455271673</v>
      </c>
      <c r="J33" s="43">
        <v>908834108</v>
      </c>
    </row>
    <row r="34" spans="1:10" hidden="1">
      <c r="A34" s="41" t="s">
        <v>454</v>
      </c>
      <c r="B34" s="10" t="s">
        <v>489</v>
      </c>
      <c r="C34" s="42"/>
      <c r="D34" s="42"/>
      <c r="E34" s="42"/>
      <c r="F34" s="42"/>
      <c r="G34" s="42"/>
      <c r="H34" s="42"/>
      <c r="I34" s="42"/>
      <c r="J34" s="42"/>
    </row>
    <row r="35" spans="1:10">
      <c r="A35" s="193" t="s">
        <v>456</v>
      </c>
      <c r="B35" s="625" t="s">
        <v>490</v>
      </c>
      <c r="C35" s="213">
        <v>31739138</v>
      </c>
      <c r="D35" s="213">
        <v>2594542</v>
      </c>
      <c r="E35" s="213">
        <v>2470567</v>
      </c>
      <c r="F35" s="213">
        <v>2541536</v>
      </c>
      <c r="G35" s="213">
        <v>914171</v>
      </c>
      <c r="H35" s="213">
        <v>706</v>
      </c>
      <c r="I35" s="213">
        <v>19554938</v>
      </c>
      <c r="J35" s="213">
        <v>406814</v>
      </c>
    </row>
    <row r="36" spans="1:10">
      <c r="A36" s="732">
        <v>100</v>
      </c>
      <c r="B36" s="294" t="s">
        <v>158</v>
      </c>
      <c r="C36" s="735">
        <v>3411182833</v>
      </c>
      <c r="D36" s="735">
        <v>1492066377</v>
      </c>
      <c r="E36" s="735">
        <v>1457044553</v>
      </c>
      <c r="F36" s="735">
        <v>1471513752</v>
      </c>
      <c r="G36" s="735">
        <v>-16392878</v>
      </c>
      <c r="H36" s="735">
        <v>-225023193</v>
      </c>
      <c r="I36" s="735">
        <v>4409618707</v>
      </c>
      <c r="J36" s="735">
        <v>1193746895</v>
      </c>
    </row>
    <row r="37" spans="1:10">
      <c r="A37" s="9"/>
      <c r="B37" s="9"/>
      <c r="C37" s="9"/>
      <c r="D37" s="9"/>
      <c r="E37" s="9"/>
      <c r="F37" s="9"/>
      <c r="G37" s="9"/>
      <c r="H37" s="9"/>
      <c r="I37" s="9"/>
      <c r="J37" s="9"/>
    </row>
  </sheetData>
  <mergeCells count="17">
    <mergeCell ref="A20:J20"/>
    <mergeCell ref="C5:F5"/>
    <mergeCell ref="G5:H5"/>
    <mergeCell ref="I5:J5"/>
    <mergeCell ref="C6:C7"/>
    <mergeCell ref="D6:F6"/>
    <mergeCell ref="G6:G7"/>
    <mergeCell ref="H6:H7"/>
    <mergeCell ref="J6:J7"/>
    <mergeCell ref="C23:F23"/>
    <mergeCell ref="G23:H23"/>
    <mergeCell ref="I23:J23"/>
    <mergeCell ref="C24:C25"/>
    <mergeCell ref="D24:F24"/>
    <mergeCell ref="G24:G25"/>
    <mergeCell ref="H24:H25"/>
    <mergeCell ref="J24:J25"/>
  </mergeCells>
  <pageMargins left="0.70866141732283472" right="0.70866141732283472" top="0.74803149606299213" bottom="0.74803149606299213" header="0.31496062992125984" footer="0.31496062992125984"/>
  <pageSetup paperSize="9" fitToHeight="0" orientation="landscape" r:id="rId1"/>
  <rowBreaks count="1" manualBreakCount="1">
    <brk id="21" max="16383" man="1"/>
  </rowBreaks>
  <customProperties>
    <customPr name="_pios_id" r:id="rId2"/>
  </customProperties>
  <ignoredErrors>
    <ignoredError sqref="A8:A17 A27:A36"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0D924-6788-473C-84C9-F4236AF1E1E2}">
  <sheetPr>
    <pageSetUpPr fitToPage="1"/>
  </sheetPr>
  <dimension ref="A1:I56"/>
  <sheetViews>
    <sheetView showGridLines="0" zoomScaleNormal="100" workbookViewId="0">
      <selection activeCell="J2" sqref="J2"/>
    </sheetView>
  </sheetViews>
  <sheetFormatPr defaultColWidth="8.58203125" defaultRowHeight="14.5"/>
  <cols>
    <col min="1" max="1" width="3.83203125" style="7" customWidth="1"/>
    <col min="2" max="2" width="24.08203125" style="7" customWidth="1"/>
    <col min="3" max="6" width="8.58203125" style="7"/>
    <col min="7" max="7" width="11.33203125" style="7" customWidth="1"/>
    <col min="8" max="8" width="12.83203125" style="7" customWidth="1"/>
    <col min="9" max="9" width="12.08203125" style="7" hidden="1" customWidth="1"/>
    <col min="10" max="16384" width="8.58203125" style="7"/>
  </cols>
  <sheetData>
    <row r="1" spans="1:9" ht="18.5">
      <c r="A1" s="3" t="s">
        <v>491</v>
      </c>
      <c r="B1" s="9"/>
      <c r="C1" s="9"/>
      <c r="D1" s="9"/>
      <c r="E1" s="9"/>
      <c r="F1" s="9"/>
      <c r="G1" s="9"/>
      <c r="H1" s="9"/>
      <c r="I1" s="9"/>
    </row>
    <row r="2" spans="1:9">
      <c r="A2" s="9"/>
      <c r="B2" s="9"/>
      <c r="C2" s="9"/>
      <c r="D2" s="9"/>
      <c r="E2" s="9"/>
      <c r="F2" s="9"/>
      <c r="G2" s="9"/>
      <c r="H2" s="9"/>
      <c r="I2" s="9"/>
    </row>
    <row r="3" spans="1:9" ht="15.5">
      <c r="A3" s="198"/>
      <c r="B3" s="199"/>
      <c r="C3" s="199"/>
      <c r="D3" s="199"/>
      <c r="E3" s="9"/>
      <c r="F3" s="9"/>
      <c r="G3" s="199"/>
      <c r="H3" s="205"/>
      <c r="I3" s="206"/>
    </row>
    <row r="4" spans="1:9" ht="15.5">
      <c r="A4" s="198"/>
      <c r="B4" s="199"/>
      <c r="C4" s="199"/>
      <c r="D4" s="199"/>
      <c r="E4" s="890"/>
      <c r="F4" s="890"/>
      <c r="G4" s="199"/>
      <c r="H4" s="199"/>
      <c r="I4" s="207"/>
    </row>
    <row r="5" spans="1:9">
      <c r="A5" s="10"/>
      <c r="B5" s="10"/>
      <c r="C5" s="125" t="s">
        <v>118</v>
      </c>
      <c r="D5" s="125" t="s">
        <v>119</v>
      </c>
      <c r="E5" s="125" t="s">
        <v>120</v>
      </c>
      <c r="F5" s="125" t="s">
        <v>172</v>
      </c>
      <c r="G5" s="100" t="s">
        <v>173</v>
      </c>
      <c r="H5" s="100" t="s">
        <v>492</v>
      </c>
      <c r="I5" s="100" t="s">
        <v>267</v>
      </c>
    </row>
    <row r="6" spans="1:9" ht="84" customHeight="1">
      <c r="A6" s="10"/>
      <c r="B6" s="10"/>
      <c r="C6" s="867" t="s">
        <v>493</v>
      </c>
      <c r="D6" s="886"/>
      <c r="E6" s="886"/>
      <c r="F6" s="886"/>
      <c r="G6" s="876" t="s">
        <v>494</v>
      </c>
      <c r="H6" s="847" t="s">
        <v>495</v>
      </c>
      <c r="I6" s="847" t="s">
        <v>496</v>
      </c>
    </row>
    <row r="7" spans="1:9" ht="34.5" customHeight="1">
      <c r="A7" s="10"/>
      <c r="B7" s="10"/>
      <c r="C7" s="208"/>
      <c r="D7" s="867" t="s">
        <v>497</v>
      </c>
      <c r="E7" s="868"/>
      <c r="F7" s="886" t="s">
        <v>498</v>
      </c>
      <c r="G7" s="877"/>
      <c r="H7" s="847"/>
      <c r="I7" s="847"/>
    </row>
    <row r="8" spans="1:9">
      <c r="A8" s="10"/>
      <c r="B8" s="10"/>
      <c r="C8" s="208"/>
      <c r="D8" s="888"/>
      <c r="E8" s="847" t="s">
        <v>487</v>
      </c>
      <c r="F8" s="870"/>
      <c r="G8" s="877"/>
      <c r="H8" s="847"/>
      <c r="I8" s="847"/>
    </row>
    <row r="9" spans="1:9">
      <c r="A9" s="197" t="s">
        <v>2026</v>
      </c>
      <c r="B9" s="181"/>
      <c r="C9" s="209"/>
      <c r="D9" s="889"/>
      <c r="E9" s="847"/>
      <c r="F9" s="872"/>
      <c r="G9" s="878"/>
      <c r="H9" s="847"/>
      <c r="I9" s="847"/>
    </row>
    <row r="10" spans="1:9">
      <c r="A10" s="193" t="s">
        <v>441</v>
      </c>
      <c r="B10" s="22" t="s">
        <v>366</v>
      </c>
      <c r="C10" s="213">
        <v>111723312290.64999</v>
      </c>
      <c r="D10" s="213">
        <v>2572653188.3099999</v>
      </c>
      <c r="E10" s="213">
        <v>2430239815.3299999</v>
      </c>
      <c r="F10" s="213">
        <v>111721898578.78</v>
      </c>
      <c r="G10" s="213">
        <v>-703707813.61000001</v>
      </c>
      <c r="H10" s="210"/>
      <c r="I10" s="211"/>
    </row>
    <row r="11" spans="1:9">
      <c r="A11" s="41" t="s">
        <v>442</v>
      </c>
      <c r="B11" s="10" t="s">
        <v>499</v>
      </c>
      <c r="C11" s="43">
        <v>96421606470.779999</v>
      </c>
      <c r="D11" s="43">
        <v>2512628346.8000002</v>
      </c>
      <c r="E11" s="43">
        <v>2405293829.79</v>
      </c>
      <c r="F11" s="43">
        <v>96420193080.039993</v>
      </c>
      <c r="G11" s="43">
        <v>-674448442.54999995</v>
      </c>
      <c r="H11" s="602"/>
      <c r="I11" s="212"/>
    </row>
    <row r="12" spans="1:9">
      <c r="A12" s="41" t="s">
        <v>444</v>
      </c>
      <c r="B12" s="10" t="s">
        <v>500</v>
      </c>
      <c r="C12" s="43">
        <v>6707320791.2799997</v>
      </c>
      <c r="D12" s="43">
        <v>20655104.030000001</v>
      </c>
      <c r="E12" s="43">
        <v>3077916.67</v>
      </c>
      <c r="F12" s="43">
        <v>6707320791.2799997</v>
      </c>
      <c r="G12" s="43">
        <v>-8401984.3100000005</v>
      </c>
      <c r="H12" s="602"/>
      <c r="I12" s="212"/>
    </row>
    <row r="13" spans="1:9">
      <c r="A13" s="41" t="s">
        <v>446</v>
      </c>
      <c r="B13" s="10" t="s">
        <v>501</v>
      </c>
      <c r="C13" s="43">
        <v>3015050614.8099999</v>
      </c>
      <c r="D13" s="43">
        <v>18387271.539999999</v>
      </c>
      <c r="E13" s="43">
        <v>3239792.92</v>
      </c>
      <c r="F13" s="43">
        <v>3015050614.8099999</v>
      </c>
      <c r="G13" s="43">
        <v>-6377882.9199999999</v>
      </c>
      <c r="H13" s="602"/>
      <c r="I13" s="212"/>
    </row>
    <row r="14" spans="1:9">
      <c r="A14" s="41" t="s">
        <v>448</v>
      </c>
      <c r="B14" s="10" t="s">
        <v>502</v>
      </c>
      <c r="C14" s="43">
        <v>3000990384.9899998</v>
      </c>
      <c r="D14" s="43">
        <v>10940325.210000001</v>
      </c>
      <c r="E14" s="43">
        <v>10771682.029999999</v>
      </c>
      <c r="F14" s="43">
        <v>3000990063.8600001</v>
      </c>
      <c r="G14" s="43">
        <v>-12357423</v>
      </c>
      <c r="H14" s="602"/>
      <c r="I14" s="212"/>
    </row>
    <row r="15" spans="1:9">
      <c r="A15" s="41" t="s">
        <v>450</v>
      </c>
      <c r="B15" s="10" t="s">
        <v>503</v>
      </c>
      <c r="C15" s="43">
        <v>2251321103.0999999</v>
      </c>
      <c r="D15" s="43">
        <v>1457746.21</v>
      </c>
      <c r="E15" s="43">
        <v>1457746.21</v>
      </c>
      <c r="F15" s="43">
        <v>2251321103.0999999</v>
      </c>
      <c r="G15" s="43">
        <v>-547839.55000000005</v>
      </c>
      <c r="H15" s="602"/>
      <c r="I15" s="212"/>
    </row>
    <row r="16" spans="1:9">
      <c r="A16" s="41" t="s">
        <v>452</v>
      </c>
      <c r="B16" s="10" t="s">
        <v>504</v>
      </c>
      <c r="C16" s="43">
        <v>150243779.52000001</v>
      </c>
      <c r="D16" s="43">
        <v>3074323.72</v>
      </c>
      <c r="E16" s="43">
        <v>1171482.8999999999</v>
      </c>
      <c r="F16" s="43">
        <v>150243779.52000001</v>
      </c>
      <c r="G16" s="43">
        <v>-821677.66</v>
      </c>
      <c r="H16" s="602"/>
      <c r="I16" s="212"/>
    </row>
    <row r="17" spans="1:9">
      <c r="A17" s="41" t="s">
        <v>454</v>
      </c>
      <c r="B17" s="10" t="s">
        <v>505</v>
      </c>
      <c r="C17" s="43">
        <v>124921048.81999999</v>
      </c>
      <c r="D17" s="43">
        <v>628734.57999999996</v>
      </c>
      <c r="E17" s="43">
        <v>346028.59</v>
      </c>
      <c r="F17" s="43">
        <v>124921048.81999999</v>
      </c>
      <c r="G17" s="43">
        <v>-174131.5</v>
      </c>
      <c r="H17" s="602"/>
      <c r="I17" s="212"/>
    </row>
    <row r="18" spans="1:9">
      <c r="A18" s="41" t="s">
        <v>456</v>
      </c>
      <c r="B18" s="10" t="s">
        <v>506</v>
      </c>
      <c r="C18" s="43">
        <v>51858097.359999999</v>
      </c>
      <c r="D18" s="43">
        <v>4881336.22</v>
      </c>
      <c r="E18" s="43">
        <v>4881336.22</v>
      </c>
      <c r="F18" s="43">
        <v>51858097.359999999</v>
      </c>
      <c r="G18" s="43">
        <v>-578432.12</v>
      </c>
      <c r="H18" s="602"/>
      <c r="I18" s="212"/>
    </row>
    <row r="19" spans="1:9">
      <c r="A19" s="193" t="s">
        <v>457</v>
      </c>
      <c r="B19" s="22" t="s">
        <v>367</v>
      </c>
      <c r="C19" s="213">
        <v>28116804494.91</v>
      </c>
      <c r="D19" s="213">
        <v>240499954.44999999</v>
      </c>
      <c r="E19" s="213">
        <v>198525024.87</v>
      </c>
      <c r="F19" s="210"/>
      <c r="G19" s="210"/>
      <c r="H19" s="213">
        <v>32467758.77</v>
      </c>
      <c r="I19" s="210"/>
    </row>
    <row r="20" spans="1:9">
      <c r="A20" s="41" t="s">
        <v>458</v>
      </c>
      <c r="B20" s="10" t="s">
        <v>499</v>
      </c>
      <c r="C20" s="43">
        <v>24055857330.669998</v>
      </c>
      <c r="D20" s="43">
        <v>214595352.87</v>
      </c>
      <c r="E20" s="43">
        <v>197381228.05000001</v>
      </c>
      <c r="F20" s="602"/>
      <c r="G20" s="602"/>
      <c r="H20" s="43">
        <v>31107383.879999999</v>
      </c>
      <c r="I20" s="44"/>
    </row>
    <row r="21" spans="1:9">
      <c r="A21" s="41" t="s">
        <v>459</v>
      </c>
      <c r="B21" s="10" t="s">
        <v>500</v>
      </c>
      <c r="C21" s="43">
        <v>1400458576.6400001</v>
      </c>
      <c r="D21" s="43">
        <v>1058312.92</v>
      </c>
      <c r="E21" s="43">
        <v>978956.09</v>
      </c>
      <c r="F21" s="602"/>
      <c r="G21" s="602"/>
      <c r="H21" s="43">
        <v>894497.86</v>
      </c>
      <c r="I21" s="44"/>
    </row>
    <row r="22" spans="1:9">
      <c r="A22" s="41" t="s">
        <v>460</v>
      </c>
      <c r="B22" s="10" t="s">
        <v>501</v>
      </c>
      <c r="C22" s="43">
        <v>1043126174.71</v>
      </c>
      <c r="D22" s="43">
        <v>8355881.75</v>
      </c>
      <c r="E22" s="43">
        <v>37868.19</v>
      </c>
      <c r="F22" s="602"/>
      <c r="G22" s="602"/>
      <c r="H22" s="43">
        <v>286287.13</v>
      </c>
      <c r="I22" s="44"/>
    </row>
    <row r="23" spans="1:9">
      <c r="A23" s="41" t="s">
        <v>461</v>
      </c>
      <c r="B23" s="10" t="s">
        <v>502</v>
      </c>
      <c r="C23" s="43">
        <v>728260899.46000004</v>
      </c>
      <c r="D23" s="43">
        <v>14688369.16</v>
      </c>
      <c r="E23" s="43">
        <v>75556.52</v>
      </c>
      <c r="F23" s="602"/>
      <c r="G23" s="602"/>
      <c r="H23" s="43">
        <v>77489.61</v>
      </c>
      <c r="I23" s="44"/>
    </row>
    <row r="24" spans="1:9">
      <c r="A24" s="41" t="s">
        <v>462</v>
      </c>
      <c r="B24" s="10" t="s">
        <v>503</v>
      </c>
      <c r="C24" s="43">
        <v>552243852.25999999</v>
      </c>
      <c r="D24" s="43">
        <v>1451465.32</v>
      </c>
      <c r="E24" s="43">
        <v>14816.77</v>
      </c>
      <c r="F24" s="602"/>
      <c r="G24" s="602"/>
      <c r="H24" s="43">
        <v>12931.96</v>
      </c>
      <c r="I24" s="44"/>
    </row>
    <row r="25" spans="1:9">
      <c r="A25" s="41" t="s">
        <v>463</v>
      </c>
      <c r="B25" s="10" t="s">
        <v>504</v>
      </c>
      <c r="C25" s="43">
        <v>213327968.75</v>
      </c>
      <c r="D25" s="43">
        <v>5727.74</v>
      </c>
      <c r="E25" s="43">
        <v>5727.74</v>
      </c>
      <c r="F25" s="602"/>
      <c r="G25" s="602"/>
      <c r="H25" s="43">
        <v>85113.26</v>
      </c>
      <c r="I25" s="44"/>
    </row>
    <row r="26" spans="1:9">
      <c r="A26" s="41" t="s">
        <v>464</v>
      </c>
      <c r="B26" s="10" t="s">
        <v>505</v>
      </c>
      <c r="C26" s="43">
        <v>107010616.86</v>
      </c>
      <c r="D26" s="43">
        <v>315185.3</v>
      </c>
      <c r="E26" s="43">
        <v>1212.1199999999999</v>
      </c>
      <c r="F26" s="602"/>
      <c r="G26" s="602"/>
      <c r="H26" s="43">
        <v>3970.39</v>
      </c>
      <c r="I26" s="44"/>
    </row>
    <row r="27" spans="1:9">
      <c r="A27" s="41" t="s">
        <v>465</v>
      </c>
      <c r="B27" s="10" t="s">
        <v>506</v>
      </c>
      <c r="C27" s="43">
        <v>16519075.560000001</v>
      </c>
      <c r="D27" s="43">
        <v>29659.39</v>
      </c>
      <c r="E27" s="43">
        <v>29659.39</v>
      </c>
      <c r="F27" s="602"/>
      <c r="G27" s="602"/>
      <c r="H27" s="43">
        <v>84.68</v>
      </c>
      <c r="I27" s="44"/>
    </row>
    <row r="28" spans="1:9">
      <c r="A28" s="732" t="s">
        <v>466</v>
      </c>
      <c r="B28" s="294" t="s">
        <v>158</v>
      </c>
      <c r="C28" s="735">
        <v>139840116785.57001</v>
      </c>
      <c r="D28" s="735">
        <v>2813153142.7600002</v>
      </c>
      <c r="E28" s="735">
        <v>2628764840.1999998</v>
      </c>
      <c r="F28" s="735">
        <v>111721898578.78</v>
      </c>
      <c r="G28" s="735">
        <v>-703707813.61000001</v>
      </c>
      <c r="H28" s="735">
        <v>32467758.77</v>
      </c>
      <c r="I28" s="736"/>
    </row>
    <row r="29" spans="1:9">
      <c r="A29" s="9"/>
      <c r="B29" s="9"/>
      <c r="C29" s="9"/>
      <c r="D29" s="9"/>
      <c r="E29" s="9"/>
      <c r="F29" s="9"/>
      <c r="G29" s="9"/>
      <c r="H29" s="9"/>
      <c r="I29" s="9"/>
    </row>
    <row r="30" spans="1:9">
      <c r="A30" s="447" t="s">
        <v>2194</v>
      </c>
      <c r="B30" s="9"/>
      <c r="C30" s="9"/>
      <c r="D30" s="9"/>
      <c r="E30" s="9"/>
      <c r="F30" s="448"/>
      <c r="G30" s="43"/>
      <c r="H30" s="448"/>
      <c r="I30" s="9"/>
    </row>
    <row r="31" spans="1:9">
      <c r="A31" s="9"/>
      <c r="B31" s="9"/>
      <c r="C31" s="9"/>
      <c r="D31" s="9"/>
      <c r="E31" s="9"/>
      <c r="F31" s="9"/>
      <c r="G31" s="9"/>
      <c r="H31" s="9"/>
      <c r="I31" s="9"/>
    </row>
    <row r="32" spans="1:9">
      <c r="A32" s="10"/>
      <c r="B32" s="10"/>
      <c r="C32" s="125" t="s">
        <v>118</v>
      </c>
      <c r="D32" s="125" t="s">
        <v>119</v>
      </c>
      <c r="E32" s="125" t="s">
        <v>120</v>
      </c>
      <c r="F32" s="125" t="s">
        <v>172</v>
      </c>
      <c r="G32" s="100" t="s">
        <v>173</v>
      </c>
      <c r="H32" s="100" t="s">
        <v>492</v>
      </c>
      <c r="I32" s="100"/>
    </row>
    <row r="33" spans="1:9" ht="84" customHeight="1">
      <c r="A33" s="10"/>
      <c r="B33" s="10"/>
      <c r="C33" s="867" t="s">
        <v>493</v>
      </c>
      <c r="D33" s="886"/>
      <c r="E33" s="886"/>
      <c r="F33" s="886"/>
      <c r="G33" s="876" t="s">
        <v>494</v>
      </c>
      <c r="H33" s="847" t="s">
        <v>495</v>
      </c>
      <c r="I33" s="847"/>
    </row>
    <row r="34" spans="1:9" ht="34.5" customHeight="1">
      <c r="A34" s="10"/>
      <c r="B34" s="10"/>
      <c r="C34" s="208"/>
      <c r="D34" s="867" t="s">
        <v>497</v>
      </c>
      <c r="E34" s="868"/>
      <c r="F34" s="886" t="s">
        <v>498</v>
      </c>
      <c r="G34" s="877"/>
      <c r="H34" s="847"/>
      <c r="I34" s="847"/>
    </row>
    <row r="35" spans="1:9">
      <c r="A35" s="10"/>
      <c r="B35" s="10"/>
      <c r="C35" s="208"/>
      <c r="D35" s="888"/>
      <c r="E35" s="847" t="s">
        <v>487</v>
      </c>
      <c r="F35" s="870"/>
      <c r="G35" s="877"/>
      <c r="H35" s="847"/>
      <c r="I35" s="847"/>
    </row>
    <row r="36" spans="1:9">
      <c r="A36" s="197" t="s">
        <v>361</v>
      </c>
      <c r="B36" s="181"/>
      <c r="C36" s="209"/>
      <c r="D36" s="889"/>
      <c r="E36" s="847"/>
      <c r="F36" s="872"/>
      <c r="G36" s="878"/>
      <c r="H36" s="847"/>
      <c r="I36" s="847"/>
    </row>
    <row r="37" spans="1:9">
      <c r="A37" s="193" t="s">
        <v>441</v>
      </c>
      <c r="B37" s="22" t="s">
        <v>366</v>
      </c>
      <c r="C37" s="213">
        <v>111476504103.17999</v>
      </c>
      <c r="D37" s="213">
        <v>2609725599.79</v>
      </c>
      <c r="E37" s="213">
        <v>2512600897.5500002</v>
      </c>
      <c r="F37" s="213">
        <v>111456358724.8</v>
      </c>
      <c r="G37" s="213">
        <v>-717086980.71000004</v>
      </c>
      <c r="H37" s="210"/>
      <c r="I37" s="210"/>
    </row>
    <row r="38" spans="1:9">
      <c r="A38" s="41" t="s">
        <v>442</v>
      </c>
      <c r="B38" s="10" t="s">
        <v>499</v>
      </c>
      <c r="C38" s="43">
        <v>95864897985.75</v>
      </c>
      <c r="D38" s="43">
        <v>2562874793.6999998</v>
      </c>
      <c r="E38" s="43">
        <v>2488918314.52</v>
      </c>
      <c r="F38" s="43">
        <v>95844752607.369995</v>
      </c>
      <c r="G38" s="43">
        <v>-699622638.70000005</v>
      </c>
      <c r="H38" s="32"/>
      <c r="I38" s="32"/>
    </row>
    <row r="39" spans="1:9">
      <c r="A39" s="41" t="s">
        <v>444</v>
      </c>
      <c r="B39" s="10" t="s">
        <v>500</v>
      </c>
      <c r="C39" s="43">
        <v>7392396386.1400003</v>
      </c>
      <c r="D39" s="43">
        <v>24706276.27</v>
      </c>
      <c r="E39" s="43">
        <v>2857116.48</v>
      </c>
      <c r="F39" s="43">
        <v>7392396386.1400003</v>
      </c>
      <c r="G39" s="43">
        <v>-7003017.8499999996</v>
      </c>
      <c r="H39" s="32"/>
      <c r="I39" s="32"/>
    </row>
    <row r="40" spans="1:9">
      <c r="A40" s="41" t="s">
        <v>446</v>
      </c>
      <c r="B40" s="10" t="s">
        <v>501</v>
      </c>
      <c r="C40" s="43">
        <v>2705175244.8400002</v>
      </c>
      <c r="D40" s="43">
        <v>3683673.03</v>
      </c>
      <c r="E40" s="43">
        <v>3555943.49</v>
      </c>
      <c r="F40" s="43">
        <v>2705175244.8400002</v>
      </c>
      <c r="G40" s="43">
        <v>-1778862.96</v>
      </c>
      <c r="H40" s="32"/>
      <c r="I40" s="32"/>
    </row>
    <row r="41" spans="1:9">
      <c r="A41" s="41" t="s">
        <v>448</v>
      </c>
      <c r="B41" s="10" t="s">
        <v>502</v>
      </c>
      <c r="C41" s="43">
        <v>2559669045.6399999</v>
      </c>
      <c r="D41" s="43">
        <v>6964199.5199999996</v>
      </c>
      <c r="E41" s="43">
        <v>6964199.5199999996</v>
      </c>
      <c r="F41" s="43">
        <v>2559669045.6399999</v>
      </c>
      <c r="G41" s="43">
        <v>-6518748.4699999997</v>
      </c>
      <c r="H41" s="32"/>
      <c r="I41" s="32"/>
    </row>
    <row r="42" spans="1:9">
      <c r="A42" s="41" t="s">
        <v>450</v>
      </c>
      <c r="B42" s="10" t="s">
        <v>503</v>
      </c>
      <c r="C42" s="43">
        <v>2527928334.7800002</v>
      </c>
      <c r="D42" s="43">
        <v>2117666.75</v>
      </c>
      <c r="E42" s="43">
        <v>2107232.39</v>
      </c>
      <c r="F42" s="43">
        <v>2527928334.7800002</v>
      </c>
      <c r="G42" s="43">
        <v>-651584.44999999995</v>
      </c>
      <c r="H42" s="32"/>
      <c r="I42" s="32"/>
    </row>
    <row r="43" spans="1:9">
      <c r="A43" s="41" t="s">
        <v>452</v>
      </c>
      <c r="B43" s="10" t="s">
        <v>504</v>
      </c>
      <c r="C43" s="43">
        <v>198904365.03</v>
      </c>
      <c r="D43" s="43">
        <v>1933687.99</v>
      </c>
      <c r="E43" s="43">
        <v>1096342.8600000001</v>
      </c>
      <c r="F43" s="43">
        <v>198904365.03</v>
      </c>
      <c r="G43" s="43">
        <v>-671883.37</v>
      </c>
      <c r="H43" s="32"/>
      <c r="I43" s="32"/>
    </row>
    <row r="44" spans="1:9">
      <c r="A44" s="41" t="s">
        <v>454</v>
      </c>
      <c r="B44" s="10" t="s">
        <v>505</v>
      </c>
      <c r="C44" s="43">
        <v>193099812.55000001</v>
      </c>
      <c r="D44" s="43">
        <v>456464.36</v>
      </c>
      <c r="E44" s="43">
        <v>139988.51999999999</v>
      </c>
      <c r="F44" s="43">
        <v>193099812.55000001</v>
      </c>
      <c r="G44" s="43">
        <v>-117056.35</v>
      </c>
      <c r="H44" s="32"/>
      <c r="I44" s="32"/>
    </row>
    <row r="45" spans="1:9">
      <c r="A45" s="41" t="s">
        <v>456</v>
      </c>
      <c r="B45" s="10" t="s">
        <v>506</v>
      </c>
      <c r="C45" s="43">
        <v>34432928.450000003</v>
      </c>
      <c r="D45" s="43">
        <v>6988838.1699999999</v>
      </c>
      <c r="E45" s="43">
        <v>6961759.7699999996</v>
      </c>
      <c r="F45" s="43">
        <v>34432928.450000003</v>
      </c>
      <c r="G45" s="43">
        <v>-723188.56</v>
      </c>
      <c r="H45" s="32"/>
      <c r="I45" s="32"/>
    </row>
    <row r="46" spans="1:9">
      <c r="A46" s="193" t="s">
        <v>457</v>
      </c>
      <c r="B46" s="22" t="s">
        <v>367</v>
      </c>
      <c r="C46" s="213">
        <v>28586047064</v>
      </c>
      <c r="D46" s="213">
        <v>186801610.49000001</v>
      </c>
      <c r="E46" s="213">
        <v>177895996.15000001</v>
      </c>
      <c r="F46" s="210"/>
      <c r="G46" s="210"/>
      <c r="H46" s="213">
        <v>-21862867.600000001</v>
      </c>
      <c r="I46" s="213"/>
    </row>
    <row r="47" spans="1:9">
      <c r="A47" s="41" t="s">
        <v>458</v>
      </c>
      <c r="B47" s="10" t="s">
        <v>499</v>
      </c>
      <c r="C47" s="43">
        <v>24510032243.509998</v>
      </c>
      <c r="D47" s="43">
        <v>171418897.34</v>
      </c>
      <c r="E47" s="43">
        <v>168955145.93000001</v>
      </c>
      <c r="F47" s="32"/>
      <c r="G47" s="32"/>
      <c r="H47" s="43">
        <v>-20395003.559999999</v>
      </c>
      <c r="I47" s="43"/>
    </row>
    <row r="48" spans="1:9">
      <c r="A48" s="41" t="s">
        <v>459</v>
      </c>
      <c r="B48" s="10" t="s">
        <v>500</v>
      </c>
      <c r="C48" s="43">
        <v>1452706226.72</v>
      </c>
      <c r="D48" s="43">
        <v>8769412.8100000005</v>
      </c>
      <c r="E48" s="43">
        <v>8769412.8100000005</v>
      </c>
      <c r="F48" s="32"/>
      <c r="G48" s="32"/>
      <c r="H48" s="43">
        <v>-1247175.44</v>
      </c>
      <c r="I48" s="43"/>
    </row>
    <row r="49" spans="1:9">
      <c r="A49" s="41" t="s">
        <v>460</v>
      </c>
      <c r="B49" s="10" t="s">
        <v>501</v>
      </c>
      <c r="C49" s="43">
        <v>1074952987.8800001</v>
      </c>
      <c r="D49" s="43">
        <v>527555.99</v>
      </c>
      <c r="E49" s="43">
        <v>60449.58</v>
      </c>
      <c r="F49" s="32"/>
      <c r="G49" s="32"/>
      <c r="H49" s="43">
        <v>-91209.68</v>
      </c>
      <c r="I49" s="43"/>
    </row>
    <row r="50" spans="1:9">
      <c r="A50" s="41" t="s">
        <v>461</v>
      </c>
      <c r="B50" s="10" t="s">
        <v>502</v>
      </c>
      <c r="C50" s="43">
        <v>684837854.08000004</v>
      </c>
      <c r="D50" s="43">
        <v>5475386.8899999997</v>
      </c>
      <c r="E50" s="43">
        <v>51570.86</v>
      </c>
      <c r="F50" s="32"/>
      <c r="G50" s="32"/>
      <c r="H50" s="43">
        <v>-89265.53</v>
      </c>
      <c r="I50" s="43"/>
    </row>
    <row r="51" spans="1:9">
      <c r="A51" s="41" t="s">
        <v>462</v>
      </c>
      <c r="B51" s="10" t="s">
        <v>503</v>
      </c>
      <c r="C51" s="43">
        <v>515663065.00999999</v>
      </c>
      <c r="D51" s="43">
        <v>3355.43</v>
      </c>
      <c r="E51" s="43">
        <v>3355.43</v>
      </c>
      <c r="F51" s="32"/>
      <c r="G51" s="32"/>
      <c r="H51" s="43">
        <v>-7726.62</v>
      </c>
      <c r="I51" s="43"/>
    </row>
    <row r="52" spans="1:9">
      <c r="A52" s="41" t="s">
        <v>463</v>
      </c>
      <c r="B52" s="10" t="s">
        <v>504</v>
      </c>
      <c r="C52" s="43">
        <v>241723350.91999999</v>
      </c>
      <c r="D52" s="43">
        <v>17320.68</v>
      </c>
      <c r="E52" s="43">
        <v>15026.88</v>
      </c>
      <c r="F52" s="32"/>
      <c r="G52" s="32"/>
      <c r="H52" s="43">
        <v>-15842.55</v>
      </c>
      <c r="I52" s="43"/>
    </row>
    <row r="53" spans="1:9">
      <c r="A53" s="41" t="s">
        <v>464</v>
      </c>
      <c r="B53" s="10" t="s">
        <v>505</v>
      </c>
      <c r="C53" s="43">
        <v>89280167.530000001</v>
      </c>
      <c r="D53" s="43">
        <v>458872.05</v>
      </c>
      <c r="E53" s="43">
        <v>563.74</v>
      </c>
      <c r="F53" s="32"/>
      <c r="G53" s="32"/>
      <c r="H53" s="43">
        <v>-16525.03</v>
      </c>
      <c r="I53" s="43"/>
    </row>
    <row r="54" spans="1:9">
      <c r="A54" s="41" t="s">
        <v>465</v>
      </c>
      <c r="B54" s="10" t="s">
        <v>506</v>
      </c>
      <c r="C54" s="43">
        <v>16851168.350000001</v>
      </c>
      <c r="D54" s="43">
        <v>130809.3</v>
      </c>
      <c r="E54" s="43">
        <v>40470.92</v>
      </c>
      <c r="F54" s="32"/>
      <c r="G54" s="32"/>
      <c r="H54" s="43">
        <v>-119.19</v>
      </c>
      <c r="I54" s="43"/>
    </row>
    <row r="55" spans="1:9">
      <c r="A55" s="732" t="s">
        <v>466</v>
      </c>
      <c r="B55" s="294" t="s">
        <v>158</v>
      </c>
      <c r="C55" s="735">
        <f>+C46+C37</f>
        <v>140062551167.17999</v>
      </c>
      <c r="D55" s="735">
        <f t="shared" ref="D55:G55" si="0">+D46+D37</f>
        <v>2796527210.2799997</v>
      </c>
      <c r="E55" s="735">
        <f t="shared" si="0"/>
        <v>2690496893.7000003</v>
      </c>
      <c r="F55" s="735">
        <f t="shared" si="0"/>
        <v>111456358724.8</v>
      </c>
      <c r="G55" s="735">
        <f t="shared" si="0"/>
        <v>-717086980.71000004</v>
      </c>
      <c r="H55" s="735">
        <f>(+H46+H37)</f>
        <v>-21862867.600000001</v>
      </c>
      <c r="I55" s="735"/>
    </row>
    <row r="56" spans="1:9">
      <c r="A56" s="9"/>
      <c r="B56" s="9"/>
      <c r="C56" s="9"/>
      <c r="D56" s="9"/>
      <c r="E56" s="9"/>
      <c r="F56" s="9"/>
      <c r="G56" s="9"/>
      <c r="H56" s="9"/>
      <c r="I56" s="9"/>
    </row>
  </sheetData>
  <mergeCells count="17">
    <mergeCell ref="E4:F4"/>
    <mergeCell ref="C6:F6"/>
    <mergeCell ref="H6:H9"/>
    <mergeCell ref="I6:I9"/>
    <mergeCell ref="D7:E7"/>
    <mergeCell ref="F7:F9"/>
    <mergeCell ref="D8:D9"/>
    <mergeCell ref="E8:E9"/>
    <mergeCell ref="G6:G9"/>
    <mergeCell ref="I33:I36"/>
    <mergeCell ref="C33:F33"/>
    <mergeCell ref="G33:G36"/>
    <mergeCell ref="H33:H36"/>
    <mergeCell ref="D34:E34"/>
    <mergeCell ref="F34:F36"/>
    <mergeCell ref="D35:D36"/>
    <mergeCell ref="E35:E36"/>
  </mergeCells>
  <phoneticPr fontId="12" type="noConversion"/>
  <pageMargins left="0.70866141732283472" right="0.70866141732283472" top="0.74803149606299213" bottom="0.74803149606299213" header="0.31496062992125984" footer="0.31496062992125984"/>
  <pageSetup paperSize="9" scale="91" fitToHeight="0" orientation="portrait" r:id="rId1"/>
  <rowBreaks count="1" manualBreakCount="1">
    <brk id="31" max="8" man="1"/>
  </rowBreaks>
  <customProperties>
    <customPr name="_pios_id" r:id="rId2"/>
  </customProperties>
  <ignoredErrors>
    <ignoredError sqref="A10:A28 A37:A55"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828B2-3801-4283-9ACD-5E021CB45C8C}">
  <sheetPr>
    <pageSetUpPr fitToPage="1"/>
  </sheetPr>
  <dimension ref="A1:H57"/>
  <sheetViews>
    <sheetView showGridLines="0" zoomScaleNormal="100" workbookViewId="0">
      <selection activeCell="I6" sqref="I6"/>
    </sheetView>
  </sheetViews>
  <sheetFormatPr defaultColWidth="8.58203125" defaultRowHeight="14.5"/>
  <cols>
    <col min="1" max="1" width="4.33203125" style="7" customWidth="1"/>
    <col min="2" max="2" width="42.83203125" style="7" customWidth="1"/>
    <col min="3" max="5" width="8.58203125" style="7"/>
    <col min="6" max="6" width="11.83203125" style="7" customWidth="1"/>
    <col min="7" max="7" width="11.33203125" style="7" customWidth="1"/>
    <col min="8" max="8" width="11.75" style="7" hidden="1" customWidth="1"/>
    <col min="9" max="16384" width="8.58203125" style="7"/>
  </cols>
  <sheetData>
    <row r="1" spans="1:8" ht="18.5">
      <c r="A1" s="650" t="s">
        <v>507</v>
      </c>
      <c r="B1" s="468"/>
      <c r="C1" s="468"/>
      <c r="D1" s="468"/>
      <c r="E1" s="468"/>
      <c r="F1" s="468"/>
      <c r="G1" s="468"/>
      <c r="H1" s="468"/>
    </row>
    <row r="2" spans="1:8">
      <c r="A2" s="468"/>
      <c r="B2" s="468"/>
      <c r="C2" s="468"/>
      <c r="D2" s="468"/>
      <c r="E2" s="468"/>
      <c r="F2" s="468"/>
      <c r="G2" s="468"/>
      <c r="H2" s="468"/>
    </row>
    <row r="3" spans="1:8" ht="15.5">
      <c r="A3" s="651"/>
      <c r="B3" s="647"/>
      <c r="C3" s="647"/>
      <c r="D3" s="897"/>
      <c r="E3" s="897"/>
      <c r="F3" s="647"/>
      <c r="G3" s="647"/>
      <c r="H3" s="647"/>
    </row>
    <row r="4" spans="1:8">
      <c r="A4" s="634"/>
      <c r="B4" s="634"/>
      <c r="C4" s="648" t="s">
        <v>118</v>
      </c>
      <c r="D4" s="648" t="s">
        <v>119</v>
      </c>
      <c r="E4" s="648" t="s">
        <v>120</v>
      </c>
      <c r="F4" s="648" t="s">
        <v>172</v>
      </c>
      <c r="G4" s="648" t="s">
        <v>173</v>
      </c>
      <c r="H4" s="648" t="s">
        <v>266</v>
      </c>
    </row>
    <row r="5" spans="1:8" ht="19.5" customHeight="1">
      <c r="A5" s="634"/>
      <c r="B5" s="634"/>
      <c r="C5" s="898" t="s">
        <v>508</v>
      </c>
      <c r="D5" s="899"/>
      <c r="E5" s="899"/>
      <c r="F5" s="900"/>
      <c r="G5" s="896" t="s">
        <v>494</v>
      </c>
      <c r="H5" s="896" t="s">
        <v>496</v>
      </c>
    </row>
    <row r="6" spans="1:8" ht="49.5" customHeight="1">
      <c r="A6" s="634"/>
      <c r="B6" s="634"/>
      <c r="C6" s="652"/>
      <c r="D6" s="898" t="s">
        <v>497</v>
      </c>
      <c r="E6" s="900"/>
      <c r="F6" s="891" t="s">
        <v>509</v>
      </c>
      <c r="G6" s="896"/>
      <c r="H6" s="896"/>
    </row>
    <row r="7" spans="1:8">
      <c r="A7" s="634"/>
      <c r="B7" s="634"/>
      <c r="C7" s="652"/>
      <c r="D7" s="894"/>
      <c r="E7" s="896" t="s">
        <v>487</v>
      </c>
      <c r="F7" s="892"/>
      <c r="G7" s="896"/>
      <c r="H7" s="896"/>
    </row>
    <row r="8" spans="1:8">
      <c r="A8" s="654" t="s">
        <v>2026</v>
      </c>
      <c r="B8" s="655"/>
      <c r="C8" s="656"/>
      <c r="D8" s="895"/>
      <c r="E8" s="896"/>
      <c r="F8" s="893"/>
      <c r="G8" s="896"/>
      <c r="H8" s="896"/>
    </row>
    <row r="9" spans="1:8">
      <c r="A9" s="657" t="s">
        <v>441</v>
      </c>
      <c r="B9" s="634" t="s">
        <v>510</v>
      </c>
      <c r="C9" s="633">
        <v>1362111096.1600001</v>
      </c>
      <c r="D9" s="633">
        <v>74391747.769999996</v>
      </c>
      <c r="E9" s="633">
        <v>72931592.400000006</v>
      </c>
      <c r="F9" s="633">
        <v>1361798642.1600001</v>
      </c>
      <c r="G9" s="633">
        <v>-31238609.699999999</v>
      </c>
      <c r="H9" s="649"/>
    </row>
    <row r="10" spans="1:8">
      <c r="A10" s="657" t="s">
        <v>442</v>
      </c>
      <c r="B10" s="634" t="s">
        <v>511</v>
      </c>
      <c r="C10" s="633">
        <v>181181537.46000001</v>
      </c>
      <c r="D10" s="633">
        <v>31407159.399999999</v>
      </c>
      <c r="E10" s="633">
        <v>31407159.399999999</v>
      </c>
      <c r="F10" s="633">
        <v>181181537.46000001</v>
      </c>
      <c r="G10" s="633">
        <v>-22353999</v>
      </c>
      <c r="H10" s="649"/>
    </row>
    <row r="11" spans="1:8">
      <c r="A11" s="657" t="s">
        <v>444</v>
      </c>
      <c r="B11" s="634" t="s">
        <v>512</v>
      </c>
      <c r="C11" s="633">
        <v>4253149640.5799999</v>
      </c>
      <c r="D11" s="633">
        <v>161451647.97</v>
      </c>
      <c r="E11" s="633">
        <v>135489538.22999999</v>
      </c>
      <c r="F11" s="633">
        <v>4253104640.5700002</v>
      </c>
      <c r="G11" s="633">
        <v>-76102663.549999997</v>
      </c>
      <c r="H11" s="649"/>
    </row>
    <row r="12" spans="1:8">
      <c r="A12" s="657" t="s">
        <v>446</v>
      </c>
      <c r="B12" s="634" t="s">
        <v>513</v>
      </c>
      <c r="C12" s="633">
        <v>4705001237.4899998</v>
      </c>
      <c r="D12" s="633">
        <v>7269869.2800000003</v>
      </c>
      <c r="E12" s="633">
        <v>7269869.2800000003</v>
      </c>
      <c r="F12" s="633">
        <v>4705001237.4899998</v>
      </c>
      <c r="G12" s="633">
        <v>-3896805.53</v>
      </c>
      <c r="H12" s="649"/>
    </row>
    <row r="13" spans="1:8">
      <c r="A13" s="657" t="s">
        <v>448</v>
      </c>
      <c r="B13" s="634" t="s">
        <v>514</v>
      </c>
      <c r="C13" s="633">
        <v>313142001.14999998</v>
      </c>
      <c r="D13" s="633">
        <v>1883094.42</v>
      </c>
      <c r="E13" s="633">
        <v>1883094.42</v>
      </c>
      <c r="F13" s="633">
        <v>313142001.14999998</v>
      </c>
      <c r="G13" s="633">
        <v>-655543.89</v>
      </c>
      <c r="H13" s="649"/>
    </row>
    <row r="14" spans="1:8">
      <c r="A14" s="657" t="s">
        <v>450</v>
      </c>
      <c r="B14" s="634" t="s">
        <v>515</v>
      </c>
      <c r="C14" s="633">
        <v>2542477192.2399998</v>
      </c>
      <c r="D14" s="633">
        <v>80503959.090000004</v>
      </c>
      <c r="E14" s="633">
        <v>80347136.430000007</v>
      </c>
      <c r="F14" s="633">
        <v>2542477192.2399998</v>
      </c>
      <c r="G14" s="633">
        <v>-33842818.689999998</v>
      </c>
      <c r="H14" s="649"/>
    </row>
    <row r="15" spans="1:8">
      <c r="A15" s="657" t="s">
        <v>452</v>
      </c>
      <c r="B15" s="634" t="s">
        <v>516</v>
      </c>
      <c r="C15" s="633">
        <v>3985280780.2199998</v>
      </c>
      <c r="D15" s="633">
        <v>76538702.329999998</v>
      </c>
      <c r="E15" s="633">
        <v>56882938.939999998</v>
      </c>
      <c r="F15" s="633">
        <v>3985280780.2199998</v>
      </c>
      <c r="G15" s="633">
        <v>-31981091.899999999</v>
      </c>
      <c r="H15" s="649"/>
    </row>
    <row r="16" spans="1:8">
      <c r="A16" s="657" t="s">
        <v>454</v>
      </c>
      <c r="B16" s="634" t="s">
        <v>517</v>
      </c>
      <c r="C16" s="633">
        <v>1713651527.3699999</v>
      </c>
      <c r="D16" s="633">
        <v>82823501.590000004</v>
      </c>
      <c r="E16" s="633">
        <v>81051659.859999999</v>
      </c>
      <c r="F16" s="633">
        <v>1713178217.3699999</v>
      </c>
      <c r="G16" s="633">
        <v>-35544912.899999999</v>
      </c>
      <c r="H16" s="649"/>
    </row>
    <row r="17" spans="1:8">
      <c r="A17" s="657" t="s">
        <v>456</v>
      </c>
      <c r="B17" s="634" t="s">
        <v>518</v>
      </c>
      <c r="C17" s="633">
        <v>294711335.93000001</v>
      </c>
      <c r="D17" s="633">
        <v>29592282.260000002</v>
      </c>
      <c r="E17" s="633">
        <v>29561498.149999999</v>
      </c>
      <c r="F17" s="633">
        <v>294711335.93000001</v>
      </c>
      <c r="G17" s="633">
        <v>-6670808.6799999997</v>
      </c>
      <c r="H17" s="649"/>
    </row>
    <row r="18" spans="1:8">
      <c r="A18" s="657" t="s">
        <v>457</v>
      </c>
      <c r="B18" s="634" t="s">
        <v>519</v>
      </c>
      <c r="C18" s="633">
        <v>909790034.52999997</v>
      </c>
      <c r="D18" s="633">
        <v>6574054.4400000004</v>
      </c>
      <c r="E18" s="633">
        <v>6304217.1299999999</v>
      </c>
      <c r="F18" s="633">
        <v>909790033.52999997</v>
      </c>
      <c r="G18" s="633">
        <v>-3511615.73</v>
      </c>
      <c r="H18" s="649"/>
    </row>
    <row r="19" spans="1:8">
      <c r="A19" s="657" t="s">
        <v>458</v>
      </c>
      <c r="B19" s="634" t="s">
        <v>520</v>
      </c>
      <c r="C19" s="633">
        <v>1479465509.0999999</v>
      </c>
      <c r="D19" s="633">
        <v>6227479.4699999997</v>
      </c>
      <c r="E19" s="633">
        <v>5460474.4400000004</v>
      </c>
      <c r="F19" s="633">
        <v>1479465509.0999999</v>
      </c>
      <c r="G19" s="633">
        <v>-2540210.91</v>
      </c>
      <c r="H19" s="649"/>
    </row>
    <row r="20" spans="1:8">
      <c r="A20" s="657" t="s">
        <v>459</v>
      </c>
      <c r="B20" s="634" t="s">
        <v>521</v>
      </c>
      <c r="C20" s="633">
        <v>14880840887.209999</v>
      </c>
      <c r="D20" s="633">
        <v>211057526.94999999</v>
      </c>
      <c r="E20" s="633">
        <v>196960619.43000001</v>
      </c>
      <c r="F20" s="633">
        <v>14880646668.26</v>
      </c>
      <c r="G20" s="633">
        <v>-65505738.280000001</v>
      </c>
      <c r="H20" s="649"/>
    </row>
    <row r="21" spans="1:8">
      <c r="A21" s="657" t="s">
        <v>460</v>
      </c>
      <c r="B21" s="634" t="s">
        <v>522</v>
      </c>
      <c r="C21" s="633">
        <v>1256797795.02</v>
      </c>
      <c r="D21" s="633">
        <v>22504233.550000001</v>
      </c>
      <c r="E21" s="633">
        <v>22504233.550000001</v>
      </c>
      <c r="F21" s="633">
        <v>1256797795.02</v>
      </c>
      <c r="G21" s="633">
        <v>-13137442.710000001</v>
      </c>
      <c r="H21" s="649"/>
    </row>
    <row r="22" spans="1:8">
      <c r="A22" s="657" t="s">
        <v>461</v>
      </c>
      <c r="B22" s="634" t="s">
        <v>523</v>
      </c>
      <c r="C22" s="633">
        <v>782393374.25</v>
      </c>
      <c r="D22" s="633">
        <v>23888958.02</v>
      </c>
      <c r="E22" s="633">
        <v>23567390.140000001</v>
      </c>
      <c r="F22" s="633">
        <v>782393374.25</v>
      </c>
      <c r="G22" s="633">
        <v>-5713030.6500000004</v>
      </c>
      <c r="H22" s="649"/>
    </row>
    <row r="23" spans="1:8" ht="23.15" customHeight="1">
      <c r="A23" s="657" t="s">
        <v>462</v>
      </c>
      <c r="B23" s="634" t="s">
        <v>524</v>
      </c>
      <c r="C23" s="633">
        <v>31810647.91</v>
      </c>
      <c r="D23" s="633"/>
      <c r="E23" s="633"/>
      <c r="F23" s="633">
        <v>31810647.91</v>
      </c>
      <c r="G23" s="633">
        <v>-7574.17</v>
      </c>
      <c r="H23" s="649"/>
    </row>
    <row r="24" spans="1:8">
      <c r="A24" s="657" t="s">
        <v>463</v>
      </c>
      <c r="B24" s="634" t="s">
        <v>525</v>
      </c>
      <c r="C24" s="633">
        <v>43595166.57</v>
      </c>
      <c r="D24" s="633">
        <v>1557546.06</v>
      </c>
      <c r="E24" s="633">
        <v>1440954.49</v>
      </c>
      <c r="F24" s="633">
        <v>43595166.57</v>
      </c>
      <c r="G24" s="633">
        <v>-469751.91</v>
      </c>
      <c r="H24" s="649"/>
    </row>
    <row r="25" spans="1:8">
      <c r="A25" s="657" t="s">
        <v>464</v>
      </c>
      <c r="B25" s="634" t="s">
        <v>526</v>
      </c>
      <c r="C25" s="633">
        <v>359980504.86000001</v>
      </c>
      <c r="D25" s="633">
        <v>7680049.5300000003</v>
      </c>
      <c r="E25" s="633">
        <v>7677329.4400000004</v>
      </c>
      <c r="F25" s="633">
        <v>359980504.86000001</v>
      </c>
      <c r="G25" s="633">
        <v>-4437926.76</v>
      </c>
      <c r="H25" s="649"/>
    </row>
    <row r="26" spans="1:8">
      <c r="A26" s="657" t="s">
        <v>465</v>
      </c>
      <c r="B26" s="634" t="s">
        <v>527</v>
      </c>
      <c r="C26" s="633">
        <v>155058401.53999999</v>
      </c>
      <c r="D26" s="633">
        <v>21783060.059999999</v>
      </c>
      <c r="E26" s="633">
        <v>21760572.219999999</v>
      </c>
      <c r="F26" s="633">
        <v>155058401.53999999</v>
      </c>
      <c r="G26" s="633">
        <v>-12449173.52</v>
      </c>
      <c r="H26" s="649"/>
    </row>
    <row r="27" spans="1:8">
      <c r="A27" s="657" t="s">
        <v>466</v>
      </c>
      <c r="B27" s="634" t="s">
        <v>528</v>
      </c>
      <c r="C27" s="633">
        <v>68126016.090000004</v>
      </c>
      <c r="D27" s="633">
        <v>2697582.91</v>
      </c>
      <c r="E27" s="633">
        <v>1671555.94</v>
      </c>
      <c r="F27" s="633">
        <v>68126016.090000004</v>
      </c>
      <c r="G27" s="633">
        <v>-17603293.460000001</v>
      </c>
      <c r="H27" s="649"/>
    </row>
    <row r="28" spans="1:8">
      <c r="A28" s="732" t="s">
        <v>467</v>
      </c>
      <c r="B28" s="294" t="s">
        <v>158</v>
      </c>
      <c r="C28" s="735">
        <v>39318564685.679993</v>
      </c>
      <c r="D28" s="735">
        <v>849832455.09999979</v>
      </c>
      <c r="E28" s="735">
        <v>784171833.88999999</v>
      </c>
      <c r="F28" s="735">
        <v>39317539701.719994</v>
      </c>
      <c r="G28" s="735">
        <v>-367663011.94</v>
      </c>
      <c r="H28" s="63"/>
    </row>
    <row r="29" spans="1:8">
      <c r="A29" s="468"/>
      <c r="B29" s="468"/>
      <c r="C29" s="468"/>
      <c r="D29" s="468"/>
      <c r="E29" s="468"/>
      <c r="F29" s="468"/>
      <c r="G29" s="468"/>
      <c r="H29" s="468"/>
    </row>
    <row r="30" spans="1:8" ht="31" customHeight="1">
      <c r="A30" s="838" t="s">
        <v>529</v>
      </c>
      <c r="B30" s="838"/>
      <c r="C30" s="838"/>
      <c r="D30" s="838"/>
      <c r="E30" s="838"/>
      <c r="F30" s="838"/>
      <c r="G30" s="838"/>
      <c r="H30" s="468"/>
    </row>
    <row r="31" spans="1:8" ht="15.5">
      <c r="A31" s="651"/>
      <c r="B31" s="647"/>
      <c r="C31" s="647"/>
      <c r="D31" s="897"/>
      <c r="E31" s="897"/>
      <c r="F31" s="647"/>
      <c r="G31" s="647"/>
      <c r="H31" s="468"/>
    </row>
    <row r="32" spans="1:8">
      <c r="A32" s="634"/>
      <c r="B32" s="634"/>
      <c r="C32" s="648" t="s">
        <v>118</v>
      </c>
      <c r="D32" s="648" t="s">
        <v>119</v>
      </c>
      <c r="E32" s="648" t="s">
        <v>120</v>
      </c>
      <c r="F32" s="648" t="s">
        <v>172</v>
      </c>
      <c r="G32" s="648" t="s">
        <v>173</v>
      </c>
      <c r="H32" s="648" t="s">
        <v>266</v>
      </c>
    </row>
    <row r="33" spans="1:8" ht="14.5" customHeight="1">
      <c r="A33" s="634"/>
      <c r="B33" s="634"/>
      <c r="C33" s="898" t="s">
        <v>508</v>
      </c>
      <c r="D33" s="899"/>
      <c r="E33" s="899"/>
      <c r="F33" s="900"/>
      <c r="G33" s="896" t="s">
        <v>494</v>
      </c>
      <c r="H33" s="896" t="s">
        <v>496</v>
      </c>
    </row>
    <row r="34" spans="1:8" ht="14.5" customHeight="1">
      <c r="A34" s="634"/>
      <c r="B34" s="634"/>
      <c r="C34" s="652"/>
      <c r="D34" s="898" t="s">
        <v>497</v>
      </c>
      <c r="E34" s="900"/>
      <c r="F34" s="891" t="s">
        <v>509</v>
      </c>
      <c r="G34" s="896"/>
      <c r="H34" s="896"/>
    </row>
    <row r="35" spans="1:8" ht="14.5" customHeight="1">
      <c r="A35" s="634"/>
      <c r="B35" s="634"/>
      <c r="C35" s="652"/>
      <c r="D35" s="894"/>
      <c r="E35" s="896" t="s">
        <v>487</v>
      </c>
      <c r="F35" s="892"/>
      <c r="G35" s="896"/>
      <c r="H35" s="896"/>
    </row>
    <row r="36" spans="1:8">
      <c r="A36" s="654" t="s">
        <v>361</v>
      </c>
      <c r="B36" s="655"/>
      <c r="C36" s="656"/>
      <c r="D36" s="895"/>
      <c r="E36" s="896"/>
      <c r="F36" s="893"/>
      <c r="G36" s="896"/>
      <c r="H36" s="896"/>
    </row>
    <row r="37" spans="1:8">
      <c r="A37" s="657" t="s">
        <v>441</v>
      </c>
      <c r="B37" s="634" t="s">
        <v>510</v>
      </c>
      <c r="C37" s="633">
        <v>1320310792</v>
      </c>
      <c r="D37" s="633">
        <v>68704004</v>
      </c>
      <c r="E37" s="633">
        <v>64765136</v>
      </c>
      <c r="F37" s="633">
        <v>1320026554</v>
      </c>
      <c r="G37" s="633">
        <v>-27273949</v>
      </c>
      <c r="H37" s="468"/>
    </row>
    <row r="38" spans="1:8">
      <c r="A38" s="657" t="s">
        <v>442</v>
      </c>
      <c r="B38" s="634" t="s">
        <v>511</v>
      </c>
      <c r="C38" s="633">
        <v>129672936</v>
      </c>
      <c r="D38" s="633">
        <v>32831416</v>
      </c>
      <c r="E38" s="633">
        <v>32309842</v>
      </c>
      <c r="F38" s="633">
        <v>129672936</v>
      </c>
      <c r="G38" s="633">
        <v>-22752394</v>
      </c>
      <c r="H38" s="468"/>
    </row>
    <row r="39" spans="1:8">
      <c r="A39" s="657" t="s">
        <v>444</v>
      </c>
      <c r="B39" s="634" t="s">
        <v>512</v>
      </c>
      <c r="C39" s="633">
        <v>3880553412</v>
      </c>
      <c r="D39" s="633">
        <v>256224705</v>
      </c>
      <c r="E39" s="633">
        <v>243075410</v>
      </c>
      <c r="F39" s="633">
        <v>3861735577</v>
      </c>
      <c r="G39" s="633">
        <v>-166475577</v>
      </c>
      <c r="H39" s="468"/>
    </row>
    <row r="40" spans="1:8">
      <c r="A40" s="657" t="s">
        <v>446</v>
      </c>
      <c r="B40" s="634" t="s">
        <v>513</v>
      </c>
      <c r="C40" s="633">
        <v>3904354286</v>
      </c>
      <c r="D40" s="633">
        <v>7618617</v>
      </c>
      <c r="E40" s="633">
        <v>7618617</v>
      </c>
      <c r="F40" s="633">
        <v>3904354286</v>
      </c>
      <c r="G40" s="633">
        <v>-1478963</v>
      </c>
      <c r="H40" s="468"/>
    </row>
    <row r="41" spans="1:8">
      <c r="A41" s="657" t="s">
        <v>448</v>
      </c>
      <c r="B41" s="634" t="s">
        <v>514</v>
      </c>
      <c r="C41" s="633">
        <v>304616957</v>
      </c>
      <c r="D41" s="633">
        <v>663626</v>
      </c>
      <c r="E41" s="633">
        <v>663626</v>
      </c>
      <c r="F41" s="633">
        <v>304616957</v>
      </c>
      <c r="G41" s="633">
        <v>-319765</v>
      </c>
      <c r="H41" s="468"/>
    </row>
    <row r="42" spans="1:8">
      <c r="A42" s="657" t="s">
        <v>450</v>
      </c>
      <c r="B42" s="634" t="s">
        <v>515</v>
      </c>
      <c r="C42" s="633">
        <v>2147599673</v>
      </c>
      <c r="D42" s="633">
        <v>65325932</v>
      </c>
      <c r="E42" s="633">
        <v>64112418</v>
      </c>
      <c r="F42" s="633">
        <v>2147599673</v>
      </c>
      <c r="G42" s="633">
        <v>-31482828</v>
      </c>
      <c r="H42" s="468"/>
    </row>
    <row r="43" spans="1:8">
      <c r="A43" s="657" t="s">
        <v>452</v>
      </c>
      <c r="B43" s="634" t="s">
        <v>516</v>
      </c>
      <c r="C43" s="633">
        <v>3654170564</v>
      </c>
      <c r="D43" s="633">
        <v>126584441</v>
      </c>
      <c r="E43" s="633">
        <v>112189218</v>
      </c>
      <c r="F43" s="633">
        <v>3654170564</v>
      </c>
      <c r="G43" s="633">
        <v>-53599697</v>
      </c>
      <c r="H43" s="468"/>
    </row>
    <row r="44" spans="1:8">
      <c r="A44" s="657" t="s">
        <v>454</v>
      </c>
      <c r="B44" s="634" t="s">
        <v>517</v>
      </c>
      <c r="C44" s="633">
        <v>1638430562</v>
      </c>
      <c r="D44" s="633">
        <v>36757864</v>
      </c>
      <c r="E44" s="633">
        <v>34629301</v>
      </c>
      <c r="F44" s="633">
        <v>1637936752</v>
      </c>
      <c r="G44" s="633">
        <v>-13802298</v>
      </c>
      <c r="H44" s="468"/>
    </row>
    <row r="45" spans="1:8">
      <c r="A45" s="657" t="s">
        <v>456</v>
      </c>
      <c r="B45" s="634" t="s">
        <v>518</v>
      </c>
      <c r="C45" s="633">
        <v>313001590</v>
      </c>
      <c r="D45" s="633">
        <v>34945768</v>
      </c>
      <c r="E45" s="633">
        <v>33834537</v>
      </c>
      <c r="F45" s="633">
        <v>313001590</v>
      </c>
      <c r="G45" s="633">
        <v>-5081635</v>
      </c>
      <c r="H45" s="468"/>
    </row>
    <row r="46" spans="1:8">
      <c r="A46" s="657" t="s">
        <v>457</v>
      </c>
      <c r="B46" s="634" t="s">
        <v>519</v>
      </c>
      <c r="C46" s="633">
        <v>913070088</v>
      </c>
      <c r="D46" s="633">
        <v>6590712</v>
      </c>
      <c r="E46" s="633">
        <v>6574251</v>
      </c>
      <c r="F46" s="633">
        <v>913070087</v>
      </c>
      <c r="G46" s="633">
        <v>-2231334</v>
      </c>
      <c r="H46" s="468"/>
    </row>
    <row r="47" spans="1:8">
      <c r="A47" s="657" t="s">
        <v>458</v>
      </c>
      <c r="B47" s="634" t="s">
        <v>520</v>
      </c>
      <c r="C47" s="633">
        <v>1698443601</v>
      </c>
      <c r="D47" s="633">
        <v>3215789</v>
      </c>
      <c r="E47" s="633">
        <v>3215789</v>
      </c>
      <c r="F47" s="633">
        <v>1698443601</v>
      </c>
      <c r="G47" s="633">
        <v>-2730738</v>
      </c>
      <c r="H47" s="468"/>
    </row>
    <row r="48" spans="1:8">
      <c r="A48" s="657" t="s">
        <v>459</v>
      </c>
      <c r="B48" s="634" t="s">
        <v>521</v>
      </c>
      <c r="C48" s="633">
        <v>13922014445</v>
      </c>
      <c r="D48" s="633">
        <v>172279484</v>
      </c>
      <c r="E48" s="633">
        <v>171766451</v>
      </c>
      <c r="F48" s="633">
        <v>13921789102</v>
      </c>
      <c r="G48" s="633">
        <v>-61956060</v>
      </c>
      <c r="H48" s="468"/>
    </row>
    <row r="49" spans="1:8">
      <c r="A49" s="657" t="s">
        <v>460</v>
      </c>
      <c r="B49" s="634" t="s">
        <v>522</v>
      </c>
      <c r="C49" s="633">
        <v>1965189751</v>
      </c>
      <c r="D49" s="633">
        <v>35092704</v>
      </c>
      <c r="E49" s="633">
        <v>35080114</v>
      </c>
      <c r="F49" s="633">
        <v>1965189751</v>
      </c>
      <c r="G49" s="633">
        <v>-22122933</v>
      </c>
      <c r="H49" s="468"/>
    </row>
    <row r="50" spans="1:8">
      <c r="A50" s="657" t="s">
        <v>461</v>
      </c>
      <c r="B50" s="634" t="s">
        <v>523</v>
      </c>
      <c r="C50" s="633">
        <v>871766279</v>
      </c>
      <c r="D50" s="633">
        <v>15101376</v>
      </c>
      <c r="E50" s="633">
        <v>14694338</v>
      </c>
      <c r="F50" s="633">
        <v>871766279</v>
      </c>
      <c r="G50" s="633">
        <v>-5084870</v>
      </c>
      <c r="H50" s="468"/>
    </row>
    <row r="51" spans="1:8" ht="24.65" customHeight="1">
      <c r="A51" s="657" t="s">
        <v>462</v>
      </c>
      <c r="B51" s="634" t="s">
        <v>524</v>
      </c>
      <c r="C51" s="633">
        <v>31797804</v>
      </c>
      <c r="D51" s="633"/>
      <c r="E51" s="633"/>
      <c r="F51" s="633">
        <v>31797804</v>
      </c>
      <c r="G51" s="633">
        <v>-6803</v>
      </c>
      <c r="H51" s="633"/>
    </row>
    <row r="52" spans="1:8">
      <c r="A52" s="657" t="s">
        <v>463</v>
      </c>
      <c r="B52" s="634" t="s">
        <v>525</v>
      </c>
      <c r="C52" s="633">
        <v>36687665</v>
      </c>
      <c r="D52" s="633">
        <v>1049634</v>
      </c>
      <c r="E52" s="633">
        <v>1049634</v>
      </c>
      <c r="F52" s="633">
        <v>36687665</v>
      </c>
      <c r="G52" s="633">
        <v>-250121</v>
      </c>
      <c r="H52" s="468"/>
    </row>
    <row r="53" spans="1:8">
      <c r="A53" s="657" t="s">
        <v>464</v>
      </c>
      <c r="B53" s="634" t="s">
        <v>526</v>
      </c>
      <c r="C53" s="633">
        <v>340364396</v>
      </c>
      <c r="D53" s="633">
        <v>8045420</v>
      </c>
      <c r="E53" s="633">
        <v>8045420</v>
      </c>
      <c r="F53" s="633">
        <v>340364396</v>
      </c>
      <c r="G53" s="633">
        <v>-3383480</v>
      </c>
      <c r="H53" s="468"/>
    </row>
    <row r="54" spans="1:8">
      <c r="A54" s="657" t="s">
        <v>465</v>
      </c>
      <c r="B54" s="634" t="s">
        <v>527</v>
      </c>
      <c r="C54" s="633">
        <v>155137641</v>
      </c>
      <c r="D54" s="633">
        <v>14373449</v>
      </c>
      <c r="E54" s="633">
        <v>13739154</v>
      </c>
      <c r="F54" s="633">
        <v>155137641</v>
      </c>
      <c r="G54" s="633">
        <v>-9313915</v>
      </c>
      <c r="H54" s="468"/>
    </row>
    <row r="55" spans="1:8">
      <c r="A55" s="657" t="s">
        <v>466</v>
      </c>
      <c r="B55" s="634" t="s">
        <v>528</v>
      </c>
      <c r="C55" s="633">
        <v>150154123</v>
      </c>
      <c r="D55" s="633">
        <v>2187506</v>
      </c>
      <c r="E55" s="633">
        <v>2045960</v>
      </c>
      <c r="F55" s="633">
        <v>150154123</v>
      </c>
      <c r="G55" s="633">
        <v>-27312747</v>
      </c>
      <c r="H55" s="468"/>
    </row>
    <row r="56" spans="1:8">
      <c r="A56" s="732" t="s">
        <v>467</v>
      </c>
      <c r="B56" s="294" t="s">
        <v>158</v>
      </c>
      <c r="C56" s="735">
        <v>37377336565</v>
      </c>
      <c r="D56" s="735">
        <v>887592447</v>
      </c>
      <c r="E56" s="735">
        <v>849409216</v>
      </c>
      <c r="F56" s="735">
        <v>37357515338</v>
      </c>
      <c r="G56" s="735">
        <v>-456660107</v>
      </c>
      <c r="H56" s="735"/>
    </row>
    <row r="57" spans="1:8">
      <c r="A57" s="468"/>
      <c r="B57" s="468"/>
      <c r="C57" s="468"/>
      <c r="D57" s="468"/>
      <c r="E57" s="468"/>
      <c r="F57" s="468"/>
      <c r="G57" s="468"/>
      <c r="H57" s="468"/>
    </row>
  </sheetData>
  <mergeCells count="17">
    <mergeCell ref="D3:E3"/>
    <mergeCell ref="C5:F5"/>
    <mergeCell ref="G5:G8"/>
    <mergeCell ref="H5:H8"/>
    <mergeCell ref="D6:E6"/>
    <mergeCell ref="D7:D8"/>
    <mergeCell ref="E7:E8"/>
    <mergeCell ref="F6:F8"/>
    <mergeCell ref="F34:F36"/>
    <mergeCell ref="D35:D36"/>
    <mergeCell ref="E35:E36"/>
    <mergeCell ref="H33:H36"/>
    <mergeCell ref="A30:G30"/>
    <mergeCell ref="D31:E31"/>
    <mergeCell ref="C33:F33"/>
    <mergeCell ref="G33:G36"/>
    <mergeCell ref="D34:E34"/>
  </mergeCells>
  <pageMargins left="0.70866141732283472" right="0.70866141732283472" top="0.74803149606299213" bottom="0.74803149606299213" header="0.31496062992125984" footer="0.31496062992125984"/>
  <pageSetup paperSize="9" scale="80" orientation="portrait" r:id="rId1"/>
  <customProperties>
    <customPr name="_pios_id" r:id="rId2"/>
  </customProperties>
  <ignoredErrors>
    <ignoredError sqref="A9:A28 A37:A56"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E1CF1-AB7B-46EE-9911-0F12163CDD40}">
  <sheetPr>
    <pageSetUpPr fitToPage="1"/>
  </sheetPr>
  <dimension ref="A1:E16"/>
  <sheetViews>
    <sheetView showGridLines="0" zoomScaleNormal="100" workbookViewId="0">
      <selection activeCell="G7" sqref="G7"/>
    </sheetView>
  </sheetViews>
  <sheetFormatPr defaultColWidth="8.58203125" defaultRowHeight="14.5"/>
  <cols>
    <col min="1" max="1" width="4.33203125" style="7" customWidth="1"/>
    <col min="2" max="2" width="41" style="7" customWidth="1"/>
    <col min="3" max="3" width="10.83203125" style="7" customWidth="1"/>
    <col min="4" max="5" width="11.58203125" style="7" customWidth="1"/>
    <col min="6" max="16384" width="8.58203125" style="7"/>
  </cols>
  <sheetData>
    <row r="1" spans="1:5" ht="18.5">
      <c r="A1" s="3" t="s">
        <v>530</v>
      </c>
      <c r="B1" s="9"/>
      <c r="C1" s="9"/>
      <c r="D1" s="9"/>
      <c r="E1" s="9"/>
    </row>
    <row r="2" spans="1:5" ht="18.5">
      <c r="A2" s="3"/>
      <c r="B2" s="9"/>
      <c r="C2" s="9"/>
      <c r="D2" s="9"/>
      <c r="E2" s="9"/>
    </row>
    <row r="3" spans="1:5">
      <c r="A3" s="905"/>
      <c r="B3" s="905"/>
      <c r="C3" s="17"/>
      <c r="D3" s="17"/>
      <c r="E3" s="17"/>
    </row>
    <row r="4" spans="1:5">
      <c r="A4" s="905"/>
      <c r="B4" s="905"/>
      <c r="C4" s="6"/>
      <c r="D4" s="138" t="s">
        <v>118</v>
      </c>
      <c r="E4" s="138" t="s">
        <v>119</v>
      </c>
    </row>
    <row r="5" spans="1:5">
      <c r="A5" s="905"/>
      <c r="B5" s="905"/>
      <c r="C5" s="6"/>
      <c r="D5" s="847" t="s">
        <v>531</v>
      </c>
      <c r="E5" s="847"/>
    </row>
    <row r="6" spans="1:5">
      <c r="A6" s="905"/>
      <c r="B6" s="905"/>
      <c r="C6" s="10"/>
      <c r="D6" s="847"/>
      <c r="E6" s="847"/>
    </row>
    <row r="7" spans="1:5" ht="38.5" customHeight="1">
      <c r="A7" s="904" t="s">
        <v>2026</v>
      </c>
      <c r="B7" s="904"/>
      <c r="C7" s="181"/>
      <c r="D7" s="36" t="s">
        <v>532</v>
      </c>
      <c r="E7" s="36" t="s">
        <v>533</v>
      </c>
    </row>
    <row r="8" spans="1:5">
      <c r="A8" s="41" t="s">
        <v>441</v>
      </c>
      <c r="B8" s="903" t="s">
        <v>534</v>
      </c>
      <c r="C8" s="903"/>
      <c r="D8" s="43">
        <v>53847.17</v>
      </c>
      <c r="E8" s="43">
        <v>-19880.98</v>
      </c>
    </row>
    <row r="9" spans="1:5" ht="14.15" customHeight="1">
      <c r="A9" s="41" t="s">
        <v>442</v>
      </c>
      <c r="B9" s="903" t="s">
        <v>535</v>
      </c>
      <c r="C9" s="903"/>
      <c r="D9" s="43">
        <v>27791366.41</v>
      </c>
      <c r="E9" s="43">
        <v>-26127803.100000001</v>
      </c>
    </row>
    <row r="10" spans="1:5" hidden="1">
      <c r="A10" s="41" t="s">
        <v>444</v>
      </c>
      <c r="B10" s="901" t="s">
        <v>536</v>
      </c>
      <c r="C10" s="901"/>
      <c r="D10" s="43"/>
      <c r="E10" s="43"/>
    </row>
    <row r="11" spans="1:5">
      <c r="A11" s="41" t="s">
        <v>446</v>
      </c>
      <c r="B11" s="901" t="s">
        <v>537</v>
      </c>
      <c r="C11" s="901"/>
      <c r="D11" s="43">
        <v>4967742.5999999996</v>
      </c>
      <c r="E11" s="43">
        <v>-4437524.53</v>
      </c>
    </row>
    <row r="12" spans="1:5">
      <c r="A12" s="41" t="s">
        <v>448</v>
      </c>
      <c r="B12" s="901" t="s">
        <v>538</v>
      </c>
      <c r="C12" s="901"/>
      <c r="D12" s="43">
        <v>22823623.809999999</v>
      </c>
      <c r="E12" s="43">
        <v>-21690278.57</v>
      </c>
    </row>
    <row r="13" spans="1:5" hidden="1">
      <c r="A13" s="41" t="s">
        <v>450</v>
      </c>
      <c r="B13" s="901" t="s">
        <v>539</v>
      </c>
      <c r="C13" s="901"/>
      <c r="D13" s="43"/>
      <c r="E13" s="43"/>
    </row>
    <row r="14" spans="1:5" hidden="1">
      <c r="A14" s="41" t="s">
        <v>452</v>
      </c>
      <c r="B14" s="901" t="s">
        <v>540</v>
      </c>
      <c r="C14" s="901"/>
      <c r="D14" s="43"/>
      <c r="E14" s="43"/>
    </row>
    <row r="15" spans="1:5">
      <c r="A15" s="732" t="s">
        <v>454</v>
      </c>
      <c r="B15" s="902" t="s">
        <v>158</v>
      </c>
      <c r="C15" s="902"/>
      <c r="D15" s="735">
        <v>27845213.579999998</v>
      </c>
      <c r="E15" s="735">
        <v>-26147684.079999998</v>
      </c>
    </row>
    <row r="16" spans="1:5">
      <c r="A16" s="9"/>
      <c r="B16" s="9"/>
      <c r="C16" s="9"/>
      <c r="D16" s="9"/>
      <c r="E16" s="9"/>
    </row>
  </sheetData>
  <mergeCells count="14">
    <mergeCell ref="A7:B7"/>
    <mergeCell ref="A3:B3"/>
    <mergeCell ref="A4:B4"/>
    <mergeCell ref="A5:B5"/>
    <mergeCell ref="D5:E6"/>
    <mergeCell ref="A6:B6"/>
    <mergeCell ref="B14:C14"/>
    <mergeCell ref="B15:C15"/>
    <mergeCell ref="B8:C8"/>
    <mergeCell ref="B9:C9"/>
    <mergeCell ref="B10:C10"/>
    <mergeCell ref="B11:C11"/>
    <mergeCell ref="B12:C12"/>
    <mergeCell ref="B13:C13"/>
  </mergeCells>
  <pageMargins left="0.70866141732283472" right="0.70866141732283472" top="0.74803149606299213" bottom="0.74803149606299213" header="0.31496062992125984" footer="0.31496062992125984"/>
  <pageSetup paperSize="9" scale="99" fitToHeight="0" orientation="portrait" r:id="rId1"/>
  <customProperties>
    <customPr name="_pios_id" r:id="rId2"/>
  </customProperties>
  <ignoredErrors>
    <ignoredError sqref="A8:A15"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ED6AE-3451-4F88-945A-55AC08E30482}">
  <sheetPr>
    <pageSetUpPr fitToPage="1"/>
  </sheetPr>
  <dimension ref="A1:N30"/>
  <sheetViews>
    <sheetView showGridLines="0" zoomScaleNormal="100" workbookViewId="0">
      <selection activeCell="L1" sqref="L1"/>
    </sheetView>
  </sheetViews>
  <sheetFormatPr defaultColWidth="8.58203125" defaultRowHeight="14.5"/>
  <cols>
    <col min="1" max="1" width="8.58203125" style="7"/>
    <col min="2" max="2" width="52.75" style="7" customWidth="1"/>
    <col min="3" max="3" width="10.58203125" style="7" customWidth="1"/>
    <col min="4" max="4" width="9.58203125" style="7" customWidth="1"/>
    <col min="5" max="5" width="10.83203125" style="7" customWidth="1"/>
    <col min="6" max="6" width="11.33203125" style="7" customWidth="1"/>
    <col min="7" max="16384" width="8.58203125" style="7"/>
  </cols>
  <sheetData>
    <row r="1" spans="1:14" ht="42" customHeight="1">
      <c r="A1" s="906" t="s">
        <v>541</v>
      </c>
      <c r="B1" s="906"/>
      <c r="C1" s="906"/>
      <c r="D1" s="906"/>
      <c r="E1" s="906"/>
      <c r="F1" s="906"/>
      <c r="G1" s="906"/>
      <c r="H1" s="906"/>
      <c r="I1" s="906"/>
      <c r="J1" s="906"/>
      <c r="K1" s="906"/>
      <c r="L1" s="214"/>
      <c r="M1" s="214"/>
      <c r="N1" s="214"/>
    </row>
    <row r="2" spans="1:14" ht="15.65" customHeight="1">
      <c r="A2" s="3"/>
      <c r="B2" s="3"/>
      <c r="C2" s="3"/>
      <c r="D2" s="3"/>
      <c r="E2" s="9"/>
      <c r="F2" s="9"/>
      <c r="G2" s="9"/>
      <c r="H2" s="9"/>
      <c r="I2" s="9"/>
      <c r="J2" s="3"/>
      <c r="K2" s="3"/>
      <c r="L2" s="214"/>
      <c r="M2" s="214"/>
      <c r="N2" s="214"/>
    </row>
    <row r="3" spans="1:14" ht="16" customHeight="1">
      <c r="A3" s="3"/>
      <c r="B3" s="3"/>
      <c r="C3" s="3"/>
      <c r="D3" s="3"/>
      <c r="E3" s="3"/>
      <c r="F3" s="9"/>
      <c r="G3" s="9"/>
      <c r="H3" s="9"/>
      <c r="I3" s="9"/>
      <c r="J3" s="375"/>
      <c r="K3" s="375"/>
      <c r="L3" s="214"/>
      <c r="M3" s="215"/>
      <c r="N3" s="215"/>
    </row>
    <row r="4" spans="1:14" ht="18.5">
      <c r="A4" s="216"/>
      <c r="B4" s="217"/>
      <c r="C4" s="100" t="s">
        <v>118</v>
      </c>
      <c r="D4" s="100" t="s">
        <v>119</v>
      </c>
      <c r="E4" s="100" t="s">
        <v>120</v>
      </c>
      <c r="F4" s="100" t="s">
        <v>172</v>
      </c>
      <c r="G4" s="9"/>
      <c r="H4" s="77"/>
      <c r="I4" s="77"/>
      <c r="J4" s="77"/>
      <c r="K4" s="9"/>
      <c r="L4" s="214"/>
    </row>
    <row r="5" spans="1:14" ht="60">
      <c r="A5" s="217"/>
      <c r="B5" s="218"/>
      <c r="C5" s="880" t="s">
        <v>508</v>
      </c>
      <c r="D5" s="881"/>
      <c r="E5" s="408" t="s">
        <v>542</v>
      </c>
      <c r="F5" s="341" t="s">
        <v>508</v>
      </c>
      <c r="G5" s="9"/>
      <c r="H5" s="77"/>
      <c r="I5" s="77"/>
      <c r="J5" s="77"/>
      <c r="K5" s="9"/>
      <c r="L5" s="214"/>
    </row>
    <row r="6" spans="1:14" ht="39" customHeight="1">
      <c r="A6" s="200" t="s">
        <v>89</v>
      </c>
      <c r="B6" s="219"/>
      <c r="C6" s="409"/>
      <c r="D6" s="342" t="s">
        <v>543</v>
      </c>
      <c r="E6" s="408" t="s">
        <v>544</v>
      </c>
      <c r="F6" s="341" t="s">
        <v>545</v>
      </c>
      <c r="G6" s="9"/>
      <c r="H6" s="77"/>
      <c r="I6" s="77"/>
      <c r="J6" s="77"/>
      <c r="K6" s="9"/>
      <c r="L6" s="214"/>
    </row>
    <row r="7" spans="1:14" ht="24">
      <c r="A7" s="57">
        <v>1</v>
      </c>
      <c r="B7" s="22" t="s">
        <v>2032</v>
      </c>
      <c r="C7" s="220">
        <v>891693749.35999942</v>
      </c>
      <c r="D7" s="220">
        <v>11519122.649999999</v>
      </c>
      <c r="E7" s="220">
        <v>448819118.26000088</v>
      </c>
      <c r="F7" s="220">
        <v>29980023.930000003</v>
      </c>
      <c r="G7" s="9"/>
      <c r="H7" s="9"/>
      <c r="I7" s="9"/>
      <c r="J7" s="9"/>
      <c r="K7" s="9"/>
      <c r="L7" s="214"/>
    </row>
    <row r="8" spans="1:14" ht="16" customHeight="1">
      <c r="A8" s="12">
        <v>2</v>
      </c>
      <c r="B8" s="39" t="s">
        <v>546</v>
      </c>
      <c r="C8" s="40">
        <v>7865619.2399999984</v>
      </c>
      <c r="D8" s="40">
        <v>74918.260000000024</v>
      </c>
      <c r="E8" s="40">
        <v>4241387.5299999993</v>
      </c>
      <c r="F8" s="40">
        <v>66705.740000000005</v>
      </c>
      <c r="G8" s="3"/>
      <c r="H8" s="3"/>
      <c r="I8" s="3"/>
      <c r="J8" s="3"/>
      <c r="K8" s="3"/>
      <c r="L8" s="214"/>
    </row>
    <row r="9" spans="1:14" ht="16" customHeight="1">
      <c r="A9" s="12">
        <v>3</v>
      </c>
      <c r="B9" s="39" t="s">
        <v>547</v>
      </c>
      <c r="C9" s="40">
        <v>2828625.3499999996</v>
      </c>
      <c r="D9" s="40">
        <v>47573.950000000004</v>
      </c>
      <c r="E9" s="40">
        <v>1166570.1099999994</v>
      </c>
      <c r="F9" s="40"/>
      <c r="G9" s="376"/>
      <c r="H9" s="375"/>
      <c r="I9" s="375"/>
      <c r="J9" s="375"/>
      <c r="K9" s="375"/>
      <c r="L9" s="214"/>
    </row>
    <row r="10" spans="1:14" ht="16" customHeight="1">
      <c r="A10" s="12">
        <v>4</v>
      </c>
      <c r="B10" s="39" t="s">
        <v>548</v>
      </c>
      <c r="C10" s="40">
        <v>746826960.09999943</v>
      </c>
      <c r="D10" s="40">
        <v>11444204.390000001</v>
      </c>
      <c r="E10" s="40">
        <v>376613193.4900009</v>
      </c>
      <c r="F10" s="40">
        <v>27982543.060000002</v>
      </c>
      <c r="G10" s="9"/>
      <c r="H10" s="9"/>
      <c r="I10" s="9"/>
      <c r="J10" s="9"/>
      <c r="K10" s="9"/>
      <c r="L10" s="214"/>
    </row>
    <row r="11" spans="1:14" ht="16" customHeight="1">
      <c r="A11" s="12">
        <v>5</v>
      </c>
      <c r="B11" s="39" t="s">
        <v>549</v>
      </c>
      <c r="C11" s="40">
        <v>343723682.11000049</v>
      </c>
      <c r="D11" s="40">
        <v>6952335.3900000015</v>
      </c>
      <c r="E11" s="40">
        <v>159477899.5799998</v>
      </c>
      <c r="F11" s="40">
        <v>6110656.0599999996</v>
      </c>
      <c r="G11" s="9"/>
      <c r="H11" s="9"/>
      <c r="I11" s="9"/>
      <c r="J11" s="9"/>
      <c r="K11" s="9"/>
      <c r="L11" s="214"/>
    </row>
    <row r="12" spans="1:14" ht="16" customHeight="1">
      <c r="A12" s="12">
        <v>6</v>
      </c>
      <c r="B12" s="39" t="s">
        <v>550</v>
      </c>
      <c r="C12" s="40">
        <v>255140873.89999956</v>
      </c>
      <c r="D12" s="40">
        <v>5005604.7700000005</v>
      </c>
      <c r="E12" s="40">
        <v>102971224.84000008</v>
      </c>
      <c r="F12" s="40">
        <v>3350231.4600000004</v>
      </c>
      <c r="G12" s="9"/>
      <c r="H12" s="9"/>
      <c r="I12" s="9"/>
      <c r="J12" s="9"/>
      <c r="K12" s="9"/>
      <c r="L12" s="214"/>
    </row>
    <row r="13" spans="1:14" ht="18.5">
      <c r="A13" s="9"/>
      <c r="B13" s="9"/>
      <c r="C13" s="9"/>
      <c r="D13" s="9"/>
      <c r="E13" s="9"/>
      <c r="F13" s="9"/>
      <c r="G13" s="9"/>
      <c r="H13" s="9"/>
      <c r="I13" s="9"/>
      <c r="J13" s="9"/>
      <c r="K13" s="9"/>
      <c r="L13" s="214"/>
    </row>
    <row r="14" spans="1:14" ht="18.5">
      <c r="A14" s="9"/>
      <c r="B14" s="9"/>
      <c r="C14" s="9"/>
      <c r="D14" s="9"/>
      <c r="E14" s="9"/>
      <c r="F14" s="9"/>
      <c r="G14" s="9"/>
      <c r="H14" s="9"/>
      <c r="I14" s="9"/>
      <c r="J14" s="9"/>
      <c r="K14" s="9"/>
      <c r="L14" s="214"/>
    </row>
    <row r="15" spans="1:14" ht="18.5">
      <c r="A15" s="369" t="s">
        <v>551</v>
      </c>
      <c r="B15" s="369"/>
      <c r="C15" s="369"/>
      <c r="D15" s="369"/>
      <c r="E15" s="369"/>
      <c r="F15" s="369"/>
      <c r="G15" s="9"/>
      <c r="H15" s="9"/>
      <c r="I15" s="9"/>
      <c r="J15" s="9"/>
      <c r="K15" s="9"/>
      <c r="L15" s="214"/>
    </row>
    <row r="16" spans="1:14" ht="18.5">
      <c r="A16" s="9"/>
      <c r="B16" s="9"/>
      <c r="C16" s="9"/>
      <c r="D16" s="9"/>
      <c r="E16" s="9"/>
      <c r="F16" s="9"/>
      <c r="G16" s="9"/>
      <c r="H16" s="9"/>
      <c r="I16" s="9"/>
      <c r="J16" s="9"/>
      <c r="K16" s="9"/>
      <c r="L16" s="214"/>
    </row>
    <row r="17" spans="1:12" ht="18.5">
      <c r="A17" s="370"/>
      <c r="B17" s="370"/>
      <c r="C17" s="368" t="s">
        <v>118</v>
      </c>
      <c r="D17" s="368" t="s">
        <v>119</v>
      </c>
      <c r="E17" s="368" t="s">
        <v>120</v>
      </c>
      <c r="F17" s="368" t="s">
        <v>172</v>
      </c>
      <c r="G17" s="368" t="s">
        <v>173</v>
      </c>
      <c r="H17" s="368" t="s">
        <v>266</v>
      </c>
      <c r="I17" s="368" t="s">
        <v>267</v>
      </c>
      <c r="J17" s="368" t="s">
        <v>268</v>
      </c>
      <c r="K17" s="368" t="s">
        <v>269</v>
      </c>
      <c r="L17" s="214"/>
    </row>
    <row r="18" spans="1:12" ht="18.5">
      <c r="A18" s="372"/>
      <c r="B18" s="372"/>
      <c r="C18" s="907" t="s">
        <v>259</v>
      </c>
      <c r="D18" s="910" t="s">
        <v>508</v>
      </c>
      <c r="E18" s="911"/>
      <c r="F18" s="911"/>
      <c r="G18" s="911"/>
      <c r="H18" s="911"/>
      <c r="I18" s="911"/>
      <c r="J18" s="911"/>
      <c r="K18" s="912"/>
      <c r="L18" s="214"/>
    </row>
    <row r="19" spans="1:12" ht="18.5">
      <c r="A19" s="372"/>
      <c r="B19" s="372"/>
      <c r="C19" s="908"/>
      <c r="D19" s="913"/>
      <c r="E19" s="915" t="s">
        <v>552</v>
      </c>
      <c r="F19" s="915" t="s">
        <v>553</v>
      </c>
      <c r="G19" s="918" t="s">
        <v>554</v>
      </c>
      <c r="H19" s="919"/>
      <c r="I19" s="919"/>
      <c r="J19" s="919"/>
      <c r="K19" s="920"/>
      <c r="L19" s="214"/>
    </row>
    <row r="20" spans="1:12" ht="18.5">
      <c r="A20" s="372"/>
      <c r="B20" s="372"/>
      <c r="C20" s="908"/>
      <c r="D20" s="913"/>
      <c r="E20" s="916"/>
      <c r="F20" s="916"/>
      <c r="G20" s="921" t="s">
        <v>555</v>
      </c>
      <c r="H20" s="915" t="s">
        <v>556</v>
      </c>
      <c r="I20" s="915" t="s">
        <v>557</v>
      </c>
      <c r="J20" s="915" t="s">
        <v>558</v>
      </c>
      <c r="K20" s="921" t="s">
        <v>559</v>
      </c>
      <c r="L20" s="214"/>
    </row>
    <row r="21" spans="1:12" ht="18.5">
      <c r="A21" s="372"/>
      <c r="B21" s="372"/>
      <c r="C21" s="908"/>
      <c r="D21" s="913"/>
      <c r="E21" s="916"/>
      <c r="F21" s="916"/>
      <c r="G21" s="922"/>
      <c r="H21" s="922"/>
      <c r="I21" s="922"/>
      <c r="J21" s="922"/>
      <c r="K21" s="922"/>
      <c r="L21" s="214"/>
    </row>
    <row r="22" spans="1:12" ht="18.5">
      <c r="A22" s="200" t="s">
        <v>2026</v>
      </c>
      <c r="B22" s="373"/>
      <c r="C22" s="909"/>
      <c r="D22" s="914"/>
      <c r="E22" s="917"/>
      <c r="F22" s="917"/>
      <c r="G22" s="923"/>
      <c r="H22" s="923"/>
      <c r="I22" s="923"/>
      <c r="J22" s="923"/>
      <c r="K22" s="923"/>
      <c r="L22" s="214"/>
    </row>
    <row r="23" spans="1:12" ht="14.15" customHeight="1">
      <c r="A23" s="167">
        <v>1</v>
      </c>
      <c r="B23" s="386" t="s">
        <v>560</v>
      </c>
      <c r="C23" s="450">
        <v>63</v>
      </c>
      <c r="D23" s="220">
        <v>22879660.669999998</v>
      </c>
      <c r="E23" s="220"/>
      <c r="F23" s="220">
        <v>22879660.669999998</v>
      </c>
      <c r="G23" s="220">
        <v>22879660.669999998</v>
      </c>
      <c r="H23" s="184"/>
      <c r="I23" s="184"/>
      <c r="J23" s="220"/>
      <c r="K23" s="220"/>
      <c r="L23" s="214"/>
    </row>
    <row r="24" spans="1:12" ht="14.15" customHeight="1">
      <c r="A24" s="47">
        <v>2</v>
      </c>
      <c r="B24" s="371" t="s">
        <v>561</v>
      </c>
      <c r="C24" s="451">
        <v>63</v>
      </c>
      <c r="D24" s="40">
        <v>22879660.669999998</v>
      </c>
      <c r="E24" s="40"/>
      <c r="F24" s="40">
        <v>22879660.669999998</v>
      </c>
      <c r="G24" s="40">
        <v>22879660.669999998</v>
      </c>
      <c r="H24" s="183"/>
      <c r="I24" s="183"/>
      <c r="J24" s="40"/>
      <c r="K24" s="40"/>
      <c r="L24" s="214"/>
    </row>
    <row r="25" spans="1:12" ht="14.15" customHeight="1">
      <c r="A25" s="47">
        <v>3</v>
      </c>
      <c r="B25" s="371" t="s">
        <v>546</v>
      </c>
      <c r="C25" s="737"/>
      <c r="D25" s="40">
        <v>125593.51</v>
      </c>
      <c r="E25" s="40"/>
      <c r="F25" s="40">
        <v>125593.51</v>
      </c>
      <c r="G25" s="40">
        <v>125593.51</v>
      </c>
      <c r="H25" s="183"/>
      <c r="I25" s="183"/>
      <c r="J25" s="40"/>
      <c r="K25" s="40"/>
      <c r="L25" s="214"/>
    </row>
    <row r="26" spans="1:12" ht="14.15" hidden="1" customHeight="1">
      <c r="A26" s="47">
        <v>4</v>
      </c>
      <c r="B26" s="371" t="s">
        <v>562</v>
      </c>
      <c r="C26" s="737"/>
      <c r="D26" s="40"/>
      <c r="E26" s="40"/>
      <c r="F26" s="40"/>
      <c r="G26" s="40"/>
      <c r="H26" s="183"/>
      <c r="I26" s="183"/>
      <c r="J26" s="40"/>
      <c r="K26" s="40"/>
      <c r="L26" s="214"/>
    </row>
    <row r="27" spans="1:12" ht="14.15" customHeight="1">
      <c r="A27" s="47">
        <v>5</v>
      </c>
      <c r="B27" s="371" t="s">
        <v>548</v>
      </c>
      <c r="C27" s="737"/>
      <c r="D27" s="40">
        <v>22716024.16</v>
      </c>
      <c r="E27" s="40"/>
      <c r="F27" s="40">
        <v>22716024.16</v>
      </c>
      <c r="G27" s="40">
        <v>22716024.16</v>
      </c>
      <c r="H27" s="183"/>
      <c r="I27" s="183"/>
      <c r="J27" s="40"/>
      <c r="K27" s="40"/>
      <c r="L27" s="214"/>
    </row>
    <row r="28" spans="1:12" ht="14.15" hidden="1" customHeight="1">
      <c r="A28" s="47">
        <v>6</v>
      </c>
      <c r="B28" s="371" t="s">
        <v>563</v>
      </c>
      <c r="C28" s="737"/>
      <c r="D28" s="40"/>
      <c r="E28" s="40"/>
      <c r="F28" s="40"/>
      <c r="G28" s="40"/>
      <c r="H28" s="183"/>
      <c r="I28" s="183"/>
      <c r="J28" s="40"/>
      <c r="K28" s="40"/>
      <c r="L28" s="214"/>
    </row>
    <row r="29" spans="1:12" ht="14.15" customHeight="1">
      <c r="A29" s="47">
        <v>7</v>
      </c>
      <c r="B29" s="371" t="s">
        <v>564</v>
      </c>
      <c r="C29" s="737"/>
      <c r="D29" s="40">
        <v>8671262.9600000009</v>
      </c>
      <c r="E29" s="40"/>
      <c r="F29" s="40">
        <v>8671262.9600000009</v>
      </c>
      <c r="G29" s="40">
        <v>8671262.9600000009</v>
      </c>
      <c r="H29" s="183"/>
      <c r="I29" s="183"/>
      <c r="J29" s="40"/>
      <c r="K29" s="40"/>
      <c r="L29" s="214"/>
    </row>
    <row r="30" spans="1:12" ht="18.5">
      <c r="A30" s="9"/>
      <c r="B30" s="9"/>
      <c r="C30" s="9"/>
      <c r="D30" s="9"/>
      <c r="E30" s="9"/>
      <c r="F30" s="9"/>
      <c r="G30" s="9"/>
      <c r="H30" s="9"/>
      <c r="I30" s="9"/>
      <c r="J30" s="9"/>
      <c r="K30" s="9"/>
      <c r="L30" s="214"/>
    </row>
  </sheetData>
  <mergeCells count="13">
    <mergeCell ref="A1:K1"/>
    <mergeCell ref="C5:D5"/>
    <mergeCell ref="C18:C22"/>
    <mergeCell ref="D18:K18"/>
    <mergeCell ref="D19:D22"/>
    <mergeCell ref="E19:E22"/>
    <mergeCell ref="F19:F22"/>
    <mergeCell ref="G19:K19"/>
    <mergeCell ref="G20:G22"/>
    <mergeCell ref="H20:H22"/>
    <mergeCell ref="I20:I22"/>
    <mergeCell ref="J20:J22"/>
    <mergeCell ref="K20:K22"/>
  </mergeCells>
  <pageMargins left="0.7" right="0.7" top="0.75" bottom="0.75" header="0.3" footer="0.3"/>
  <pageSetup paperSize="9" scale="80" orientation="landscape" r:id="rId1"/>
  <colBreaks count="1" manualBreakCount="1">
    <brk id="11" max="1048575" man="1"/>
  </colBreaks>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BDB3B-71E7-41C0-920F-78F67D36CD68}">
  <dimension ref="A1:J44"/>
  <sheetViews>
    <sheetView showGridLines="0" zoomScaleNormal="100" workbookViewId="0">
      <selection activeCell="H5" sqref="H5"/>
    </sheetView>
  </sheetViews>
  <sheetFormatPr defaultColWidth="8.58203125" defaultRowHeight="14.5"/>
  <cols>
    <col min="1" max="1" width="5.5" style="469" customWidth="1"/>
    <col min="2" max="2" width="39.5" style="469" customWidth="1"/>
    <col min="3" max="7" width="12.25" style="469" customWidth="1"/>
    <col min="8" max="8" width="16.33203125" style="469" bestFit="1" customWidth="1"/>
    <col min="9" max="16384" width="8.58203125" style="469"/>
  </cols>
  <sheetData>
    <row r="1" spans="1:7" ht="20.5">
      <c r="A1" s="3" t="s">
        <v>2028</v>
      </c>
      <c r="B1" s="569"/>
      <c r="C1" s="569"/>
      <c r="D1" s="570"/>
      <c r="E1" s="570"/>
      <c r="F1" s="570"/>
      <c r="G1" s="77"/>
    </row>
    <row r="2" spans="1:7">
      <c r="A2"/>
      <c r="B2"/>
      <c r="C2"/>
      <c r="D2"/>
      <c r="E2"/>
      <c r="F2"/>
      <c r="G2" s="77"/>
    </row>
    <row r="3" spans="1:7">
      <c r="A3" s="571"/>
      <c r="B3" s="571"/>
      <c r="C3" s="571"/>
      <c r="D3" s="571"/>
      <c r="E3" s="571"/>
      <c r="F3"/>
      <c r="G3" s="77"/>
    </row>
    <row r="4" spans="1:7">
      <c r="A4" s="572"/>
      <c r="B4" s="572"/>
      <c r="C4" s="572"/>
      <c r="D4" s="573"/>
      <c r="E4" s="573"/>
      <c r="F4"/>
      <c r="G4" s="77"/>
    </row>
    <row r="5" spans="1:7" ht="88" customHeight="1">
      <c r="A5" s="574"/>
      <c r="B5" s="574"/>
      <c r="C5" s="456" t="s">
        <v>2027</v>
      </c>
      <c r="D5" s="327" t="s">
        <v>1983</v>
      </c>
      <c r="E5" s="327" t="s">
        <v>1984</v>
      </c>
      <c r="F5" s="327" t="s">
        <v>1985</v>
      </c>
      <c r="G5" s="327" t="s">
        <v>1986</v>
      </c>
    </row>
    <row r="6" spans="1:7">
      <c r="A6" s="466" t="s">
        <v>2026</v>
      </c>
      <c r="B6" s="575"/>
      <c r="C6" s="100" t="s">
        <v>118</v>
      </c>
      <c r="D6" s="454" t="s">
        <v>119</v>
      </c>
      <c r="E6" s="454" t="s">
        <v>120</v>
      </c>
      <c r="F6" s="454" t="s">
        <v>172</v>
      </c>
      <c r="G6" s="454" t="s">
        <v>173</v>
      </c>
    </row>
    <row r="7" spans="1:7">
      <c r="A7" s="576">
        <v>1</v>
      </c>
      <c r="B7" s="576" t="s">
        <v>609</v>
      </c>
      <c r="C7" s="577"/>
      <c r="D7" s="577">
        <v>44576558213.769997</v>
      </c>
      <c r="E7" s="578">
        <v>1</v>
      </c>
      <c r="F7" s="578"/>
      <c r="G7" s="578"/>
    </row>
    <row r="8" spans="1:7">
      <c r="A8" s="576">
        <v>1.1000000000000001</v>
      </c>
      <c r="B8" s="576" t="s">
        <v>1987</v>
      </c>
      <c r="C8" s="577"/>
      <c r="D8" s="577">
        <v>4312498961.0600004</v>
      </c>
      <c r="E8" s="578">
        <v>1</v>
      </c>
      <c r="F8" s="578"/>
      <c r="G8" s="578"/>
    </row>
    <row r="9" spans="1:7">
      <c r="A9" s="576">
        <v>1.2</v>
      </c>
      <c r="B9" s="576" t="s">
        <v>1988</v>
      </c>
      <c r="C9" s="577"/>
      <c r="D9" s="577">
        <v>120670040.69</v>
      </c>
      <c r="E9" s="578">
        <v>1</v>
      </c>
      <c r="F9" s="578"/>
      <c r="G9" s="578"/>
    </row>
    <row r="10" spans="1:7" ht="12" customHeight="1">
      <c r="A10" s="576">
        <v>2</v>
      </c>
      <c r="B10" s="576" t="s">
        <v>349</v>
      </c>
      <c r="C10" s="579"/>
      <c r="D10" s="577">
        <v>6914026370.9219999</v>
      </c>
      <c r="E10" s="578">
        <v>1</v>
      </c>
      <c r="F10" s="578"/>
      <c r="G10" s="578"/>
    </row>
    <row r="11" spans="1:7">
      <c r="A11" s="576">
        <v>3</v>
      </c>
      <c r="B11" s="576" t="s">
        <v>350</v>
      </c>
      <c r="C11" s="579">
        <v>54428254084.730003</v>
      </c>
      <c r="D11" s="579">
        <v>48151179794.709999</v>
      </c>
      <c r="E11" s="578">
        <v>0.11650000000000001</v>
      </c>
      <c r="F11" s="578">
        <v>0.88090000000000002</v>
      </c>
      <c r="G11" s="578">
        <v>2.5999999999999999E-3</v>
      </c>
    </row>
    <row r="12" spans="1:7" ht="24.65" hidden="1" customHeight="1">
      <c r="A12" s="576">
        <v>3.1</v>
      </c>
      <c r="B12" s="576" t="s">
        <v>1989</v>
      </c>
      <c r="C12" s="40"/>
      <c r="D12" s="40"/>
      <c r="E12" s="170"/>
      <c r="F12" s="170"/>
      <c r="G12" s="170"/>
    </row>
    <row r="13" spans="1:7" ht="24.65" hidden="1" customHeight="1">
      <c r="A13" s="576">
        <v>3.2</v>
      </c>
      <c r="B13" s="576" t="s">
        <v>1990</v>
      </c>
      <c r="C13" s="40"/>
      <c r="D13" s="40"/>
      <c r="E13" s="170"/>
      <c r="F13" s="170"/>
      <c r="G13" s="170"/>
    </row>
    <row r="14" spans="1:7">
      <c r="A14" s="576">
        <v>4</v>
      </c>
      <c r="B14" s="576" t="s">
        <v>370</v>
      </c>
      <c r="C14" s="577">
        <v>59972407484.489998</v>
      </c>
      <c r="D14" s="579">
        <v>61687960698.010002</v>
      </c>
      <c r="E14" s="578">
        <v>1.6000000000000001E-3</v>
      </c>
      <c r="F14" s="578">
        <v>0.97219999999999995</v>
      </c>
      <c r="G14" s="578">
        <v>2.6200000000000001E-2</v>
      </c>
    </row>
    <row r="15" spans="1:7">
      <c r="A15" s="576">
        <v>4.0999999999999996</v>
      </c>
      <c r="B15" s="576" t="s">
        <v>1991</v>
      </c>
      <c r="C15" s="577">
        <v>876193627.82000005</v>
      </c>
      <c r="D15" s="577">
        <v>879336480.95000005</v>
      </c>
      <c r="E15" s="578">
        <v>3.5999999999999999E-3</v>
      </c>
      <c r="F15" s="578">
        <v>0.99639999999999995</v>
      </c>
      <c r="G15" s="578"/>
    </row>
    <row r="16" spans="1:7">
      <c r="A16" s="576">
        <v>4.2</v>
      </c>
      <c r="B16" s="576" t="s">
        <v>1992</v>
      </c>
      <c r="C16" s="577">
        <v>49187272901.5</v>
      </c>
      <c r="D16" s="577">
        <v>49187272901.5</v>
      </c>
      <c r="E16" s="578"/>
      <c r="F16" s="578">
        <v>1</v>
      </c>
      <c r="G16" s="578"/>
    </row>
    <row r="17" spans="1:10" hidden="1">
      <c r="A17" s="576">
        <v>4.3</v>
      </c>
      <c r="B17" s="576" t="s">
        <v>1993</v>
      </c>
      <c r="C17" s="40"/>
      <c r="D17" s="40"/>
      <c r="E17" s="170"/>
      <c r="F17" s="170"/>
      <c r="G17" s="170"/>
    </row>
    <row r="18" spans="1:10">
      <c r="A18" s="576">
        <v>4.4000000000000004</v>
      </c>
      <c r="B18" s="576" t="s">
        <v>1994</v>
      </c>
      <c r="C18" s="577">
        <v>907806170.03999996</v>
      </c>
      <c r="D18" s="577">
        <v>1009167568.24</v>
      </c>
      <c r="E18" s="578">
        <v>9.4200000000000006E-2</v>
      </c>
      <c r="F18" s="578">
        <v>0.89959999999999996</v>
      </c>
      <c r="G18" s="578">
        <v>6.1999999999999998E-3</v>
      </c>
      <c r="H18" s="580"/>
    </row>
    <row r="19" spans="1:10">
      <c r="A19" s="576">
        <v>4.5</v>
      </c>
      <c r="B19" s="576" t="s">
        <v>1995</v>
      </c>
      <c r="C19" s="577">
        <v>9001134785.1299992</v>
      </c>
      <c r="D19" s="579">
        <v>10612183747.25</v>
      </c>
      <c r="E19" s="578"/>
      <c r="F19" s="578">
        <v>0.84819999999999995</v>
      </c>
      <c r="G19" s="578">
        <v>0.15179999999999999</v>
      </c>
      <c r="H19" s="580"/>
    </row>
    <row r="20" spans="1:10">
      <c r="A20" s="576">
        <v>5</v>
      </c>
      <c r="B20" s="576" t="s">
        <v>374</v>
      </c>
      <c r="C20" s="577">
        <v>2430773003.21</v>
      </c>
      <c r="D20" s="577">
        <v>2431919741.27</v>
      </c>
      <c r="E20" s="578">
        <v>2.9999999999999997E-4</v>
      </c>
      <c r="F20" s="578">
        <v>0.99950000000000006</v>
      </c>
      <c r="G20" s="578">
        <v>2.0000000000000001E-4</v>
      </c>
      <c r="H20" s="580"/>
    </row>
    <row r="21" spans="1:10">
      <c r="A21" s="576">
        <v>6</v>
      </c>
      <c r="B21" s="576" t="s">
        <v>1996</v>
      </c>
      <c r="C21" s="577">
        <v>1017879586.38</v>
      </c>
      <c r="D21" s="577">
        <v>1116534941.4200001</v>
      </c>
      <c r="E21" s="578">
        <v>8.8400000000000006E-2</v>
      </c>
      <c r="F21" s="578">
        <v>0.91159999999999997</v>
      </c>
      <c r="G21" s="578"/>
      <c r="H21" s="580"/>
      <c r="I21" s="580"/>
      <c r="J21" s="580"/>
    </row>
    <row r="22" spans="1:10">
      <c r="A22" s="581">
        <v>7</v>
      </c>
      <c r="B22" s="581" t="s">
        <v>1997</v>
      </c>
      <c r="C22" s="582">
        <v>117849314158.81</v>
      </c>
      <c r="D22" s="582">
        <f>+D7+D10+D11+D14+D20+D21</f>
        <v>164878179760.10199</v>
      </c>
      <c r="E22" s="583">
        <v>0.34760000000000002</v>
      </c>
      <c r="F22" s="583">
        <v>0.64180000000000004</v>
      </c>
      <c r="G22" s="583">
        <v>1.06E-2</v>
      </c>
      <c r="H22" s="580"/>
      <c r="I22" s="580"/>
      <c r="J22" s="580"/>
    </row>
    <row r="23" spans="1:10">
      <c r="A23" s="77"/>
      <c r="B23" s="77"/>
      <c r="C23" s="77"/>
      <c r="D23" s="77"/>
      <c r="E23" s="77"/>
      <c r="F23" s="77"/>
      <c r="G23" s="77"/>
      <c r="H23" s="580"/>
      <c r="I23" s="580"/>
      <c r="J23" s="580"/>
    </row>
    <row r="24" spans="1:10" ht="43.5" customHeight="1">
      <c r="A24" s="924" t="s">
        <v>2357</v>
      </c>
      <c r="B24" s="924"/>
      <c r="C24" s="924"/>
      <c r="D24" s="924"/>
      <c r="E24" s="924"/>
      <c r="F24" s="924"/>
      <c r="G24" s="924"/>
      <c r="H24" s="580"/>
    </row>
    <row r="25" spans="1:10">
      <c r="A25" s="77"/>
      <c r="B25" s="77"/>
      <c r="C25" s="77"/>
      <c r="D25" s="77"/>
      <c r="E25" s="77"/>
      <c r="F25" s="77"/>
      <c r="G25" s="77"/>
      <c r="H25" s="580"/>
    </row>
    <row r="26" spans="1:10" ht="84">
      <c r="A26" s="574"/>
      <c r="B26" s="574"/>
      <c r="C26" s="594" t="s">
        <v>2027</v>
      </c>
      <c r="D26" s="327" t="s">
        <v>1983</v>
      </c>
      <c r="E26" s="327" t="s">
        <v>1984</v>
      </c>
      <c r="F26" s="327" t="s">
        <v>1985</v>
      </c>
      <c r="G26" s="327" t="s">
        <v>1986</v>
      </c>
    </row>
    <row r="27" spans="1:10">
      <c r="A27" s="604" t="s">
        <v>361</v>
      </c>
      <c r="B27" s="575"/>
      <c r="C27" s="100" t="s">
        <v>118</v>
      </c>
      <c r="D27" s="454" t="s">
        <v>119</v>
      </c>
      <c r="E27" s="454" t="s">
        <v>120</v>
      </c>
      <c r="F27" s="454" t="s">
        <v>172</v>
      </c>
      <c r="G27" s="454" t="s">
        <v>173</v>
      </c>
    </row>
    <row r="28" spans="1:10">
      <c r="A28" s="576">
        <v>1</v>
      </c>
      <c r="B28" s="576" t="s">
        <v>609</v>
      </c>
      <c r="C28" s="577"/>
      <c r="D28" s="577">
        <v>43630283323.344902</v>
      </c>
      <c r="E28" s="578">
        <v>1</v>
      </c>
      <c r="F28" s="578">
        <v>0</v>
      </c>
      <c r="G28" s="578"/>
    </row>
    <row r="29" spans="1:10">
      <c r="A29" s="576">
        <v>1.1000000000000001</v>
      </c>
      <c r="B29" s="576" t="s">
        <v>1987</v>
      </c>
      <c r="C29" s="577"/>
      <c r="D29" s="577">
        <v>3984182659.3003001</v>
      </c>
      <c r="E29" s="578">
        <v>1</v>
      </c>
      <c r="F29" s="578">
        <v>0</v>
      </c>
      <c r="G29" s="578"/>
      <c r="H29" s="7"/>
    </row>
    <row r="30" spans="1:10">
      <c r="A30" s="576">
        <v>1.2</v>
      </c>
      <c r="B30" s="576" t="s">
        <v>1988</v>
      </c>
      <c r="C30" s="577"/>
      <c r="D30" s="577">
        <v>193137237.66499999</v>
      </c>
      <c r="E30" s="578">
        <v>1</v>
      </c>
      <c r="F30" s="578">
        <v>0</v>
      </c>
      <c r="G30" s="578"/>
    </row>
    <row r="31" spans="1:10">
      <c r="A31" s="576">
        <v>2</v>
      </c>
      <c r="B31" s="576" t="s">
        <v>349</v>
      </c>
      <c r="C31" s="579">
        <v>7741577418.4399977</v>
      </c>
      <c r="D31" s="579">
        <v>7326077711.8110008</v>
      </c>
      <c r="E31" s="578">
        <v>4.2418260741214728E-2</v>
      </c>
      <c r="F31" s="578">
        <v>0.9575817392587852</v>
      </c>
      <c r="G31" s="578"/>
    </row>
    <row r="32" spans="1:10">
      <c r="A32" s="576">
        <v>3</v>
      </c>
      <c r="B32" s="576" t="s">
        <v>350</v>
      </c>
      <c r="C32" s="579">
        <v>54810672386.843498</v>
      </c>
      <c r="D32" s="579">
        <v>45325525927.846046</v>
      </c>
      <c r="E32" s="578">
        <v>6.9176893272333534E-2</v>
      </c>
      <c r="F32" s="578">
        <v>0.92892168936855646</v>
      </c>
      <c r="G32" s="578">
        <v>1.9014173591100692E-3</v>
      </c>
    </row>
    <row r="33" spans="1:7" ht="24.5" hidden="1">
      <c r="A33" s="576">
        <v>3.1</v>
      </c>
      <c r="B33" s="576" t="s">
        <v>1989</v>
      </c>
      <c r="C33" s="40"/>
      <c r="D33" s="40"/>
      <c r="E33" s="170"/>
      <c r="F33" s="170"/>
      <c r="G33" s="170"/>
    </row>
    <row r="34" spans="1:7" ht="24.5" hidden="1">
      <c r="A34" s="576">
        <v>3.2</v>
      </c>
      <c r="B34" s="576" t="s">
        <v>1990</v>
      </c>
      <c r="C34" s="40"/>
      <c r="D34" s="40"/>
      <c r="E34" s="170"/>
      <c r="F34" s="170"/>
      <c r="G34" s="170"/>
    </row>
    <row r="35" spans="1:7">
      <c r="A35" s="576">
        <v>4</v>
      </c>
      <c r="B35" s="576" t="s">
        <v>370</v>
      </c>
      <c r="C35" s="577">
        <v>60319214253.340446</v>
      </c>
      <c r="D35" s="577">
        <v>61867125659.537918</v>
      </c>
      <c r="E35" s="578">
        <v>1.4828682256341312E-3</v>
      </c>
      <c r="F35" s="578">
        <v>0.97498006591229391</v>
      </c>
      <c r="G35" s="578">
        <v>2.3496876397578668E-2</v>
      </c>
    </row>
    <row r="36" spans="1:7">
      <c r="A36" s="576">
        <v>4.0999999999999996</v>
      </c>
      <c r="B36" s="576" t="s">
        <v>1991</v>
      </c>
      <c r="C36" s="577">
        <v>981018944.98000515</v>
      </c>
      <c r="D36" s="577">
        <v>981018944.97999561</v>
      </c>
      <c r="E36" s="578"/>
      <c r="F36" s="578">
        <v>1</v>
      </c>
      <c r="G36" s="170"/>
    </row>
    <row r="37" spans="1:7">
      <c r="A37" s="576">
        <v>4.2</v>
      </c>
      <c r="B37" s="576" t="s">
        <v>1992</v>
      </c>
      <c r="C37" s="577">
        <v>48838095413.369385</v>
      </c>
      <c r="D37" s="577">
        <v>48840581820.020302</v>
      </c>
      <c r="E37" s="578">
        <v>5.0908620604941143E-5</v>
      </c>
      <c r="F37" s="578">
        <v>0.99994909137939503</v>
      </c>
      <c r="G37" s="170"/>
    </row>
    <row r="38" spans="1:7">
      <c r="A38" s="576">
        <v>4.3</v>
      </c>
      <c r="B38" s="576" t="s">
        <v>1993</v>
      </c>
      <c r="C38" s="40"/>
      <c r="D38" s="40"/>
      <c r="E38" s="170"/>
      <c r="F38" s="170"/>
      <c r="G38" s="170"/>
    </row>
    <row r="39" spans="1:7">
      <c r="A39" s="576">
        <v>4.4000000000000004</v>
      </c>
      <c r="B39" s="576" t="s">
        <v>1994</v>
      </c>
      <c r="C39" s="577">
        <v>895998126.29420424</v>
      </c>
      <c r="D39" s="577">
        <v>991419410.58419895</v>
      </c>
      <c r="E39" s="578">
        <v>9.1433382395826851E-2</v>
      </c>
      <c r="F39" s="578">
        <v>0.9036768041828851</v>
      </c>
      <c r="G39" s="578">
        <v>4.8898134212879453E-3</v>
      </c>
    </row>
    <row r="40" spans="1:7">
      <c r="A40" s="576">
        <v>4.5</v>
      </c>
      <c r="B40" s="576" t="s">
        <v>1995</v>
      </c>
      <c r="C40" s="577">
        <v>9604884568.0210571</v>
      </c>
      <c r="D40" s="577">
        <v>11054888283.277271</v>
      </c>
      <c r="E40" s="578">
        <v>1.0559731314049858E-4</v>
      </c>
      <c r="F40" s="578">
        <v>0.86883596847828992</v>
      </c>
      <c r="G40" s="578">
        <v>0.1310584342085695</v>
      </c>
    </row>
    <row r="41" spans="1:7">
      <c r="A41" s="576">
        <v>5</v>
      </c>
      <c r="B41" s="576" t="s">
        <v>374</v>
      </c>
      <c r="C41" s="577">
        <v>2415465587.3100009</v>
      </c>
      <c r="D41" s="577">
        <v>2421049356.7200007</v>
      </c>
      <c r="E41" s="578">
        <v>2.305929614571529E-3</v>
      </c>
      <c r="F41" s="578">
        <v>0.99769365734139159</v>
      </c>
      <c r="G41" s="170"/>
    </row>
    <row r="42" spans="1:7">
      <c r="A42" s="576">
        <v>6</v>
      </c>
      <c r="B42" s="576" t="s">
        <v>1996</v>
      </c>
      <c r="C42" s="577">
        <v>1015497642.3953098</v>
      </c>
      <c r="D42" s="577">
        <v>1161422123.614109</v>
      </c>
      <c r="E42" s="578">
        <v>0.12564293227402273</v>
      </c>
      <c r="F42" s="578">
        <v>0.87435706772597721</v>
      </c>
      <c r="G42" s="170"/>
    </row>
    <row r="43" spans="1:7">
      <c r="A43" s="581">
        <v>7</v>
      </c>
      <c r="B43" s="581" t="s">
        <v>1997</v>
      </c>
      <c r="C43" s="582">
        <v>126302427288.32924</v>
      </c>
      <c r="D43" s="582">
        <v>161731484102.87396</v>
      </c>
      <c r="E43" s="583">
        <v>0.29258230192792567</v>
      </c>
      <c r="F43" s="583">
        <v>0.6978811853657757</v>
      </c>
      <c r="G43" s="583">
        <v>9.5211328520682682E-3</v>
      </c>
    </row>
    <row r="44" spans="1:7">
      <c r="A44" s="609"/>
      <c r="B44" s="609"/>
      <c r="C44" s="609"/>
      <c r="D44" s="609"/>
      <c r="E44" s="609"/>
      <c r="F44" s="609"/>
      <c r="G44" s="609"/>
    </row>
  </sheetData>
  <mergeCells count="1">
    <mergeCell ref="A24:G24"/>
  </mergeCells>
  <pageMargins left="0.7" right="0.7" top="0.75" bottom="0.75" header="0.3" footer="0.3"/>
  <pageSetup paperSize="9" orientation="landscape"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5FCEE-9BA6-419B-9024-85E68A287BCF}">
  <sheetPr>
    <pageSetUpPr fitToPage="1"/>
  </sheetPr>
  <dimension ref="A1:N63"/>
  <sheetViews>
    <sheetView showGridLines="0" zoomScaleNormal="100" workbookViewId="0">
      <selection activeCell="O2" sqref="O2"/>
    </sheetView>
  </sheetViews>
  <sheetFormatPr defaultColWidth="8.58203125" defaultRowHeight="14.5"/>
  <cols>
    <col min="1" max="1" width="8.58203125" style="38"/>
    <col min="2" max="2" width="22.75" style="38" customWidth="1"/>
    <col min="3" max="6" width="8.58203125" style="38"/>
    <col min="7" max="7" width="10.08203125" style="38" customWidth="1"/>
    <col min="8" max="16384" width="8.58203125" style="38"/>
  </cols>
  <sheetData>
    <row r="1" spans="1:14" ht="18.5">
      <c r="A1" s="3" t="s">
        <v>2029</v>
      </c>
      <c r="B1" s="9"/>
      <c r="C1" s="9"/>
      <c r="D1" s="9"/>
      <c r="E1" s="9"/>
      <c r="F1" s="9"/>
      <c r="G1" s="9"/>
      <c r="H1" s="9"/>
      <c r="I1" s="77"/>
      <c r="J1" s="9"/>
      <c r="K1" s="9"/>
      <c r="L1" s="9"/>
      <c r="M1" s="9"/>
      <c r="N1" s="9"/>
    </row>
    <row r="2" spans="1:14" ht="15.5">
      <c r="A2" s="198"/>
      <c r="B2" s="199"/>
      <c r="C2" s="199"/>
      <c r="D2" s="199"/>
      <c r="E2" s="199"/>
      <c r="F2" s="199"/>
      <c r="G2" s="199"/>
      <c r="H2" s="199"/>
      <c r="I2" s="199"/>
      <c r="J2" s="199"/>
      <c r="K2" s="199"/>
      <c r="L2" s="199"/>
      <c r="M2" s="199"/>
      <c r="N2" s="199"/>
    </row>
    <row r="3" spans="1:14">
      <c r="A3" s="460"/>
      <c r="B3" s="460"/>
      <c r="C3" s="456" t="s">
        <v>118</v>
      </c>
      <c r="D3" s="456" t="s">
        <v>119</v>
      </c>
      <c r="E3" s="456" t="s">
        <v>120</v>
      </c>
      <c r="F3" s="456" t="s">
        <v>172</v>
      </c>
      <c r="G3" s="456" t="s">
        <v>173</v>
      </c>
      <c r="H3" s="456" t="s">
        <v>266</v>
      </c>
      <c r="I3" s="456" t="s">
        <v>267</v>
      </c>
      <c r="J3" s="456" t="s">
        <v>268</v>
      </c>
      <c r="K3" s="456" t="s">
        <v>269</v>
      </c>
      <c r="L3" s="456" t="s">
        <v>270</v>
      </c>
      <c r="M3" s="456" t="s">
        <v>271</v>
      </c>
      <c r="N3" s="456" t="s">
        <v>272</v>
      </c>
    </row>
    <row r="4" spans="1:14">
      <c r="A4" s="460"/>
      <c r="B4" s="460"/>
      <c r="C4" s="847" t="s">
        <v>426</v>
      </c>
      <c r="D4" s="847"/>
      <c r="E4" s="847"/>
      <c r="F4" s="847"/>
      <c r="G4" s="847"/>
      <c r="H4" s="847"/>
      <c r="I4" s="847"/>
      <c r="J4" s="847"/>
      <c r="K4" s="847"/>
      <c r="L4" s="847"/>
      <c r="M4" s="847"/>
      <c r="N4" s="847"/>
    </row>
    <row r="5" spans="1:14">
      <c r="A5" s="460"/>
      <c r="B5" s="460"/>
      <c r="C5" s="869" t="s">
        <v>430</v>
      </c>
      <c r="D5" s="925"/>
      <c r="E5" s="925"/>
      <c r="F5" s="867" t="s">
        <v>431</v>
      </c>
      <c r="G5" s="886"/>
      <c r="H5" s="886"/>
      <c r="I5" s="886"/>
      <c r="J5" s="886"/>
      <c r="K5" s="886"/>
      <c r="L5" s="886"/>
      <c r="M5" s="886"/>
      <c r="N5" s="868"/>
    </row>
    <row r="6" spans="1:14">
      <c r="A6" s="926"/>
      <c r="B6" s="926"/>
      <c r="C6" s="877"/>
      <c r="D6" s="847" t="s">
        <v>1998</v>
      </c>
      <c r="E6" s="847" t="s">
        <v>1999</v>
      </c>
      <c r="F6" s="878"/>
      <c r="G6" s="847" t="s">
        <v>2000</v>
      </c>
      <c r="H6" s="847" t="s">
        <v>2001</v>
      </c>
      <c r="I6" s="847" t="s">
        <v>2002</v>
      </c>
      <c r="J6" s="847" t="s">
        <v>2003</v>
      </c>
      <c r="K6" s="847" t="s">
        <v>2004</v>
      </c>
      <c r="L6" s="847" t="s">
        <v>2005</v>
      </c>
      <c r="M6" s="847" t="s">
        <v>2006</v>
      </c>
      <c r="N6" s="847" t="s">
        <v>487</v>
      </c>
    </row>
    <row r="7" spans="1:14">
      <c r="A7" s="926"/>
      <c r="B7" s="926"/>
      <c r="C7" s="877"/>
      <c r="D7" s="847"/>
      <c r="E7" s="847"/>
      <c r="F7" s="847"/>
      <c r="G7" s="847"/>
      <c r="H7" s="847"/>
      <c r="I7" s="847"/>
      <c r="J7" s="847"/>
      <c r="K7" s="847"/>
      <c r="L7" s="847"/>
      <c r="M7" s="847"/>
      <c r="N7" s="847"/>
    </row>
    <row r="8" spans="1:14" ht="39" customHeight="1">
      <c r="A8" s="87" t="s">
        <v>2026</v>
      </c>
      <c r="B8" s="163"/>
      <c r="C8" s="878"/>
      <c r="D8" s="847"/>
      <c r="E8" s="847"/>
      <c r="F8" s="847"/>
      <c r="G8" s="847"/>
      <c r="H8" s="847"/>
      <c r="I8" s="847"/>
      <c r="J8" s="847"/>
      <c r="K8" s="847"/>
      <c r="L8" s="847"/>
      <c r="M8" s="847"/>
      <c r="N8" s="847"/>
    </row>
    <row r="9" spans="1:14" ht="24">
      <c r="A9" s="193" t="s">
        <v>439</v>
      </c>
      <c r="B9" s="461" t="s">
        <v>440</v>
      </c>
      <c r="C9" s="213">
        <v>35467693474.769997</v>
      </c>
      <c r="D9" s="213">
        <v>35467693474.769997</v>
      </c>
      <c r="E9" s="63"/>
      <c r="F9" s="63"/>
      <c r="G9" s="63"/>
      <c r="H9" s="63"/>
      <c r="I9" s="63"/>
      <c r="J9" s="63"/>
      <c r="K9" s="63"/>
      <c r="L9" s="63"/>
      <c r="M9" s="63"/>
      <c r="N9" s="63"/>
    </row>
    <row r="10" spans="1:14">
      <c r="A10" s="193" t="s">
        <v>441</v>
      </c>
      <c r="B10" s="461" t="s">
        <v>408</v>
      </c>
      <c r="C10" s="213">
        <v>97349189200.904572</v>
      </c>
      <c r="D10" s="213">
        <v>97273169687.689529</v>
      </c>
      <c r="E10" s="213">
        <v>76019513.210000068</v>
      </c>
      <c r="F10" s="213">
        <v>2572653188.3099942</v>
      </c>
      <c r="G10" s="213">
        <v>2053461385.4599929</v>
      </c>
      <c r="H10" s="213">
        <v>67587359.459999889</v>
      </c>
      <c r="I10" s="213">
        <v>81335850.279999852</v>
      </c>
      <c r="J10" s="213">
        <v>117373668.20000005</v>
      </c>
      <c r="K10" s="213">
        <v>145797140.66999996</v>
      </c>
      <c r="L10" s="213">
        <v>46088384.790000021</v>
      </c>
      <c r="M10" s="213">
        <v>61009399.450000003</v>
      </c>
      <c r="N10" s="213">
        <v>2430239815.3299971</v>
      </c>
    </row>
    <row r="11" spans="1:14" hidden="1">
      <c r="A11" s="41" t="s">
        <v>442</v>
      </c>
      <c r="B11" s="13" t="s">
        <v>443</v>
      </c>
      <c r="C11" s="42"/>
      <c r="D11" s="42"/>
      <c r="E11" s="42"/>
      <c r="F11" s="42"/>
      <c r="G11" s="42"/>
      <c r="H11" s="42"/>
      <c r="I11" s="42"/>
      <c r="J11" s="42"/>
      <c r="K11" s="42"/>
      <c r="L11" s="42"/>
      <c r="M11" s="42"/>
      <c r="N11" s="42"/>
    </row>
    <row r="12" spans="1:14">
      <c r="A12" s="41" t="s">
        <v>444</v>
      </c>
      <c r="B12" s="13" t="s">
        <v>445</v>
      </c>
      <c r="C12" s="43">
        <v>1702252791.0885293</v>
      </c>
      <c r="D12" s="43">
        <v>1702240293.4985294</v>
      </c>
      <c r="E12" s="43">
        <v>12497.59</v>
      </c>
      <c r="F12" s="43">
        <v>150307.36000000002</v>
      </c>
      <c r="G12" s="43">
        <v>150307.36000000002</v>
      </c>
      <c r="H12" s="43"/>
      <c r="I12" s="43"/>
      <c r="J12" s="43"/>
      <c r="K12" s="43"/>
      <c r="L12" s="43"/>
      <c r="M12" s="43"/>
      <c r="N12" s="43"/>
    </row>
    <row r="13" spans="1:14">
      <c r="A13" s="41" t="s">
        <v>446</v>
      </c>
      <c r="B13" s="13" t="s">
        <v>447</v>
      </c>
      <c r="C13" s="43">
        <v>119622773</v>
      </c>
      <c r="D13" s="43">
        <v>119622773</v>
      </c>
      <c r="E13" s="43"/>
      <c r="F13" s="43"/>
      <c r="G13" s="43"/>
      <c r="H13" s="43"/>
      <c r="I13" s="43"/>
      <c r="J13" s="43"/>
      <c r="K13" s="43"/>
      <c r="L13" s="43"/>
      <c r="M13" s="43"/>
      <c r="N13" s="43"/>
    </row>
    <row r="14" spans="1:14">
      <c r="A14" s="41" t="s">
        <v>448</v>
      </c>
      <c r="B14" s="13" t="s">
        <v>449</v>
      </c>
      <c r="C14" s="43">
        <v>3065012083.6845617</v>
      </c>
      <c r="D14" s="43">
        <v>3065012083.6845617</v>
      </c>
      <c r="E14" s="43"/>
      <c r="F14" s="43">
        <v>29330576.220000006</v>
      </c>
      <c r="G14" s="43">
        <v>27732444.630000003</v>
      </c>
      <c r="H14" s="43">
        <v>663316.56999999995</v>
      </c>
      <c r="I14" s="43"/>
      <c r="J14" s="43"/>
      <c r="K14" s="43">
        <v>490161.42000000004</v>
      </c>
      <c r="L14" s="43">
        <v>444653.59999999992</v>
      </c>
      <c r="M14" s="43"/>
      <c r="N14" s="43">
        <v>29330576.220000006</v>
      </c>
    </row>
    <row r="15" spans="1:14">
      <c r="A15" s="41" t="s">
        <v>450</v>
      </c>
      <c r="B15" s="13" t="s">
        <v>451</v>
      </c>
      <c r="C15" s="43">
        <v>38468732230.150002</v>
      </c>
      <c r="D15" s="43">
        <v>38442819929.120003</v>
      </c>
      <c r="E15" s="43">
        <v>25912301.030000001</v>
      </c>
      <c r="F15" s="43">
        <v>849832455.10000157</v>
      </c>
      <c r="G15" s="43">
        <v>676017910.74000204</v>
      </c>
      <c r="H15" s="43">
        <v>15452761.079999998</v>
      </c>
      <c r="I15" s="43">
        <v>15768345.02</v>
      </c>
      <c r="J15" s="43">
        <v>39957172.479999967</v>
      </c>
      <c r="K15" s="43">
        <v>43228710.200000063</v>
      </c>
      <c r="L15" s="43">
        <v>18334582.410000008</v>
      </c>
      <c r="M15" s="43">
        <v>41072973.170000002</v>
      </c>
      <c r="N15" s="43">
        <v>784171834.03000045</v>
      </c>
    </row>
    <row r="16" spans="1:14">
      <c r="A16" s="41" t="s">
        <v>452</v>
      </c>
      <c r="B16" s="13" t="s">
        <v>2007</v>
      </c>
      <c r="C16" s="43">
        <v>18748256379.748329</v>
      </c>
      <c r="D16" s="43">
        <v>18737489180.168335</v>
      </c>
      <c r="E16" s="43">
        <v>10767199.580000006</v>
      </c>
      <c r="F16" s="43">
        <v>658399448.37999952</v>
      </c>
      <c r="G16" s="43">
        <v>531657025.53000021</v>
      </c>
      <c r="H16" s="43">
        <v>14838063.429999994</v>
      </c>
      <c r="I16" s="43">
        <v>13933985.049999991</v>
      </c>
      <c r="J16" s="43">
        <v>38318474.169999994</v>
      </c>
      <c r="K16" s="43">
        <v>36196035.990000024</v>
      </c>
      <c r="L16" s="43">
        <v>15527944.260000011</v>
      </c>
      <c r="M16" s="43">
        <v>7927919.9499999983</v>
      </c>
      <c r="N16" s="43">
        <v>641538635.03999937</v>
      </c>
    </row>
    <row r="17" spans="1:14">
      <c r="A17" s="41" t="s">
        <v>454</v>
      </c>
      <c r="B17" s="13" t="s">
        <v>455</v>
      </c>
      <c r="C17" s="43">
        <v>53993569322.976364</v>
      </c>
      <c r="D17" s="43">
        <v>53943474608.386429</v>
      </c>
      <c r="E17" s="43">
        <v>50094714.590000071</v>
      </c>
      <c r="F17" s="43">
        <v>1693339849.6299925</v>
      </c>
      <c r="G17" s="43">
        <v>1349560722.7299907</v>
      </c>
      <c r="H17" s="43">
        <v>51471281.809999883</v>
      </c>
      <c r="I17" s="43">
        <v>65567505.259999856</v>
      </c>
      <c r="J17" s="43">
        <v>77416495.720000073</v>
      </c>
      <c r="K17" s="43">
        <v>102078269.04999989</v>
      </c>
      <c r="L17" s="43">
        <v>27309148.780000009</v>
      </c>
      <c r="M17" s="43">
        <v>19936426.280000001</v>
      </c>
      <c r="N17" s="43">
        <v>1616737405.0799968</v>
      </c>
    </row>
    <row r="18" spans="1:14">
      <c r="A18" s="193" t="s">
        <v>456</v>
      </c>
      <c r="B18" s="461" t="s">
        <v>424</v>
      </c>
      <c r="C18" s="213">
        <v>11801469901.431271</v>
      </c>
      <c r="D18" s="213">
        <v>11801469901.431271</v>
      </c>
      <c r="E18" s="63"/>
      <c r="F18" s="63"/>
      <c r="G18" s="63"/>
      <c r="H18" s="63"/>
      <c r="I18" s="63"/>
      <c r="J18" s="63"/>
      <c r="K18" s="63"/>
      <c r="L18" s="63"/>
      <c r="M18" s="63"/>
      <c r="N18" s="63"/>
    </row>
    <row r="19" spans="1:14" hidden="1">
      <c r="A19" s="41" t="s">
        <v>457</v>
      </c>
      <c r="B19" s="13" t="s">
        <v>443</v>
      </c>
      <c r="C19" s="43"/>
      <c r="D19" s="43"/>
      <c r="E19" s="42"/>
      <c r="F19" s="42"/>
      <c r="G19" s="42"/>
      <c r="H19" s="42"/>
      <c r="I19" s="42"/>
      <c r="J19" s="42"/>
      <c r="K19" s="42"/>
      <c r="L19" s="42"/>
      <c r="M19" s="42"/>
      <c r="N19" s="42"/>
    </row>
    <row r="20" spans="1:14">
      <c r="A20" s="41" t="s">
        <v>458</v>
      </c>
      <c r="B20" s="13" t="s">
        <v>445</v>
      </c>
      <c r="C20" s="43">
        <v>4191716119.8974662</v>
      </c>
      <c r="D20" s="43">
        <v>4191716119.8974662</v>
      </c>
      <c r="E20" s="42"/>
      <c r="F20" s="42"/>
      <c r="G20" s="42"/>
      <c r="H20" s="42"/>
      <c r="I20" s="42"/>
      <c r="J20" s="42"/>
      <c r="K20" s="42"/>
      <c r="L20" s="42"/>
      <c r="M20" s="42"/>
      <c r="N20" s="42"/>
    </row>
    <row r="21" spans="1:14">
      <c r="A21" s="41" t="s">
        <v>459</v>
      </c>
      <c r="B21" s="13" t="s">
        <v>447</v>
      </c>
      <c r="C21" s="43">
        <v>6428829064.800662</v>
      </c>
      <c r="D21" s="43">
        <v>6428829064.800662</v>
      </c>
      <c r="E21" s="42"/>
      <c r="F21" s="42"/>
      <c r="G21" s="42"/>
      <c r="H21" s="42"/>
      <c r="I21" s="42"/>
      <c r="J21" s="42"/>
      <c r="K21" s="42"/>
      <c r="L21" s="42"/>
      <c r="M21" s="42"/>
      <c r="N21" s="42"/>
    </row>
    <row r="22" spans="1:14">
      <c r="A22" s="41" t="s">
        <v>460</v>
      </c>
      <c r="B22" s="13" t="s">
        <v>449</v>
      </c>
      <c r="C22" s="43">
        <v>187208413.92069969</v>
      </c>
      <c r="D22" s="43">
        <v>187208413.92069969</v>
      </c>
      <c r="E22" s="42"/>
      <c r="F22" s="42"/>
      <c r="G22" s="42"/>
      <c r="H22" s="42"/>
      <c r="I22" s="42"/>
      <c r="J22" s="42"/>
      <c r="K22" s="42"/>
      <c r="L22" s="42"/>
      <c r="M22" s="42"/>
      <c r="N22" s="42"/>
    </row>
    <row r="23" spans="1:14">
      <c r="A23" s="41" t="s">
        <v>461</v>
      </c>
      <c r="B23" s="13" t="s">
        <v>451</v>
      </c>
      <c r="C23" s="43">
        <v>993716302.81244302</v>
      </c>
      <c r="D23" s="43">
        <v>993716302.81244302</v>
      </c>
      <c r="E23" s="42"/>
      <c r="F23" s="42"/>
      <c r="G23" s="42"/>
      <c r="H23" s="42"/>
      <c r="I23" s="42"/>
      <c r="J23" s="42"/>
      <c r="K23" s="42"/>
      <c r="L23" s="42"/>
      <c r="M23" s="42"/>
      <c r="N23" s="42"/>
    </row>
    <row r="24" spans="1:14">
      <c r="A24" s="193" t="s">
        <v>462</v>
      </c>
      <c r="B24" s="461" t="s">
        <v>367</v>
      </c>
      <c r="C24" s="213">
        <v>27876304540.460873</v>
      </c>
      <c r="D24" s="213"/>
      <c r="E24" s="63"/>
      <c r="F24" s="213">
        <v>240499954.44999993</v>
      </c>
      <c r="G24" s="63"/>
      <c r="H24" s="63"/>
      <c r="I24" s="63"/>
      <c r="J24" s="63"/>
      <c r="K24" s="63"/>
      <c r="L24" s="63"/>
      <c r="M24" s="63"/>
      <c r="N24" s="213">
        <v>198525024.86999997</v>
      </c>
    </row>
    <row r="25" spans="1:14" hidden="1">
      <c r="A25" s="41" t="s">
        <v>463</v>
      </c>
      <c r="B25" s="13" t="s">
        <v>443</v>
      </c>
      <c r="C25" s="43"/>
      <c r="D25" s="43"/>
      <c r="E25" s="42"/>
      <c r="F25" s="43"/>
      <c r="G25" s="42"/>
      <c r="H25" s="42"/>
      <c r="I25" s="42"/>
      <c r="J25" s="42"/>
      <c r="K25" s="42"/>
      <c r="L25" s="42"/>
      <c r="M25" s="42"/>
      <c r="N25" s="43"/>
    </row>
    <row r="26" spans="1:14">
      <c r="A26" s="41" t="s">
        <v>464</v>
      </c>
      <c r="B26" s="13" t="s">
        <v>445</v>
      </c>
      <c r="C26" s="43">
        <v>1475457815.9799995</v>
      </c>
      <c r="D26" s="43"/>
      <c r="E26" s="42"/>
      <c r="F26" s="43">
        <v>5549692.6399999997</v>
      </c>
      <c r="G26" s="42"/>
      <c r="H26" s="42"/>
      <c r="I26" s="42"/>
      <c r="J26" s="42"/>
      <c r="K26" s="42"/>
      <c r="L26" s="42"/>
      <c r="M26" s="42"/>
      <c r="N26" s="43"/>
    </row>
    <row r="27" spans="1:14">
      <c r="A27" s="41" t="s">
        <v>465</v>
      </c>
      <c r="B27" s="13" t="s">
        <v>447</v>
      </c>
      <c r="C27" s="43">
        <v>1210645823.8699999</v>
      </c>
      <c r="D27" s="43"/>
      <c r="E27" s="42"/>
      <c r="F27" s="43"/>
      <c r="G27" s="42"/>
      <c r="H27" s="42"/>
      <c r="I27" s="42"/>
      <c r="J27" s="42"/>
      <c r="K27" s="42"/>
      <c r="L27" s="42"/>
      <c r="M27" s="42"/>
      <c r="N27" s="43"/>
    </row>
    <row r="28" spans="1:14">
      <c r="A28" s="41" t="s">
        <v>466</v>
      </c>
      <c r="B28" s="13" t="s">
        <v>449</v>
      </c>
      <c r="C28" s="43">
        <v>864348562.66999996</v>
      </c>
      <c r="D28" s="43"/>
      <c r="E28" s="42"/>
      <c r="F28" s="43">
        <v>3085000</v>
      </c>
      <c r="G28" s="42"/>
      <c r="H28" s="42"/>
      <c r="I28" s="42"/>
      <c r="J28" s="42"/>
      <c r="K28" s="42"/>
      <c r="L28" s="42"/>
      <c r="M28" s="42"/>
      <c r="N28" s="43">
        <v>3085000</v>
      </c>
    </row>
    <row r="29" spans="1:14">
      <c r="A29" s="41" t="s">
        <v>467</v>
      </c>
      <c r="B29" s="13" t="s">
        <v>451</v>
      </c>
      <c r="C29" s="43">
        <v>17542902514.01992</v>
      </c>
      <c r="D29" s="43"/>
      <c r="E29" s="42"/>
      <c r="F29" s="43">
        <v>208525352.33999997</v>
      </c>
      <c r="G29" s="42"/>
      <c r="H29" s="42"/>
      <c r="I29" s="42"/>
      <c r="J29" s="42"/>
      <c r="K29" s="42"/>
      <c r="L29" s="42"/>
      <c r="M29" s="42"/>
      <c r="N29" s="43">
        <v>172713249.01999998</v>
      </c>
    </row>
    <row r="30" spans="1:14">
      <c r="A30" s="41" t="s">
        <v>468</v>
      </c>
      <c r="B30" s="13" t="s">
        <v>455</v>
      </c>
      <c r="C30" s="43">
        <v>6782949823.9209576</v>
      </c>
      <c r="D30" s="43"/>
      <c r="E30" s="42"/>
      <c r="F30" s="43">
        <v>23339909.469999984</v>
      </c>
      <c r="G30" s="42"/>
      <c r="H30" s="42"/>
      <c r="I30" s="42"/>
      <c r="J30" s="42"/>
      <c r="K30" s="42"/>
      <c r="L30" s="42"/>
      <c r="M30" s="42"/>
      <c r="N30" s="43">
        <v>22726775.849999994</v>
      </c>
    </row>
    <row r="31" spans="1:14">
      <c r="A31" s="732" t="s">
        <v>469</v>
      </c>
      <c r="B31" s="294" t="s">
        <v>158</v>
      </c>
      <c r="C31" s="735">
        <v>172494657117.56671</v>
      </c>
      <c r="D31" s="735">
        <v>144542333063.89081</v>
      </c>
      <c r="E31" s="735">
        <v>76019513.210000068</v>
      </c>
      <c r="F31" s="735">
        <v>2813153142.759994</v>
      </c>
      <c r="G31" s="735">
        <v>2053461385.4599929</v>
      </c>
      <c r="H31" s="735">
        <v>67587359.459999889</v>
      </c>
      <c r="I31" s="735">
        <v>81335850.279999852</v>
      </c>
      <c r="J31" s="735">
        <v>117373668.20000005</v>
      </c>
      <c r="K31" s="735">
        <v>145797140.66999996</v>
      </c>
      <c r="L31" s="735">
        <v>46088384.790000021</v>
      </c>
      <c r="M31" s="735">
        <v>61009399.450000003</v>
      </c>
      <c r="N31" s="735">
        <v>2628764840.1999969</v>
      </c>
    </row>
    <row r="32" spans="1:14">
      <c r="A32" s="738"/>
      <c r="B32" s="653"/>
      <c r="C32" s="739"/>
      <c r="D32" s="739"/>
      <c r="E32" s="739"/>
      <c r="F32" s="739"/>
      <c r="G32" s="739"/>
      <c r="H32" s="739"/>
      <c r="I32" s="739"/>
      <c r="J32" s="739"/>
      <c r="K32" s="739"/>
      <c r="L32" s="739"/>
      <c r="M32" s="739"/>
      <c r="N32" s="739"/>
    </row>
    <row r="33" spans="1:14">
      <c r="A33" s="468"/>
      <c r="B33" s="468"/>
      <c r="C33" s="468"/>
      <c r="D33" s="468"/>
      <c r="E33" s="468"/>
      <c r="F33" s="468"/>
      <c r="G33" s="468"/>
      <c r="H33" s="468"/>
      <c r="I33" s="468"/>
      <c r="J33" s="468"/>
      <c r="K33" s="468"/>
      <c r="L33" s="468"/>
      <c r="M33" s="468"/>
      <c r="N33" s="468"/>
    </row>
    <row r="34" spans="1:14">
      <c r="A34" s="597"/>
      <c r="B34" s="597"/>
      <c r="C34" s="594" t="s">
        <v>118</v>
      </c>
      <c r="D34" s="594" t="s">
        <v>119</v>
      </c>
      <c r="E34" s="594" t="s">
        <v>120</v>
      </c>
      <c r="F34" s="594" t="s">
        <v>172</v>
      </c>
      <c r="G34" s="594" t="s">
        <v>173</v>
      </c>
      <c r="H34" s="594" t="s">
        <v>266</v>
      </c>
      <c r="I34" s="594" t="s">
        <v>267</v>
      </c>
      <c r="J34" s="594" t="s">
        <v>268</v>
      </c>
      <c r="K34" s="594" t="s">
        <v>269</v>
      </c>
      <c r="L34" s="594" t="s">
        <v>270</v>
      </c>
      <c r="M34" s="594" t="s">
        <v>271</v>
      </c>
      <c r="N34" s="594" t="s">
        <v>272</v>
      </c>
    </row>
    <row r="35" spans="1:14">
      <c r="A35" s="597"/>
      <c r="B35" s="597"/>
      <c r="C35" s="847" t="s">
        <v>426</v>
      </c>
      <c r="D35" s="847"/>
      <c r="E35" s="847"/>
      <c r="F35" s="847"/>
      <c r="G35" s="847"/>
      <c r="H35" s="847"/>
      <c r="I35" s="847"/>
      <c r="J35" s="847"/>
      <c r="K35" s="847"/>
      <c r="L35" s="847"/>
      <c r="M35" s="847"/>
      <c r="N35" s="847"/>
    </row>
    <row r="36" spans="1:14">
      <c r="A36" s="597"/>
      <c r="B36" s="597"/>
      <c r="C36" s="869" t="s">
        <v>430</v>
      </c>
      <c r="D36" s="925"/>
      <c r="E36" s="925"/>
      <c r="F36" s="867" t="s">
        <v>431</v>
      </c>
      <c r="G36" s="886"/>
      <c r="H36" s="886"/>
      <c r="I36" s="886"/>
      <c r="J36" s="886"/>
      <c r="K36" s="886"/>
      <c r="L36" s="886"/>
      <c r="M36" s="886"/>
      <c r="N36" s="868"/>
    </row>
    <row r="37" spans="1:14">
      <c r="A37" s="926"/>
      <c r="B37" s="926"/>
      <c r="C37" s="877"/>
      <c r="D37" s="847" t="s">
        <v>1998</v>
      </c>
      <c r="E37" s="847" t="s">
        <v>1999</v>
      </c>
      <c r="F37" s="878"/>
      <c r="G37" s="847" t="s">
        <v>2000</v>
      </c>
      <c r="H37" s="847" t="s">
        <v>2001</v>
      </c>
      <c r="I37" s="847" t="s">
        <v>2002</v>
      </c>
      <c r="J37" s="847" t="s">
        <v>2003</v>
      </c>
      <c r="K37" s="847" t="s">
        <v>2004</v>
      </c>
      <c r="L37" s="847" t="s">
        <v>2005</v>
      </c>
      <c r="M37" s="847" t="s">
        <v>2006</v>
      </c>
      <c r="N37" s="847" t="s">
        <v>487</v>
      </c>
    </row>
    <row r="38" spans="1:14">
      <c r="A38" s="926"/>
      <c r="B38" s="926"/>
      <c r="C38" s="877"/>
      <c r="D38" s="847"/>
      <c r="E38" s="847"/>
      <c r="F38" s="847"/>
      <c r="G38" s="847"/>
      <c r="H38" s="847"/>
      <c r="I38" s="847"/>
      <c r="J38" s="847"/>
      <c r="K38" s="847"/>
      <c r="L38" s="847"/>
      <c r="M38" s="847"/>
      <c r="N38" s="847"/>
    </row>
    <row r="39" spans="1:14">
      <c r="A39" s="87" t="s">
        <v>361</v>
      </c>
      <c r="B39" s="163"/>
      <c r="C39" s="878"/>
      <c r="D39" s="847"/>
      <c r="E39" s="847"/>
      <c r="F39" s="847"/>
      <c r="G39" s="847"/>
      <c r="H39" s="847"/>
      <c r="I39" s="847"/>
      <c r="J39" s="847"/>
      <c r="K39" s="847"/>
      <c r="L39" s="847"/>
      <c r="M39" s="847"/>
      <c r="N39" s="847"/>
    </row>
    <row r="40" spans="1:14" ht="24">
      <c r="A40" s="193" t="s">
        <v>439</v>
      </c>
      <c r="B40" s="598" t="s">
        <v>440</v>
      </c>
      <c r="C40" s="213">
        <v>32932800375</v>
      </c>
      <c r="D40" s="213">
        <v>32932800375</v>
      </c>
      <c r="E40" s="213"/>
      <c r="F40" s="213"/>
      <c r="G40" s="213"/>
      <c r="H40" s="213"/>
      <c r="I40" s="213"/>
      <c r="J40" s="213"/>
      <c r="K40" s="213"/>
      <c r="L40" s="213"/>
      <c r="M40" s="213"/>
      <c r="N40" s="213"/>
    </row>
    <row r="41" spans="1:14">
      <c r="A41" s="193" t="s">
        <v>441</v>
      </c>
      <c r="B41" s="598" t="s">
        <v>408</v>
      </c>
      <c r="C41" s="213">
        <v>95660251500</v>
      </c>
      <c r="D41" s="213">
        <v>95605618506</v>
      </c>
      <c r="E41" s="213">
        <v>54632995</v>
      </c>
      <c r="F41" s="213">
        <v>2609725601</v>
      </c>
      <c r="G41" s="213">
        <v>1966382403</v>
      </c>
      <c r="H41" s="213">
        <v>68739134</v>
      </c>
      <c r="I41" s="213">
        <v>152980059</v>
      </c>
      <c r="J41" s="213">
        <v>103125426</v>
      </c>
      <c r="K41" s="213">
        <v>163987677</v>
      </c>
      <c r="L41" s="213">
        <v>58556435</v>
      </c>
      <c r="M41" s="213">
        <v>95954466</v>
      </c>
      <c r="N41" s="213">
        <v>2512600898</v>
      </c>
    </row>
    <row r="42" spans="1:14">
      <c r="A42" s="41" t="s">
        <v>442</v>
      </c>
      <c r="B42" s="13" t="s">
        <v>443</v>
      </c>
      <c r="C42" s="43">
        <v>566104638</v>
      </c>
      <c r="D42" s="43">
        <v>566104638</v>
      </c>
      <c r="E42" s="43"/>
      <c r="F42" s="43"/>
      <c r="G42" s="43"/>
      <c r="H42" s="43"/>
      <c r="I42" s="43"/>
      <c r="J42" s="43"/>
      <c r="K42" s="43"/>
      <c r="L42" s="43"/>
      <c r="M42" s="43"/>
      <c r="N42" s="43"/>
    </row>
    <row r="43" spans="1:14">
      <c r="A43" s="41" t="s">
        <v>444</v>
      </c>
      <c r="B43" s="13" t="s">
        <v>445</v>
      </c>
      <c r="C43" s="43">
        <v>1726735882</v>
      </c>
      <c r="D43" s="43">
        <v>1726735882</v>
      </c>
      <c r="E43" s="43"/>
      <c r="F43" s="43"/>
      <c r="G43" s="43"/>
      <c r="H43" s="43"/>
      <c r="I43" s="43"/>
      <c r="J43" s="43"/>
      <c r="K43" s="43"/>
      <c r="L43" s="43"/>
      <c r="M43" s="43"/>
      <c r="N43" s="43"/>
    </row>
    <row r="44" spans="1:14">
      <c r="A44" s="41" t="s">
        <v>446</v>
      </c>
      <c r="B44" s="13" t="s">
        <v>447</v>
      </c>
      <c r="C44" s="43">
        <v>399879483</v>
      </c>
      <c r="D44" s="43">
        <v>399879483</v>
      </c>
      <c r="E44" s="43"/>
      <c r="F44" s="43"/>
      <c r="G44" s="43"/>
      <c r="H44" s="43"/>
      <c r="I44" s="43"/>
      <c r="J44" s="43"/>
      <c r="K44" s="43"/>
      <c r="L44" s="43"/>
      <c r="M44" s="43"/>
      <c r="N44" s="43"/>
    </row>
    <row r="45" spans="1:14">
      <c r="A45" s="41" t="s">
        <v>448</v>
      </c>
      <c r="B45" s="13" t="s">
        <v>449</v>
      </c>
      <c r="C45" s="43">
        <v>2078122995</v>
      </c>
      <c r="D45" s="43">
        <v>2078122995</v>
      </c>
      <c r="E45" s="43"/>
      <c r="F45" s="43">
        <v>998709</v>
      </c>
      <c r="G45" s="43">
        <v>72113</v>
      </c>
      <c r="H45" s="43"/>
      <c r="I45" s="43"/>
      <c r="J45" s="43">
        <v>5227</v>
      </c>
      <c r="K45" s="43">
        <v>476716</v>
      </c>
      <c r="L45" s="43">
        <v>444654</v>
      </c>
      <c r="M45" s="43"/>
      <c r="N45" s="43">
        <v>998709</v>
      </c>
    </row>
    <row r="46" spans="1:14">
      <c r="A46" s="41" t="s">
        <v>450</v>
      </c>
      <c r="B46" s="13" t="s">
        <v>451</v>
      </c>
      <c r="C46" s="43">
        <v>36489744117</v>
      </c>
      <c r="D46" s="43">
        <v>36482781912</v>
      </c>
      <c r="E46" s="43">
        <v>6962205</v>
      </c>
      <c r="F46" s="43">
        <v>887592448</v>
      </c>
      <c r="G46" s="43">
        <v>586762094</v>
      </c>
      <c r="H46" s="43">
        <v>17029415</v>
      </c>
      <c r="I46" s="43">
        <v>78705248</v>
      </c>
      <c r="J46" s="43">
        <v>35768452</v>
      </c>
      <c r="K46" s="43">
        <v>53799990</v>
      </c>
      <c r="L46" s="43">
        <v>37491453</v>
      </c>
      <c r="M46" s="43">
        <v>78035797</v>
      </c>
      <c r="N46" s="43">
        <v>849434828</v>
      </c>
    </row>
    <row r="47" spans="1:14">
      <c r="A47" s="41" t="s">
        <v>452</v>
      </c>
      <c r="B47" s="13" t="s">
        <v>2007</v>
      </c>
      <c r="C47" s="43">
        <v>16379453884</v>
      </c>
      <c r="D47" s="43">
        <v>16373161233</v>
      </c>
      <c r="E47" s="43">
        <v>6292651</v>
      </c>
      <c r="F47" s="43">
        <v>562666402</v>
      </c>
      <c r="G47" s="43">
        <v>399831670</v>
      </c>
      <c r="H47" s="43">
        <v>15800343</v>
      </c>
      <c r="I47" s="43">
        <v>35559287</v>
      </c>
      <c r="J47" s="43">
        <v>26459900</v>
      </c>
      <c r="K47" s="43">
        <v>45163121</v>
      </c>
      <c r="L47" s="43">
        <v>32142466</v>
      </c>
      <c r="M47" s="43">
        <v>7709613</v>
      </c>
      <c r="N47" s="43">
        <v>552903151</v>
      </c>
    </row>
    <row r="48" spans="1:14">
      <c r="A48" s="41" t="s">
        <v>454</v>
      </c>
      <c r="B48" s="584" t="s">
        <v>455</v>
      </c>
      <c r="C48" s="43">
        <v>54399664386</v>
      </c>
      <c r="D48" s="43">
        <v>54351993596</v>
      </c>
      <c r="E48" s="43">
        <v>47670790</v>
      </c>
      <c r="F48" s="43">
        <v>1721134444</v>
      </c>
      <c r="G48" s="43">
        <v>1379548196</v>
      </c>
      <c r="H48" s="43">
        <v>51709720</v>
      </c>
      <c r="I48" s="43">
        <v>74274812</v>
      </c>
      <c r="J48" s="43">
        <v>67351747</v>
      </c>
      <c r="K48" s="43">
        <v>109710971</v>
      </c>
      <c r="L48" s="43">
        <v>20620329</v>
      </c>
      <c r="M48" s="43">
        <v>17918670</v>
      </c>
      <c r="N48" s="43">
        <v>1662167360</v>
      </c>
    </row>
    <row r="49" spans="1:14">
      <c r="A49" s="193" t="s">
        <v>456</v>
      </c>
      <c r="B49" s="598" t="s">
        <v>424</v>
      </c>
      <c r="C49" s="213">
        <v>13206527002</v>
      </c>
      <c r="D49" s="213">
        <v>13206527002</v>
      </c>
      <c r="E49" s="213"/>
      <c r="F49" s="213"/>
      <c r="G49" s="213"/>
      <c r="H49" s="213"/>
      <c r="I49" s="213"/>
      <c r="J49" s="213"/>
      <c r="K49" s="213"/>
      <c r="L49" s="213"/>
      <c r="M49" s="213"/>
      <c r="N49" s="213"/>
    </row>
    <row r="50" spans="1:14" hidden="1">
      <c r="A50" s="41" t="s">
        <v>457</v>
      </c>
      <c r="B50" s="13" t="s">
        <v>443</v>
      </c>
      <c r="C50" s="43"/>
      <c r="D50" s="43"/>
      <c r="E50" s="43"/>
      <c r="F50" s="43"/>
      <c r="G50" s="43"/>
      <c r="H50" s="43"/>
      <c r="I50" s="43"/>
      <c r="J50" s="43"/>
      <c r="K50" s="43"/>
      <c r="L50" s="43"/>
      <c r="M50" s="43"/>
      <c r="N50" s="43"/>
    </row>
    <row r="51" spans="1:14">
      <c r="A51" s="41" t="s">
        <v>458</v>
      </c>
      <c r="B51" s="13" t="s">
        <v>445</v>
      </c>
      <c r="C51" s="43">
        <v>4732518596</v>
      </c>
      <c r="D51" s="43">
        <v>4732518596</v>
      </c>
      <c r="E51" s="43"/>
      <c r="F51" s="43"/>
      <c r="G51" s="43"/>
      <c r="H51" s="43"/>
      <c r="I51" s="43"/>
      <c r="J51" s="43"/>
      <c r="K51" s="43"/>
      <c r="L51" s="43"/>
      <c r="M51" s="43"/>
      <c r="N51" s="43"/>
    </row>
    <row r="52" spans="1:14">
      <c r="A52" s="41" t="s">
        <v>459</v>
      </c>
      <c r="B52" s="13" t="s">
        <v>447</v>
      </c>
      <c r="C52" s="43">
        <v>7158081429</v>
      </c>
      <c r="D52" s="43">
        <v>7158081429</v>
      </c>
      <c r="E52" s="43"/>
      <c r="F52" s="43"/>
      <c r="G52" s="43"/>
      <c r="H52" s="43"/>
      <c r="I52" s="43"/>
      <c r="J52" s="43"/>
      <c r="K52" s="43"/>
      <c r="L52" s="43"/>
      <c r="M52" s="43"/>
      <c r="N52" s="43"/>
    </row>
    <row r="53" spans="1:14">
      <c r="A53" s="41" t="s">
        <v>460</v>
      </c>
      <c r="B53" s="13" t="s">
        <v>449</v>
      </c>
      <c r="C53" s="43">
        <v>142134004</v>
      </c>
      <c r="D53" s="43">
        <v>142134004</v>
      </c>
      <c r="E53" s="43"/>
      <c r="F53" s="43"/>
      <c r="G53" s="43"/>
      <c r="H53" s="43"/>
      <c r="I53" s="43"/>
      <c r="J53" s="43"/>
      <c r="K53" s="43"/>
      <c r="L53" s="43"/>
      <c r="M53" s="43"/>
      <c r="N53" s="43"/>
    </row>
    <row r="54" spans="1:14">
      <c r="A54" s="41" t="s">
        <v>461</v>
      </c>
      <c r="B54" s="13" t="s">
        <v>451</v>
      </c>
      <c r="C54" s="43">
        <v>1173792974</v>
      </c>
      <c r="D54" s="43">
        <v>1173792974</v>
      </c>
      <c r="E54" s="43"/>
      <c r="F54" s="43"/>
      <c r="G54" s="43"/>
      <c r="H54" s="43"/>
      <c r="I54" s="43"/>
      <c r="J54" s="43"/>
      <c r="K54" s="43"/>
      <c r="L54" s="43"/>
      <c r="M54" s="43"/>
      <c r="N54" s="43"/>
    </row>
    <row r="55" spans="1:14">
      <c r="A55" s="193" t="s">
        <v>462</v>
      </c>
      <c r="B55" s="598" t="s">
        <v>367</v>
      </c>
      <c r="C55" s="213">
        <v>28399245454</v>
      </c>
      <c r="D55" s="213"/>
      <c r="E55" s="213"/>
      <c r="F55" s="213">
        <v>186801610</v>
      </c>
      <c r="G55" s="213"/>
      <c r="H55" s="213"/>
      <c r="I55" s="213"/>
      <c r="J55" s="213"/>
      <c r="K55" s="213"/>
      <c r="L55" s="213"/>
      <c r="M55" s="213"/>
      <c r="N55" s="213">
        <v>177895996</v>
      </c>
    </row>
    <row r="56" spans="1:14" hidden="1">
      <c r="A56" s="41" t="s">
        <v>463</v>
      </c>
      <c r="B56" s="13" t="s">
        <v>443</v>
      </c>
      <c r="C56" s="43"/>
      <c r="D56" s="43"/>
      <c r="E56" s="43"/>
      <c r="F56" s="43"/>
      <c r="G56" s="43"/>
      <c r="H56" s="43"/>
      <c r="I56" s="43"/>
      <c r="J56" s="43"/>
      <c r="K56" s="43"/>
      <c r="L56" s="43"/>
      <c r="M56" s="43"/>
      <c r="N56" s="43"/>
    </row>
    <row r="57" spans="1:14">
      <c r="A57" s="41" t="s">
        <v>464</v>
      </c>
      <c r="B57" s="13" t="s">
        <v>445</v>
      </c>
      <c r="C57" s="43">
        <v>1567478727</v>
      </c>
      <c r="D57" s="43"/>
      <c r="E57" s="43"/>
      <c r="F57" s="43"/>
      <c r="G57" s="43"/>
      <c r="H57" s="43"/>
      <c r="I57" s="43"/>
      <c r="J57" s="43"/>
      <c r="K57" s="43"/>
      <c r="L57" s="43"/>
      <c r="M57" s="43"/>
      <c r="N57" s="43"/>
    </row>
    <row r="58" spans="1:14">
      <c r="A58" s="41" t="s">
        <v>465</v>
      </c>
      <c r="B58" s="13" t="s">
        <v>447</v>
      </c>
      <c r="C58" s="43">
        <v>1144009277</v>
      </c>
      <c r="D58" s="43"/>
      <c r="E58" s="43"/>
      <c r="F58" s="43"/>
      <c r="G58" s="43"/>
      <c r="H58" s="43"/>
      <c r="I58" s="43"/>
      <c r="J58" s="43"/>
      <c r="K58" s="43"/>
      <c r="L58" s="43"/>
      <c r="M58" s="43"/>
      <c r="N58" s="43"/>
    </row>
    <row r="59" spans="1:14">
      <c r="A59" s="41" t="s">
        <v>466</v>
      </c>
      <c r="B59" s="13" t="s">
        <v>449</v>
      </c>
      <c r="C59" s="43">
        <v>572581341</v>
      </c>
      <c r="D59" s="43"/>
      <c r="E59" s="43"/>
      <c r="F59" s="43"/>
      <c r="G59" s="43"/>
      <c r="H59" s="43"/>
      <c r="I59" s="43"/>
      <c r="J59" s="43"/>
      <c r="K59" s="43"/>
      <c r="L59" s="43"/>
      <c r="M59" s="43"/>
      <c r="N59" s="43"/>
    </row>
    <row r="60" spans="1:14">
      <c r="A60" s="41" t="s">
        <v>467</v>
      </c>
      <c r="B60" s="13" t="s">
        <v>451</v>
      </c>
      <c r="C60" s="43">
        <v>17428236193</v>
      </c>
      <c r="D60" s="43"/>
      <c r="E60" s="43"/>
      <c r="F60" s="43">
        <v>162388156</v>
      </c>
      <c r="G60" s="43"/>
      <c r="H60" s="43"/>
      <c r="I60" s="43"/>
      <c r="J60" s="43"/>
      <c r="K60" s="43"/>
      <c r="L60" s="43"/>
      <c r="M60" s="43"/>
      <c r="N60" s="43">
        <v>154639773</v>
      </c>
    </row>
    <row r="61" spans="1:14">
      <c r="A61" s="41" t="s">
        <v>468</v>
      </c>
      <c r="B61" s="13" t="s">
        <v>455</v>
      </c>
      <c r="C61" s="43">
        <v>7686939917</v>
      </c>
      <c r="D61" s="43"/>
      <c r="E61" s="43"/>
      <c r="F61" s="43">
        <v>24413455</v>
      </c>
      <c r="G61" s="43"/>
      <c r="H61" s="43"/>
      <c r="I61" s="43"/>
      <c r="J61" s="43"/>
      <c r="K61" s="43"/>
      <c r="L61" s="43"/>
      <c r="M61" s="43"/>
      <c r="N61" s="43">
        <v>23256224</v>
      </c>
    </row>
    <row r="62" spans="1:14">
      <c r="A62" s="732" t="s">
        <v>469</v>
      </c>
      <c r="B62" s="750" t="s">
        <v>158</v>
      </c>
      <c r="C62" s="735">
        <v>170198824331</v>
      </c>
      <c r="D62" s="735">
        <v>141744945883</v>
      </c>
      <c r="E62" s="735">
        <v>54632995</v>
      </c>
      <c r="F62" s="735">
        <v>2796527211</v>
      </c>
      <c r="G62" s="735">
        <v>1966382403</v>
      </c>
      <c r="H62" s="735">
        <v>68739134</v>
      </c>
      <c r="I62" s="735">
        <v>152980059</v>
      </c>
      <c r="J62" s="735">
        <v>103125426</v>
      </c>
      <c r="K62" s="735">
        <v>163987677</v>
      </c>
      <c r="L62" s="735">
        <v>58556435</v>
      </c>
      <c r="M62" s="735">
        <v>95954466</v>
      </c>
      <c r="N62" s="735">
        <v>2690496894</v>
      </c>
    </row>
    <row r="63" spans="1:14">
      <c r="A63" s="468"/>
      <c r="B63" s="468"/>
      <c r="C63" s="468"/>
      <c r="D63" s="468"/>
      <c r="E63" s="468"/>
      <c r="F63" s="468"/>
      <c r="G63" s="468"/>
      <c r="H63" s="468"/>
      <c r="I63" s="468"/>
      <c r="J63" s="468"/>
      <c r="K63" s="468"/>
      <c r="L63" s="468"/>
      <c r="M63" s="468"/>
      <c r="N63" s="468"/>
    </row>
  </sheetData>
  <mergeCells count="34">
    <mergeCell ref="C4:N4"/>
    <mergeCell ref="C5:E5"/>
    <mergeCell ref="F5:N5"/>
    <mergeCell ref="F6:F8"/>
    <mergeCell ref="G6:G8"/>
    <mergeCell ref="N6:N8"/>
    <mergeCell ref="H6:H8"/>
    <mergeCell ref="I6:I8"/>
    <mergeCell ref="J6:J8"/>
    <mergeCell ref="K6:K8"/>
    <mergeCell ref="M37:M39"/>
    <mergeCell ref="A6:A7"/>
    <mergeCell ref="B6:B7"/>
    <mergeCell ref="C6:C8"/>
    <mergeCell ref="D6:D8"/>
    <mergeCell ref="E6:E8"/>
    <mergeCell ref="L6:L8"/>
    <mergeCell ref="M6:M8"/>
    <mergeCell ref="N37:N39"/>
    <mergeCell ref="C35:N35"/>
    <mergeCell ref="C36:E36"/>
    <mergeCell ref="F36:N36"/>
    <mergeCell ref="A37:A38"/>
    <mergeCell ref="B37:B38"/>
    <mergeCell ref="C37:C39"/>
    <mergeCell ref="D37:D39"/>
    <mergeCell ref="E37:E39"/>
    <mergeCell ref="F37:F39"/>
    <mergeCell ref="G37:G39"/>
    <mergeCell ref="H37:H39"/>
    <mergeCell ref="I37:I39"/>
    <mergeCell ref="J37:J39"/>
    <mergeCell ref="K37:K39"/>
    <mergeCell ref="L37:L39"/>
  </mergeCells>
  <pageMargins left="0.70866141732283472" right="0.70866141732283472" top="0.74803149606299213" bottom="0.74803149606299213" header="0.31496062992125984" footer="0.31496062992125984"/>
  <pageSetup paperSize="9" scale="87" fitToHeight="0" orientation="landscape" r:id="rId1"/>
  <headerFooter>
    <oddFooter>&amp;C&amp;P</oddFooter>
  </headerFooter>
  <customProperties>
    <customPr name="_pios_id" r:id="rId2"/>
  </customProperties>
  <ignoredErrors>
    <ignoredError sqref="A33 A40:A62 A9:A31"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7E964-A0DE-43C9-A6C2-B9217F29C2B0}">
  <sheetPr>
    <pageSetUpPr fitToPage="1"/>
  </sheetPr>
  <dimension ref="A1:I137"/>
  <sheetViews>
    <sheetView showGridLines="0" zoomScaleNormal="100" zoomScaleSheetLayoutView="80" zoomScalePageLayoutView="90" workbookViewId="0">
      <selection activeCell="I2" sqref="I2"/>
    </sheetView>
  </sheetViews>
  <sheetFormatPr defaultColWidth="10.58203125" defaultRowHeight="14.5"/>
  <cols>
    <col min="1" max="1" width="23.5" style="38" customWidth="1"/>
    <col min="2" max="2" width="22.08203125" style="38" customWidth="1"/>
    <col min="3" max="4" width="13" style="38" customWidth="1"/>
    <col min="5" max="6" width="15.25" style="38" customWidth="1"/>
    <col min="7" max="8" width="14.08203125" style="38" customWidth="1"/>
    <col min="9" max="16384" width="10.58203125" style="38"/>
  </cols>
  <sheetData>
    <row r="1" spans="1:9" ht="18.5">
      <c r="A1" s="3" t="s">
        <v>2030</v>
      </c>
      <c r="B1" s="9"/>
      <c r="C1" s="9"/>
      <c r="D1" s="9"/>
      <c r="E1" s="9"/>
      <c r="F1" s="9"/>
      <c r="G1" s="9"/>
      <c r="H1" s="9"/>
    </row>
    <row r="2" spans="1:9" ht="18.5">
      <c r="A2" s="3"/>
      <c r="B2" s="9"/>
      <c r="C2" s="9"/>
      <c r="D2" s="9"/>
      <c r="E2" s="9"/>
      <c r="F2" s="9"/>
      <c r="G2" s="9"/>
      <c r="H2" s="9"/>
    </row>
    <row r="3" spans="1:9" s="492" customFormat="1" ht="12">
      <c r="A3" s="224"/>
      <c r="B3" s="8"/>
      <c r="C3" s="8"/>
      <c r="D3" s="8"/>
      <c r="E3" s="8"/>
      <c r="F3" s="8"/>
      <c r="G3" s="8"/>
      <c r="H3" s="8"/>
    </row>
    <row r="4" spans="1:9">
      <c r="A4" s="928" t="s">
        <v>2316</v>
      </c>
      <c r="B4" s="928"/>
      <c r="C4" s="928"/>
      <c r="D4" s="928"/>
      <c r="E4" s="928"/>
      <c r="F4" s="928"/>
      <c r="G4" s="928"/>
      <c r="H4" s="928"/>
    </row>
    <row r="5" spans="1:9" ht="12.65" customHeight="1">
      <c r="A5" s="463"/>
      <c r="B5" s="463"/>
      <c r="C5" s="463"/>
      <c r="D5" s="463"/>
      <c r="E5" s="463"/>
      <c r="F5" s="463"/>
      <c r="G5" s="463"/>
      <c r="H5" s="463"/>
    </row>
    <row r="6" spans="1:9">
      <c r="A6" s="144" t="s">
        <v>252</v>
      </c>
      <c r="B6" s="6"/>
      <c r="C6" s="6"/>
      <c r="D6" s="6"/>
      <c r="E6" s="6"/>
      <c r="F6" s="6"/>
      <c r="G6" s="6"/>
      <c r="H6" s="6"/>
    </row>
    <row r="7" spans="1:9" s="325" customFormat="1" ht="32.15" customHeight="1">
      <c r="A7" s="876" t="s">
        <v>274</v>
      </c>
      <c r="B7" s="876" t="s">
        <v>253</v>
      </c>
      <c r="C7" s="867" t="s">
        <v>2008</v>
      </c>
      <c r="D7" s="866"/>
      <c r="E7" s="876" t="s">
        <v>2009</v>
      </c>
      <c r="F7" s="876" t="s">
        <v>2010</v>
      </c>
      <c r="G7" s="876" t="s">
        <v>2011</v>
      </c>
      <c r="H7" s="876" t="s">
        <v>2012</v>
      </c>
    </row>
    <row r="8" spans="1:9" s="325" customFormat="1" ht="72.650000000000006" customHeight="1">
      <c r="A8" s="878"/>
      <c r="B8" s="878"/>
      <c r="C8" s="459"/>
      <c r="D8" s="458" t="s">
        <v>2013</v>
      </c>
      <c r="E8" s="878"/>
      <c r="F8" s="878" t="s">
        <v>2014</v>
      </c>
      <c r="G8" s="878"/>
      <c r="H8" s="878"/>
    </row>
    <row r="9" spans="1:9">
      <c r="A9" s="100" t="s">
        <v>118</v>
      </c>
      <c r="B9" s="100" t="s">
        <v>119</v>
      </c>
      <c r="C9" s="155" t="s">
        <v>120</v>
      </c>
      <c r="D9" s="155" t="s">
        <v>172</v>
      </c>
      <c r="E9" s="155" t="s">
        <v>173</v>
      </c>
      <c r="F9" s="155" t="s">
        <v>266</v>
      </c>
      <c r="G9" s="155" t="s">
        <v>267</v>
      </c>
      <c r="H9" s="155" t="s">
        <v>268</v>
      </c>
      <c r="I9" s="325"/>
    </row>
    <row r="10" spans="1:9">
      <c r="A10" s="927"/>
      <c r="B10" s="457" t="s">
        <v>275</v>
      </c>
      <c r="C10" s="164">
        <v>357705</v>
      </c>
      <c r="D10" s="164">
        <v>695</v>
      </c>
      <c r="E10" s="344">
        <v>1.9429418095917026E-3</v>
      </c>
      <c r="F10" s="344">
        <v>5.0000000000000001E-4</v>
      </c>
      <c r="G10" s="344">
        <v>5.3210466725374264E-4</v>
      </c>
      <c r="H10" s="344">
        <v>1.7971044201758636E-3</v>
      </c>
      <c r="I10" s="325"/>
    </row>
    <row r="11" spans="1:9">
      <c r="A11" s="927"/>
      <c r="B11" s="54" t="s">
        <v>276</v>
      </c>
      <c r="C11" s="164">
        <v>328080</v>
      </c>
      <c r="D11" s="164">
        <v>652</v>
      </c>
      <c r="E11" s="344">
        <v>1.9873201658132163E-3</v>
      </c>
      <c r="F11" s="344">
        <v>5.0000000000000001E-4</v>
      </c>
      <c r="G11" s="344">
        <v>4.8479791514264805E-4</v>
      </c>
      <c r="H11" s="344">
        <v>1.4937065276453138E-3</v>
      </c>
      <c r="I11" s="325"/>
    </row>
    <row r="12" spans="1:9">
      <c r="A12" s="927"/>
      <c r="B12" s="54" t="s">
        <v>277</v>
      </c>
      <c r="C12" s="164">
        <v>29625</v>
      </c>
      <c r="D12" s="164">
        <v>43</v>
      </c>
      <c r="E12" s="344">
        <v>1.4514767932489452E-3</v>
      </c>
      <c r="F12" s="344">
        <v>1.1000000000000001E-3</v>
      </c>
      <c r="G12" s="344">
        <v>1.0560000000000001E-3</v>
      </c>
      <c r="H12" s="344">
        <v>5.1623127393045252E-3</v>
      </c>
      <c r="I12" s="325"/>
    </row>
    <row r="13" spans="1:9">
      <c r="A13" s="927"/>
      <c r="B13" s="457" t="s">
        <v>278</v>
      </c>
      <c r="C13" s="164">
        <v>59300</v>
      </c>
      <c r="D13" s="164">
        <v>204</v>
      </c>
      <c r="E13" s="344">
        <v>3.4401349072512646E-3</v>
      </c>
      <c r="F13" s="344">
        <v>1.6999999999999999E-3</v>
      </c>
      <c r="G13" s="344">
        <v>1.7961598650927486E-3</v>
      </c>
      <c r="H13" s="344">
        <v>1.0901233235698833E-2</v>
      </c>
      <c r="I13" s="325"/>
    </row>
    <row r="14" spans="1:9">
      <c r="A14" s="927"/>
      <c r="B14" s="457" t="s">
        <v>279</v>
      </c>
      <c r="C14" s="164">
        <v>73325</v>
      </c>
      <c r="D14" s="164">
        <v>469</v>
      </c>
      <c r="E14" s="344">
        <v>6.3961813842482104E-3</v>
      </c>
      <c r="F14" s="344">
        <v>3.3E-3</v>
      </c>
      <c r="G14" s="344">
        <v>3.3259119809069212E-3</v>
      </c>
      <c r="H14" s="344">
        <v>1.9107588771947952E-2</v>
      </c>
      <c r="I14" s="325"/>
    </row>
    <row r="15" spans="1:9">
      <c r="A15" s="927"/>
      <c r="B15" s="457" t="s">
        <v>280</v>
      </c>
      <c r="C15" s="164">
        <v>28121</v>
      </c>
      <c r="D15" s="164">
        <v>299</v>
      </c>
      <c r="E15" s="344">
        <v>1.0632623306425802E-2</v>
      </c>
      <c r="F15" s="344">
        <v>5.8999999999999999E-3</v>
      </c>
      <c r="G15" s="344">
        <v>5.9693259130187398E-3</v>
      </c>
      <c r="H15" s="344">
        <v>2.9618448138937808E-2</v>
      </c>
      <c r="I15" s="325"/>
    </row>
    <row r="16" spans="1:9">
      <c r="A16" s="927"/>
      <c r="B16" s="457" t="s">
        <v>281</v>
      </c>
      <c r="C16" s="164">
        <v>59318</v>
      </c>
      <c r="D16" s="164">
        <v>1437</v>
      </c>
      <c r="E16" s="344">
        <v>2.4225361610303787E-2</v>
      </c>
      <c r="F16" s="344">
        <v>1.43E-2</v>
      </c>
      <c r="G16" s="344">
        <v>1.4885437809771064E-2</v>
      </c>
      <c r="H16" s="344">
        <v>5.730706948141906E-2</v>
      </c>
      <c r="I16" s="325"/>
    </row>
    <row r="17" spans="1:9">
      <c r="A17" s="927"/>
      <c r="B17" s="54" t="s">
        <v>282</v>
      </c>
      <c r="C17" s="164">
        <v>41157</v>
      </c>
      <c r="D17" s="164">
        <v>809</v>
      </c>
      <c r="E17" s="344">
        <v>1.9656437544038681E-2</v>
      </c>
      <c r="F17" s="344">
        <v>1.11E-2</v>
      </c>
      <c r="G17" s="344">
        <v>1.1408061812085431E-2</v>
      </c>
      <c r="H17" s="344">
        <v>4.8624262712890089E-2</v>
      </c>
      <c r="I17" s="325"/>
    </row>
    <row r="18" spans="1:9">
      <c r="A18" s="927"/>
      <c r="B18" s="54" t="s">
        <v>283</v>
      </c>
      <c r="C18" s="164">
        <v>18161</v>
      </c>
      <c r="D18" s="164">
        <v>628</v>
      </c>
      <c r="E18" s="344">
        <v>3.4579593634711747E-2</v>
      </c>
      <c r="F18" s="344">
        <v>2.24E-2</v>
      </c>
      <c r="G18" s="344">
        <v>2.2765971036837179E-2</v>
      </c>
      <c r="H18" s="344">
        <v>7.4812315527671439E-2</v>
      </c>
    </row>
    <row r="19" spans="1:9">
      <c r="A19" s="927"/>
      <c r="B19" s="457" t="s">
        <v>284</v>
      </c>
      <c r="C19" s="164">
        <v>16792</v>
      </c>
      <c r="D19" s="164">
        <v>889</v>
      </c>
      <c r="E19" s="344">
        <v>5.2941877084325871E-2</v>
      </c>
      <c r="F19" s="344">
        <v>4.9799999999999997E-2</v>
      </c>
      <c r="G19" s="344">
        <v>5.0628418294425916E-2</v>
      </c>
      <c r="H19" s="344">
        <v>0.12427170303033634</v>
      </c>
    </row>
    <row r="20" spans="1:9">
      <c r="A20" s="927"/>
      <c r="B20" s="54" t="s">
        <v>285</v>
      </c>
      <c r="C20" s="164">
        <v>9131</v>
      </c>
      <c r="D20" s="164">
        <v>463</v>
      </c>
      <c r="E20" s="344">
        <v>5.0706384842843059E-2</v>
      </c>
      <c r="F20" s="344">
        <v>4.8800000000000003E-2</v>
      </c>
      <c r="G20" s="344">
        <v>4.8794217500821371E-2</v>
      </c>
      <c r="H20" s="344">
        <v>0.10404470312801398</v>
      </c>
    </row>
    <row r="21" spans="1:9">
      <c r="A21" s="927"/>
      <c r="B21" s="54" t="s">
        <v>286</v>
      </c>
      <c r="C21" s="164">
        <v>7661</v>
      </c>
      <c r="D21" s="164">
        <v>426</v>
      </c>
      <c r="E21" s="344">
        <v>5.5606317713092289E-2</v>
      </c>
      <c r="F21" s="344">
        <v>5.28E-2</v>
      </c>
      <c r="G21" s="344">
        <v>5.2814567288865681E-2</v>
      </c>
      <c r="H21" s="344">
        <v>0.14762249417346604</v>
      </c>
    </row>
    <row r="22" spans="1:9">
      <c r="A22" s="927"/>
      <c r="B22" s="457" t="s">
        <v>287</v>
      </c>
      <c r="C22" s="164">
        <v>18853</v>
      </c>
      <c r="D22" s="164">
        <v>2735</v>
      </c>
      <c r="E22" s="344">
        <v>0.14506975017238635</v>
      </c>
      <c r="F22" s="344">
        <v>0.23849999999999999</v>
      </c>
      <c r="G22" s="344">
        <v>0.24046094520765923</v>
      </c>
      <c r="H22" s="344">
        <v>0.23363023489234744</v>
      </c>
    </row>
    <row r="23" spans="1:9">
      <c r="A23" s="927"/>
      <c r="B23" s="54" t="s">
        <v>288</v>
      </c>
      <c r="C23" s="164">
        <v>7751</v>
      </c>
      <c r="D23" s="164">
        <v>650</v>
      </c>
      <c r="E23" s="344">
        <v>8.3860147077796418E-2</v>
      </c>
      <c r="F23" s="344">
        <v>0.112</v>
      </c>
      <c r="G23" s="344">
        <v>0.11353701457876403</v>
      </c>
      <c r="H23" s="344">
        <v>0.19888121436715306</v>
      </c>
    </row>
    <row r="24" spans="1:9">
      <c r="A24" s="927"/>
      <c r="B24" s="54" t="s">
        <v>289</v>
      </c>
      <c r="C24" s="164">
        <v>4676</v>
      </c>
      <c r="D24" s="164">
        <v>585</v>
      </c>
      <c r="E24" s="344">
        <v>0.12510692899914458</v>
      </c>
      <c r="F24" s="344">
        <v>0.22420000000000001</v>
      </c>
      <c r="G24" s="344">
        <v>0.22709101796407186</v>
      </c>
      <c r="H24" s="344">
        <v>0.16399936739059318</v>
      </c>
    </row>
    <row r="25" spans="1:9">
      <c r="A25" s="927"/>
      <c r="B25" s="54" t="s">
        <v>290</v>
      </c>
      <c r="C25" s="164">
        <v>6426</v>
      </c>
      <c r="D25" s="164">
        <v>1500</v>
      </c>
      <c r="E25" s="344">
        <v>0.23342670401493931</v>
      </c>
      <c r="F25" s="344">
        <v>0.39960000000000001</v>
      </c>
      <c r="G25" s="344">
        <v>0.40328465608465602</v>
      </c>
      <c r="H25" s="344">
        <v>0.27070777923894357</v>
      </c>
    </row>
    <row r="26" spans="1:9">
      <c r="A26" s="927"/>
      <c r="B26" s="457" t="s">
        <v>291</v>
      </c>
      <c r="C26" s="164">
        <v>15016</v>
      </c>
      <c r="D26" s="164"/>
      <c r="E26" s="344"/>
      <c r="F26" s="344">
        <v>1</v>
      </c>
      <c r="G26" s="344">
        <v>1</v>
      </c>
      <c r="H26" s="344">
        <v>1</v>
      </c>
    </row>
    <row r="27" spans="1:9">
      <c r="A27" s="247"/>
      <c r="B27" s="457"/>
      <c r="C27" s="585"/>
      <c r="D27" s="586"/>
      <c r="E27" s="586"/>
      <c r="F27" s="586"/>
      <c r="G27" s="586"/>
      <c r="H27" s="586"/>
    </row>
    <row r="28" spans="1:9">
      <c r="A28" s="144" t="s">
        <v>252</v>
      </c>
      <c r="B28" s="6"/>
      <c r="C28" s="6"/>
      <c r="D28" s="6"/>
      <c r="E28" s="6"/>
      <c r="F28" s="6"/>
      <c r="G28" s="6"/>
      <c r="H28" s="6"/>
    </row>
    <row r="29" spans="1:9" s="325" customFormat="1" ht="32.15" customHeight="1">
      <c r="A29" s="876" t="s">
        <v>293</v>
      </c>
      <c r="B29" s="876" t="s">
        <v>253</v>
      </c>
      <c r="C29" s="867" t="s">
        <v>2008</v>
      </c>
      <c r="D29" s="866"/>
      <c r="E29" s="876" t="s">
        <v>2009</v>
      </c>
      <c r="F29" s="876" t="s">
        <v>2010</v>
      </c>
      <c r="G29" s="876" t="s">
        <v>2011</v>
      </c>
      <c r="H29" s="876" t="s">
        <v>2012</v>
      </c>
    </row>
    <row r="30" spans="1:9" s="325" customFormat="1" ht="72.650000000000006" customHeight="1">
      <c r="A30" s="878"/>
      <c r="B30" s="878"/>
      <c r="C30" s="459"/>
      <c r="D30" s="458" t="s">
        <v>2013</v>
      </c>
      <c r="E30" s="878"/>
      <c r="F30" s="878" t="s">
        <v>2014</v>
      </c>
      <c r="G30" s="878"/>
      <c r="H30" s="878"/>
    </row>
    <row r="31" spans="1:9">
      <c r="A31" s="100" t="s">
        <v>118</v>
      </c>
      <c r="B31" s="100" t="s">
        <v>119</v>
      </c>
      <c r="C31" s="155" t="s">
        <v>120</v>
      </c>
      <c r="D31" s="155" t="s">
        <v>172</v>
      </c>
      <c r="E31" s="155" t="s">
        <v>173</v>
      </c>
      <c r="F31" s="155" t="s">
        <v>266</v>
      </c>
      <c r="G31" s="155" t="s">
        <v>267</v>
      </c>
      <c r="H31" s="155" t="s">
        <v>268</v>
      </c>
    </row>
    <row r="32" spans="1:9" hidden="1">
      <c r="A32" s="927"/>
      <c r="B32" s="457" t="s">
        <v>275</v>
      </c>
      <c r="C32" s="164"/>
      <c r="D32" s="164"/>
      <c r="E32" s="587"/>
      <c r="F32" s="587"/>
      <c r="G32" s="587"/>
      <c r="H32" s="587"/>
    </row>
    <row r="33" spans="1:8" hidden="1">
      <c r="A33" s="927"/>
      <c r="B33" s="54" t="s">
        <v>276</v>
      </c>
      <c r="C33" s="49"/>
      <c r="D33" s="49"/>
      <c r="E33" s="587"/>
      <c r="F33" s="587"/>
      <c r="G33" s="587"/>
      <c r="H33" s="587"/>
    </row>
    <row r="34" spans="1:8" hidden="1">
      <c r="A34" s="927"/>
      <c r="B34" s="54" t="s">
        <v>277</v>
      </c>
      <c r="C34" s="164"/>
      <c r="D34" s="49"/>
      <c r="E34" s="587"/>
      <c r="F34" s="587"/>
      <c r="G34" s="587"/>
      <c r="H34" s="587"/>
    </row>
    <row r="35" spans="1:8">
      <c r="A35" s="927"/>
      <c r="B35" s="457" t="s">
        <v>278</v>
      </c>
      <c r="C35" s="164">
        <v>2945</v>
      </c>
      <c r="D35" s="164"/>
      <c r="E35" s="587"/>
      <c r="F35" s="587">
        <v>2.4380000000000001E-3</v>
      </c>
      <c r="G35" s="587">
        <v>2.4380000000000001E-3</v>
      </c>
      <c r="H35" s="587"/>
    </row>
    <row r="36" spans="1:8">
      <c r="A36" s="927"/>
      <c r="B36" s="457" t="s">
        <v>279</v>
      </c>
      <c r="C36" s="164">
        <v>4777</v>
      </c>
      <c r="D36" s="164">
        <v>1</v>
      </c>
      <c r="E36" s="587">
        <v>2.0933640360058616E-4</v>
      </c>
      <c r="F36" s="587">
        <v>3.6570000000000001E-3</v>
      </c>
      <c r="G36" s="587">
        <v>3.6569999999999997E-3</v>
      </c>
      <c r="H36" s="587">
        <v>1.5793986092413104E-4</v>
      </c>
    </row>
    <row r="37" spans="1:8">
      <c r="A37" s="927"/>
      <c r="B37" s="457" t="s">
        <v>280</v>
      </c>
      <c r="C37" s="164">
        <v>5165</v>
      </c>
      <c r="D37" s="164">
        <v>3</v>
      </c>
      <c r="E37" s="587">
        <v>5.8083252662149076E-4</v>
      </c>
      <c r="F37" s="344">
        <v>5.5769999999999995E-3</v>
      </c>
      <c r="G37" s="587">
        <v>5.5769999999999995E-3</v>
      </c>
      <c r="H37" s="587">
        <v>1.1616650532429815E-4</v>
      </c>
    </row>
    <row r="38" spans="1:8">
      <c r="A38" s="927"/>
      <c r="B38" s="457" t="s">
        <v>281</v>
      </c>
      <c r="C38" s="164">
        <v>9686</v>
      </c>
      <c r="D38" s="164">
        <v>47</v>
      </c>
      <c r="E38" s="587">
        <v>4.8523642370431547E-3</v>
      </c>
      <c r="F38" s="587">
        <v>1.4E-2</v>
      </c>
      <c r="G38" s="587">
        <v>1.3438750464588064E-2</v>
      </c>
      <c r="H38" s="587">
        <v>4.1605651375938744E-3</v>
      </c>
    </row>
    <row r="39" spans="1:8">
      <c r="A39" s="927"/>
      <c r="B39" s="54" t="s">
        <v>282</v>
      </c>
      <c r="C39" s="164">
        <v>7507</v>
      </c>
      <c r="D39" s="164">
        <v>29</v>
      </c>
      <c r="E39" s="587">
        <v>3.8630611429332621E-3</v>
      </c>
      <c r="F39" s="587">
        <v>1.18E-2</v>
      </c>
      <c r="G39" s="587">
        <v>1.1311404555747967E-2</v>
      </c>
      <c r="H39" s="587">
        <v>3.0616964195713803E-3</v>
      </c>
    </row>
    <row r="40" spans="1:8">
      <c r="A40" s="927"/>
      <c r="B40" s="54" t="s">
        <v>283</v>
      </c>
      <c r="C40" s="164">
        <v>2179</v>
      </c>
      <c r="D40" s="164">
        <v>18</v>
      </c>
      <c r="E40" s="587">
        <v>8.2606700321248283E-3</v>
      </c>
      <c r="F40" s="587">
        <v>2.0768544686910164E-2</v>
      </c>
      <c r="G40" s="587">
        <v>2.0767793942175313E-2</v>
      </c>
      <c r="H40" s="587">
        <v>7.6604561334664744E-3</v>
      </c>
    </row>
    <row r="41" spans="1:8">
      <c r="A41" s="927"/>
      <c r="B41" s="457" t="s">
        <v>284</v>
      </c>
      <c r="C41" s="164">
        <v>3264</v>
      </c>
      <c r="D41" s="164">
        <v>78</v>
      </c>
      <c r="E41" s="587">
        <v>2.389705882352941E-2</v>
      </c>
      <c r="F41" s="587">
        <v>5.5E-2</v>
      </c>
      <c r="G41" s="587">
        <v>5.5938191482843125E-2</v>
      </c>
      <c r="H41" s="587">
        <v>1.9344002727877733E-2</v>
      </c>
    </row>
    <row r="42" spans="1:8">
      <c r="A42" s="927"/>
      <c r="B42" s="54" t="s">
        <v>285</v>
      </c>
      <c r="C42" s="164">
        <v>1184</v>
      </c>
      <c r="D42" s="164">
        <v>12</v>
      </c>
      <c r="E42" s="587">
        <v>1.0135135135135136E-2</v>
      </c>
      <c r="F42" s="587">
        <v>3.2705585070630781E-2</v>
      </c>
      <c r="G42" s="587">
        <v>3.2705302364864873E-2</v>
      </c>
      <c r="H42" s="587">
        <v>1.2952701072503408E-2</v>
      </c>
    </row>
    <row r="43" spans="1:8">
      <c r="A43" s="927"/>
      <c r="B43" s="54" t="s">
        <v>286</v>
      </c>
      <c r="C43" s="164">
        <v>2080</v>
      </c>
      <c r="D43" s="164">
        <v>66</v>
      </c>
      <c r="E43" s="587">
        <v>3.1730769230769229E-2</v>
      </c>
      <c r="F43" s="587">
        <v>7.0499999999999993E-2</v>
      </c>
      <c r="G43" s="587">
        <v>6.9163066826923067E-2</v>
      </c>
      <c r="H43" s="587">
        <v>2.9707342911236966E-2</v>
      </c>
    </row>
    <row r="44" spans="1:8">
      <c r="A44" s="927"/>
      <c r="B44" s="457" t="s">
        <v>287</v>
      </c>
      <c r="C44" s="164">
        <v>1283</v>
      </c>
      <c r="D44" s="164">
        <v>164</v>
      </c>
      <c r="E44" s="587">
        <v>0.12782540919719407</v>
      </c>
      <c r="F44" s="587">
        <v>0.3342</v>
      </c>
      <c r="G44" s="587">
        <v>0.3097121052221356</v>
      </c>
      <c r="H44" s="587">
        <v>0.10347976644869472</v>
      </c>
    </row>
    <row r="45" spans="1:8">
      <c r="A45" s="927"/>
      <c r="B45" s="54" t="s">
        <v>288</v>
      </c>
      <c r="C45" s="164">
        <v>467</v>
      </c>
      <c r="D45" s="164">
        <v>35</v>
      </c>
      <c r="E45" s="587">
        <v>7.4946466809421838E-2</v>
      </c>
      <c r="F45" s="587">
        <v>0.14207900000000001</v>
      </c>
      <c r="G45" s="587">
        <v>0.14207900000000001</v>
      </c>
      <c r="H45" s="587">
        <v>6.1104211196311563E-2</v>
      </c>
    </row>
    <row r="46" spans="1:8">
      <c r="A46" s="927"/>
      <c r="B46" s="54" t="s">
        <v>289</v>
      </c>
      <c r="C46" s="164">
        <v>274</v>
      </c>
      <c r="D46" s="164">
        <v>31</v>
      </c>
      <c r="E46" s="587">
        <v>0.11313868613138686</v>
      </c>
      <c r="F46" s="587">
        <v>0.25927</v>
      </c>
      <c r="G46" s="587">
        <v>0.25927</v>
      </c>
      <c r="H46" s="344">
        <v>9.7457407555947714E-2</v>
      </c>
    </row>
    <row r="47" spans="1:8">
      <c r="A47" s="927"/>
      <c r="B47" s="54" t="s">
        <v>290</v>
      </c>
      <c r="C47" s="164">
        <v>542</v>
      </c>
      <c r="D47" s="164">
        <v>98</v>
      </c>
      <c r="E47" s="587">
        <v>0.18081180811808117</v>
      </c>
      <c r="F47" s="587">
        <v>0.49109999999999998</v>
      </c>
      <c r="G47" s="587">
        <v>0.47964900000000005</v>
      </c>
      <c r="H47" s="587">
        <v>0.1477471515835623</v>
      </c>
    </row>
    <row r="48" spans="1:8">
      <c r="A48" s="927"/>
      <c r="B48" s="457" t="s">
        <v>291</v>
      </c>
      <c r="C48" s="164">
        <v>677</v>
      </c>
      <c r="D48" s="164"/>
      <c r="E48" s="587"/>
      <c r="F48" s="587">
        <v>1</v>
      </c>
      <c r="G48" s="587">
        <v>1</v>
      </c>
      <c r="H48" s="587">
        <v>1</v>
      </c>
    </row>
    <row r="49" spans="1:8">
      <c r="A49" s="6"/>
      <c r="B49" s="6"/>
      <c r="C49" s="586"/>
      <c r="D49" s="103"/>
      <c r="E49" s="6"/>
      <c r="F49" s="6"/>
      <c r="G49" s="6"/>
      <c r="H49" s="6"/>
    </row>
    <row r="50" spans="1:8">
      <c r="A50" s="144" t="s">
        <v>252</v>
      </c>
      <c r="B50" s="6"/>
      <c r="C50" s="6"/>
      <c r="D50" s="6"/>
      <c r="E50" s="6"/>
      <c r="F50" s="6"/>
      <c r="G50" s="6"/>
      <c r="H50" s="6"/>
    </row>
    <row r="51" spans="1:8" s="325" customFormat="1" ht="32.15" customHeight="1">
      <c r="A51" s="876" t="s">
        <v>295</v>
      </c>
      <c r="B51" s="876" t="s">
        <v>253</v>
      </c>
      <c r="C51" s="867" t="s">
        <v>2008</v>
      </c>
      <c r="D51" s="866"/>
      <c r="E51" s="876" t="s">
        <v>2009</v>
      </c>
      <c r="F51" s="876" t="s">
        <v>2010</v>
      </c>
      <c r="G51" s="876" t="s">
        <v>2011</v>
      </c>
      <c r="H51" s="876" t="s">
        <v>2012</v>
      </c>
    </row>
    <row r="52" spans="1:8" s="325" customFormat="1" ht="72.650000000000006" customHeight="1">
      <c r="A52" s="878"/>
      <c r="B52" s="878"/>
      <c r="C52" s="459"/>
      <c r="D52" s="458" t="s">
        <v>2013</v>
      </c>
      <c r="E52" s="878"/>
      <c r="F52" s="878" t="s">
        <v>2014</v>
      </c>
      <c r="G52" s="878"/>
      <c r="H52" s="878"/>
    </row>
    <row r="53" spans="1:8">
      <c r="A53" s="100" t="s">
        <v>118</v>
      </c>
      <c r="B53" s="100" t="s">
        <v>119</v>
      </c>
      <c r="C53" s="155" t="s">
        <v>120</v>
      </c>
      <c r="D53" s="155" t="s">
        <v>172</v>
      </c>
      <c r="E53" s="155" t="s">
        <v>173</v>
      </c>
      <c r="F53" s="155" t="s">
        <v>266</v>
      </c>
      <c r="G53" s="155" t="s">
        <v>267</v>
      </c>
      <c r="H53" s="155" t="s">
        <v>268</v>
      </c>
    </row>
    <row r="54" spans="1:8">
      <c r="A54" s="927"/>
      <c r="B54" s="457" t="s">
        <v>275</v>
      </c>
      <c r="C54" s="164">
        <v>69257</v>
      </c>
      <c r="D54" s="164">
        <v>172</v>
      </c>
      <c r="E54" s="587">
        <v>2.4835034725731696E-3</v>
      </c>
      <c r="F54" s="587">
        <v>5.8302196766353304E-4</v>
      </c>
      <c r="G54" s="587">
        <v>7.4050244740603841E-4</v>
      </c>
      <c r="H54" s="587">
        <v>2.8255088221684314E-3</v>
      </c>
    </row>
    <row r="55" spans="1:8">
      <c r="A55" s="927"/>
      <c r="B55" s="54" t="s">
        <v>276</v>
      </c>
      <c r="C55" s="164">
        <v>41902</v>
      </c>
      <c r="D55" s="164">
        <v>59</v>
      </c>
      <c r="E55" s="587">
        <v>1.408047348575247E-3</v>
      </c>
      <c r="F55" s="587">
        <v>5.3726958437819389E-4</v>
      </c>
      <c r="G55" s="587">
        <v>5.2640890649610997E-4</v>
      </c>
      <c r="H55" s="587">
        <v>2.2171266004536103E-3</v>
      </c>
    </row>
    <row r="56" spans="1:8">
      <c r="A56" s="927"/>
      <c r="B56" s="54" t="s">
        <v>277</v>
      </c>
      <c r="C56" s="164">
        <v>27355</v>
      </c>
      <c r="D56" s="164">
        <v>113</v>
      </c>
      <c r="E56" s="587">
        <v>4.1308718698592579E-3</v>
      </c>
      <c r="F56" s="587">
        <v>1.0699032902263934E-3</v>
      </c>
      <c r="G56" s="587">
        <v>1.0684478888685798E-3</v>
      </c>
      <c r="H56" s="587">
        <v>3.8733449337877363E-3</v>
      </c>
    </row>
    <row r="57" spans="1:8">
      <c r="A57" s="927"/>
      <c r="B57" s="457" t="s">
        <v>278</v>
      </c>
      <c r="C57" s="164">
        <v>27018</v>
      </c>
      <c r="D57" s="164">
        <v>97</v>
      </c>
      <c r="E57" s="587">
        <v>3.5901991265082536E-3</v>
      </c>
      <c r="F57" s="587">
        <v>1.768747146363885E-3</v>
      </c>
      <c r="G57" s="587">
        <v>1.8518942926937592E-3</v>
      </c>
      <c r="H57" s="587">
        <v>7.9530091484073286E-3</v>
      </c>
    </row>
    <row r="58" spans="1:8">
      <c r="A58" s="927"/>
      <c r="B58" s="457" t="s">
        <v>279</v>
      </c>
      <c r="C58" s="164">
        <v>94135</v>
      </c>
      <c r="D58" s="164">
        <v>317</v>
      </c>
      <c r="E58" s="587">
        <v>3.3675041164285334E-3</v>
      </c>
      <c r="F58" s="587">
        <v>3.5999999999999999E-3</v>
      </c>
      <c r="G58" s="587">
        <v>3.7035866362139474E-3</v>
      </c>
      <c r="H58" s="587">
        <v>1.0766346905067441E-2</v>
      </c>
    </row>
    <row r="59" spans="1:8">
      <c r="A59" s="927"/>
      <c r="B59" s="457" t="s">
        <v>280</v>
      </c>
      <c r="C59" s="164">
        <v>92753</v>
      </c>
      <c r="D59" s="164">
        <v>383</v>
      </c>
      <c r="E59" s="587">
        <v>4.129246493374877E-3</v>
      </c>
      <c r="F59" s="587">
        <v>6.206676854847405E-3</v>
      </c>
      <c r="G59" s="587">
        <v>6.242510323116234E-3</v>
      </c>
      <c r="H59" s="587">
        <v>1.6335193361958662E-2</v>
      </c>
    </row>
    <row r="60" spans="1:8">
      <c r="A60" s="927"/>
      <c r="B60" s="457" t="s">
        <v>281</v>
      </c>
      <c r="C60" s="164">
        <v>172976</v>
      </c>
      <c r="D60" s="164">
        <v>1775</v>
      </c>
      <c r="E60" s="587">
        <v>1.0261539173064471E-2</v>
      </c>
      <c r="F60" s="587">
        <v>1.3822895256287953E-2</v>
      </c>
      <c r="G60" s="587">
        <v>1.4515631000832484E-2</v>
      </c>
      <c r="H60" s="587">
        <v>4.07384988103957E-2</v>
      </c>
    </row>
    <row r="61" spans="1:8">
      <c r="A61" s="927"/>
      <c r="B61" s="54" t="s">
        <v>282</v>
      </c>
      <c r="C61" s="164">
        <v>131162</v>
      </c>
      <c r="D61" s="164">
        <v>1000</v>
      </c>
      <c r="E61" s="587">
        <v>7.6241594364221347E-3</v>
      </c>
      <c r="F61" s="587">
        <v>1.15E-2</v>
      </c>
      <c r="G61" s="587">
        <v>1.1553453500251597E-2</v>
      </c>
      <c r="H61" s="587">
        <v>2.9880853647125921E-2</v>
      </c>
    </row>
    <row r="62" spans="1:8">
      <c r="A62" s="927"/>
      <c r="B62" s="54" t="s">
        <v>283</v>
      </c>
      <c r="C62" s="164">
        <v>41814</v>
      </c>
      <c r="D62" s="164">
        <v>775</v>
      </c>
      <c r="E62" s="587">
        <v>1.853446214186636E-2</v>
      </c>
      <c r="F62" s="587">
        <v>2.3699999999999999E-2</v>
      </c>
      <c r="G62" s="587">
        <v>2.3807378390012915E-2</v>
      </c>
      <c r="H62" s="587">
        <v>5.5579138779250671E-2</v>
      </c>
    </row>
    <row r="63" spans="1:8">
      <c r="A63" s="927"/>
      <c r="B63" s="457" t="s">
        <v>284</v>
      </c>
      <c r="C63" s="164">
        <v>58914</v>
      </c>
      <c r="D63" s="164">
        <v>1693</v>
      </c>
      <c r="E63" s="587">
        <v>2.8736802797297754E-2</v>
      </c>
      <c r="F63" s="587">
        <v>5.28E-2</v>
      </c>
      <c r="G63" s="587">
        <v>5.3309305088773469E-2</v>
      </c>
      <c r="H63" s="587">
        <v>8.52571270896227E-2</v>
      </c>
    </row>
    <row r="64" spans="1:8">
      <c r="A64" s="927"/>
      <c r="B64" s="54" t="s">
        <v>285</v>
      </c>
      <c r="C64" s="164">
        <v>892</v>
      </c>
      <c r="D64" s="164">
        <v>41</v>
      </c>
      <c r="E64" s="587">
        <v>4.5964125560538117E-2</v>
      </c>
      <c r="F64" s="587">
        <v>4.8797560180740614E-2</v>
      </c>
      <c r="G64" s="587">
        <v>4.5800896860986547E-2</v>
      </c>
      <c r="H64" s="587">
        <v>7.865944742016337E-2</v>
      </c>
    </row>
    <row r="65" spans="1:8">
      <c r="A65" s="927"/>
      <c r="B65" s="54" t="s">
        <v>286</v>
      </c>
      <c r="C65" s="164">
        <v>58022</v>
      </c>
      <c r="D65" s="164">
        <v>1652</v>
      </c>
      <c r="E65" s="587">
        <v>2.8471958912136774E-2</v>
      </c>
      <c r="F65" s="587">
        <v>5.3199999999999997E-2</v>
      </c>
      <c r="G65" s="587">
        <v>5.3424735445175967E-2</v>
      </c>
      <c r="H65" s="587">
        <v>9.9580243770138049E-2</v>
      </c>
    </row>
    <row r="66" spans="1:8">
      <c r="A66" s="927"/>
      <c r="B66" s="457" t="s">
        <v>287</v>
      </c>
      <c r="C66" s="164">
        <v>69850</v>
      </c>
      <c r="D66" s="164">
        <v>8749</v>
      </c>
      <c r="E66" s="587">
        <v>0.12525411596277738</v>
      </c>
      <c r="F66" s="587">
        <v>0.2616</v>
      </c>
      <c r="G66" s="587">
        <v>0.24576511667859699</v>
      </c>
      <c r="H66" s="587">
        <v>0.20117433748249658</v>
      </c>
    </row>
    <row r="67" spans="1:8">
      <c r="A67" s="927"/>
      <c r="B67" s="54" t="s">
        <v>288</v>
      </c>
      <c r="C67" s="164">
        <v>30154</v>
      </c>
      <c r="D67" s="164">
        <v>2303</v>
      </c>
      <c r="E67" s="587">
        <v>7.6374610333620752E-2</v>
      </c>
      <c r="F67" s="587">
        <v>0.11940000000000001</v>
      </c>
      <c r="G67" s="587">
        <v>0.12106543078861842</v>
      </c>
      <c r="H67" s="587">
        <v>0.17337847036772674</v>
      </c>
    </row>
    <row r="68" spans="1:8">
      <c r="A68" s="927"/>
      <c r="B68" s="54" t="s">
        <v>289</v>
      </c>
      <c r="C68" s="164">
        <v>17365</v>
      </c>
      <c r="D68" s="164">
        <v>1804</v>
      </c>
      <c r="E68" s="344">
        <v>0.1038871292830406</v>
      </c>
      <c r="F68" s="344">
        <v>0.23949999999999999</v>
      </c>
      <c r="G68" s="344">
        <v>0.23919175352720998</v>
      </c>
      <c r="H68" s="344">
        <v>2.077742585660812E-2</v>
      </c>
    </row>
    <row r="69" spans="1:8">
      <c r="A69" s="927"/>
      <c r="B69" s="54" t="s">
        <v>290</v>
      </c>
      <c r="C69" s="164">
        <v>22331</v>
      </c>
      <c r="D69" s="164">
        <v>4642</v>
      </c>
      <c r="E69" s="587">
        <v>0.2078724642873136</v>
      </c>
      <c r="F69" s="587">
        <v>0.42492913711157809</v>
      </c>
      <c r="G69" s="587">
        <v>0.41926118848237875</v>
      </c>
      <c r="H69" s="587">
        <v>0.24972008666222428</v>
      </c>
    </row>
    <row r="70" spans="1:8">
      <c r="A70" s="927"/>
      <c r="B70" s="457" t="s">
        <v>291</v>
      </c>
      <c r="C70" s="164">
        <v>27123</v>
      </c>
      <c r="D70" s="164"/>
      <c r="E70" s="587"/>
      <c r="F70" s="587">
        <v>1</v>
      </c>
      <c r="G70" s="587">
        <v>1</v>
      </c>
      <c r="H70" s="587">
        <v>1</v>
      </c>
    </row>
    <row r="71" spans="1:8">
      <c r="A71" s="144" t="s">
        <v>252</v>
      </c>
      <c r="B71" s="6"/>
      <c r="C71" s="6"/>
      <c r="D71" s="6"/>
      <c r="E71" s="6"/>
      <c r="F71" s="6"/>
      <c r="G71" s="6"/>
      <c r="H71" s="6"/>
    </row>
    <row r="72" spans="1:8" s="325" customFormat="1" ht="32.15" customHeight="1">
      <c r="A72" s="876" t="s">
        <v>297</v>
      </c>
      <c r="B72" s="876" t="s">
        <v>253</v>
      </c>
      <c r="C72" s="867" t="s">
        <v>2008</v>
      </c>
      <c r="D72" s="866"/>
      <c r="E72" s="876" t="s">
        <v>2009</v>
      </c>
      <c r="F72" s="876" t="s">
        <v>2010</v>
      </c>
      <c r="G72" s="876" t="s">
        <v>2011</v>
      </c>
      <c r="H72" s="876" t="s">
        <v>2012</v>
      </c>
    </row>
    <row r="73" spans="1:8" s="325" customFormat="1" ht="72.650000000000006" customHeight="1">
      <c r="A73" s="878"/>
      <c r="B73" s="878"/>
      <c r="C73" s="459"/>
      <c r="D73" s="458" t="s">
        <v>2013</v>
      </c>
      <c r="E73" s="878"/>
      <c r="F73" s="878" t="s">
        <v>2014</v>
      </c>
      <c r="G73" s="878"/>
      <c r="H73" s="878"/>
    </row>
    <row r="74" spans="1:8">
      <c r="A74" s="100" t="s">
        <v>118</v>
      </c>
      <c r="B74" s="100" t="s">
        <v>119</v>
      </c>
      <c r="C74" s="155" t="s">
        <v>120</v>
      </c>
      <c r="D74" s="155" t="s">
        <v>172</v>
      </c>
      <c r="E74" s="155" t="s">
        <v>173</v>
      </c>
      <c r="F74" s="155" t="s">
        <v>266</v>
      </c>
      <c r="G74" s="155" t="s">
        <v>267</v>
      </c>
      <c r="H74" s="155" t="s">
        <v>268</v>
      </c>
    </row>
    <row r="75" spans="1:8" hidden="1">
      <c r="A75" s="927"/>
      <c r="B75" s="457" t="s">
        <v>275</v>
      </c>
      <c r="C75" s="164"/>
      <c r="D75" s="164"/>
      <c r="E75" s="587"/>
      <c r="F75" s="587"/>
      <c r="G75" s="587"/>
      <c r="H75" s="587"/>
    </row>
    <row r="76" spans="1:8" hidden="1">
      <c r="A76" s="927"/>
      <c r="B76" s="54" t="s">
        <v>276</v>
      </c>
      <c r="C76" s="164"/>
      <c r="D76" s="164"/>
      <c r="E76" s="587"/>
      <c r="F76" s="587"/>
      <c r="G76" s="587"/>
      <c r="H76" s="587"/>
    </row>
    <row r="77" spans="1:8" hidden="1">
      <c r="A77" s="927"/>
      <c r="B77" s="54" t="s">
        <v>277</v>
      </c>
      <c r="C77" s="164"/>
      <c r="D77" s="164"/>
      <c r="E77" s="587"/>
      <c r="F77" s="587"/>
      <c r="G77" s="587"/>
      <c r="H77" s="587"/>
    </row>
    <row r="78" spans="1:8">
      <c r="A78" s="927"/>
      <c r="B78" s="457" t="s">
        <v>278</v>
      </c>
      <c r="C78" s="164">
        <v>81</v>
      </c>
      <c r="D78" s="164"/>
      <c r="E78" s="587"/>
      <c r="F78" s="587">
        <v>2.4380000000000001E-3</v>
      </c>
      <c r="G78" s="587">
        <v>2.4380000000000001E-3</v>
      </c>
      <c r="H78" s="587"/>
    </row>
    <row r="79" spans="1:8">
      <c r="A79" s="927"/>
      <c r="B79" s="457" t="s">
        <v>279</v>
      </c>
      <c r="C79" s="164">
        <v>1508</v>
      </c>
      <c r="D79" s="164">
        <v>4</v>
      </c>
      <c r="E79" s="587">
        <v>2.6525198938992041E-3</v>
      </c>
      <c r="F79" s="587">
        <v>3.6570339174663148E-3</v>
      </c>
      <c r="G79" s="587">
        <v>3.65720225464191E-3</v>
      </c>
      <c r="H79" s="587">
        <v>3.2295846814883603E-3</v>
      </c>
    </row>
    <row r="80" spans="1:8">
      <c r="A80" s="927"/>
      <c r="B80" s="457" t="s">
        <v>280</v>
      </c>
      <c r="C80" s="164">
        <v>2864</v>
      </c>
      <c r="D80" s="164">
        <v>12</v>
      </c>
      <c r="E80" s="587">
        <v>4.1899441340782122E-3</v>
      </c>
      <c r="F80" s="344">
        <v>5.5769999999999995E-3</v>
      </c>
      <c r="G80" s="587">
        <v>5.5769999999999995E-3</v>
      </c>
      <c r="H80" s="587">
        <v>8.3798882681564244E-4</v>
      </c>
    </row>
    <row r="81" spans="1:8">
      <c r="A81" s="927"/>
      <c r="B81" s="457" t="s">
        <v>281</v>
      </c>
      <c r="C81" s="164">
        <v>11107</v>
      </c>
      <c r="D81" s="164">
        <v>140</v>
      </c>
      <c r="E81" s="587">
        <v>1.2604663725578464E-2</v>
      </c>
      <c r="F81" s="587">
        <v>1.4800000000000001E-2</v>
      </c>
      <c r="G81" s="587">
        <v>1.4316136580534801E-2</v>
      </c>
      <c r="H81" s="587">
        <v>1.0286825506524757E-2</v>
      </c>
    </row>
    <row r="82" spans="1:8">
      <c r="A82" s="927"/>
      <c r="B82" s="54" t="s">
        <v>282</v>
      </c>
      <c r="C82" s="164">
        <v>7950</v>
      </c>
      <c r="D82" s="164">
        <v>76</v>
      </c>
      <c r="E82" s="587">
        <v>9.5597484276729559E-3</v>
      </c>
      <c r="F82" s="587">
        <v>1.23E-2</v>
      </c>
      <c r="G82" s="587">
        <v>1.1754454088050315E-2</v>
      </c>
      <c r="H82" s="587">
        <v>7.5425382200341633E-3</v>
      </c>
    </row>
    <row r="83" spans="1:8">
      <c r="A83" s="927"/>
      <c r="B83" s="54" t="s">
        <v>283</v>
      </c>
      <c r="C83" s="164">
        <v>3157</v>
      </c>
      <c r="D83" s="164">
        <v>64</v>
      </c>
      <c r="E83" s="587">
        <v>2.0272410516312955E-2</v>
      </c>
      <c r="F83" s="587">
        <v>2.0767000000000001E-2</v>
      </c>
      <c r="G83" s="587">
        <v>2.0767000000000001E-2</v>
      </c>
      <c r="H83" s="587">
        <v>1.653922624581948E-2</v>
      </c>
    </row>
    <row r="84" spans="1:8">
      <c r="A84" s="927"/>
      <c r="B84" s="457" t="s">
        <v>284</v>
      </c>
      <c r="C84" s="164">
        <v>7554</v>
      </c>
      <c r="D84" s="164">
        <v>427</v>
      </c>
      <c r="E84" s="587">
        <v>5.6526343658988613E-2</v>
      </c>
      <c r="F84" s="587">
        <v>5.2699999999999997E-2</v>
      </c>
      <c r="G84" s="587">
        <v>5.7632098888006349E-2</v>
      </c>
      <c r="H84" s="587">
        <v>4.5712810214105837E-2</v>
      </c>
    </row>
    <row r="85" spans="1:8">
      <c r="A85" s="927"/>
      <c r="B85" s="54" t="s">
        <v>285</v>
      </c>
      <c r="C85" s="164">
        <v>2323</v>
      </c>
      <c r="D85" s="164">
        <v>80</v>
      </c>
      <c r="E85" s="587">
        <v>3.4438226431338786E-2</v>
      </c>
      <c r="F85" s="587">
        <v>3.2720185564166497E-2</v>
      </c>
      <c r="G85" s="587">
        <v>3.271590830822213E-2</v>
      </c>
      <c r="H85" s="587">
        <v>3.3658078355212784E-2</v>
      </c>
    </row>
    <row r="86" spans="1:8">
      <c r="A86" s="927"/>
      <c r="B86" s="54" t="s">
        <v>286</v>
      </c>
      <c r="C86" s="164">
        <v>5231</v>
      </c>
      <c r="D86" s="164">
        <v>347</v>
      </c>
      <c r="E86" s="587">
        <v>6.6335308736379273E-2</v>
      </c>
      <c r="F86" s="587">
        <v>6.9199999999999998E-2</v>
      </c>
      <c r="G86" s="587">
        <v>6.8696964251577119E-2</v>
      </c>
      <c r="H86" s="587">
        <v>6.7111314975785263E-2</v>
      </c>
    </row>
    <row r="87" spans="1:8">
      <c r="A87" s="927"/>
      <c r="B87" s="457" t="s">
        <v>287</v>
      </c>
      <c r="C87" s="164">
        <v>4936</v>
      </c>
      <c r="D87" s="164">
        <v>810</v>
      </c>
      <c r="E87" s="587">
        <v>0.16410048622366288</v>
      </c>
      <c r="F87" s="587">
        <v>0.33689999999999998</v>
      </c>
      <c r="G87" s="587">
        <v>0.26594860230956241</v>
      </c>
      <c r="H87" s="587">
        <v>0.16502167431619333</v>
      </c>
    </row>
    <row r="88" spans="1:8">
      <c r="A88" s="927"/>
      <c r="B88" s="54" t="s">
        <v>288</v>
      </c>
      <c r="C88" s="164">
        <v>1697</v>
      </c>
      <c r="D88" s="164">
        <v>167</v>
      </c>
      <c r="E88" s="587">
        <v>9.8408956982911022E-2</v>
      </c>
      <c r="F88" s="587">
        <v>0.14207900000000001</v>
      </c>
      <c r="G88" s="587">
        <v>0.14207900000000001</v>
      </c>
      <c r="H88" s="587">
        <v>0.12130305149504279</v>
      </c>
    </row>
    <row r="89" spans="1:8">
      <c r="A89" s="927"/>
      <c r="B89" s="54" t="s">
        <v>289</v>
      </c>
      <c r="C89" s="164">
        <v>2187</v>
      </c>
      <c r="D89" s="164">
        <v>281</v>
      </c>
      <c r="E89" s="344">
        <v>0.12848651120256058</v>
      </c>
      <c r="F89" s="344">
        <v>0.25927</v>
      </c>
      <c r="G89" s="344">
        <v>0.25927</v>
      </c>
      <c r="H89" s="344">
        <v>0.18165729210125123</v>
      </c>
    </row>
    <row r="90" spans="1:8">
      <c r="A90" s="927"/>
      <c r="B90" s="54" t="s">
        <v>290</v>
      </c>
      <c r="C90" s="164">
        <v>1052</v>
      </c>
      <c r="D90" s="164">
        <v>362</v>
      </c>
      <c r="E90" s="587">
        <v>0.344106463878327</v>
      </c>
      <c r="F90" s="587">
        <v>0.50360000000000005</v>
      </c>
      <c r="G90" s="587">
        <v>0.47964899999999994</v>
      </c>
      <c r="H90" s="587">
        <v>0.25271137508375097</v>
      </c>
    </row>
    <row r="91" spans="1:8">
      <c r="A91" s="927"/>
      <c r="B91" s="457" t="s">
        <v>291</v>
      </c>
      <c r="C91" s="164">
        <v>2880</v>
      </c>
      <c r="D91" s="164"/>
      <c r="E91" s="587"/>
      <c r="F91" s="587">
        <v>1</v>
      </c>
      <c r="G91" s="587">
        <v>1</v>
      </c>
      <c r="H91" s="587">
        <v>1</v>
      </c>
    </row>
    <row r="92" spans="1:8">
      <c r="A92" s="6"/>
      <c r="B92" s="6"/>
      <c r="C92" s="6"/>
      <c r="D92" s="6"/>
      <c r="E92" s="6"/>
      <c r="F92" s="6"/>
      <c r="G92" s="6"/>
      <c r="H92" s="6"/>
    </row>
    <row r="93" spans="1:8">
      <c r="A93" s="144" t="s">
        <v>307</v>
      </c>
      <c r="B93" s="6"/>
      <c r="C93" s="6"/>
      <c r="D93" s="6"/>
      <c r="E93" s="6"/>
      <c r="F93" s="6"/>
      <c r="G93" s="6"/>
      <c r="H93" s="6"/>
    </row>
    <row r="94" spans="1:8" s="325" customFormat="1" ht="32.15" customHeight="1">
      <c r="A94" s="876" t="s">
        <v>308</v>
      </c>
      <c r="B94" s="876" t="s">
        <v>253</v>
      </c>
      <c r="C94" s="867" t="s">
        <v>2015</v>
      </c>
      <c r="D94" s="868"/>
      <c r="E94" s="876" t="s">
        <v>2009</v>
      </c>
      <c r="F94" s="876" t="s">
        <v>258</v>
      </c>
      <c r="G94" s="876" t="s">
        <v>2011</v>
      </c>
      <c r="H94" s="876" t="s">
        <v>2012</v>
      </c>
    </row>
    <row r="95" spans="1:8" s="325" customFormat="1" ht="72.650000000000006" customHeight="1">
      <c r="A95" s="878"/>
      <c r="B95" s="878"/>
      <c r="C95" s="459"/>
      <c r="D95" s="458" t="s">
        <v>2013</v>
      </c>
      <c r="E95" s="878"/>
      <c r="F95" s="878"/>
      <c r="G95" s="878"/>
      <c r="H95" s="878"/>
    </row>
    <row r="96" spans="1:8">
      <c r="A96" s="100" t="s">
        <v>118</v>
      </c>
      <c r="B96" s="100" t="s">
        <v>119</v>
      </c>
      <c r="C96" s="155" t="s">
        <v>120</v>
      </c>
      <c r="D96" s="155" t="s">
        <v>172</v>
      </c>
      <c r="E96" s="155" t="s">
        <v>173</v>
      </c>
      <c r="F96" s="155" t="s">
        <v>266</v>
      </c>
      <c r="G96" s="155" t="s">
        <v>267</v>
      </c>
      <c r="H96" s="155" t="s">
        <v>268</v>
      </c>
    </row>
    <row r="97" spans="1:8">
      <c r="A97" s="927"/>
      <c r="B97" s="457" t="s">
        <v>275</v>
      </c>
      <c r="C97" s="164">
        <v>82</v>
      </c>
      <c r="D97" s="164"/>
      <c r="E97" s="587"/>
      <c r="F97" s="587">
        <v>8.6178963139201957E-4</v>
      </c>
      <c r="G97" s="587">
        <v>7.2360975609756092E-4</v>
      </c>
      <c r="H97" s="587"/>
    </row>
    <row r="98" spans="1:8">
      <c r="A98" s="927"/>
      <c r="B98" s="54" t="s">
        <v>276</v>
      </c>
      <c r="C98" s="164">
        <v>51</v>
      </c>
      <c r="D98" s="164"/>
      <c r="E98" s="587"/>
      <c r="F98" s="587">
        <v>4.0000000000000002E-4</v>
      </c>
      <c r="G98" s="587">
        <v>4.613921568627451E-4</v>
      </c>
      <c r="H98" s="587"/>
    </row>
    <row r="99" spans="1:8">
      <c r="A99" s="927"/>
      <c r="B99" s="54" t="s">
        <v>277</v>
      </c>
      <c r="C99" s="164">
        <v>31</v>
      </c>
      <c r="D99" s="164"/>
      <c r="E99" s="587"/>
      <c r="F99" s="587">
        <v>1.155E-3</v>
      </c>
      <c r="G99" s="587">
        <v>1.155E-3</v>
      </c>
      <c r="H99" s="587"/>
    </row>
    <row r="100" spans="1:8">
      <c r="A100" s="927"/>
      <c r="B100" s="457" t="s">
        <v>278</v>
      </c>
      <c r="C100" s="164">
        <v>1502</v>
      </c>
      <c r="D100" s="164"/>
      <c r="E100" s="587"/>
      <c r="F100" s="587">
        <v>2.3E-3</v>
      </c>
      <c r="G100" s="587">
        <v>2.4226750998668444E-3</v>
      </c>
      <c r="H100" s="587">
        <v>4.0404040404040404E-4</v>
      </c>
    </row>
    <row r="101" spans="1:8">
      <c r="A101" s="927"/>
      <c r="B101" s="457" t="s">
        <v>279</v>
      </c>
      <c r="C101" s="164">
        <v>4144</v>
      </c>
      <c r="D101" s="164">
        <v>5</v>
      </c>
      <c r="E101" s="587">
        <v>1.2065637065637065E-3</v>
      </c>
      <c r="F101" s="587">
        <v>3.5000000000000001E-3</v>
      </c>
      <c r="G101" s="587">
        <v>3.6477608590733588E-3</v>
      </c>
      <c r="H101" s="587">
        <v>7.1822877757258543E-4</v>
      </c>
    </row>
    <row r="102" spans="1:8">
      <c r="A102" s="927"/>
      <c r="B102" s="457" t="s">
        <v>280</v>
      </c>
      <c r="C102" s="164">
        <v>3887</v>
      </c>
      <c r="D102" s="164">
        <v>4</v>
      </c>
      <c r="E102" s="587">
        <v>1.0290712631849757E-3</v>
      </c>
      <c r="F102" s="587">
        <v>5.5999999999999999E-3</v>
      </c>
      <c r="G102" s="587">
        <v>5.5859529199897085E-3</v>
      </c>
      <c r="H102" s="587">
        <v>2.0581425263699514E-4</v>
      </c>
    </row>
    <row r="103" spans="1:8">
      <c r="A103" s="927"/>
      <c r="B103" s="457" t="s">
        <v>281</v>
      </c>
      <c r="C103" s="164">
        <v>8721</v>
      </c>
      <c r="D103" s="164">
        <v>63</v>
      </c>
      <c r="E103" s="587">
        <v>7.2239422084623322E-3</v>
      </c>
      <c r="F103" s="587">
        <v>1.46E-2</v>
      </c>
      <c r="G103" s="587">
        <v>1.479749914000688E-2</v>
      </c>
      <c r="H103" s="587">
        <v>5.3246560063088949E-3</v>
      </c>
    </row>
    <row r="104" spans="1:8">
      <c r="A104" s="927"/>
      <c r="B104" s="54" t="s">
        <v>282</v>
      </c>
      <c r="C104" s="164">
        <v>5879</v>
      </c>
      <c r="D104" s="164">
        <v>23</v>
      </c>
      <c r="E104" s="587">
        <v>3.912229971083518E-3</v>
      </c>
      <c r="F104" s="587">
        <v>1.21E-2</v>
      </c>
      <c r="G104" s="587">
        <v>1.1784625956795372E-2</v>
      </c>
      <c r="H104" s="587">
        <v>3.5014283479746361E-3</v>
      </c>
    </row>
    <row r="105" spans="1:8">
      <c r="A105" s="927"/>
      <c r="B105" s="54" t="s">
        <v>283</v>
      </c>
      <c r="C105" s="164">
        <v>2842</v>
      </c>
      <c r="D105" s="164">
        <v>40</v>
      </c>
      <c r="E105" s="587">
        <v>1.4074595355383532E-2</v>
      </c>
      <c r="F105" s="587">
        <v>2.173534236085985E-2</v>
      </c>
      <c r="G105" s="587">
        <v>2.1029969739619986E-2</v>
      </c>
      <c r="H105" s="587">
        <v>9.0250748221279899E-3</v>
      </c>
    </row>
    <row r="106" spans="1:8">
      <c r="A106" s="927"/>
      <c r="B106" s="457" t="s">
        <v>284</v>
      </c>
      <c r="C106" s="164">
        <v>5895</v>
      </c>
      <c r="D106" s="164">
        <v>205</v>
      </c>
      <c r="E106" s="587">
        <v>3.477523324851569E-2</v>
      </c>
      <c r="F106" s="587">
        <v>5.2200000000000003E-2</v>
      </c>
      <c r="G106" s="587">
        <v>5.17719530110263E-2</v>
      </c>
      <c r="H106" s="587">
        <v>2.8958243517003112E-2</v>
      </c>
    </row>
    <row r="107" spans="1:8">
      <c r="A107" s="927"/>
      <c r="B107" s="54" t="s">
        <v>285</v>
      </c>
      <c r="C107" s="164">
        <v>2399</v>
      </c>
      <c r="D107" s="164">
        <v>53</v>
      </c>
      <c r="E107" s="587">
        <v>2.209253855773239E-2</v>
      </c>
      <c r="F107" s="587">
        <v>3.4200000000000001E-2</v>
      </c>
      <c r="G107" s="587">
        <v>3.3212065443934978E-2</v>
      </c>
      <c r="H107" s="587">
        <v>2.4846834098734151E-2</v>
      </c>
    </row>
    <row r="108" spans="1:8">
      <c r="A108" s="927"/>
      <c r="B108" s="54" t="s">
        <v>286</v>
      </c>
      <c r="C108" s="164">
        <v>3496</v>
      </c>
      <c r="D108" s="164">
        <v>152</v>
      </c>
      <c r="E108" s="587">
        <v>4.3478260869565216E-2</v>
      </c>
      <c r="F108" s="587">
        <v>6.7599999999999993E-2</v>
      </c>
      <c r="G108" s="587">
        <v>6.4507985697940487E-2</v>
      </c>
      <c r="H108" s="587">
        <v>3.9800486005790288E-2</v>
      </c>
    </row>
    <row r="109" spans="1:8">
      <c r="A109" s="927"/>
      <c r="B109" s="457" t="s">
        <v>287</v>
      </c>
      <c r="C109" s="164">
        <v>794</v>
      </c>
      <c r="D109" s="164">
        <v>158</v>
      </c>
      <c r="E109" s="587">
        <v>0.19899244332493704</v>
      </c>
      <c r="F109" s="587">
        <v>0.35830000000000001</v>
      </c>
      <c r="G109" s="587">
        <v>0.27356502644836267</v>
      </c>
      <c r="H109" s="587">
        <v>0.15456619740561711</v>
      </c>
    </row>
    <row r="110" spans="1:8">
      <c r="A110" s="927"/>
      <c r="B110" s="54" t="s">
        <v>288</v>
      </c>
      <c r="C110" s="164">
        <v>386</v>
      </c>
      <c r="D110" s="164">
        <v>58</v>
      </c>
      <c r="E110" s="587">
        <v>0.15025906735751296</v>
      </c>
      <c r="F110" s="587">
        <v>0.14810000000000001</v>
      </c>
      <c r="G110" s="587">
        <v>0.1440727823834197</v>
      </c>
      <c r="H110" s="587">
        <v>9.913186226092921E-2</v>
      </c>
    </row>
    <row r="111" spans="1:8">
      <c r="A111" s="927"/>
      <c r="B111" s="54" t="s">
        <v>289</v>
      </c>
      <c r="C111" s="164">
        <v>159</v>
      </c>
      <c r="D111" s="164">
        <v>39</v>
      </c>
      <c r="E111" s="587">
        <v>0.24528301886792453</v>
      </c>
      <c r="F111" s="587">
        <v>0.2702</v>
      </c>
      <c r="G111" s="587">
        <v>0.26117232704402515</v>
      </c>
      <c r="H111" s="587">
        <v>0.15959691673952717</v>
      </c>
    </row>
    <row r="112" spans="1:8">
      <c r="A112" s="927"/>
      <c r="B112" s="54" t="s">
        <v>290</v>
      </c>
      <c r="C112" s="164">
        <v>249</v>
      </c>
      <c r="D112" s="164">
        <v>61</v>
      </c>
      <c r="E112" s="587">
        <v>0.24497991967871485</v>
      </c>
      <c r="F112" s="587">
        <v>0.5091</v>
      </c>
      <c r="G112" s="587">
        <v>0.48221741767068271</v>
      </c>
      <c r="H112" s="587">
        <v>0.23021626809396706</v>
      </c>
    </row>
    <row r="113" spans="1:8">
      <c r="A113" s="927"/>
      <c r="B113" s="457" t="s">
        <v>291</v>
      </c>
      <c r="C113" s="164">
        <v>741</v>
      </c>
      <c r="D113" s="164"/>
      <c r="E113" s="587"/>
      <c r="F113" s="587">
        <v>1</v>
      </c>
      <c r="G113" s="587">
        <v>1</v>
      </c>
      <c r="H113" s="587">
        <v>1</v>
      </c>
    </row>
    <row r="114" spans="1:8">
      <c r="A114" s="6"/>
      <c r="B114" s="6"/>
      <c r="C114" s="6"/>
      <c r="D114" s="6"/>
      <c r="E114" s="6"/>
      <c r="F114" s="6"/>
      <c r="G114" s="6"/>
      <c r="H114" s="6"/>
    </row>
    <row r="115" spans="1:8">
      <c r="A115" s="6"/>
      <c r="B115" s="6"/>
      <c r="C115" s="6"/>
      <c r="D115" s="6"/>
      <c r="E115" s="6"/>
      <c r="F115" s="6"/>
      <c r="G115" s="6"/>
      <c r="H115" s="6"/>
    </row>
    <row r="116" spans="1:8">
      <c r="A116" s="144" t="s">
        <v>307</v>
      </c>
      <c r="B116" s="6"/>
      <c r="C116" s="6"/>
      <c r="D116" s="6"/>
      <c r="E116" s="6"/>
      <c r="F116" s="6"/>
      <c r="G116" s="6"/>
      <c r="H116" s="6"/>
    </row>
    <row r="117" spans="1:8" s="325" customFormat="1" ht="32.15" customHeight="1">
      <c r="A117" s="876" t="s">
        <v>310</v>
      </c>
      <c r="B117" s="876" t="s">
        <v>253</v>
      </c>
      <c r="C117" s="867" t="s">
        <v>2015</v>
      </c>
      <c r="D117" s="868"/>
      <c r="E117" s="876" t="s">
        <v>2009</v>
      </c>
      <c r="F117" s="876" t="s">
        <v>258</v>
      </c>
      <c r="G117" s="876" t="s">
        <v>2011</v>
      </c>
      <c r="H117" s="876" t="s">
        <v>2012</v>
      </c>
    </row>
    <row r="118" spans="1:8" s="325" customFormat="1" ht="72.650000000000006" customHeight="1">
      <c r="A118" s="878"/>
      <c r="B118" s="878"/>
      <c r="C118" s="459"/>
      <c r="D118" s="458" t="s">
        <v>2013</v>
      </c>
      <c r="E118" s="878"/>
      <c r="F118" s="878"/>
      <c r="G118" s="878"/>
      <c r="H118" s="878"/>
    </row>
    <row r="119" spans="1:8">
      <c r="A119" s="100" t="s">
        <v>118</v>
      </c>
      <c r="B119" s="100" t="s">
        <v>119</v>
      </c>
      <c r="C119" s="155" t="s">
        <v>120</v>
      </c>
      <c r="D119" s="155" t="s">
        <v>172</v>
      </c>
      <c r="E119" s="155" t="s">
        <v>173</v>
      </c>
      <c r="F119" s="155" t="s">
        <v>266</v>
      </c>
      <c r="G119" s="155" t="s">
        <v>267</v>
      </c>
      <c r="H119" s="155" t="s">
        <v>268</v>
      </c>
    </row>
    <row r="120" spans="1:8">
      <c r="A120" s="927"/>
      <c r="B120" s="457" t="s">
        <v>275</v>
      </c>
      <c r="C120" s="164">
        <v>251</v>
      </c>
      <c r="D120" s="164"/>
      <c r="E120" s="587"/>
      <c r="F120" s="587">
        <v>9.6799583313849518E-4</v>
      </c>
      <c r="G120" s="587">
        <v>8.8630278884462151E-4</v>
      </c>
      <c r="H120" s="587"/>
    </row>
    <row r="121" spans="1:8">
      <c r="A121" s="927"/>
      <c r="B121" s="54" t="s">
        <v>276</v>
      </c>
      <c r="C121" s="164">
        <v>113</v>
      </c>
      <c r="D121" s="164"/>
      <c r="E121" s="587"/>
      <c r="F121" s="587">
        <v>5.9999999999999995E-4</v>
      </c>
      <c r="G121" s="587">
        <v>5.5815929203539827E-4</v>
      </c>
      <c r="H121" s="587"/>
    </row>
    <row r="122" spans="1:8">
      <c r="A122" s="927"/>
      <c r="B122" s="54" t="s">
        <v>277</v>
      </c>
      <c r="C122" s="164">
        <v>138</v>
      </c>
      <c r="D122" s="164"/>
      <c r="E122" s="587"/>
      <c r="F122" s="587">
        <v>1.155E-3</v>
      </c>
      <c r="G122" s="587">
        <v>1.155E-3</v>
      </c>
      <c r="H122" s="587"/>
    </row>
    <row r="123" spans="1:8">
      <c r="A123" s="927"/>
      <c r="B123" s="457" t="s">
        <v>278</v>
      </c>
      <c r="C123" s="164">
        <v>112</v>
      </c>
      <c r="D123" s="164">
        <v>1</v>
      </c>
      <c r="E123" s="587">
        <v>8.9285714285714281E-3</v>
      </c>
      <c r="F123" s="587">
        <v>1.761E-3</v>
      </c>
      <c r="G123" s="587">
        <v>1.7610000000000002E-3</v>
      </c>
      <c r="H123" s="587">
        <v>1.7857142857142857E-3</v>
      </c>
    </row>
    <row r="124" spans="1:8">
      <c r="A124" s="927"/>
      <c r="B124" s="457" t="s">
        <v>279</v>
      </c>
      <c r="C124" s="164">
        <v>1193</v>
      </c>
      <c r="D124" s="164">
        <v>5</v>
      </c>
      <c r="E124" s="587">
        <v>4.1911148365465214E-3</v>
      </c>
      <c r="F124" s="587">
        <v>3.2000000000000002E-3</v>
      </c>
      <c r="G124" s="587">
        <v>3.5814207879295889E-3</v>
      </c>
      <c r="H124" s="587">
        <v>2.3416891032990274E-3</v>
      </c>
    </row>
    <row r="125" spans="1:8">
      <c r="A125" s="927"/>
      <c r="B125" s="457" t="s">
        <v>280</v>
      </c>
      <c r="C125" s="164">
        <v>466</v>
      </c>
      <c r="D125" s="164">
        <v>2</v>
      </c>
      <c r="E125" s="587">
        <v>4.2918454935622317E-3</v>
      </c>
      <c r="F125" s="587">
        <v>6.0309716390193153E-3</v>
      </c>
      <c r="G125" s="587">
        <v>5.7970515021459222E-3</v>
      </c>
      <c r="H125" s="587">
        <v>8.5836909871244631E-4</v>
      </c>
    </row>
    <row r="126" spans="1:8">
      <c r="A126" s="927"/>
      <c r="B126" s="457" t="s">
        <v>281</v>
      </c>
      <c r="C126" s="164">
        <v>1792</v>
      </c>
      <c r="D126" s="164">
        <v>15</v>
      </c>
      <c r="E126" s="587">
        <v>8.370535714285714E-3</v>
      </c>
      <c r="F126" s="587">
        <v>1.5900000000000001E-2</v>
      </c>
      <c r="G126" s="587">
        <v>1.5580993303571431E-2</v>
      </c>
      <c r="H126" s="587">
        <v>7.1553571743254276E-3</v>
      </c>
    </row>
    <row r="127" spans="1:8">
      <c r="A127" s="927"/>
      <c r="B127" s="54" t="s">
        <v>282</v>
      </c>
      <c r="C127" s="164">
        <v>1170</v>
      </c>
      <c r="D127" s="164">
        <v>9</v>
      </c>
      <c r="E127" s="587">
        <v>7.6923076923076927E-3</v>
      </c>
      <c r="F127" s="587">
        <v>1.2E-2</v>
      </c>
      <c r="G127" s="587">
        <v>1.2177825641025642E-2</v>
      </c>
      <c r="H127" s="587">
        <v>5.7819684482252141E-3</v>
      </c>
    </row>
    <row r="128" spans="1:8">
      <c r="A128" s="927"/>
      <c r="B128" s="54" t="s">
        <v>283</v>
      </c>
      <c r="C128" s="164">
        <v>622</v>
      </c>
      <c r="D128" s="164">
        <v>6</v>
      </c>
      <c r="E128" s="587">
        <v>9.6463022508038593E-3</v>
      </c>
      <c r="F128" s="587">
        <v>2.2455718142812657E-2</v>
      </c>
      <c r="G128" s="587">
        <v>2.1982450160771706E-2</v>
      </c>
      <c r="H128" s="587">
        <v>9.3085739422060672E-3</v>
      </c>
    </row>
    <row r="129" spans="1:8">
      <c r="A129" s="927"/>
      <c r="B129" s="457" t="s">
        <v>284</v>
      </c>
      <c r="C129" s="164">
        <v>1180</v>
      </c>
      <c r="D129" s="164">
        <v>55</v>
      </c>
      <c r="E129" s="587">
        <v>4.6610169491525424E-2</v>
      </c>
      <c r="F129" s="587">
        <v>4.8399999999999999E-2</v>
      </c>
      <c r="G129" s="587">
        <v>5.2884127966101695E-2</v>
      </c>
      <c r="H129" s="587">
        <v>2.5342284018434552E-2</v>
      </c>
    </row>
    <row r="130" spans="1:8">
      <c r="A130" s="927"/>
      <c r="B130" s="54" t="s">
        <v>285</v>
      </c>
      <c r="C130" s="164">
        <v>456</v>
      </c>
      <c r="D130" s="164">
        <v>16</v>
      </c>
      <c r="E130" s="587">
        <v>3.5087719298245612E-2</v>
      </c>
      <c r="F130" s="587">
        <v>3.5357005991489276E-2</v>
      </c>
      <c r="G130" s="587">
        <v>3.4699675438596492E-2</v>
      </c>
      <c r="H130" s="587">
        <v>2.1614725922355135E-2</v>
      </c>
    </row>
    <row r="131" spans="1:8">
      <c r="A131" s="927"/>
      <c r="B131" s="54" t="s">
        <v>286</v>
      </c>
      <c r="C131" s="164">
        <v>724</v>
      </c>
      <c r="D131" s="164">
        <v>39</v>
      </c>
      <c r="E131" s="587">
        <v>5.3867403314917128E-2</v>
      </c>
      <c r="F131" s="587">
        <v>6.6000000000000003E-2</v>
      </c>
      <c r="G131" s="587">
        <v>6.4337319060773487E-2</v>
      </c>
      <c r="H131" s="587">
        <v>3.9265874731796713E-2</v>
      </c>
    </row>
    <row r="132" spans="1:8">
      <c r="A132" s="927"/>
      <c r="B132" s="457" t="s">
        <v>287</v>
      </c>
      <c r="C132" s="164">
        <v>123</v>
      </c>
      <c r="D132" s="164">
        <v>24</v>
      </c>
      <c r="E132" s="587">
        <v>0.1951219512195122</v>
      </c>
      <c r="F132" s="587">
        <v>0.26079999999999998</v>
      </c>
      <c r="G132" s="587">
        <v>0.252059243902439</v>
      </c>
      <c r="H132" s="587">
        <v>0.18579294330944821</v>
      </c>
    </row>
    <row r="133" spans="1:8">
      <c r="A133" s="927"/>
      <c r="B133" s="54" t="s">
        <v>288</v>
      </c>
      <c r="C133" s="164">
        <v>65</v>
      </c>
      <c r="D133" s="164">
        <v>6</v>
      </c>
      <c r="E133" s="587">
        <v>9.2307692307692313E-2</v>
      </c>
      <c r="F133" s="587">
        <v>0.15290000000000001</v>
      </c>
      <c r="G133" s="587">
        <v>0.14991161538461539</v>
      </c>
      <c r="H133" s="587">
        <v>0.11967312338839613</v>
      </c>
    </row>
    <row r="134" spans="1:8">
      <c r="A134" s="927"/>
      <c r="B134" s="54" t="s">
        <v>289</v>
      </c>
      <c r="C134" s="164">
        <v>33</v>
      </c>
      <c r="D134" s="164">
        <v>11</v>
      </c>
      <c r="E134" s="587">
        <v>0.33333333333333331</v>
      </c>
      <c r="F134" s="587">
        <v>0.2792</v>
      </c>
      <c r="G134" s="587">
        <v>0.27236393939393938</v>
      </c>
      <c r="H134" s="587">
        <v>0.25110201975527052</v>
      </c>
    </row>
    <row r="135" spans="1:8">
      <c r="A135" s="927"/>
      <c r="B135" s="54" t="s">
        <v>290</v>
      </c>
      <c r="C135" s="164">
        <v>25</v>
      </c>
      <c r="D135" s="164">
        <v>7</v>
      </c>
      <c r="E135" s="587">
        <v>0.28000000000000003</v>
      </c>
      <c r="F135" s="587">
        <v>0.51739999999999997</v>
      </c>
      <c r="G135" s="587">
        <v>0.49084088000000009</v>
      </c>
      <c r="H135" s="587">
        <v>0.26758036600936302</v>
      </c>
    </row>
    <row r="136" spans="1:8">
      <c r="A136" s="927"/>
      <c r="B136" s="457" t="s">
        <v>291</v>
      </c>
      <c r="C136" s="164">
        <v>228</v>
      </c>
      <c r="D136" s="164"/>
      <c r="E136" s="587"/>
      <c r="F136" s="587">
        <v>1</v>
      </c>
      <c r="G136" s="587">
        <v>1</v>
      </c>
      <c r="H136" s="587">
        <v>1</v>
      </c>
    </row>
    <row r="137" spans="1:8">
      <c r="A137" s="6"/>
      <c r="B137" s="6"/>
      <c r="C137" s="6"/>
      <c r="D137" s="6"/>
      <c r="E137" s="6"/>
      <c r="F137" s="6"/>
      <c r="G137" s="6"/>
      <c r="H137" s="6"/>
    </row>
  </sheetData>
  <mergeCells count="49">
    <mergeCell ref="A4:H4"/>
    <mergeCell ref="A7:A8"/>
    <mergeCell ref="B7:B8"/>
    <mergeCell ref="C7:D7"/>
    <mergeCell ref="E7:E8"/>
    <mergeCell ref="F7:F8"/>
    <mergeCell ref="G7:G8"/>
    <mergeCell ref="H7:H8"/>
    <mergeCell ref="A10:A26"/>
    <mergeCell ref="A29:A30"/>
    <mergeCell ref="B29:B30"/>
    <mergeCell ref="C29:D29"/>
    <mergeCell ref="E29:E30"/>
    <mergeCell ref="G29:G30"/>
    <mergeCell ref="H29:H30"/>
    <mergeCell ref="A32:A48"/>
    <mergeCell ref="A51:A52"/>
    <mergeCell ref="B51:B52"/>
    <mergeCell ref="C51:D51"/>
    <mergeCell ref="E51:E52"/>
    <mergeCell ref="F51:F52"/>
    <mergeCell ref="G51:G52"/>
    <mergeCell ref="H51:H52"/>
    <mergeCell ref="F29:F30"/>
    <mergeCell ref="A54:A70"/>
    <mergeCell ref="A72:A73"/>
    <mergeCell ref="B72:B73"/>
    <mergeCell ref="C72:D72"/>
    <mergeCell ref="E72:E73"/>
    <mergeCell ref="G72:G73"/>
    <mergeCell ref="H72:H73"/>
    <mergeCell ref="A75:A91"/>
    <mergeCell ref="A94:A95"/>
    <mergeCell ref="B94:B95"/>
    <mergeCell ref="C94:D94"/>
    <mergeCell ref="E94:E95"/>
    <mergeCell ref="F94:F95"/>
    <mergeCell ref="G94:G95"/>
    <mergeCell ref="H94:H95"/>
    <mergeCell ref="F72:F73"/>
    <mergeCell ref="G117:G118"/>
    <mergeCell ref="H117:H118"/>
    <mergeCell ref="A120:A136"/>
    <mergeCell ref="A97:A113"/>
    <mergeCell ref="A117:A118"/>
    <mergeCell ref="B117:B118"/>
    <mergeCell ref="C117:D117"/>
    <mergeCell ref="E117:E118"/>
    <mergeCell ref="F117:F118"/>
  </mergeCells>
  <pageMargins left="0.70866141732283472" right="0.70866141732283472" top="0.78740157480314965" bottom="0.78740157480314965" header="0.31496062992125984" footer="0.31496062992125984"/>
  <pageSetup paperSize="9" scale="90" fitToHeight="0" orientation="landscape" cellComments="asDisplayed" r:id="rId1"/>
  <rowBreaks count="5" manualBreakCount="5">
    <brk id="27" max="7" man="1"/>
    <brk id="49" max="7" man="1"/>
    <brk id="70" max="7" man="1"/>
    <brk id="92" max="7" man="1"/>
    <brk id="115" max="7" man="1"/>
  </rowBreaks>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A39CC-51CC-47D8-98F4-59DCD5FE4A3B}">
  <sheetPr>
    <pageSetUpPr fitToPage="1"/>
  </sheetPr>
  <dimension ref="A1:K12"/>
  <sheetViews>
    <sheetView showGridLines="0" zoomScaleNormal="100" workbookViewId="0"/>
  </sheetViews>
  <sheetFormatPr defaultColWidth="8.58203125" defaultRowHeight="14.5"/>
  <cols>
    <col min="1" max="1" width="8.58203125" style="7"/>
    <col min="2" max="2" width="79" style="7" customWidth="1"/>
    <col min="3" max="16384" width="8.58203125" style="7"/>
  </cols>
  <sheetData>
    <row r="1" spans="1:11">
      <c r="A1" s="9"/>
      <c r="B1" s="9"/>
    </row>
    <row r="2" spans="1:11" ht="17.149999999999999" customHeight="1">
      <c r="A2" s="68">
        <v>3</v>
      </c>
      <c r="B2" s="68" t="s">
        <v>49</v>
      </c>
      <c r="D2" s="38"/>
      <c r="E2" s="38"/>
    </row>
    <row r="3" spans="1:11" ht="10" customHeight="1">
      <c r="A3" s="65"/>
      <c r="B3" s="67"/>
      <c r="D3" s="38"/>
      <c r="E3" s="38"/>
    </row>
    <row r="4" spans="1:11" ht="17.25" customHeight="1">
      <c r="A4" s="400" t="s">
        <v>50</v>
      </c>
      <c r="B4" s="402" t="s">
        <v>51</v>
      </c>
      <c r="D4" s="38"/>
      <c r="E4" s="38"/>
      <c r="F4" s="74"/>
      <c r="G4" s="56"/>
      <c r="K4" s="74"/>
    </row>
    <row r="5" spans="1:11" ht="17.25" customHeight="1">
      <c r="A5" s="400" t="s">
        <v>52</v>
      </c>
      <c r="B5" s="402" t="s">
        <v>53</v>
      </c>
      <c r="D5" s="38"/>
      <c r="E5" s="38"/>
      <c r="F5" s="74"/>
      <c r="G5" s="56"/>
      <c r="K5" s="74"/>
    </row>
    <row r="6" spans="1:11" ht="17.25" customHeight="1">
      <c r="A6" s="400" t="s">
        <v>54</v>
      </c>
      <c r="B6" s="402" t="s">
        <v>55</v>
      </c>
      <c r="D6" s="38"/>
      <c r="E6" s="38"/>
      <c r="F6" s="74"/>
      <c r="G6" s="56"/>
      <c r="K6" s="74"/>
    </row>
    <row r="7" spans="1:11" ht="17.25" customHeight="1">
      <c r="A7" s="400" t="s">
        <v>56</v>
      </c>
      <c r="B7" s="402" t="s">
        <v>57</v>
      </c>
      <c r="D7" s="38"/>
      <c r="E7" s="38"/>
      <c r="F7" s="74"/>
      <c r="G7" s="56"/>
      <c r="K7" s="74"/>
    </row>
    <row r="8" spans="1:11" ht="17.25" customHeight="1">
      <c r="A8" s="400" t="s">
        <v>58</v>
      </c>
      <c r="B8" s="402" t="s">
        <v>59</v>
      </c>
      <c r="D8" s="38"/>
      <c r="E8" s="38"/>
      <c r="F8" s="74"/>
      <c r="G8" s="56"/>
      <c r="K8" s="74"/>
    </row>
    <row r="9" spans="1:11" ht="17.25" customHeight="1">
      <c r="A9" s="400" t="s">
        <v>60</v>
      </c>
      <c r="B9" s="402" t="s">
        <v>61</v>
      </c>
      <c r="D9" s="38"/>
      <c r="E9" s="38"/>
      <c r="F9" s="74"/>
      <c r="G9" s="56"/>
      <c r="K9" s="74"/>
    </row>
    <row r="10" spans="1:11" ht="17.25" customHeight="1">
      <c r="A10" s="400" t="s">
        <v>62</v>
      </c>
      <c r="B10" s="402" t="s">
        <v>63</v>
      </c>
      <c r="D10" s="38"/>
      <c r="E10" s="38"/>
      <c r="F10" s="74"/>
      <c r="G10" s="56"/>
      <c r="K10" s="74"/>
    </row>
    <row r="11" spans="1:11" ht="17.25" customHeight="1">
      <c r="A11" s="400" t="s">
        <v>64</v>
      </c>
      <c r="B11" s="402" t="s">
        <v>65</v>
      </c>
      <c r="D11" s="38"/>
      <c r="E11" s="38"/>
      <c r="F11" s="74"/>
      <c r="G11" s="56"/>
      <c r="K11" s="74"/>
    </row>
    <row r="12" spans="1:11" ht="17.25" customHeight="1">
      <c r="A12" s="9"/>
      <c r="B12" s="9"/>
    </row>
  </sheetData>
  <hyperlinks>
    <hyperlink ref="B4" location="'Table 3.1'!A1" display="Analysis of CCR exposure by approach (EU CCR1)" xr:uid="{4E4B9EA5-A376-4590-85C1-948DFF2D7739}"/>
    <hyperlink ref="B5" location="'Table 3.2'!A1" display="Transactions subject to own funds requirements for CVA risk (EU CCR2)" xr:uid="{8B7DE34D-9163-4746-AF68-69DC91D1C201}"/>
    <hyperlink ref="B6" location="'Table 3.3'!A1" display="Standardised approach – CCR exposures by regulatory exposure class and risk weights (EU CCR3)" xr:uid="{D1FB7092-6700-4F1C-A7AC-618C024CED53}"/>
    <hyperlink ref="B7" location="'Table 3.4'!A1" display="IRB approach – CCR exposures by exposure class and PD scale (EU CCR4)" xr:uid="{000F35D7-3E55-49CC-9A4C-DD2E857BDFE2}"/>
    <hyperlink ref="B8" location="'Table 3.5'!A1" display="Composition of collateral for CCR exposures (EU CRR5)" xr:uid="{58ECEEDB-DCE6-4115-93BA-7D873E2C1973}"/>
    <hyperlink ref="B9" location="'Table 3.6'!A1" display="Credit derivatives exposures (EU CCR6)" xr:uid="{0232B0B3-923C-4050-87EA-B594A0F625A0}"/>
    <hyperlink ref="B10" location="'Table 3.7'!A1" display="Exposures to CCPs (EU CCR8)" xr:uid="{A8787151-41C8-4491-8EDB-F9EEF73E95E1}"/>
    <hyperlink ref="B11" location="'Table 3.8'!A1" display="Market risk under the standardised approach (EU MR1)" xr:uid="{E450A4A8-A64F-45B9-86C4-E80A3D7AD9B2}"/>
  </hyperlinks>
  <pageMargins left="0.7" right="0.7" top="0.75" bottom="0.75" header="0.3" footer="0.3"/>
  <pageSetup paperSize="9" scale="90" fitToHeight="0"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5FD5-945D-4AAC-81FB-46FF38A74A75}">
  <sheetPr>
    <pageSetUpPr fitToPage="1"/>
  </sheetPr>
  <dimension ref="A1:N52"/>
  <sheetViews>
    <sheetView showGridLines="0" zoomScaleNormal="100" zoomScalePageLayoutView="90" workbookViewId="0">
      <selection activeCell="K2" sqref="K2"/>
    </sheetView>
  </sheetViews>
  <sheetFormatPr defaultColWidth="8.33203125" defaultRowHeight="14.5"/>
  <cols>
    <col min="1" max="1" width="8.33203125" style="26" customWidth="1"/>
    <col min="2" max="2" width="44.75" style="7" customWidth="1"/>
    <col min="3" max="3" width="9" style="7" bestFit="1" customWidth="1"/>
    <col min="4" max="10" width="7.5" style="7" customWidth="1"/>
    <col min="11" max="11" width="14.08203125" style="7" customWidth="1"/>
    <col min="12" max="16384" width="8.33203125" style="7"/>
  </cols>
  <sheetData>
    <row r="1" spans="1:12" ht="18.5">
      <c r="A1" s="3" t="s">
        <v>565</v>
      </c>
      <c r="B1" s="221"/>
      <c r="C1" s="9"/>
      <c r="D1" s="9"/>
      <c r="E1" s="77"/>
      <c r="F1" s="77"/>
      <c r="G1" s="77"/>
      <c r="H1" s="9"/>
      <c r="I1" s="222"/>
      <c r="J1" s="222"/>
      <c r="K1" s="223"/>
      <c r="L1" s="223"/>
    </row>
    <row r="2" spans="1:12" s="76" customFormat="1">
      <c r="A2" s="224"/>
      <c r="B2" s="225"/>
      <c r="C2" s="77"/>
      <c r="D2" s="8"/>
      <c r="E2" s="8"/>
      <c r="F2" s="8"/>
      <c r="G2" s="8"/>
      <c r="H2" s="8"/>
      <c r="I2" s="8"/>
      <c r="J2" s="8"/>
    </row>
    <row r="3" spans="1:12" s="76" customFormat="1" ht="16.5" customHeight="1">
      <c r="A3" s="930" t="s">
        <v>566</v>
      </c>
      <c r="B3" s="930"/>
      <c r="C3" s="930"/>
      <c r="D3" s="930"/>
      <c r="E3" s="930"/>
      <c r="F3" s="930"/>
      <c r="G3" s="930"/>
      <c r="H3" s="930"/>
      <c r="I3" s="930"/>
      <c r="J3" s="930"/>
    </row>
    <row r="4" spans="1:12" s="76" customFormat="1" ht="12">
      <c r="A4" s="224"/>
      <c r="B4" s="225"/>
      <c r="C4" s="8"/>
      <c r="D4" s="8"/>
      <c r="E4" s="8"/>
      <c r="F4" s="8"/>
      <c r="G4" s="8"/>
      <c r="H4" s="8"/>
      <c r="I4" s="8"/>
      <c r="J4" s="8"/>
    </row>
    <row r="5" spans="1:12" s="76" customFormat="1" ht="10.5" customHeight="1">
      <c r="A5" s="930" t="s">
        <v>567</v>
      </c>
      <c r="B5" s="930"/>
      <c r="C5" s="930"/>
      <c r="D5" s="930"/>
      <c r="E5" s="930"/>
      <c r="F5" s="930"/>
      <c r="G5" s="930"/>
      <c r="H5" s="930"/>
      <c r="I5" s="930"/>
      <c r="J5" s="930"/>
    </row>
    <row r="6" spans="1:12" s="76" customFormat="1" ht="12">
      <c r="A6" s="224"/>
      <c r="B6" s="225"/>
      <c r="C6" s="8"/>
      <c r="D6" s="8"/>
      <c r="E6" s="8"/>
      <c r="F6" s="8"/>
      <c r="G6" s="8"/>
      <c r="H6" s="8"/>
      <c r="I6" s="8"/>
      <c r="J6" s="8"/>
    </row>
    <row r="7" spans="1:12" s="76" customFormat="1" ht="35.5" customHeight="1">
      <c r="A7" s="930" t="s">
        <v>568</v>
      </c>
      <c r="B7" s="930"/>
      <c r="C7" s="930"/>
      <c r="D7" s="930"/>
      <c r="E7" s="930"/>
      <c r="F7" s="930"/>
      <c r="G7" s="930"/>
      <c r="H7" s="930"/>
      <c r="I7" s="930"/>
      <c r="J7" s="930"/>
    </row>
    <row r="8" spans="1:12" s="76" customFormat="1" ht="12">
      <c r="A8" s="224"/>
      <c r="B8" s="225"/>
      <c r="C8" s="8"/>
      <c r="D8" s="8"/>
      <c r="E8" s="8"/>
      <c r="F8" s="8"/>
      <c r="G8" s="8"/>
      <c r="H8" s="8"/>
      <c r="I8" s="8"/>
      <c r="J8" s="8"/>
    </row>
    <row r="9" spans="1:12" s="76" customFormat="1" ht="12">
      <c r="A9" s="930" t="s">
        <v>569</v>
      </c>
      <c r="B9" s="930"/>
      <c r="C9" s="930"/>
      <c r="D9" s="930"/>
      <c r="E9" s="930"/>
      <c r="F9" s="930"/>
      <c r="G9" s="930"/>
      <c r="H9" s="930"/>
      <c r="I9" s="930"/>
      <c r="J9" s="930"/>
    </row>
    <row r="10" spans="1:12" s="76" customFormat="1" ht="12">
      <c r="A10" s="224"/>
      <c r="B10" s="225"/>
      <c r="C10" s="8"/>
      <c r="D10" s="8"/>
      <c r="E10" s="8"/>
      <c r="F10" s="8"/>
      <c r="G10" s="8"/>
      <c r="H10" s="8"/>
      <c r="I10" s="8"/>
      <c r="J10" s="8"/>
    </row>
    <row r="11" spans="1:12" s="76" customFormat="1" ht="51" customHeight="1">
      <c r="A11" s="930" t="s">
        <v>570</v>
      </c>
      <c r="B11" s="930"/>
      <c r="C11" s="930"/>
      <c r="D11" s="930"/>
      <c r="E11" s="930"/>
      <c r="F11" s="930"/>
      <c r="G11" s="930"/>
      <c r="H11" s="930"/>
      <c r="I11" s="930"/>
      <c r="J11" s="930"/>
    </row>
    <row r="12" spans="1:12" s="76" customFormat="1" ht="12">
      <c r="A12" s="600"/>
      <c r="B12" s="600"/>
      <c r="C12" s="600"/>
      <c r="D12" s="600"/>
      <c r="E12" s="600"/>
      <c r="F12" s="600"/>
      <c r="G12" s="600"/>
      <c r="H12" s="600"/>
      <c r="I12" s="600"/>
      <c r="J12" s="600"/>
    </row>
    <row r="13" spans="1:12" s="76" customFormat="1" ht="22.5" customHeight="1">
      <c r="A13" s="931" t="s">
        <v>2297</v>
      </c>
      <c r="B13" s="932"/>
      <c r="C13" s="932"/>
      <c r="D13" s="932"/>
      <c r="E13" s="932"/>
      <c r="F13" s="932"/>
      <c r="G13" s="932"/>
      <c r="H13" s="932"/>
      <c r="I13" s="932"/>
      <c r="J13" s="932"/>
    </row>
    <row r="14" spans="1:12" s="76" customFormat="1" ht="12" customHeight="1">
      <c r="A14" s="224"/>
      <c r="B14" s="225"/>
      <c r="C14" s="8"/>
      <c r="D14" s="8"/>
      <c r="E14" s="8"/>
      <c r="F14" s="8"/>
      <c r="G14" s="8"/>
      <c r="H14" s="8"/>
      <c r="I14" s="8"/>
      <c r="J14" s="8"/>
    </row>
    <row r="15" spans="1:12" s="76" customFormat="1" ht="27" customHeight="1">
      <c r="A15" s="930" t="s">
        <v>571</v>
      </c>
      <c r="B15" s="930"/>
      <c r="C15" s="930"/>
      <c r="D15" s="930"/>
      <c r="E15" s="930"/>
      <c r="F15" s="930"/>
      <c r="G15" s="930"/>
      <c r="H15" s="930"/>
      <c r="I15" s="930"/>
      <c r="J15" s="930"/>
    </row>
    <row r="16" spans="1:12" s="76" customFormat="1" ht="12">
      <c r="A16" s="224"/>
      <c r="B16" s="225"/>
      <c r="C16" s="8"/>
      <c r="D16" s="8"/>
      <c r="E16" s="8"/>
      <c r="F16" s="8"/>
      <c r="G16" s="8"/>
      <c r="H16" s="8"/>
      <c r="I16" s="8"/>
      <c r="J16" s="8"/>
    </row>
    <row r="17" spans="1:14" s="76" customFormat="1" ht="26.5" customHeight="1">
      <c r="A17" s="930" t="s">
        <v>572</v>
      </c>
      <c r="B17" s="930"/>
      <c r="C17" s="930"/>
      <c r="D17" s="930"/>
      <c r="E17" s="930"/>
      <c r="F17" s="930"/>
      <c r="G17" s="930"/>
      <c r="H17" s="930"/>
      <c r="I17" s="930"/>
      <c r="J17" s="930"/>
    </row>
    <row r="18" spans="1:14" s="76" customFormat="1" ht="12">
      <c r="A18" s="449"/>
      <c r="B18" s="8"/>
      <c r="C18" s="8"/>
      <c r="D18" s="8"/>
      <c r="E18" s="8"/>
      <c r="F18" s="8"/>
      <c r="G18" s="8"/>
      <c r="H18" s="8"/>
      <c r="I18" s="8"/>
      <c r="J18" s="8"/>
    </row>
    <row r="19" spans="1:14" s="76" customFormat="1" ht="12">
      <c r="A19" s="47"/>
      <c r="B19" s="226"/>
      <c r="C19" s="47"/>
      <c r="D19" s="47"/>
      <c r="E19" s="47"/>
      <c r="F19" s="47"/>
      <c r="G19" s="47"/>
      <c r="H19" s="47"/>
      <c r="I19" s="47"/>
      <c r="J19" s="47"/>
      <c r="K19" s="227"/>
    </row>
    <row r="20" spans="1:14">
      <c r="A20" s="12"/>
      <c r="B20" s="10"/>
      <c r="C20" s="100" t="s">
        <v>118</v>
      </c>
      <c r="D20" s="100" t="s">
        <v>119</v>
      </c>
      <c r="E20" s="100" t="s">
        <v>120</v>
      </c>
      <c r="F20" s="100" t="s">
        <v>172</v>
      </c>
      <c r="G20" s="100" t="s">
        <v>173</v>
      </c>
      <c r="H20" s="100" t="s">
        <v>266</v>
      </c>
      <c r="I20" s="100" t="s">
        <v>267</v>
      </c>
      <c r="J20" s="100" t="s">
        <v>268</v>
      </c>
      <c r="K20" s="37"/>
    </row>
    <row r="21" spans="1:14" ht="106" customHeight="1">
      <c r="A21" s="34" t="s">
        <v>2026</v>
      </c>
      <c r="B21" s="35"/>
      <c r="C21" s="36" t="s">
        <v>573</v>
      </c>
      <c r="D21" s="36" t="s">
        <v>574</v>
      </c>
      <c r="E21" s="36" t="s">
        <v>575</v>
      </c>
      <c r="F21" s="36" t="s">
        <v>576</v>
      </c>
      <c r="G21" s="36" t="s">
        <v>577</v>
      </c>
      <c r="H21" s="36" t="s">
        <v>578</v>
      </c>
      <c r="I21" s="36" t="s">
        <v>329</v>
      </c>
      <c r="J21" s="36" t="s">
        <v>579</v>
      </c>
      <c r="K21" s="37"/>
      <c r="L21" s="37"/>
      <c r="M21" s="37"/>
      <c r="N21" s="37"/>
    </row>
    <row r="22" spans="1:14" hidden="1">
      <c r="A22" s="12" t="s">
        <v>580</v>
      </c>
      <c r="B22" s="10" t="s">
        <v>581</v>
      </c>
      <c r="C22" s="602"/>
      <c r="D22" s="602"/>
      <c r="E22" s="602"/>
      <c r="F22" s="603" t="s">
        <v>582</v>
      </c>
      <c r="G22" s="603"/>
      <c r="H22" s="599"/>
      <c r="I22" s="602"/>
      <c r="J22" s="602"/>
      <c r="K22" s="37"/>
      <c r="L22" s="37"/>
      <c r="M22" s="37"/>
      <c r="N22" s="37"/>
    </row>
    <row r="23" spans="1:14" hidden="1">
      <c r="A23" s="12" t="s">
        <v>583</v>
      </c>
      <c r="B23" s="10" t="s">
        <v>584</v>
      </c>
      <c r="C23" s="423"/>
      <c r="D23" s="423"/>
      <c r="E23" s="423"/>
      <c r="F23" s="603" t="s">
        <v>582</v>
      </c>
      <c r="G23" s="603"/>
      <c r="H23" s="228"/>
      <c r="I23" s="423"/>
      <c r="J23" s="423"/>
      <c r="K23" s="37"/>
      <c r="L23" s="37"/>
      <c r="M23" s="37"/>
      <c r="N23" s="37"/>
    </row>
    <row r="24" spans="1:14">
      <c r="A24" s="12">
        <v>1</v>
      </c>
      <c r="B24" s="10" t="s">
        <v>585</v>
      </c>
      <c r="C24" s="43">
        <v>641577278.76320004</v>
      </c>
      <c r="D24" s="43">
        <v>817438856.3628</v>
      </c>
      <c r="E24" s="602"/>
      <c r="F24" s="603" t="s">
        <v>582</v>
      </c>
      <c r="G24" s="43">
        <v>3648971749.4461002</v>
      </c>
      <c r="H24" s="43">
        <v>2042622590.9763</v>
      </c>
      <c r="I24" s="43">
        <v>2042622590.9763</v>
      </c>
      <c r="J24" s="43">
        <v>583019588.54850006</v>
      </c>
      <c r="K24" s="37"/>
      <c r="L24" s="37"/>
      <c r="M24" s="37"/>
      <c r="N24" s="37"/>
    </row>
    <row r="25" spans="1:14" hidden="1">
      <c r="A25" s="12">
        <v>2</v>
      </c>
      <c r="B25" s="10" t="s">
        <v>586</v>
      </c>
      <c r="C25" s="602"/>
      <c r="D25" s="602"/>
      <c r="E25" s="602"/>
      <c r="F25" s="602"/>
      <c r="G25" s="602"/>
      <c r="H25" s="602"/>
      <c r="I25" s="602"/>
      <c r="J25" s="602"/>
      <c r="K25" s="37"/>
      <c r="L25" s="37"/>
      <c r="M25" s="37"/>
      <c r="N25" s="37"/>
    </row>
    <row r="26" spans="1:14" hidden="1">
      <c r="A26" s="12" t="s">
        <v>587</v>
      </c>
      <c r="B26" s="13" t="s">
        <v>588</v>
      </c>
      <c r="C26" s="10"/>
      <c r="D26" s="10"/>
      <c r="E26" s="10"/>
      <c r="F26" s="10"/>
      <c r="G26" s="10"/>
      <c r="H26" s="10"/>
      <c r="I26" s="10"/>
      <c r="J26" s="10"/>
      <c r="K26" s="37"/>
      <c r="L26" s="37"/>
      <c r="M26" s="37"/>
      <c r="N26" s="37"/>
    </row>
    <row r="27" spans="1:14" hidden="1">
      <c r="A27" s="12" t="s">
        <v>589</v>
      </c>
      <c r="B27" s="13" t="s">
        <v>590</v>
      </c>
      <c r="C27" s="10"/>
      <c r="D27" s="10"/>
      <c r="E27" s="10"/>
      <c r="F27" s="10"/>
      <c r="G27" s="10"/>
      <c r="H27" s="10"/>
      <c r="I27" s="10"/>
      <c r="J27" s="10"/>
      <c r="K27" s="37"/>
      <c r="L27" s="37"/>
      <c r="M27" s="37"/>
      <c r="N27" s="37"/>
    </row>
    <row r="28" spans="1:14" hidden="1">
      <c r="A28" s="12" t="s">
        <v>591</v>
      </c>
      <c r="B28" s="13" t="s">
        <v>592</v>
      </c>
      <c r="C28" s="10"/>
      <c r="D28" s="10"/>
      <c r="E28" s="10"/>
      <c r="F28" s="10"/>
      <c r="G28" s="10"/>
      <c r="H28" s="10"/>
      <c r="I28" s="10"/>
      <c r="J28" s="10"/>
      <c r="K28" s="37"/>
      <c r="L28" s="37"/>
      <c r="M28" s="37"/>
      <c r="N28" s="37"/>
    </row>
    <row r="29" spans="1:14" hidden="1">
      <c r="A29" s="12">
        <v>3</v>
      </c>
      <c r="B29" s="10" t="s">
        <v>593</v>
      </c>
      <c r="C29" s="10"/>
      <c r="D29" s="10"/>
      <c r="E29" s="10"/>
      <c r="F29" s="10"/>
      <c r="G29" s="10"/>
      <c r="H29" s="10"/>
      <c r="I29" s="10"/>
      <c r="J29" s="10"/>
      <c r="K29" s="37"/>
      <c r="L29" s="37"/>
      <c r="M29" s="37"/>
      <c r="N29" s="37"/>
    </row>
    <row r="30" spans="1:14" hidden="1">
      <c r="A30" s="12">
        <v>4</v>
      </c>
      <c r="B30" s="10" t="s">
        <v>594</v>
      </c>
      <c r="C30" s="10"/>
      <c r="D30" s="10"/>
      <c r="E30" s="10"/>
      <c r="F30" s="10"/>
      <c r="G30" s="10"/>
      <c r="H30" s="10"/>
      <c r="I30" s="10"/>
      <c r="J30" s="10"/>
      <c r="K30" s="37"/>
      <c r="L30" s="37"/>
      <c r="M30" s="37"/>
      <c r="N30" s="37"/>
    </row>
    <row r="31" spans="1:14" hidden="1">
      <c r="A31" s="12">
        <v>5</v>
      </c>
      <c r="B31" s="10" t="s">
        <v>595</v>
      </c>
      <c r="C31" s="10"/>
      <c r="D31" s="10"/>
      <c r="E31" s="10"/>
      <c r="F31" s="10"/>
      <c r="G31" s="10"/>
      <c r="H31" s="10"/>
      <c r="I31" s="10"/>
      <c r="J31" s="10"/>
      <c r="K31" s="37"/>
      <c r="L31" s="37"/>
      <c r="M31" s="37"/>
      <c r="N31" s="37"/>
    </row>
    <row r="32" spans="1:14" s="175" customFormat="1">
      <c r="A32" s="57">
        <v>6</v>
      </c>
      <c r="B32" s="22" t="s">
        <v>158</v>
      </c>
      <c r="C32" s="22"/>
      <c r="D32" s="22"/>
      <c r="E32" s="22"/>
      <c r="F32" s="22"/>
      <c r="G32" s="213">
        <f>+G24</f>
        <v>3648971749.4461002</v>
      </c>
      <c r="H32" s="213">
        <f t="shared" ref="H32:J32" si="0">+H24</f>
        <v>2042622590.9763</v>
      </c>
      <c r="I32" s="213">
        <f t="shared" si="0"/>
        <v>2042622590.9763</v>
      </c>
      <c r="J32" s="213">
        <f t="shared" si="0"/>
        <v>583019588.54850006</v>
      </c>
      <c r="K32" s="37"/>
      <c r="L32" s="37"/>
      <c r="M32" s="37"/>
      <c r="N32" s="37"/>
    </row>
    <row r="33" spans="1:14">
      <c r="A33" s="221"/>
      <c r="B33" s="9"/>
      <c r="C33" s="9"/>
      <c r="D33" s="9"/>
      <c r="E33" s="9"/>
      <c r="F33" s="9"/>
      <c r="G33" s="9"/>
      <c r="H33" s="9"/>
      <c r="I33" s="9"/>
      <c r="J33" s="9"/>
      <c r="K33" s="37"/>
      <c r="L33" s="37"/>
      <c r="M33" s="37"/>
      <c r="N33" s="37"/>
    </row>
    <row r="34" spans="1:14" ht="30" customHeight="1">
      <c r="A34" s="929" t="s">
        <v>596</v>
      </c>
      <c r="B34" s="929"/>
      <c r="C34" s="929"/>
      <c r="D34" s="929"/>
      <c r="E34" s="929"/>
      <c r="F34" s="929"/>
      <c r="G34" s="929"/>
      <c r="H34" s="929"/>
      <c r="I34" s="929"/>
      <c r="J34" s="929"/>
      <c r="K34" s="37"/>
      <c r="L34" s="37"/>
      <c r="M34" s="37"/>
      <c r="N34" s="37"/>
    </row>
    <row r="35" spans="1:14">
      <c r="A35" s="221"/>
      <c r="B35" s="9"/>
      <c r="C35" s="9"/>
      <c r="D35" s="9"/>
      <c r="E35" s="9"/>
      <c r="F35" s="9"/>
      <c r="G35" s="9"/>
      <c r="H35" s="9"/>
      <c r="I35" s="9"/>
      <c r="J35" s="9"/>
      <c r="K35" s="37"/>
      <c r="L35" s="37"/>
      <c r="M35" s="37"/>
      <c r="N35" s="37"/>
    </row>
    <row r="36" spans="1:14">
      <c r="A36" s="12"/>
      <c r="B36" s="10"/>
      <c r="C36" s="100" t="s">
        <v>118</v>
      </c>
      <c r="D36" s="100" t="s">
        <v>119</v>
      </c>
      <c r="E36" s="100" t="s">
        <v>120</v>
      </c>
      <c r="F36" s="100" t="s">
        <v>172</v>
      </c>
      <c r="G36" s="100" t="s">
        <v>173</v>
      </c>
      <c r="H36" s="100" t="s">
        <v>266</v>
      </c>
      <c r="I36" s="100" t="s">
        <v>267</v>
      </c>
      <c r="J36" s="100" t="s">
        <v>268</v>
      </c>
      <c r="K36" s="37"/>
      <c r="L36" s="37"/>
      <c r="M36" s="37"/>
      <c r="N36" s="37"/>
    </row>
    <row r="37" spans="1:14" ht="84">
      <c r="A37" s="34" t="s">
        <v>597</v>
      </c>
      <c r="B37" s="35"/>
      <c r="C37" s="36" t="s">
        <v>573</v>
      </c>
      <c r="D37" s="36" t="s">
        <v>574</v>
      </c>
      <c r="E37" s="36" t="s">
        <v>575</v>
      </c>
      <c r="F37" s="36" t="s">
        <v>576</v>
      </c>
      <c r="G37" s="36" t="s">
        <v>577</v>
      </c>
      <c r="H37" s="36" t="s">
        <v>578</v>
      </c>
      <c r="I37" s="36" t="s">
        <v>329</v>
      </c>
      <c r="J37" s="36" t="s">
        <v>579</v>
      </c>
    </row>
    <row r="38" spans="1:14" hidden="1">
      <c r="A38" s="12" t="s">
        <v>580</v>
      </c>
      <c r="B38" s="10" t="s">
        <v>581</v>
      </c>
      <c r="C38" s="10"/>
      <c r="D38" s="10"/>
      <c r="E38" s="10"/>
      <c r="F38" s="12" t="s">
        <v>582</v>
      </c>
      <c r="G38" s="12"/>
      <c r="H38" s="10"/>
      <c r="I38" s="10"/>
      <c r="J38" s="10"/>
    </row>
    <row r="39" spans="1:14" hidden="1">
      <c r="A39" s="12" t="s">
        <v>583</v>
      </c>
      <c r="B39" s="10" t="s">
        <v>584</v>
      </c>
      <c r="C39" s="228"/>
      <c r="D39" s="228"/>
      <c r="E39" s="228"/>
      <c r="F39" s="12" t="s">
        <v>582</v>
      </c>
      <c r="G39" s="12"/>
      <c r="H39" s="228"/>
      <c r="I39" s="228"/>
      <c r="J39" s="228"/>
    </row>
    <row r="40" spans="1:14">
      <c r="A40" s="12">
        <v>1</v>
      </c>
      <c r="B40" s="10" t="s">
        <v>585</v>
      </c>
      <c r="C40" s="633">
        <v>1370673239.98</v>
      </c>
      <c r="D40" s="633">
        <v>957803841.26769996</v>
      </c>
      <c r="E40" s="634"/>
      <c r="F40" s="742" t="s">
        <v>582</v>
      </c>
      <c r="G40" s="633">
        <v>3985735244.5195999</v>
      </c>
      <c r="H40" s="633">
        <v>3259557117.8273001</v>
      </c>
      <c r="I40" s="633">
        <v>3259557117.8273001</v>
      </c>
      <c r="J40" s="633">
        <v>942161289.20430005</v>
      </c>
    </row>
    <row r="41" spans="1:14" hidden="1">
      <c r="A41" s="12">
        <v>2</v>
      </c>
      <c r="B41" s="10" t="s">
        <v>586</v>
      </c>
      <c r="C41" s="634"/>
      <c r="D41" s="634"/>
      <c r="E41" s="634"/>
      <c r="F41" s="634"/>
      <c r="G41" s="634"/>
      <c r="H41" s="634"/>
      <c r="I41" s="634"/>
      <c r="J41" s="634"/>
    </row>
    <row r="42" spans="1:14" hidden="1">
      <c r="A42" s="12" t="s">
        <v>587</v>
      </c>
      <c r="B42" s="13" t="s">
        <v>588</v>
      </c>
      <c r="C42" s="634"/>
      <c r="D42" s="634"/>
      <c r="E42" s="634"/>
      <c r="F42" s="634"/>
      <c r="G42" s="634"/>
      <c r="H42" s="634"/>
      <c r="I42" s="634"/>
      <c r="J42" s="634"/>
    </row>
    <row r="43" spans="1:14" hidden="1">
      <c r="A43" s="12" t="s">
        <v>589</v>
      </c>
      <c r="B43" s="13" t="s">
        <v>590</v>
      </c>
      <c r="C43" s="634"/>
      <c r="D43" s="634"/>
      <c r="E43" s="634"/>
      <c r="F43" s="634"/>
      <c r="G43" s="634"/>
      <c r="H43" s="634"/>
      <c r="I43" s="634"/>
      <c r="J43" s="634"/>
    </row>
    <row r="44" spans="1:14" hidden="1">
      <c r="A44" s="12" t="s">
        <v>591</v>
      </c>
      <c r="B44" s="13" t="s">
        <v>592</v>
      </c>
      <c r="C44" s="634"/>
      <c r="D44" s="634"/>
      <c r="E44" s="634"/>
      <c r="F44" s="634"/>
      <c r="G44" s="634"/>
      <c r="H44" s="634"/>
      <c r="I44" s="634"/>
      <c r="J44" s="634"/>
    </row>
    <row r="45" spans="1:14" hidden="1">
      <c r="A45" s="12">
        <v>3</v>
      </c>
      <c r="B45" s="10" t="s">
        <v>593</v>
      </c>
      <c r="C45" s="634"/>
      <c r="D45" s="634"/>
      <c r="E45" s="634"/>
      <c r="F45" s="634"/>
      <c r="G45" s="634"/>
      <c r="H45" s="634"/>
      <c r="I45" s="634"/>
      <c r="J45" s="634"/>
    </row>
    <row r="46" spans="1:14" hidden="1">
      <c r="A46" s="12">
        <v>4</v>
      </c>
      <c r="B46" s="10" t="s">
        <v>594</v>
      </c>
      <c r="C46" s="634"/>
      <c r="D46" s="634"/>
      <c r="E46" s="634"/>
      <c r="F46" s="634"/>
      <c r="G46" s="634"/>
      <c r="H46" s="634"/>
      <c r="I46" s="634"/>
      <c r="J46" s="634"/>
    </row>
    <row r="47" spans="1:14" hidden="1">
      <c r="A47" s="12">
        <v>5</v>
      </c>
      <c r="B47" s="10" t="s">
        <v>595</v>
      </c>
      <c r="C47" s="634"/>
      <c r="D47" s="634"/>
      <c r="E47" s="634"/>
      <c r="F47" s="634"/>
      <c r="G47" s="634"/>
      <c r="H47" s="634"/>
      <c r="I47" s="634"/>
      <c r="J47" s="634"/>
    </row>
    <row r="48" spans="1:14">
      <c r="A48" s="57">
        <v>6</v>
      </c>
      <c r="B48" s="22" t="s">
        <v>158</v>
      </c>
      <c r="C48" s="751"/>
      <c r="D48" s="751"/>
      <c r="E48" s="751"/>
      <c r="F48" s="751"/>
      <c r="G48" s="213">
        <f>SUM(G40:G47)</f>
        <v>3985735244.5195999</v>
      </c>
      <c r="H48" s="213">
        <f t="shared" ref="H48:J48" si="1">SUM(H40:H47)</f>
        <v>3259557117.8273001</v>
      </c>
      <c r="I48" s="213">
        <f t="shared" si="1"/>
        <v>3259557117.8273001</v>
      </c>
      <c r="J48" s="213">
        <f t="shared" si="1"/>
        <v>942161289.20430005</v>
      </c>
    </row>
    <row r="49" spans="1:11">
      <c r="A49" s="930"/>
      <c r="B49" s="930"/>
      <c r="C49" s="930"/>
      <c r="D49" s="930"/>
      <c r="E49" s="930"/>
      <c r="F49" s="930"/>
      <c r="G49" s="930"/>
      <c r="H49" s="930"/>
      <c r="I49" s="930"/>
      <c r="J49" s="930"/>
    </row>
    <row r="50" spans="1:11" ht="15" customHeight="1">
      <c r="A50" s="929" t="s">
        <v>2257</v>
      </c>
      <c r="B50" s="929"/>
      <c r="C50" s="929"/>
      <c r="D50" s="929"/>
      <c r="E50" s="929"/>
      <c r="F50" s="929"/>
      <c r="G50" s="929"/>
      <c r="H50" s="929"/>
      <c r="I50" s="929"/>
      <c r="J50" s="929"/>
    </row>
    <row r="51" spans="1:11" ht="23.5">
      <c r="K51" s="229"/>
    </row>
    <row r="52" spans="1:11">
      <c r="K52" s="230"/>
    </row>
  </sheetData>
  <mergeCells count="11">
    <mergeCell ref="A50:J50"/>
    <mergeCell ref="A3:J3"/>
    <mergeCell ref="A5:J5"/>
    <mergeCell ref="A7:J7"/>
    <mergeCell ref="A9:J9"/>
    <mergeCell ref="A11:J11"/>
    <mergeCell ref="A13:J13"/>
    <mergeCell ref="A34:J34"/>
    <mergeCell ref="A49:J49"/>
    <mergeCell ref="A15:J15"/>
    <mergeCell ref="A17:J17"/>
  </mergeCells>
  <pageMargins left="0.70866141732283472" right="0.70866141732283472" top="0.74803149606299213" bottom="0.74803149606299213" header="0.31496062992125984" footer="0.31496062992125984"/>
  <pageSetup paperSize="9" scale="69" orientation="landscape"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AE6B-C0BD-414E-B7EE-EF0853D7DC31}">
  <dimension ref="A1:C40"/>
  <sheetViews>
    <sheetView showGridLines="0" zoomScaleNormal="100" workbookViewId="0">
      <selection activeCell="D1" sqref="D1"/>
    </sheetView>
  </sheetViews>
  <sheetFormatPr defaultColWidth="8.58203125" defaultRowHeight="14.5"/>
  <cols>
    <col min="1" max="1" width="60.5" style="7" customWidth="1"/>
    <col min="2" max="3" width="11.83203125" style="7" customWidth="1"/>
    <col min="4" max="16384" width="8.58203125" style="7"/>
  </cols>
  <sheetData>
    <row r="1" spans="1:3" s="81" customFormat="1" ht="20.5" customHeight="1">
      <c r="A1" s="68" t="s">
        <v>86</v>
      </c>
      <c r="B1" s="80"/>
      <c r="C1" s="80"/>
    </row>
    <row r="2" spans="1:3" s="81" customFormat="1" ht="12.75" customHeight="1">
      <c r="A2" s="80"/>
      <c r="B2" s="80"/>
      <c r="C2" s="80"/>
    </row>
    <row r="3" spans="1:3" s="81" customFormat="1" ht="78" customHeight="1">
      <c r="A3" s="836" t="s">
        <v>87</v>
      </c>
      <c r="B3" s="837"/>
      <c r="C3" s="837"/>
    </row>
    <row r="4" spans="1:3" s="81" customFormat="1" ht="12" customHeight="1">
      <c r="A4" s="635"/>
      <c r="B4" s="635"/>
      <c r="C4" s="635"/>
    </row>
    <row r="5" spans="1:3" s="81" customFormat="1" ht="102" customHeight="1">
      <c r="A5" s="837" t="s">
        <v>2274</v>
      </c>
      <c r="B5" s="837"/>
      <c r="C5" s="837"/>
    </row>
    <row r="6" spans="1:3" s="81" customFormat="1" ht="12">
      <c r="A6" s="763"/>
      <c r="B6" s="763"/>
      <c r="C6" s="763"/>
    </row>
    <row r="7" spans="1:3" s="81" customFormat="1" ht="54.65" customHeight="1">
      <c r="A7" s="837" t="s">
        <v>2031</v>
      </c>
      <c r="B7" s="837"/>
      <c r="C7" s="837"/>
    </row>
    <row r="8" spans="1:3" s="81" customFormat="1" ht="12">
      <c r="A8" s="636"/>
      <c r="B8" s="636"/>
      <c r="C8" s="636"/>
    </row>
    <row r="9" spans="1:3" s="81" customFormat="1" ht="53.15" customHeight="1">
      <c r="A9" s="837" t="s">
        <v>2273</v>
      </c>
      <c r="B9" s="837"/>
      <c r="C9" s="837"/>
    </row>
    <row r="10" spans="1:3" s="81" customFormat="1" ht="12">
      <c r="A10" s="83"/>
      <c r="B10" s="83"/>
      <c r="C10" s="83"/>
    </row>
    <row r="11" spans="1:3" ht="18.5">
      <c r="A11" s="3" t="s">
        <v>88</v>
      </c>
      <c r="B11" s="9"/>
      <c r="C11" s="9"/>
    </row>
    <row r="12" spans="1:3" ht="18.5">
      <c r="A12" s="3"/>
      <c r="B12" s="9"/>
      <c r="C12" s="9"/>
    </row>
    <row r="13" spans="1:3">
      <c r="A13" s="85"/>
      <c r="B13" s="86"/>
      <c r="C13" s="86"/>
    </row>
    <row r="14" spans="1:3">
      <c r="A14" s="87" t="s">
        <v>89</v>
      </c>
      <c r="B14" s="88" t="s">
        <v>2016</v>
      </c>
      <c r="C14" s="620" t="s">
        <v>90</v>
      </c>
    </row>
    <row r="15" spans="1:3">
      <c r="A15" s="6" t="s">
        <v>91</v>
      </c>
      <c r="B15" s="64">
        <v>14334663662.850204</v>
      </c>
      <c r="C15" s="64">
        <v>14184392326.6539</v>
      </c>
    </row>
    <row r="16" spans="1:3">
      <c r="A16" s="6" t="s">
        <v>92</v>
      </c>
      <c r="B16" s="64">
        <v>-720639390.53399277</v>
      </c>
      <c r="C16" s="64">
        <v>-987506638.08390045</v>
      </c>
    </row>
    <row r="17" spans="1:3">
      <c r="A17" s="6" t="s">
        <v>93</v>
      </c>
      <c r="B17" s="64">
        <v>336582920.47000003</v>
      </c>
      <c r="C17" s="64">
        <v>-95610917.129999995</v>
      </c>
    </row>
    <row r="18" spans="1:3">
      <c r="A18" s="89" t="s">
        <v>94</v>
      </c>
      <c r="B18" s="91">
        <v>13950607192.786211</v>
      </c>
      <c r="C18" s="91">
        <v>13101274771.440001</v>
      </c>
    </row>
    <row r="19" spans="1:3">
      <c r="A19" s="6" t="s">
        <v>95</v>
      </c>
      <c r="B19" s="64">
        <v>-342989233.80000001</v>
      </c>
      <c r="C19" s="64">
        <v>-351021072.31999999</v>
      </c>
    </row>
    <row r="20" spans="1:3">
      <c r="A20" s="6" t="s">
        <v>96</v>
      </c>
      <c r="B20" s="64">
        <v>-231011430.85600001</v>
      </c>
      <c r="C20" s="64">
        <v>-132306213.32799999</v>
      </c>
    </row>
    <row r="21" spans="1:3">
      <c r="A21" s="6" t="s">
        <v>97</v>
      </c>
      <c r="B21" s="64">
        <v>-162839549.25999999</v>
      </c>
      <c r="C21" s="64">
        <v>-160146126.74000001</v>
      </c>
    </row>
    <row r="22" spans="1:3">
      <c r="A22" s="6" t="s">
        <v>98</v>
      </c>
      <c r="B22" s="64">
        <v>-144179670.75</v>
      </c>
      <c r="C22" s="64">
        <v>-96288952.569999993</v>
      </c>
    </row>
    <row r="23" spans="1:3">
      <c r="A23" s="6" t="s">
        <v>99</v>
      </c>
      <c r="B23" s="64">
        <v>-425129594.62669992</v>
      </c>
      <c r="C23" s="64">
        <v>-355719211.83077997</v>
      </c>
    </row>
    <row r="24" spans="1:3">
      <c r="A24" s="6" t="s">
        <v>100</v>
      </c>
      <c r="B24" s="64">
        <v>-75570295.820834994</v>
      </c>
      <c r="C24" s="64">
        <v>-40900693.907625005</v>
      </c>
    </row>
    <row r="25" spans="1:3">
      <c r="A25" s="89" t="s">
        <v>101</v>
      </c>
      <c r="B25" s="91">
        <v>12568887417.672676</v>
      </c>
      <c r="C25" s="91">
        <v>11964892500.743597</v>
      </c>
    </row>
    <row r="26" spans="1:3">
      <c r="A26" s="6"/>
      <c r="B26" s="45" t="s">
        <v>102</v>
      </c>
      <c r="C26" s="64" t="s">
        <v>102</v>
      </c>
    </row>
    <row r="27" spans="1:3" hidden="1">
      <c r="A27" s="6" t="s">
        <v>103</v>
      </c>
      <c r="B27" s="45"/>
      <c r="C27" s="64"/>
    </row>
    <row r="28" spans="1:3" hidden="1">
      <c r="A28" s="89" t="s">
        <v>104</v>
      </c>
      <c r="B28" s="90"/>
      <c r="C28" s="91"/>
    </row>
    <row r="29" spans="1:3">
      <c r="A29" s="89" t="s">
        <v>105</v>
      </c>
      <c r="B29" s="91">
        <v>12568887417.672676</v>
      </c>
      <c r="C29" s="91">
        <v>11964892500.743597</v>
      </c>
    </row>
    <row r="30" spans="1:3">
      <c r="A30" s="6"/>
      <c r="B30" s="45" t="s">
        <v>102</v>
      </c>
      <c r="C30" s="64" t="s">
        <v>102</v>
      </c>
    </row>
    <row r="31" spans="1:3">
      <c r="A31" s="6" t="s">
        <v>106</v>
      </c>
      <c r="B31" s="64">
        <v>1307884022.1600001</v>
      </c>
      <c r="C31" s="64">
        <v>1307884022.1600001</v>
      </c>
    </row>
    <row r="32" spans="1:3">
      <c r="A32" s="6" t="s">
        <v>107</v>
      </c>
      <c r="B32" s="64">
        <v>91010594.194999993</v>
      </c>
      <c r="C32" s="64">
        <v>140601883.89919999</v>
      </c>
    </row>
    <row r="33" spans="1:3" hidden="1">
      <c r="A33" s="6" t="s">
        <v>108</v>
      </c>
      <c r="B33" s="64"/>
      <c r="C33" s="64"/>
    </row>
    <row r="34" spans="1:3">
      <c r="A34" s="89" t="s">
        <v>109</v>
      </c>
      <c r="B34" s="91">
        <v>1398894616.355</v>
      </c>
      <c r="C34" s="91">
        <v>1448485906.0592</v>
      </c>
    </row>
    <row r="35" spans="1:3">
      <c r="A35" s="705" t="s">
        <v>110</v>
      </c>
      <c r="B35" s="733">
        <v>13967782034.027676</v>
      </c>
      <c r="C35" s="733">
        <v>13413378406.802797</v>
      </c>
    </row>
    <row r="36" spans="1:3">
      <c r="A36" s="8"/>
      <c r="B36" s="8"/>
      <c r="C36" s="8"/>
    </row>
    <row r="37" spans="1:3" ht="48.65" customHeight="1">
      <c r="A37" s="838" t="s">
        <v>111</v>
      </c>
      <c r="B37" s="838"/>
      <c r="C37" s="838"/>
    </row>
    <row r="38" spans="1:3">
      <c r="A38" s="8"/>
      <c r="B38" s="8"/>
      <c r="C38" s="8"/>
    </row>
    <row r="39" spans="1:3" ht="24" customHeight="1">
      <c r="A39" s="835" t="s">
        <v>112</v>
      </c>
      <c r="B39" s="835"/>
      <c r="C39" s="835"/>
    </row>
    <row r="40" spans="1:3">
      <c r="A40" s="9"/>
      <c r="B40" s="9"/>
      <c r="C40" s="9"/>
    </row>
  </sheetData>
  <mergeCells count="6">
    <mergeCell ref="A39:C39"/>
    <mergeCell ref="A3:C3"/>
    <mergeCell ref="A5:C5"/>
    <mergeCell ref="A7:C7"/>
    <mergeCell ref="A9:C9"/>
    <mergeCell ref="A37:C37"/>
  </mergeCells>
  <pageMargins left="0.7" right="0.7" top="0.75" bottom="0.75" header="0.3" footer="0.3"/>
  <pageSetup paperSize="9" scale="90" orientation="portrait" r:id="rId1"/>
  <rowBreaks count="1" manualBreakCount="1">
    <brk id="10" max="2" man="1"/>
  </rowBreaks>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D1062-9E26-4067-A127-4E5CFE0C6982}">
  <sheetPr>
    <pageSetUpPr fitToPage="1"/>
  </sheetPr>
  <dimension ref="A1:N25"/>
  <sheetViews>
    <sheetView showGridLines="0" zoomScaleNormal="100" workbookViewId="0"/>
  </sheetViews>
  <sheetFormatPr defaultColWidth="8.33203125" defaultRowHeight="14.5"/>
  <cols>
    <col min="1" max="1" width="5.33203125" style="7" customWidth="1"/>
    <col min="2" max="2" width="66.33203125" style="7" customWidth="1"/>
    <col min="3" max="4" width="7.58203125" style="7" customWidth="1"/>
    <col min="5" max="16384" width="8.33203125" style="7"/>
  </cols>
  <sheetData>
    <row r="1" spans="1:14" ht="18.5">
      <c r="A1" s="3" t="s">
        <v>598</v>
      </c>
      <c r="B1" s="9"/>
      <c r="C1" s="9"/>
      <c r="D1" s="9"/>
    </row>
    <row r="2" spans="1:14" ht="18.5">
      <c r="A2" s="3"/>
      <c r="B2" s="9"/>
      <c r="C2" s="9"/>
      <c r="D2" s="9"/>
    </row>
    <row r="3" spans="1:14">
      <c r="A3" s="67"/>
      <c r="B3" s="9"/>
      <c r="C3" s="67"/>
      <c r="D3" s="67"/>
    </row>
    <row r="4" spans="1:14">
      <c r="A4" s="10"/>
      <c r="B4" s="136"/>
      <c r="C4" s="100" t="s">
        <v>118</v>
      </c>
      <c r="D4" s="100" t="s">
        <v>119</v>
      </c>
    </row>
    <row r="5" spans="1:14">
      <c r="A5" s="10"/>
      <c r="B5" s="10"/>
      <c r="C5" s="847" t="s">
        <v>329</v>
      </c>
      <c r="D5" s="847" t="s">
        <v>579</v>
      </c>
    </row>
    <row r="6" spans="1:14" ht="15" customHeight="1">
      <c r="A6" s="197" t="s">
        <v>2026</v>
      </c>
      <c r="B6" s="161"/>
      <c r="C6" s="847"/>
      <c r="D6" s="847"/>
    </row>
    <row r="7" spans="1:14" hidden="1">
      <c r="A7" s="10">
        <v>1</v>
      </c>
      <c r="B7" s="10" t="s">
        <v>599</v>
      </c>
      <c r="C7" s="10"/>
      <c r="D7" s="10"/>
    </row>
    <row r="8" spans="1:14" hidden="1">
      <c r="A8" s="10">
        <v>2</v>
      </c>
      <c r="B8" s="10" t="s">
        <v>600</v>
      </c>
      <c r="C8" s="10"/>
      <c r="D8" s="10"/>
    </row>
    <row r="9" spans="1:14" hidden="1">
      <c r="A9" s="10">
        <v>3</v>
      </c>
      <c r="B9" s="10" t="s">
        <v>601</v>
      </c>
      <c r="C9" s="10"/>
      <c r="D9" s="10"/>
    </row>
    <row r="10" spans="1:14">
      <c r="A10" s="10">
        <v>4</v>
      </c>
      <c r="B10" s="10" t="s">
        <v>602</v>
      </c>
      <c r="C10" s="43">
        <v>481101094.25</v>
      </c>
      <c r="D10" s="43">
        <v>178801721.04499999</v>
      </c>
    </row>
    <row r="11" spans="1:14" hidden="1">
      <c r="A11" s="101" t="s">
        <v>603</v>
      </c>
      <c r="B11" s="228" t="s">
        <v>604</v>
      </c>
      <c r="C11" s="43"/>
      <c r="D11" s="43"/>
    </row>
    <row r="12" spans="1:14">
      <c r="A12" s="22">
        <v>5</v>
      </c>
      <c r="B12" s="22" t="s">
        <v>605</v>
      </c>
      <c r="C12" s="213">
        <f>C10</f>
        <v>481101094.25</v>
      </c>
      <c r="D12" s="213">
        <f>D10</f>
        <v>178801721.04499999</v>
      </c>
    </row>
    <row r="13" spans="1:14">
      <c r="A13" s="9"/>
      <c r="B13" s="196"/>
      <c r="C13" s="9"/>
      <c r="D13" s="9"/>
    </row>
    <row r="14" spans="1:14">
      <c r="A14" s="838" t="s">
        <v>2317</v>
      </c>
      <c r="B14" s="838"/>
      <c r="C14" s="838"/>
      <c r="D14" s="838"/>
      <c r="G14" s="231"/>
      <c r="H14" s="231"/>
      <c r="I14" s="231"/>
      <c r="J14" s="231"/>
      <c r="K14" s="231"/>
      <c r="L14" s="231"/>
      <c r="M14" s="231"/>
      <c r="N14" s="231"/>
    </row>
    <row r="15" spans="1:14">
      <c r="A15" s="9"/>
      <c r="B15" s="9"/>
      <c r="C15" s="9"/>
      <c r="D15" s="9"/>
    </row>
    <row r="16" spans="1:14">
      <c r="A16" s="10"/>
      <c r="B16" s="136"/>
      <c r="C16" s="100" t="s">
        <v>118</v>
      </c>
      <c r="D16" s="100" t="s">
        <v>119</v>
      </c>
    </row>
    <row r="17" spans="1:4">
      <c r="A17" s="10"/>
      <c r="B17" s="10"/>
      <c r="C17" s="847" t="s">
        <v>329</v>
      </c>
      <c r="D17" s="847" t="s">
        <v>579</v>
      </c>
    </row>
    <row r="18" spans="1:4">
      <c r="A18" s="197" t="s">
        <v>597</v>
      </c>
      <c r="B18" s="161"/>
      <c r="C18" s="847"/>
      <c r="D18" s="847"/>
    </row>
    <row r="19" spans="1:4" hidden="1">
      <c r="A19" s="10">
        <v>1</v>
      </c>
      <c r="B19" s="10" t="s">
        <v>599</v>
      </c>
      <c r="C19" s="10"/>
      <c r="D19" s="10"/>
    </row>
    <row r="20" spans="1:4" hidden="1">
      <c r="A20" s="10">
        <v>2</v>
      </c>
      <c r="B20" s="10" t="s">
        <v>600</v>
      </c>
      <c r="C20" s="10"/>
      <c r="D20" s="10"/>
    </row>
    <row r="21" spans="1:4" hidden="1">
      <c r="A21" s="10">
        <v>3</v>
      </c>
      <c r="B21" s="10" t="s">
        <v>601</v>
      </c>
      <c r="C21" s="10"/>
      <c r="D21" s="10"/>
    </row>
    <row r="22" spans="1:4">
      <c r="A22" s="10">
        <v>4</v>
      </c>
      <c r="B22" s="10" t="s">
        <v>602</v>
      </c>
      <c r="C22" s="43">
        <v>473387818.5029</v>
      </c>
      <c r="D22" s="43">
        <v>204228483.09625</v>
      </c>
    </row>
    <row r="23" spans="1:4" hidden="1">
      <c r="A23" s="101" t="s">
        <v>603</v>
      </c>
      <c r="B23" s="228" t="s">
        <v>604</v>
      </c>
      <c r="C23" s="43"/>
      <c r="D23" s="43"/>
    </row>
    <row r="24" spans="1:4">
      <c r="A24" s="22">
        <v>5</v>
      </c>
      <c r="B24" s="22" t="s">
        <v>605</v>
      </c>
      <c r="C24" s="213">
        <f>C22</f>
        <v>473387818.5029</v>
      </c>
      <c r="D24" s="213">
        <f>D22</f>
        <v>204228483.09625</v>
      </c>
    </row>
    <row r="25" spans="1:4">
      <c r="A25" s="9"/>
      <c r="B25" s="9"/>
      <c r="C25" s="9"/>
      <c r="D25" s="9"/>
    </row>
  </sheetData>
  <mergeCells count="5">
    <mergeCell ref="C5:C6"/>
    <mergeCell ref="D5:D6"/>
    <mergeCell ref="A14:D14"/>
    <mergeCell ref="C17:C18"/>
    <mergeCell ref="D17:D18"/>
  </mergeCells>
  <pageMargins left="0.70866141732283472" right="0.70866141732283472" top="0.74803149606299213" bottom="0.74803149606299213" header="0.31496062992125984" footer="0.31496062992125984"/>
  <pageSetup paperSize="9" orientation="landscape" r:id="rId1"/>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65B59-C64F-4919-9E36-D17C9CE7CEDA}">
  <sheetPr>
    <pageSetUpPr fitToPage="1"/>
  </sheetPr>
  <dimension ref="A1:T37"/>
  <sheetViews>
    <sheetView showGridLines="0" zoomScaleNormal="100" workbookViewId="0">
      <selection activeCell="O2" sqref="O2"/>
    </sheetView>
  </sheetViews>
  <sheetFormatPr defaultColWidth="8.33203125" defaultRowHeight="14.5"/>
  <cols>
    <col min="1" max="1" width="8.33203125" style="235"/>
    <col min="2" max="2" width="40.08203125" style="7" customWidth="1"/>
    <col min="3" max="5" width="7.83203125" style="7" customWidth="1"/>
    <col min="6" max="6" width="7.83203125" style="7" hidden="1" customWidth="1"/>
    <col min="7" max="8" width="7.83203125" style="7" customWidth="1"/>
    <col min="9" max="9" width="7.83203125" style="7" hidden="1" customWidth="1"/>
    <col min="10" max="11" width="7.83203125" style="7" customWidth="1"/>
    <col min="12" max="13" width="11" style="7" hidden="1" customWidth="1"/>
    <col min="14" max="14" width="10.25" style="30" customWidth="1"/>
    <col min="15" max="15" width="10.83203125" style="38" bestFit="1" customWidth="1"/>
    <col min="16" max="17" width="8.33203125" style="38"/>
    <col min="18" max="16384" width="8.33203125" style="7"/>
  </cols>
  <sheetData>
    <row r="1" spans="1:20" ht="18.5">
      <c r="A1" s="3" t="s">
        <v>606</v>
      </c>
      <c r="B1" s="9"/>
      <c r="C1" s="9"/>
      <c r="D1" s="9"/>
      <c r="E1" s="9"/>
      <c r="F1" s="9"/>
      <c r="G1" s="9"/>
      <c r="H1" s="9"/>
      <c r="I1" s="9"/>
      <c r="J1" s="9"/>
      <c r="K1" s="9"/>
      <c r="L1" s="9"/>
      <c r="M1" s="9"/>
      <c r="N1" s="196"/>
    </row>
    <row r="2" spans="1:20" ht="15.5">
      <c r="A2" s="232"/>
      <c r="B2" s="9"/>
      <c r="C2" s="9"/>
      <c r="D2" s="9"/>
      <c r="E2" s="9"/>
      <c r="F2" s="9"/>
      <c r="G2" s="9"/>
      <c r="H2" s="9"/>
      <c r="I2" s="9"/>
      <c r="J2" s="9"/>
      <c r="K2" s="9"/>
      <c r="L2" s="9"/>
      <c r="M2" s="9"/>
      <c r="N2" s="196"/>
    </row>
    <row r="3" spans="1:20" ht="15.5">
      <c r="A3" s="232"/>
      <c r="B3" s="232"/>
      <c r="C3" s="9"/>
      <c r="D3" s="9"/>
      <c r="E3" s="9"/>
      <c r="F3" s="9"/>
      <c r="G3" s="9"/>
      <c r="H3" s="9"/>
      <c r="I3" s="9"/>
      <c r="J3" s="9"/>
      <c r="K3" s="9"/>
      <c r="L3" s="9"/>
      <c r="M3" s="9"/>
      <c r="N3" s="196"/>
    </row>
    <row r="4" spans="1:20">
      <c r="A4" s="136" t="s">
        <v>2026</v>
      </c>
      <c r="B4" s="136"/>
      <c r="C4" s="9"/>
      <c r="D4" s="9"/>
      <c r="E4" s="9"/>
      <c r="F4" s="9"/>
      <c r="G4" s="9"/>
      <c r="H4" s="9"/>
      <c r="I4" s="9"/>
      <c r="J4" s="9"/>
      <c r="K4" s="9"/>
      <c r="L4" s="9"/>
      <c r="M4" s="9"/>
      <c r="N4" s="196"/>
    </row>
    <row r="5" spans="1:20" ht="20.149999999999999" customHeight="1">
      <c r="A5" s="880" t="s">
        <v>607</v>
      </c>
      <c r="B5" s="881"/>
      <c r="C5" s="864" t="s">
        <v>328</v>
      </c>
      <c r="D5" s="865"/>
      <c r="E5" s="865"/>
      <c r="F5" s="865"/>
      <c r="G5" s="865"/>
      <c r="H5" s="865"/>
      <c r="I5" s="865"/>
      <c r="J5" s="865"/>
      <c r="K5" s="866"/>
      <c r="L5" s="178"/>
      <c r="M5" s="179"/>
      <c r="N5" s="158"/>
    </row>
    <row r="6" spans="1:20">
      <c r="A6" s="882"/>
      <c r="B6" s="883"/>
      <c r="C6" s="100" t="s">
        <v>118</v>
      </c>
      <c r="D6" s="100" t="s">
        <v>119</v>
      </c>
      <c r="E6" s="100" t="s">
        <v>120</v>
      </c>
      <c r="F6" s="100" t="s">
        <v>172</v>
      </c>
      <c r="G6" s="100" t="s">
        <v>173</v>
      </c>
      <c r="H6" s="100" t="s">
        <v>266</v>
      </c>
      <c r="I6" s="100" t="s">
        <v>267</v>
      </c>
      <c r="J6" s="100" t="s">
        <v>268</v>
      </c>
      <c r="K6" s="100" t="s">
        <v>269</v>
      </c>
      <c r="L6" s="100" t="s">
        <v>270</v>
      </c>
      <c r="M6" s="100" t="s">
        <v>271</v>
      </c>
      <c r="N6" s="100" t="s">
        <v>272</v>
      </c>
    </row>
    <row r="7" spans="1:20" ht="28" customHeight="1">
      <c r="A7" s="884"/>
      <c r="B7" s="885"/>
      <c r="C7" s="160">
        <v>0</v>
      </c>
      <c r="D7" s="160">
        <v>0.02</v>
      </c>
      <c r="E7" s="160">
        <v>0.04</v>
      </c>
      <c r="F7" s="160">
        <v>0.1</v>
      </c>
      <c r="G7" s="160">
        <v>0.2</v>
      </c>
      <c r="H7" s="160">
        <v>0.5</v>
      </c>
      <c r="I7" s="160">
        <v>0.7</v>
      </c>
      <c r="J7" s="160">
        <v>0.75</v>
      </c>
      <c r="K7" s="160">
        <v>1</v>
      </c>
      <c r="L7" s="160">
        <v>1.5</v>
      </c>
      <c r="M7" s="160" t="s">
        <v>339</v>
      </c>
      <c r="N7" s="36" t="s">
        <v>608</v>
      </c>
    </row>
    <row r="8" spans="1:20">
      <c r="A8" s="12">
        <v>1</v>
      </c>
      <c r="B8" s="17" t="s">
        <v>609</v>
      </c>
      <c r="C8" s="332">
        <v>333.6407468383</v>
      </c>
      <c r="D8" s="602"/>
      <c r="E8" s="602"/>
      <c r="F8" s="602"/>
      <c r="G8" s="602"/>
      <c r="H8" s="602"/>
      <c r="I8" s="602"/>
      <c r="J8" s="602"/>
      <c r="K8" s="602"/>
      <c r="L8" s="602"/>
      <c r="M8" s="602"/>
      <c r="N8" s="251">
        <f t="shared" ref="N8:N15" si="0">SUM(C8:M8)</f>
        <v>333.6407468383</v>
      </c>
    </row>
    <row r="9" spans="1:20">
      <c r="A9" s="12">
        <v>2</v>
      </c>
      <c r="B9" s="17" t="s">
        <v>610</v>
      </c>
      <c r="C9" s="332">
        <v>400.49832107279974</v>
      </c>
      <c r="D9" s="602"/>
      <c r="E9" s="602"/>
      <c r="F9" s="602"/>
      <c r="G9" s="602"/>
      <c r="H9" s="602"/>
      <c r="I9" s="602"/>
      <c r="J9" s="602"/>
      <c r="K9" s="602"/>
      <c r="L9" s="602"/>
      <c r="M9" s="602"/>
      <c r="N9" s="251">
        <f t="shared" si="0"/>
        <v>400.49832107279974</v>
      </c>
    </row>
    <row r="10" spans="1:20">
      <c r="A10" s="12">
        <v>3</v>
      </c>
      <c r="B10" s="17" t="s">
        <v>346</v>
      </c>
      <c r="C10" s="617"/>
      <c r="D10" s="602"/>
      <c r="E10" s="602"/>
      <c r="F10" s="602"/>
      <c r="G10" s="602"/>
      <c r="H10" s="602"/>
      <c r="I10" s="602"/>
      <c r="J10" s="602"/>
      <c r="K10" s="250">
        <v>4.2299086999999999E-2</v>
      </c>
      <c r="L10" s="602"/>
      <c r="M10" s="615"/>
      <c r="N10" s="251">
        <f t="shared" si="0"/>
        <v>4.2299086999999999E-2</v>
      </c>
    </row>
    <row r="11" spans="1:20">
      <c r="A11" s="12">
        <v>4</v>
      </c>
      <c r="B11" s="17" t="s">
        <v>347</v>
      </c>
      <c r="C11" s="332">
        <v>348.88046329329995</v>
      </c>
      <c r="D11" s="602"/>
      <c r="E11" s="602"/>
      <c r="F11" s="602"/>
      <c r="G11" s="602"/>
      <c r="H11" s="602"/>
      <c r="I11" s="602"/>
      <c r="J11" s="602"/>
      <c r="K11" s="602"/>
      <c r="L11" s="602"/>
      <c r="M11" s="602"/>
      <c r="N11" s="251">
        <f t="shared" si="0"/>
        <v>348.88046329329995</v>
      </c>
      <c r="R11" s="38"/>
      <c r="S11" s="38"/>
      <c r="T11" s="38"/>
    </row>
    <row r="12" spans="1:20" hidden="1">
      <c r="A12" s="12">
        <v>5</v>
      </c>
      <c r="B12" s="17" t="s">
        <v>348</v>
      </c>
      <c r="C12" s="613"/>
      <c r="D12" s="614"/>
      <c r="E12" s="614"/>
      <c r="F12" s="614"/>
      <c r="G12" s="614"/>
      <c r="H12" s="614"/>
      <c r="I12" s="614"/>
      <c r="J12" s="614"/>
      <c r="K12" s="614"/>
      <c r="L12" s="602"/>
      <c r="M12" s="602"/>
      <c r="N12" s="251"/>
      <c r="R12" s="38"/>
      <c r="S12" s="38"/>
      <c r="T12" s="38"/>
    </row>
    <row r="13" spans="1:20">
      <c r="A13" s="12">
        <v>6</v>
      </c>
      <c r="B13" s="17" t="s">
        <v>349</v>
      </c>
      <c r="C13" s="233"/>
      <c r="D13" s="617">
        <v>279.99106084199997</v>
      </c>
      <c r="E13" s="618">
        <v>9.0039740143000007</v>
      </c>
      <c r="F13" s="614"/>
      <c r="G13" s="618">
        <v>227.76142740629999</v>
      </c>
      <c r="H13" s="618">
        <v>226.10850132349998</v>
      </c>
      <c r="I13" s="602"/>
      <c r="J13" s="602"/>
      <c r="K13" s="602"/>
      <c r="L13" s="602"/>
      <c r="M13" s="602"/>
      <c r="N13" s="251">
        <f t="shared" si="0"/>
        <v>742.86496358609998</v>
      </c>
      <c r="R13" s="38"/>
      <c r="S13" s="38"/>
      <c r="T13" s="38"/>
    </row>
    <row r="14" spans="1:20">
      <c r="A14" s="12">
        <v>7</v>
      </c>
      <c r="B14" s="17" t="s">
        <v>350</v>
      </c>
      <c r="C14" s="233"/>
      <c r="D14" s="602"/>
      <c r="E14" s="602"/>
      <c r="F14" s="602"/>
      <c r="G14" s="602"/>
      <c r="H14" s="602"/>
      <c r="I14" s="602"/>
      <c r="J14" s="602"/>
      <c r="K14" s="250">
        <v>38.535992246699998</v>
      </c>
      <c r="L14" s="602"/>
      <c r="M14" s="602"/>
      <c r="N14" s="251">
        <f t="shared" si="0"/>
        <v>38.535992246699998</v>
      </c>
      <c r="R14" s="38"/>
      <c r="S14" s="38"/>
      <c r="T14" s="38"/>
    </row>
    <row r="15" spans="1:20">
      <c r="A15" s="12">
        <v>8</v>
      </c>
      <c r="B15" s="17" t="s">
        <v>370</v>
      </c>
      <c r="C15" s="233"/>
      <c r="D15" s="602"/>
      <c r="E15" s="602"/>
      <c r="F15" s="602"/>
      <c r="G15" s="602"/>
      <c r="H15" s="602"/>
      <c r="I15" s="617"/>
      <c r="J15" s="617">
        <v>3.586439E-4</v>
      </c>
      <c r="K15" s="602"/>
      <c r="L15" s="602"/>
      <c r="M15" s="602"/>
      <c r="N15" s="251">
        <f t="shared" si="0"/>
        <v>3.586439E-4</v>
      </c>
      <c r="R15" s="38"/>
      <c r="S15" s="38"/>
      <c r="T15" s="38"/>
    </row>
    <row r="16" spans="1:20" hidden="1">
      <c r="A16" s="12">
        <v>9</v>
      </c>
      <c r="B16" s="17" t="s">
        <v>372</v>
      </c>
      <c r="C16" s="233"/>
      <c r="D16" s="602"/>
      <c r="E16" s="602"/>
      <c r="F16" s="602"/>
      <c r="G16" s="602"/>
      <c r="H16" s="602"/>
      <c r="I16" s="614"/>
      <c r="J16" s="602"/>
      <c r="K16" s="602"/>
      <c r="L16" s="602"/>
      <c r="M16" s="602"/>
      <c r="N16" s="251"/>
      <c r="R16" s="38"/>
      <c r="S16" s="38"/>
      <c r="T16" s="38"/>
    </row>
    <row r="17" spans="1:20" hidden="1">
      <c r="A17" s="12">
        <v>10</v>
      </c>
      <c r="B17" s="17" t="s">
        <v>359</v>
      </c>
      <c r="C17" s="233"/>
      <c r="D17" s="602"/>
      <c r="E17" s="602"/>
      <c r="F17" s="602"/>
      <c r="G17" s="602"/>
      <c r="H17" s="602"/>
      <c r="I17" s="614"/>
      <c r="J17" s="602"/>
      <c r="K17" s="602"/>
      <c r="L17" s="602"/>
      <c r="M17" s="602"/>
      <c r="N17" s="251"/>
      <c r="R17" s="38"/>
      <c r="S17" s="38"/>
      <c r="T17" s="38"/>
    </row>
    <row r="18" spans="1:20">
      <c r="A18" s="57">
        <v>11</v>
      </c>
      <c r="B18" s="23" t="s">
        <v>611</v>
      </c>
      <c r="C18" s="345">
        <f>SUM(C8:C17)</f>
        <v>1083.0195312043998</v>
      </c>
      <c r="D18" s="345">
        <f t="shared" ref="D18:K18" si="1">SUM(D8:D17)</f>
        <v>279.99106084199997</v>
      </c>
      <c r="E18" s="345">
        <f t="shared" si="1"/>
        <v>9.0039740143000007</v>
      </c>
      <c r="F18" s="345">
        <f t="shared" si="1"/>
        <v>0</v>
      </c>
      <c r="G18" s="345">
        <f t="shared" si="1"/>
        <v>227.76142740629999</v>
      </c>
      <c r="H18" s="345">
        <f t="shared" si="1"/>
        <v>226.10850132349998</v>
      </c>
      <c r="I18" s="345"/>
      <c r="J18" s="345">
        <f t="shared" si="1"/>
        <v>3.586439E-4</v>
      </c>
      <c r="K18" s="345">
        <f t="shared" si="1"/>
        <v>38.578291333700001</v>
      </c>
      <c r="L18" s="616"/>
      <c r="M18" s="616"/>
      <c r="N18" s="345">
        <f>SUM(C18:M18)</f>
        <v>1864.4631447680997</v>
      </c>
      <c r="R18" s="38"/>
      <c r="S18" s="38"/>
      <c r="T18" s="38"/>
    </row>
    <row r="19" spans="1:20">
      <c r="A19" s="234"/>
      <c r="B19" s="9"/>
      <c r="C19" s="9"/>
      <c r="D19" s="9"/>
      <c r="E19" s="9"/>
      <c r="F19" s="9"/>
      <c r="G19" s="9"/>
      <c r="H19" s="9"/>
      <c r="I19" s="9"/>
      <c r="J19" s="9"/>
      <c r="K19" s="9"/>
      <c r="L19" s="9"/>
      <c r="M19" s="9"/>
      <c r="N19" s="196"/>
      <c r="R19" s="38"/>
      <c r="S19" s="38"/>
    </row>
    <row r="20" spans="1:20" ht="29.15" customHeight="1">
      <c r="A20" s="924" t="s">
        <v>2310</v>
      </c>
      <c r="B20" s="924"/>
      <c r="C20" s="924"/>
      <c r="D20" s="924"/>
      <c r="E20" s="924"/>
      <c r="F20" s="924"/>
      <c r="G20" s="924"/>
      <c r="H20" s="924"/>
      <c r="I20" s="924"/>
      <c r="J20" s="924"/>
      <c r="K20" s="924"/>
      <c r="L20" s="924"/>
      <c r="M20" s="924"/>
      <c r="N20" s="924"/>
      <c r="R20" s="38"/>
      <c r="S20" s="38"/>
    </row>
    <row r="21" spans="1:20">
      <c r="A21" s="234"/>
      <c r="B21" s="9"/>
      <c r="C21" s="9"/>
      <c r="D21" s="9"/>
      <c r="E21" s="9"/>
      <c r="F21" s="9"/>
      <c r="G21" s="9"/>
      <c r="H21" s="9"/>
      <c r="I21" s="9"/>
      <c r="J21" s="9"/>
      <c r="K21" s="9"/>
      <c r="L21" s="9"/>
      <c r="M21" s="9"/>
      <c r="N21" s="196"/>
      <c r="R21" s="38"/>
      <c r="S21" s="38"/>
    </row>
    <row r="22" spans="1:20">
      <c r="A22" s="136" t="s">
        <v>361</v>
      </c>
      <c r="B22" s="136"/>
      <c r="C22" s="9"/>
      <c r="D22" s="9"/>
      <c r="E22" s="9"/>
      <c r="F22" s="9"/>
      <c r="G22" s="9"/>
      <c r="H22" s="9"/>
      <c r="I22" s="9"/>
      <c r="J22" s="9"/>
      <c r="K22" s="9"/>
      <c r="L22" s="9"/>
      <c r="M22" s="9"/>
      <c r="N22" s="196"/>
      <c r="R22" s="38"/>
      <c r="S22" s="38"/>
    </row>
    <row r="23" spans="1:20">
      <c r="A23" s="880" t="s">
        <v>607</v>
      </c>
      <c r="B23" s="881"/>
      <c r="C23" s="864" t="s">
        <v>328</v>
      </c>
      <c r="D23" s="865"/>
      <c r="E23" s="865"/>
      <c r="F23" s="865"/>
      <c r="G23" s="865"/>
      <c r="H23" s="865"/>
      <c r="I23" s="865"/>
      <c r="J23" s="865"/>
      <c r="K23" s="866"/>
      <c r="L23" s="178"/>
      <c r="M23" s="179"/>
      <c r="N23" s="158"/>
      <c r="R23" s="38"/>
      <c r="S23" s="38"/>
    </row>
    <row r="24" spans="1:20">
      <c r="A24" s="882"/>
      <c r="B24" s="883"/>
      <c r="C24" s="100" t="s">
        <v>118</v>
      </c>
      <c r="D24" s="100" t="s">
        <v>119</v>
      </c>
      <c r="E24" s="100" t="s">
        <v>120</v>
      </c>
      <c r="F24" s="100" t="s">
        <v>172</v>
      </c>
      <c r="G24" s="100" t="s">
        <v>173</v>
      </c>
      <c r="H24" s="100" t="s">
        <v>266</v>
      </c>
      <c r="I24" s="100" t="s">
        <v>267</v>
      </c>
      <c r="J24" s="100" t="s">
        <v>268</v>
      </c>
      <c r="K24" s="100" t="s">
        <v>269</v>
      </c>
      <c r="L24" s="100" t="s">
        <v>270</v>
      </c>
      <c r="M24" s="100" t="s">
        <v>271</v>
      </c>
      <c r="N24" s="100" t="s">
        <v>272</v>
      </c>
    </row>
    <row r="25" spans="1:20" ht="24">
      <c r="A25" s="884"/>
      <c r="B25" s="885"/>
      <c r="C25" s="160">
        <v>0</v>
      </c>
      <c r="D25" s="160">
        <v>0.02</v>
      </c>
      <c r="E25" s="160">
        <v>0.04</v>
      </c>
      <c r="F25" s="160">
        <v>0.1</v>
      </c>
      <c r="G25" s="160">
        <v>0.2</v>
      </c>
      <c r="H25" s="160">
        <v>0.5</v>
      </c>
      <c r="I25" s="160">
        <v>0.7</v>
      </c>
      <c r="J25" s="160">
        <v>0.75</v>
      </c>
      <c r="K25" s="160">
        <v>1</v>
      </c>
      <c r="L25" s="160">
        <v>1.5</v>
      </c>
      <c r="M25" s="160" t="s">
        <v>339</v>
      </c>
      <c r="N25" s="36" t="s">
        <v>608</v>
      </c>
    </row>
    <row r="26" spans="1:20">
      <c r="A26" s="12">
        <v>1</v>
      </c>
      <c r="B26" s="17" t="s">
        <v>609</v>
      </c>
      <c r="C26" s="332">
        <v>350.99342685809995</v>
      </c>
      <c r="D26" s="32"/>
      <c r="E26" s="32"/>
      <c r="F26" s="32"/>
      <c r="G26" s="32"/>
      <c r="H26" s="32"/>
      <c r="I26" s="32"/>
      <c r="J26" s="32"/>
      <c r="K26" s="32"/>
      <c r="L26" s="32"/>
      <c r="M26" s="32"/>
      <c r="N26" s="251">
        <f t="shared" ref="N26:N36" si="2">SUM(C26:M26)</f>
        <v>350.99342685809995</v>
      </c>
    </row>
    <row r="27" spans="1:20">
      <c r="A27" s="12">
        <v>2</v>
      </c>
      <c r="B27" s="17" t="s">
        <v>610</v>
      </c>
      <c r="C27" s="332">
        <v>899.57174485960047</v>
      </c>
      <c r="D27" s="32"/>
      <c r="E27" s="32"/>
      <c r="F27" s="32"/>
      <c r="G27" s="32"/>
      <c r="H27" s="32"/>
      <c r="I27" s="32"/>
      <c r="J27" s="32"/>
      <c r="K27" s="32"/>
      <c r="L27" s="32"/>
      <c r="M27" s="32"/>
      <c r="N27" s="251">
        <f t="shared" si="2"/>
        <v>899.57174485960047</v>
      </c>
    </row>
    <row r="28" spans="1:20">
      <c r="A28" s="12">
        <v>3</v>
      </c>
      <c r="B28" s="17" t="s">
        <v>346</v>
      </c>
      <c r="C28" s="332"/>
      <c r="D28" s="32"/>
      <c r="E28" s="32"/>
      <c r="F28" s="32"/>
      <c r="G28" s="32"/>
      <c r="H28" s="32"/>
      <c r="I28" s="32"/>
      <c r="J28" s="32"/>
      <c r="K28" s="250">
        <v>1.3172826122000001</v>
      </c>
      <c r="L28" s="32"/>
      <c r="M28" s="250"/>
      <c r="N28" s="251">
        <f t="shared" si="2"/>
        <v>1.3172826122000001</v>
      </c>
    </row>
    <row r="29" spans="1:20">
      <c r="A29" s="12">
        <v>4</v>
      </c>
      <c r="B29" s="17" t="s">
        <v>347</v>
      </c>
      <c r="C29" s="332">
        <v>217.17632649080005</v>
      </c>
      <c r="D29" s="32"/>
      <c r="E29" s="32"/>
      <c r="F29" s="32"/>
      <c r="G29" s="32"/>
      <c r="H29" s="32"/>
      <c r="I29" s="32"/>
      <c r="J29" s="32"/>
      <c r="K29" s="32"/>
      <c r="L29" s="32"/>
      <c r="M29" s="32"/>
      <c r="N29" s="251">
        <f t="shared" si="2"/>
        <v>217.17632649080005</v>
      </c>
    </row>
    <row r="30" spans="1:20" hidden="1">
      <c r="A30" s="12">
        <v>5</v>
      </c>
      <c r="B30" s="17" t="s">
        <v>348</v>
      </c>
      <c r="C30" s="233"/>
      <c r="D30" s="32"/>
      <c r="E30" s="32"/>
      <c r="F30" s="32"/>
      <c r="G30" s="32"/>
      <c r="H30" s="32"/>
      <c r="I30" s="32"/>
      <c r="J30" s="32"/>
      <c r="K30" s="32"/>
      <c r="L30" s="32"/>
      <c r="M30" s="32"/>
      <c r="N30" s="251"/>
    </row>
    <row r="31" spans="1:20">
      <c r="A31" s="12">
        <v>6</v>
      </c>
      <c r="B31" s="17" t="s">
        <v>349</v>
      </c>
      <c r="C31" s="233"/>
      <c r="D31" s="250">
        <v>136.92230712169999</v>
      </c>
      <c r="E31" s="250">
        <v>2.5683886984000002</v>
      </c>
      <c r="F31" s="32"/>
      <c r="G31" s="32"/>
      <c r="H31" s="32"/>
      <c r="I31" s="32"/>
      <c r="J31" s="32"/>
      <c r="K31" s="32"/>
      <c r="L31" s="32"/>
      <c r="M31" s="32"/>
      <c r="N31" s="251">
        <f t="shared" si="2"/>
        <v>139.4906958201</v>
      </c>
    </row>
    <row r="32" spans="1:20" hidden="1">
      <c r="A32" s="12">
        <v>7</v>
      </c>
      <c r="B32" s="17" t="s">
        <v>350</v>
      </c>
      <c r="C32" s="233"/>
      <c r="D32" s="32"/>
      <c r="E32" s="32"/>
      <c r="F32" s="32"/>
      <c r="G32" s="32"/>
      <c r="H32" s="32"/>
      <c r="I32" s="32"/>
      <c r="J32" s="32"/>
      <c r="K32" s="32"/>
      <c r="L32" s="32"/>
      <c r="M32" s="32"/>
      <c r="N32" s="251"/>
    </row>
    <row r="33" spans="1:14" hidden="1">
      <c r="A33" s="12">
        <v>8</v>
      </c>
      <c r="B33" s="17" t="s">
        <v>370</v>
      </c>
      <c r="C33" s="233"/>
      <c r="D33" s="32"/>
      <c r="E33" s="32"/>
      <c r="F33" s="32"/>
      <c r="G33" s="32"/>
      <c r="H33" s="32"/>
      <c r="I33" s="32"/>
      <c r="J33" s="32"/>
      <c r="K33" s="32"/>
      <c r="L33" s="32"/>
      <c r="M33" s="32"/>
      <c r="N33" s="251"/>
    </row>
    <row r="34" spans="1:14" hidden="1">
      <c r="A34" s="12">
        <v>9</v>
      </c>
      <c r="B34" s="17" t="s">
        <v>372</v>
      </c>
      <c r="C34" s="233"/>
      <c r="D34" s="32"/>
      <c r="E34" s="32"/>
      <c r="F34" s="32"/>
      <c r="G34" s="32"/>
      <c r="H34" s="32"/>
      <c r="I34" s="32"/>
      <c r="J34" s="32"/>
      <c r="K34" s="32"/>
      <c r="L34" s="32"/>
      <c r="M34" s="32"/>
      <c r="N34" s="251"/>
    </row>
    <row r="35" spans="1:14" hidden="1">
      <c r="A35" s="12">
        <v>10</v>
      </c>
      <c r="B35" s="17" t="s">
        <v>359</v>
      </c>
      <c r="C35" s="233"/>
      <c r="D35" s="32"/>
      <c r="E35" s="32"/>
      <c r="F35" s="32"/>
      <c r="G35" s="32"/>
      <c r="H35" s="32"/>
      <c r="I35" s="32"/>
      <c r="J35" s="32"/>
      <c r="K35" s="32"/>
      <c r="L35" s="32"/>
      <c r="M35" s="32"/>
      <c r="N35" s="251"/>
    </row>
    <row r="36" spans="1:14">
      <c r="A36" s="57">
        <v>11</v>
      </c>
      <c r="B36" s="23" t="s">
        <v>611</v>
      </c>
      <c r="C36" s="345">
        <f>SUM(C26:C35)</f>
        <v>1467.7414982085004</v>
      </c>
      <c r="D36" s="345">
        <f t="shared" ref="D36:E36" si="3">SUM(D26:D35)</f>
        <v>136.92230712169999</v>
      </c>
      <c r="E36" s="345">
        <f t="shared" si="3"/>
        <v>2.5683886984000002</v>
      </c>
      <c r="F36" s="345"/>
      <c r="G36" s="345"/>
      <c r="H36" s="345"/>
      <c r="I36" s="345"/>
      <c r="J36" s="345"/>
      <c r="K36" s="345">
        <f t="shared" ref="K36" si="4">SUM(K26:K35)</f>
        <v>1.3172826122000001</v>
      </c>
      <c r="L36" s="345"/>
      <c r="M36" s="345"/>
      <c r="N36" s="345">
        <f t="shared" si="2"/>
        <v>1608.5494766408003</v>
      </c>
    </row>
    <row r="37" spans="1:14">
      <c r="A37" s="234"/>
      <c r="B37" s="9"/>
      <c r="C37" s="9"/>
      <c r="D37" s="9"/>
      <c r="E37" s="9"/>
      <c r="F37" s="9"/>
      <c r="G37" s="9"/>
      <c r="H37" s="9"/>
      <c r="I37" s="9"/>
      <c r="J37" s="9"/>
      <c r="K37" s="9"/>
      <c r="L37" s="9"/>
      <c r="M37" s="9"/>
      <c r="N37" s="196"/>
    </row>
  </sheetData>
  <mergeCells count="5">
    <mergeCell ref="A20:N20"/>
    <mergeCell ref="C5:K5"/>
    <mergeCell ref="A5:B7"/>
    <mergeCell ref="A23:B25"/>
    <mergeCell ref="C23:K23"/>
  </mergeCells>
  <pageMargins left="0.70866141732283472" right="0.70866141732283472" top="0.74803149606299213" bottom="0.74803149606299213" header="0.31496062992125984" footer="0.31496062992125984"/>
  <pageSetup paperSize="9" orientation="landscape" r:id="rId1"/>
  <customProperties>
    <customPr name="_pios_id" r:id="rId2"/>
  </customProperties>
  <ignoredErrors>
    <ignoredError sqref="C18 D18:E18 J18:K18 C36:N36 H18 G18" formulaRange="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DCD12-E8F0-4106-8CDE-FEF2A05D8273}">
  <sheetPr>
    <pageSetUpPr fitToPage="1"/>
  </sheetPr>
  <dimension ref="A1:R45"/>
  <sheetViews>
    <sheetView showGridLines="0" zoomScaleNormal="100" workbookViewId="0">
      <selection activeCell="K1" sqref="K1"/>
    </sheetView>
  </sheetViews>
  <sheetFormatPr defaultColWidth="8.33203125" defaultRowHeight="14.5"/>
  <cols>
    <col min="1" max="1" width="8.33203125" style="7"/>
    <col min="2" max="2" width="18.83203125" style="7" customWidth="1"/>
    <col min="3" max="3" width="21.83203125" style="7" customWidth="1"/>
    <col min="4" max="10" width="9.83203125" style="7" customWidth="1"/>
    <col min="11" max="16384" width="8.33203125" style="7"/>
  </cols>
  <sheetData>
    <row r="1" spans="1:18" ht="18.5">
      <c r="A1" s="3" t="s">
        <v>612</v>
      </c>
      <c r="B1" s="9"/>
      <c r="C1" s="9"/>
      <c r="D1" s="9"/>
      <c r="E1" s="9"/>
      <c r="F1" s="9"/>
      <c r="G1" s="9"/>
      <c r="H1" s="9"/>
      <c r="I1" s="9"/>
      <c r="J1" s="9"/>
    </row>
    <row r="2" spans="1:18" ht="15.5">
      <c r="A2" s="232"/>
      <c r="B2" s="9"/>
      <c r="C2" s="9"/>
      <c r="D2" s="9"/>
      <c r="E2" s="236"/>
      <c r="F2" s="9"/>
      <c r="G2" s="9"/>
      <c r="H2" s="9"/>
      <c r="I2" s="9"/>
      <c r="J2" s="9"/>
      <c r="L2" s="237"/>
      <c r="M2" s="237"/>
      <c r="N2" s="237"/>
      <c r="O2" s="237"/>
      <c r="P2" s="237"/>
      <c r="Q2" s="237"/>
      <c r="R2" s="237"/>
    </row>
    <row r="3" spans="1:18">
      <c r="A3" s="9"/>
      <c r="B3" s="238"/>
      <c r="C3" s="239"/>
      <c r="D3" s="240"/>
      <c r="E3" s="239"/>
      <c r="F3" s="239"/>
      <c r="G3" s="239"/>
      <c r="H3" s="239"/>
      <c r="I3" s="239"/>
      <c r="J3" s="239"/>
      <c r="L3" s="237"/>
      <c r="M3" s="237"/>
      <c r="N3" s="237"/>
      <c r="O3" s="237"/>
      <c r="P3" s="237"/>
      <c r="Q3" s="237"/>
      <c r="R3" s="237"/>
    </row>
    <row r="4" spans="1:18">
      <c r="A4" s="6"/>
      <c r="B4" s="141"/>
      <c r="C4" s="100"/>
      <c r="D4" s="36" t="s">
        <v>118</v>
      </c>
      <c r="E4" s="36" t="s">
        <v>119</v>
      </c>
      <c r="F4" s="36" t="s">
        <v>120</v>
      </c>
      <c r="G4" s="36" t="s">
        <v>172</v>
      </c>
      <c r="H4" s="36" t="s">
        <v>173</v>
      </c>
      <c r="I4" s="36" t="s">
        <v>266</v>
      </c>
      <c r="J4" s="36" t="s">
        <v>267</v>
      </c>
      <c r="L4" s="237"/>
      <c r="M4" s="237"/>
      <c r="N4" s="237"/>
      <c r="O4" s="237"/>
      <c r="P4" s="237"/>
      <c r="Q4" s="237"/>
      <c r="R4" s="237"/>
    </row>
    <row r="5" spans="1:18" ht="20.149999999999999" customHeight="1">
      <c r="A5" s="6"/>
      <c r="B5" s="123"/>
      <c r="C5" s="847" t="s">
        <v>613</v>
      </c>
      <c r="D5" s="876" t="s">
        <v>329</v>
      </c>
      <c r="E5" s="876" t="s">
        <v>258</v>
      </c>
      <c r="F5" s="876" t="s">
        <v>259</v>
      </c>
      <c r="G5" s="876" t="s">
        <v>260</v>
      </c>
      <c r="H5" s="876" t="s">
        <v>261</v>
      </c>
      <c r="I5" s="876" t="s">
        <v>579</v>
      </c>
      <c r="J5" s="876" t="s">
        <v>614</v>
      </c>
      <c r="L5" s="237"/>
      <c r="M5" s="237"/>
      <c r="N5" s="237"/>
      <c r="O5" s="237"/>
      <c r="P5" s="237"/>
      <c r="Q5" s="237"/>
      <c r="R5" s="237"/>
    </row>
    <row r="6" spans="1:18" ht="51" customHeight="1">
      <c r="A6" s="34" t="s">
        <v>2026</v>
      </c>
      <c r="B6" s="163"/>
      <c r="C6" s="847"/>
      <c r="D6" s="878"/>
      <c r="E6" s="878"/>
      <c r="F6" s="878"/>
      <c r="G6" s="878"/>
      <c r="H6" s="878"/>
      <c r="I6" s="878"/>
      <c r="J6" s="878"/>
      <c r="L6" s="237"/>
      <c r="M6" s="237"/>
      <c r="N6" s="237"/>
      <c r="O6" s="237"/>
      <c r="P6" s="237"/>
      <c r="Q6" s="237"/>
      <c r="R6" s="237"/>
    </row>
    <row r="7" spans="1:18">
      <c r="A7" s="158"/>
      <c r="B7" s="158" t="s">
        <v>350</v>
      </c>
      <c r="C7" s="12"/>
      <c r="D7" s="10"/>
      <c r="E7" s="10"/>
      <c r="F7" s="10"/>
      <c r="G7" s="10"/>
      <c r="H7" s="10"/>
      <c r="I7" s="10"/>
      <c r="J7" s="10"/>
    </row>
    <row r="8" spans="1:18">
      <c r="A8" s="31">
        <v>1</v>
      </c>
      <c r="B8" s="10"/>
      <c r="C8" s="12" t="s">
        <v>275</v>
      </c>
      <c r="D8" s="332">
        <v>92.575389815899982</v>
      </c>
      <c r="E8" s="346">
        <v>7.0128183221525265E-4</v>
      </c>
      <c r="F8" s="10">
        <v>52</v>
      </c>
      <c r="G8" s="346">
        <v>0.45000000000000012</v>
      </c>
      <c r="H8" s="347">
        <v>2.5</v>
      </c>
      <c r="I8" s="250">
        <v>21.636843792400001</v>
      </c>
      <c r="J8" s="346">
        <v>0.2337213360422041</v>
      </c>
      <c r="L8" s="33"/>
    </row>
    <row r="9" spans="1:18">
      <c r="A9" s="31">
        <v>2</v>
      </c>
      <c r="B9" s="10"/>
      <c r="C9" s="12" t="s">
        <v>278</v>
      </c>
      <c r="D9" s="332">
        <v>17.338804183699999</v>
      </c>
      <c r="E9" s="346">
        <v>1.761E-3</v>
      </c>
      <c r="F9" s="10">
        <v>27</v>
      </c>
      <c r="G9" s="346">
        <v>0.44999999999999996</v>
      </c>
      <c r="H9" s="347">
        <v>2.5</v>
      </c>
      <c r="I9" s="250">
        <v>7.8294634307999997</v>
      </c>
      <c r="J9" s="346">
        <v>0.45155729010195433</v>
      </c>
      <c r="L9" s="33"/>
    </row>
    <row r="10" spans="1:18">
      <c r="A10" s="31">
        <v>3</v>
      </c>
      <c r="B10" s="10"/>
      <c r="C10" s="12" t="s">
        <v>279</v>
      </c>
      <c r="D10" s="332">
        <v>132.57371917929999</v>
      </c>
      <c r="E10" s="346">
        <v>3.4223618146589025E-3</v>
      </c>
      <c r="F10" s="10">
        <v>112</v>
      </c>
      <c r="G10" s="346">
        <v>0.45000000000000057</v>
      </c>
      <c r="H10" s="347">
        <v>2.5</v>
      </c>
      <c r="I10" s="250">
        <v>84.936001353900011</v>
      </c>
      <c r="J10" s="346">
        <v>0.64066997501237721</v>
      </c>
      <c r="L10" s="33"/>
    </row>
    <row r="11" spans="1:18">
      <c r="A11" s="31">
        <v>4</v>
      </c>
      <c r="B11" s="10"/>
      <c r="C11" s="12" t="s">
        <v>280</v>
      </c>
      <c r="D11" s="332">
        <v>78.87252284520001</v>
      </c>
      <c r="E11" s="346">
        <v>6.0407710177350143E-3</v>
      </c>
      <c r="F11" s="10">
        <v>38</v>
      </c>
      <c r="G11" s="346">
        <v>0.45</v>
      </c>
      <c r="H11" s="347">
        <v>2.5</v>
      </c>
      <c r="I11" s="250">
        <v>65.202241833599984</v>
      </c>
      <c r="J11" s="346">
        <v>0.82667879106098718</v>
      </c>
      <c r="L11" s="33"/>
    </row>
    <row r="12" spans="1:18">
      <c r="A12" s="31">
        <v>5</v>
      </c>
      <c r="B12" s="10"/>
      <c r="C12" s="12" t="s">
        <v>281</v>
      </c>
      <c r="D12" s="332">
        <v>44.854893509100016</v>
      </c>
      <c r="E12" s="346">
        <v>1.7836241616220234E-2</v>
      </c>
      <c r="F12" s="10">
        <v>150</v>
      </c>
      <c r="G12" s="346">
        <v>0.4500000000000004</v>
      </c>
      <c r="H12" s="347">
        <v>2.5</v>
      </c>
      <c r="I12" s="250">
        <v>54.522942163399982</v>
      </c>
      <c r="J12" s="346">
        <v>1.2155405552872087</v>
      </c>
      <c r="L12" s="33"/>
    </row>
    <row r="13" spans="1:18">
      <c r="A13" s="31">
        <v>6</v>
      </c>
      <c r="B13" s="10"/>
      <c r="C13" s="12" t="s">
        <v>284</v>
      </c>
      <c r="D13" s="332">
        <v>63.221086921999998</v>
      </c>
      <c r="E13" s="346">
        <v>6.4240437994464772E-2</v>
      </c>
      <c r="F13" s="10">
        <v>65</v>
      </c>
      <c r="G13" s="346">
        <v>0.45</v>
      </c>
      <c r="H13" s="347">
        <v>2.5</v>
      </c>
      <c r="I13" s="250">
        <v>96.672001596199976</v>
      </c>
      <c r="J13" s="346">
        <v>1.5291100849858943</v>
      </c>
      <c r="L13" s="33"/>
    </row>
    <row r="14" spans="1:18">
      <c r="A14" s="31">
        <v>7</v>
      </c>
      <c r="B14" s="10"/>
      <c r="C14" s="12" t="s">
        <v>287</v>
      </c>
      <c r="D14" s="332">
        <v>33.681066131199998</v>
      </c>
      <c r="E14" s="346">
        <v>0.51962000000000008</v>
      </c>
      <c r="F14" s="10">
        <v>11</v>
      </c>
      <c r="G14" s="346">
        <v>0.45000000000000007</v>
      </c>
      <c r="H14" s="347">
        <v>2.5</v>
      </c>
      <c r="I14" s="250">
        <v>53.835292048599989</v>
      </c>
      <c r="J14" s="346">
        <v>1.5983844406495911</v>
      </c>
      <c r="L14" s="33"/>
    </row>
    <row r="15" spans="1:18">
      <c r="A15" s="31">
        <v>8</v>
      </c>
      <c r="B15" s="10"/>
      <c r="C15" s="12" t="s">
        <v>291</v>
      </c>
      <c r="D15" s="332">
        <v>3.2694368420000002</v>
      </c>
      <c r="E15" s="346">
        <v>1</v>
      </c>
      <c r="F15" s="10">
        <v>10</v>
      </c>
      <c r="G15" s="346">
        <v>0.45</v>
      </c>
      <c r="H15" s="347">
        <v>2.5</v>
      </c>
      <c r="I15" s="250">
        <v>0</v>
      </c>
      <c r="J15" s="346">
        <v>0</v>
      </c>
      <c r="L15" s="33"/>
    </row>
    <row r="16" spans="1:18" s="175" customFormat="1">
      <c r="A16" s="241">
        <v>9</v>
      </c>
      <c r="B16" s="57" t="s">
        <v>615</v>
      </c>
      <c r="C16" s="57"/>
      <c r="D16" s="345">
        <v>466.38691942839995</v>
      </c>
      <c r="E16" s="348">
        <v>5.7158135240628946E-2</v>
      </c>
      <c r="F16" s="22">
        <v>465</v>
      </c>
      <c r="G16" s="348">
        <v>0.45000000000000023</v>
      </c>
      <c r="H16" s="349">
        <v>2.5</v>
      </c>
      <c r="I16" s="251">
        <v>384.63478621889999</v>
      </c>
      <c r="J16" s="348">
        <v>0.82471177941762452</v>
      </c>
      <c r="L16" s="242"/>
    </row>
    <row r="17" spans="1:14">
      <c r="A17" s="243">
        <v>10</v>
      </c>
      <c r="B17" s="851" t="s">
        <v>617</v>
      </c>
      <c r="C17" s="851"/>
      <c r="D17" s="353">
        <v>466.38691942839995</v>
      </c>
      <c r="E17" s="350">
        <v>5.7158135240628946E-2</v>
      </c>
      <c r="F17" s="294">
        <v>465</v>
      </c>
      <c r="G17" s="350">
        <v>0.45000000000000023</v>
      </c>
      <c r="H17" s="351">
        <v>2.5</v>
      </c>
      <c r="I17" s="354">
        <v>384.63478621889999</v>
      </c>
      <c r="J17" s="350">
        <v>0.82471177941762452</v>
      </c>
    </row>
    <row r="18" spans="1:14">
      <c r="A18" s="9"/>
      <c r="B18" s="244"/>
      <c r="C18" s="9"/>
      <c r="D18" s="9"/>
      <c r="E18" s="352"/>
      <c r="F18" s="9"/>
      <c r="G18" s="352"/>
      <c r="H18" s="9"/>
      <c r="I18" s="9"/>
      <c r="J18" s="352"/>
    </row>
    <row r="19" spans="1:14" ht="43" customHeight="1">
      <c r="A19" s="838" t="s">
        <v>2318</v>
      </c>
      <c r="B19" s="838"/>
      <c r="C19" s="838"/>
      <c r="D19" s="838"/>
      <c r="E19" s="838"/>
      <c r="F19" s="838"/>
      <c r="G19" s="838"/>
      <c r="H19" s="838"/>
      <c r="I19" s="838"/>
      <c r="J19" s="838"/>
      <c r="N19" s="110"/>
    </row>
    <row r="20" spans="1:14" ht="15.65" customHeight="1">
      <c r="A20" s="9"/>
      <c r="B20" s="9"/>
      <c r="C20" s="9"/>
      <c r="D20" s="9"/>
      <c r="E20" s="9"/>
      <c r="F20" s="9"/>
      <c r="G20" s="9"/>
      <c r="H20" s="9"/>
      <c r="I20" s="9"/>
      <c r="J20" s="9"/>
    </row>
    <row r="21" spans="1:14">
      <c r="A21" s="6"/>
      <c r="B21" s="141"/>
      <c r="C21" s="100"/>
      <c r="D21" s="36" t="s">
        <v>118</v>
      </c>
      <c r="E21" s="36" t="s">
        <v>119</v>
      </c>
      <c r="F21" s="36" t="s">
        <v>120</v>
      </c>
      <c r="G21" s="36" t="s">
        <v>172</v>
      </c>
      <c r="H21" s="36" t="s">
        <v>173</v>
      </c>
      <c r="I21" s="36" t="s">
        <v>266</v>
      </c>
      <c r="J21" s="36" t="s">
        <v>267</v>
      </c>
    </row>
    <row r="22" spans="1:14" ht="38.15" customHeight="1">
      <c r="A22" s="6"/>
      <c r="B22" s="123"/>
      <c r="C22" s="847" t="s">
        <v>613</v>
      </c>
      <c r="D22" s="876" t="s">
        <v>329</v>
      </c>
      <c r="E22" s="876" t="s">
        <v>258</v>
      </c>
      <c r="F22" s="876" t="s">
        <v>259</v>
      </c>
      <c r="G22" s="876" t="s">
        <v>260</v>
      </c>
      <c r="H22" s="876" t="s">
        <v>261</v>
      </c>
      <c r="I22" s="876" t="s">
        <v>579</v>
      </c>
      <c r="J22" s="876" t="s">
        <v>614</v>
      </c>
    </row>
    <row r="23" spans="1:14" ht="32.5" customHeight="1">
      <c r="A23" s="34" t="s">
        <v>361</v>
      </c>
      <c r="B23" s="163"/>
      <c r="C23" s="847"/>
      <c r="D23" s="878"/>
      <c r="E23" s="878"/>
      <c r="F23" s="878"/>
      <c r="G23" s="878"/>
      <c r="H23" s="878"/>
      <c r="I23" s="878"/>
      <c r="J23" s="878"/>
    </row>
    <row r="24" spans="1:14">
      <c r="A24" s="158"/>
      <c r="B24" s="158" t="s">
        <v>350</v>
      </c>
      <c r="C24" s="12"/>
      <c r="D24" s="10"/>
      <c r="E24" s="10"/>
      <c r="F24" s="10"/>
      <c r="G24" s="10"/>
      <c r="H24" s="10"/>
      <c r="I24" s="10"/>
      <c r="J24" s="10"/>
    </row>
    <row r="25" spans="1:14">
      <c r="A25" s="31">
        <v>1</v>
      </c>
      <c r="B25" s="10"/>
      <c r="C25" s="12" t="s">
        <v>275</v>
      </c>
      <c r="D25" s="332">
        <v>578.06695361620007</v>
      </c>
      <c r="E25" s="346">
        <v>7.9540491791772554E-4</v>
      </c>
      <c r="F25" s="10">
        <v>87</v>
      </c>
      <c r="G25" s="346">
        <v>0.45000000000000018</v>
      </c>
      <c r="H25" s="347">
        <v>2.5</v>
      </c>
      <c r="I25" s="250">
        <v>160.02283025580007</v>
      </c>
      <c r="J25" s="346">
        <v>0.27682404132384475</v>
      </c>
    </row>
    <row r="26" spans="1:14">
      <c r="A26" s="31">
        <v>2</v>
      </c>
      <c r="B26" s="10"/>
      <c r="C26" s="12" t="s">
        <v>278</v>
      </c>
      <c r="D26" s="332">
        <v>148.38177757269997</v>
      </c>
      <c r="E26" s="346">
        <v>1.7609999999999993E-3</v>
      </c>
      <c r="F26" s="10">
        <v>29</v>
      </c>
      <c r="G26" s="346">
        <v>0.45000000000000023</v>
      </c>
      <c r="H26" s="347">
        <v>2.5</v>
      </c>
      <c r="I26" s="250">
        <v>65.802584280200008</v>
      </c>
      <c r="J26" s="346">
        <v>0.44346809531891374</v>
      </c>
    </row>
    <row r="27" spans="1:14">
      <c r="A27" s="31">
        <v>3</v>
      </c>
      <c r="B27" s="10"/>
      <c r="C27" s="12" t="s">
        <v>279</v>
      </c>
      <c r="D27" s="332">
        <v>315.88088966619995</v>
      </c>
      <c r="E27" s="346">
        <v>3.2384742305714047E-3</v>
      </c>
      <c r="F27" s="10">
        <v>99</v>
      </c>
      <c r="G27" s="346">
        <v>0.4499999999999999</v>
      </c>
      <c r="H27" s="347">
        <v>2.5</v>
      </c>
      <c r="I27" s="250">
        <v>197.77465805539998</v>
      </c>
      <c r="J27" s="346">
        <v>0.62610516978217279</v>
      </c>
    </row>
    <row r="28" spans="1:14">
      <c r="A28" s="31">
        <v>4</v>
      </c>
      <c r="B28" s="10"/>
      <c r="C28" s="12" t="s">
        <v>280</v>
      </c>
      <c r="D28" s="332">
        <v>98.9929620618</v>
      </c>
      <c r="E28" s="346">
        <v>6.0408207330206222E-3</v>
      </c>
      <c r="F28" s="10">
        <v>28</v>
      </c>
      <c r="G28" s="346">
        <v>0.45000000000000029</v>
      </c>
      <c r="H28" s="347">
        <v>2.5</v>
      </c>
      <c r="I28" s="250">
        <v>82.209200767900029</v>
      </c>
      <c r="J28" s="346">
        <v>0.83045500463535837</v>
      </c>
    </row>
    <row r="29" spans="1:14">
      <c r="A29" s="31">
        <v>5</v>
      </c>
      <c r="B29" s="10"/>
      <c r="C29" s="12" t="s">
        <v>281</v>
      </c>
      <c r="D29" s="332">
        <v>129.8099449987001</v>
      </c>
      <c r="E29" s="346">
        <v>1.4606019245862342E-2</v>
      </c>
      <c r="F29" s="10">
        <v>149</v>
      </c>
      <c r="G29" s="346">
        <v>0.45000000000000007</v>
      </c>
      <c r="H29" s="347">
        <v>2.5</v>
      </c>
      <c r="I29" s="250">
        <v>145.56704657879996</v>
      </c>
      <c r="J29" s="346">
        <v>1.1213859352629549</v>
      </c>
    </row>
    <row r="30" spans="1:14">
      <c r="A30" s="31">
        <v>6</v>
      </c>
      <c r="B30" s="10"/>
      <c r="C30" s="12" t="s">
        <v>284</v>
      </c>
      <c r="D30" s="332">
        <v>58.741787699900001</v>
      </c>
      <c r="E30" s="346">
        <v>4.8210095574805004E-2</v>
      </c>
      <c r="F30" s="10">
        <v>75</v>
      </c>
      <c r="G30" s="346">
        <v>0.45</v>
      </c>
      <c r="H30" s="347">
        <v>2.5</v>
      </c>
      <c r="I30" s="250">
        <v>82.402865069099988</v>
      </c>
      <c r="J30" s="346">
        <v>1.4027980471088093</v>
      </c>
    </row>
    <row r="31" spans="1:14" hidden="1">
      <c r="A31" s="31">
        <v>7</v>
      </c>
      <c r="B31" s="10"/>
      <c r="C31" s="12" t="s">
        <v>287</v>
      </c>
      <c r="D31" s="332"/>
      <c r="E31" s="346"/>
      <c r="F31" s="10"/>
      <c r="G31" s="346"/>
      <c r="H31" s="347"/>
      <c r="I31" s="250"/>
      <c r="J31" s="346"/>
    </row>
    <row r="32" spans="1:14">
      <c r="A32" s="31">
        <v>8</v>
      </c>
      <c r="B32" s="10"/>
      <c r="C32" s="12" t="s">
        <v>291</v>
      </c>
      <c r="D32" s="332">
        <v>12.312325659599999</v>
      </c>
      <c r="E32" s="346">
        <v>1</v>
      </c>
      <c r="F32" s="10">
        <v>6</v>
      </c>
      <c r="G32" s="346">
        <v>0.45</v>
      </c>
      <c r="H32" s="347">
        <v>2.5</v>
      </c>
      <c r="I32" s="250"/>
      <c r="J32" s="346"/>
    </row>
    <row r="33" spans="1:10">
      <c r="A33" s="241">
        <v>9</v>
      </c>
      <c r="B33" s="57" t="s">
        <v>615</v>
      </c>
      <c r="C33" s="57"/>
      <c r="D33" s="345">
        <v>1342.1866412751001</v>
      </c>
      <c r="E33" s="348">
        <v>1.4440873783579338E-2</v>
      </c>
      <c r="F33" s="22">
        <v>473</v>
      </c>
      <c r="G33" s="348">
        <v>0.45000000000000012</v>
      </c>
      <c r="H33" s="349">
        <v>2.5</v>
      </c>
      <c r="I33" s="251">
        <v>733.77918500720011</v>
      </c>
      <c r="J33" s="348">
        <v>0.54670428272933591</v>
      </c>
    </row>
    <row r="34" spans="1:10">
      <c r="A34" s="158"/>
      <c r="B34" s="158" t="s">
        <v>349</v>
      </c>
      <c r="C34" s="12"/>
      <c r="D34" s="32"/>
      <c r="E34" s="32"/>
      <c r="F34" s="32"/>
      <c r="G34" s="10"/>
      <c r="H34" s="10"/>
      <c r="I34" s="32"/>
      <c r="J34" s="32"/>
    </row>
    <row r="35" spans="1:10">
      <c r="A35" s="31">
        <v>1</v>
      </c>
      <c r="B35" s="10"/>
      <c r="C35" s="12" t="s">
        <v>275</v>
      </c>
      <c r="D35" s="332">
        <v>255.74502529739996</v>
      </c>
      <c r="E35" s="346">
        <v>6.3257892704675302E-4</v>
      </c>
      <c r="F35" s="10">
        <v>28</v>
      </c>
      <c r="G35" s="346">
        <v>0.4499999999999999</v>
      </c>
      <c r="H35" s="347">
        <v>2.5</v>
      </c>
      <c r="I35" s="250">
        <v>77.087869637299988</v>
      </c>
      <c r="J35" s="346">
        <v>0.30142470825251166</v>
      </c>
    </row>
    <row r="36" spans="1:10">
      <c r="A36" s="31">
        <v>2</v>
      </c>
      <c r="B36" s="10"/>
      <c r="C36" s="12" t="s">
        <v>278</v>
      </c>
      <c r="D36" s="332">
        <v>70.840858246199986</v>
      </c>
      <c r="E36" s="346">
        <v>1.6200000000000001E-3</v>
      </c>
      <c r="F36" s="10">
        <v>13</v>
      </c>
      <c r="G36" s="346">
        <v>0.45</v>
      </c>
      <c r="H36" s="347">
        <v>2.5</v>
      </c>
      <c r="I36" s="250">
        <v>36.2233095729</v>
      </c>
      <c r="J36" s="346">
        <v>0.51133357880856933</v>
      </c>
    </row>
    <row r="37" spans="1:10">
      <c r="A37" s="31">
        <v>3</v>
      </c>
      <c r="B37" s="10"/>
      <c r="C37" s="12" t="s">
        <v>279</v>
      </c>
      <c r="D37" s="332">
        <v>120.94301286450001</v>
      </c>
      <c r="E37" s="346">
        <v>3.0963355051666229E-3</v>
      </c>
      <c r="F37" s="10">
        <v>12</v>
      </c>
      <c r="G37" s="346">
        <v>0.45000000000000007</v>
      </c>
      <c r="H37" s="347">
        <v>2.5</v>
      </c>
      <c r="I37" s="250">
        <v>93.00905905190001</v>
      </c>
      <c r="J37" s="346">
        <v>0.76903209907713987</v>
      </c>
    </row>
    <row r="38" spans="1:10" hidden="1">
      <c r="A38" s="31">
        <v>4</v>
      </c>
      <c r="B38" s="10"/>
      <c r="C38" s="12" t="s">
        <v>280</v>
      </c>
      <c r="D38" s="10"/>
      <c r="E38" s="10"/>
      <c r="F38" s="10"/>
      <c r="G38" s="10"/>
      <c r="H38" s="10"/>
      <c r="I38" s="10"/>
      <c r="J38" s="10"/>
    </row>
    <row r="39" spans="1:10" hidden="1">
      <c r="A39" s="31">
        <v>5</v>
      </c>
      <c r="B39" s="10"/>
      <c r="C39" s="12" t="s">
        <v>281</v>
      </c>
      <c r="D39" s="10"/>
      <c r="E39" s="10"/>
      <c r="F39" s="10"/>
      <c r="G39" s="10"/>
      <c r="H39" s="10"/>
      <c r="I39" s="10"/>
      <c r="J39" s="10"/>
    </row>
    <row r="40" spans="1:10" hidden="1">
      <c r="A40" s="31">
        <v>6</v>
      </c>
      <c r="B40" s="10"/>
      <c r="C40" s="12" t="s">
        <v>284</v>
      </c>
      <c r="D40" s="10"/>
      <c r="E40" s="10"/>
      <c r="F40" s="10"/>
      <c r="G40" s="10"/>
      <c r="H40" s="10"/>
      <c r="I40" s="10"/>
      <c r="J40" s="10"/>
    </row>
    <row r="41" spans="1:10" hidden="1">
      <c r="A41" s="31">
        <v>7</v>
      </c>
      <c r="B41" s="10"/>
      <c r="C41" s="12" t="s">
        <v>287</v>
      </c>
      <c r="D41" s="10"/>
      <c r="E41" s="10"/>
      <c r="F41" s="10"/>
      <c r="G41" s="10"/>
      <c r="H41" s="10"/>
      <c r="I41" s="10"/>
      <c r="J41" s="10"/>
    </row>
    <row r="42" spans="1:10" hidden="1">
      <c r="A42" s="31">
        <v>8</v>
      </c>
      <c r="B42" s="10"/>
      <c r="C42" s="12" t="s">
        <v>291</v>
      </c>
      <c r="D42" s="10"/>
      <c r="E42" s="10"/>
      <c r="F42" s="10"/>
      <c r="G42" s="10"/>
      <c r="H42" s="10"/>
      <c r="I42" s="10"/>
      <c r="J42" s="10"/>
    </row>
    <row r="43" spans="1:10">
      <c r="A43" s="241">
        <v>9</v>
      </c>
      <c r="B43" s="57" t="s">
        <v>616</v>
      </c>
      <c r="C43" s="57"/>
      <c r="D43" s="345">
        <v>447.52889640809997</v>
      </c>
      <c r="E43" s="348">
        <v>1.4547021524606294E-3</v>
      </c>
      <c r="F43" s="22">
        <v>53</v>
      </c>
      <c r="G43" s="348">
        <v>0.4499999999999999</v>
      </c>
      <c r="H43" s="349">
        <v>2.5</v>
      </c>
      <c r="I43" s="251">
        <v>206.32023826209999</v>
      </c>
      <c r="J43" s="348">
        <v>0.46102104225680507</v>
      </c>
    </row>
    <row r="44" spans="1:10">
      <c r="A44" s="243">
        <v>10</v>
      </c>
      <c r="B44" s="851" t="s">
        <v>617</v>
      </c>
      <c r="C44" s="851"/>
      <c r="D44" s="353">
        <v>1790.4983370073996</v>
      </c>
      <c r="E44" s="350">
        <v>1.1210563418940542E-2</v>
      </c>
      <c r="F44" s="294">
        <v>535</v>
      </c>
      <c r="G44" s="350">
        <v>0.44999999999999996</v>
      </c>
      <c r="H44" s="351">
        <v>2.5</v>
      </c>
      <c r="I44" s="354">
        <v>940.84400659209996</v>
      </c>
      <c r="J44" s="350">
        <v>0.5254648871467853</v>
      </c>
    </row>
    <row r="45" spans="1:10">
      <c r="A45" s="9"/>
      <c r="B45" s="9"/>
      <c r="C45" s="9"/>
      <c r="D45" s="9"/>
      <c r="E45" s="9"/>
      <c r="F45" s="9"/>
      <c r="G45" s="9"/>
      <c r="H45" s="9"/>
      <c r="I45" s="9"/>
      <c r="J45" s="9"/>
    </row>
  </sheetData>
  <mergeCells count="19">
    <mergeCell ref="A19:J19"/>
    <mergeCell ref="H5:H6"/>
    <mergeCell ref="I5:I6"/>
    <mergeCell ref="J5:J6"/>
    <mergeCell ref="B17:C17"/>
    <mergeCell ref="C5:C6"/>
    <mergeCell ref="D5:D6"/>
    <mergeCell ref="E5:E6"/>
    <mergeCell ref="F5:F6"/>
    <mergeCell ref="G5:G6"/>
    <mergeCell ref="H22:H23"/>
    <mergeCell ref="I22:I23"/>
    <mergeCell ref="J22:J23"/>
    <mergeCell ref="B44:C44"/>
    <mergeCell ref="C22:C23"/>
    <mergeCell ref="D22:D23"/>
    <mergeCell ref="E22:E23"/>
    <mergeCell ref="F22:F23"/>
    <mergeCell ref="G22:G23"/>
  </mergeCells>
  <pageMargins left="0.70866141732283472" right="0.70866141732283472" top="0.74803149606299213" bottom="0.74803149606299213" header="0.31496062992125984" footer="0.31496062992125984"/>
  <pageSetup paperSize="9" fitToHeight="0" orientation="landscape" r:id="rId1"/>
  <rowBreaks count="1" manualBreakCount="1">
    <brk id="20" max="9" man="1"/>
  </rowBreaks>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33DEF-40A9-4FAB-8B95-FA1FC184DC5C}">
  <sheetPr>
    <pageSetUpPr fitToPage="1"/>
  </sheetPr>
  <dimension ref="A1:N33"/>
  <sheetViews>
    <sheetView showGridLines="0" zoomScaleNormal="100" workbookViewId="0">
      <selection activeCell="K2" sqref="K2"/>
    </sheetView>
  </sheetViews>
  <sheetFormatPr defaultColWidth="8.33203125" defaultRowHeight="14.5"/>
  <cols>
    <col min="1" max="1" width="3.58203125" style="7" customWidth="1"/>
    <col min="2" max="2" width="21.83203125" style="7" customWidth="1"/>
    <col min="3" max="10" width="10.75" style="7" customWidth="1"/>
    <col min="11" max="11" width="8.83203125" style="7" customWidth="1"/>
    <col min="12" max="16384" width="8.33203125" style="7"/>
  </cols>
  <sheetData>
    <row r="1" spans="1:13" ht="18.5">
      <c r="A1" s="3" t="s">
        <v>618</v>
      </c>
      <c r="B1" s="245"/>
      <c r="C1" s="245"/>
      <c r="D1" s="245"/>
      <c r="E1" s="245"/>
      <c r="F1" s="77"/>
      <c r="G1" s="9"/>
      <c r="H1" s="9"/>
      <c r="I1" s="9"/>
      <c r="J1" s="9"/>
    </row>
    <row r="2" spans="1:13" ht="21">
      <c r="A2" s="232"/>
      <c r="B2" s="246"/>
      <c r="C2" s="9"/>
      <c r="D2" s="9"/>
      <c r="E2" s="9"/>
      <c r="F2" s="9"/>
      <c r="G2" s="9"/>
      <c r="H2" s="9"/>
      <c r="I2" s="9"/>
      <c r="J2" s="9"/>
    </row>
    <row r="3" spans="1:13">
      <c r="A3" s="9"/>
      <c r="B3" s="9"/>
      <c r="C3" s="9"/>
      <c r="D3" s="9"/>
      <c r="E3" s="9"/>
      <c r="F3" s="9"/>
      <c r="G3" s="9"/>
      <c r="H3" s="9"/>
      <c r="I3" s="9"/>
      <c r="J3" s="9"/>
    </row>
    <row r="4" spans="1:13">
      <c r="A4" s="6"/>
      <c r="B4" s="10"/>
      <c r="C4" s="100" t="s">
        <v>118</v>
      </c>
      <c r="D4" s="100" t="s">
        <v>119</v>
      </c>
      <c r="E4" s="100" t="s">
        <v>120</v>
      </c>
      <c r="F4" s="100" t="s">
        <v>172</v>
      </c>
      <c r="G4" s="100" t="s">
        <v>173</v>
      </c>
      <c r="H4" s="100" t="s">
        <v>266</v>
      </c>
      <c r="I4" s="100" t="s">
        <v>267</v>
      </c>
      <c r="J4" s="100" t="s">
        <v>268</v>
      </c>
      <c r="M4" s="78"/>
    </row>
    <row r="5" spans="1:13">
      <c r="A5" s="6"/>
      <c r="B5" s="158" t="s">
        <v>2026</v>
      </c>
      <c r="C5" s="847" t="s">
        <v>619</v>
      </c>
      <c r="D5" s="847"/>
      <c r="E5" s="847"/>
      <c r="F5" s="847"/>
      <c r="G5" s="864" t="s">
        <v>620</v>
      </c>
      <c r="H5" s="865"/>
      <c r="I5" s="865"/>
      <c r="J5" s="866"/>
    </row>
    <row r="6" spans="1:13" ht="31" customHeight="1">
      <c r="A6" s="6"/>
      <c r="B6" s="847" t="s">
        <v>621</v>
      </c>
      <c r="C6" s="847" t="s">
        <v>622</v>
      </c>
      <c r="D6" s="847"/>
      <c r="E6" s="847" t="s">
        <v>623</v>
      </c>
      <c r="F6" s="847"/>
      <c r="G6" s="864" t="s">
        <v>622</v>
      </c>
      <c r="H6" s="866"/>
      <c r="I6" s="864" t="s">
        <v>623</v>
      </c>
      <c r="J6" s="866"/>
    </row>
    <row r="7" spans="1:13" ht="32.5" customHeight="1">
      <c r="A7" s="129"/>
      <c r="B7" s="847"/>
      <c r="C7" s="36" t="s">
        <v>624</v>
      </c>
      <c r="D7" s="36" t="s">
        <v>625</v>
      </c>
      <c r="E7" s="36" t="s">
        <v>624</v>
      </c>
      <c r="F7" s="36" t="s">
        <v>625</v>
      </c>
      <c r="G7" s="36" t="s">
        <v>624</v>
      </c>
      <c r="H7" s="36" t="s">
        <v>625</v>
      </c>
      <c r="I7" s="787" t="s">
        <v>624</v>
      </c>
      <c r="J7" s="787" t="s">
        <v>625</v>
      </c>
    </row>
    <row r="8" spans="1:13">
      <c r="A8" s="247">
        <v>1</v>
      </c>
      <c r="B8" s="10" t="s">
        <v>626</v>
      </c>
      <c r="C8" s="43">
        <v>1013213084</v>
      </c>
      <c r="D8" s="43">
        <v>1219164522</v>
      </c>
      <c r="E8" s="43">
        <v>5116956</v>
      </c>
      <c r="F8" s="43">
        <v>342650936</v>
      </c>
      <c r="G8" s="126"/>
      <c r="H8" s="12"/>
      <c r="I8" s="12"/>
      <c r="J8" s="633">
        <v>14576166.9</v>
      </c>
    </row>
    <row r="9" spans="1:13">
      <c r="A9" s="247">
        <v>2</v>
      </c>
      <c r="B9" s="10" t="s">
        <v>627</v>
      </c>
      <c r="C9" s="43">
        <v>18141993</v>
      </c>
      <c r="D9" s="43"/>
      <c r="E9" s="43">
        <v>46705568</v>
      </c>
      <c r="F9" s="43">
        <v>2812675.79</v>
      </c>
      <c r="G9" s="12"/>
      <c r="H9" s="12"/>
      <c r="I9" s="12"/>
      <c r="J9" s="12"/>
    </row>
    <row r="10" spans="1:13">
      <c r="A10" s="247">
        <v>3</v>
      </c>
      <c r="B10" s="10" t="s">
        <v>628</v>
      </c>
      <c r="C10" s="43"/>
      <c r="D10" s="43"/>
      <c r="E10" s="43">
        <v>326011015</v>
      </c>
      <c r="F10" s="43"/>
      <c r="G10" s="126"/>
      <c r="H10" s="12"/>
      <c r="I10" s="12"/>
      <c r="J10" s="12"/>
    </row>
    <row r="11" spans="1:13" hidden="1">
      <c r="A11" s="247">
        <v>4</v>
      </c>
      <c r="B11" s="10" t="s">
        <v>629</v>
      </c>
      <c r="C11" s="43"/>
      <c r="D11" s="43"/>
      <c r="E11" s="43"/>
      <c r="F11" s="43"/>
      <c r="G11" s="126"/>
      <c r="H11" s="12"/>
      <c r="I11" s="12"/>
      <c r="J11" s="12"/>
    </row>
    <row r="12" spans="1:13" hidden="1">
      <c r="A12" s="247">
        <v>5</v>
      </c>
      <c r="B12" s="10" t="s">
        <v>630</v>
      </c>
      <c r="C12" s="43"/>
      <c r="D12" s="43"/>
      <c r="E12" s="43"/>
      <c r="F12" s="43"/>
      <c r="G12" s="12"/>
      <c r="H12" s="12"/>
      <c r="I12" s="12"/>
      <c r="J12" s="12"/>
    </row>
    <row r="13" spans="1:13" hidden="1">
      <c r="A13" s="247">
        <v>6</v>
      </c>
      <c r="B13" s="10" t="s">
        <v>631</v>
      </c>
      <c r="C13" s="43"/>
      <c r="D13" s="43"/>
      <c r="E13" s="43"/>
      <c r="F13" s="43"/>
      <c r="G13" s="12"/>
      <c r="H13" s="12"/>
      <c r="I13" s="12"/>
      <c r="J13" s="12"/>
    </row>
    <row r="14" spans="1:13" hidden="1">
      <c r="A14" s="247">
        <v>7</v>
      </c>
      <c r="B14" s="10" t="s">
        <v>632</v>
      </c>
      <c r="C14" s="43"/>
      <c r="D14" s="43"/>
      <c r="E14" s="43"/>
      <c r="F14" s="43"/>
      <c r="G14" s="12"/>
      <c r="H14" s="12"/>
      <c r="I14" s="12"/>
      <c r="J14" s="12"/>
    </row>
    <row r="15" spans="1:13">
      <c r="A15" s="247">
        <v>8</v>
      </c>
      <c r="B15" s="10" t="s">
        <v>540</v>
      </c>
      <c r="C15" s="43"/>
      <c r="D15" s="43"/>
      <c r="E15" s="43"/>
      <c r="F15" s="43"/>
      <c r="G15" s="12"/>
      <c r="H15" s="12"/>
      <c r="I15" s="12"/>
      <c r="J15" s="43">
        <v>514799675</v>
      </c>
    </row>
    <row r="16" spans="1:13">
      <c r="A16" s="248">
        <v>9</v>
      </c>
      <c r="B16" s="22" t="s">
        <v>158</v>
      </c>
      <c r="C16" s="213">
        <f>SUM(C8:C15)</f>
        <v>1031355077</v>
      </c>
      <c r="D16" s="213">
        <f t="shared" ref="D16:F16" si="0">SUM(D8:D15)</f>
        <v>1219164522</v>
      </c>
      <c r="E16" s="213">
        <f t="shared" si="0"/>
        <v>377833539</v>
      </c>
      <c r="F16" s="213">
        <f t="shared" si="0"/>
        <v>345463611.79000002</v>
      </c>
      <c r="G16" s="22"/>
      <c r="H16" s="22"/>
      <c r="I16" s="22"/>
      <c r="J16" s="213">
        <f>SUM(J8:J15)</f>
        <v>529375841.89999998</v>
      </c>
    </row>
    <row r="17" spans="1:14">
      <c r="A17" s="9"/>
      <c r="B17" s="9"/>
      <c r="C17" s="9"/>
      <c r="D17" s="9"/>
      <c r="E17" s="9"/>
      <c r="F17" s="9"/>
      <c r="G17" s="9"/>
      <c r="H17" s="9"/>
      <c r="I17" s="9"/>
      <c r="J17" s="9"/>
    </row>
    <row r="18" spans="1:14" s="30" customFormat="1">
      <c r="A18" s="933" t="s">
        <v>633</v>
      </c>
      <c r="B18" s="933"/>
      <c r="C18" s="933"/>
      <c r="D18" s="933"/>
      <c r="E18" s="933"/>
      <c r="F18" s="933"/>
      <c r="G18" s="933"/>
      <c r="H18" s="933"/>
      <c r="I18" s="933"/>
      <c r="J18" s="933"/>
      <c r="K18" s="231"/>
      <c r="L18" s="231"/>
      <c r="M18" s="231"/>
      <c r="N18" s="231"/>
    </row>
    <row r="19" spans="1:14">
      <c r="A19" s="9"/>
      <c r="B19" s="9"/>
      <c r="C19" s="9"/>
      <c r="D19" s="9"/>
      <c r="E19" s="9"/>
      <c r="F19" s="9"/>
      <c r="G19" s="9"/>
      <c r="H19" s="9"/>
      <c r="I19" s="9"/>
      <c r="J19" s="9"/>
    </row>
    <row r="20" spans="1:14">
      <c r="A20" s="6"/>
      <c r="B20" s="10"/>
      <c r="C20" s="100" t="s">
        <v>118</v>
      </c>
      <c r="D20" s="100" t="s">
        <v>119</v>
      </c>
      <c r="E20" s="100" t="s">
        <v>120</v>
      </c>
      <c r="F20" s="100" t="s">
        <v>172</v>
      </c>
      <c r="G20" s="100" t="s">
        <v>173</v>
      </c>
      <c r="H20" s="100" t="s">
        <v>266</v>
      </c>
      <c r="I20" s="100" t="s">
        <v>267</v>
      </c>
      <c r="J20" s="100" t="s">
        <v>268</v>
      </c>
    </row>
    <row r="21" spans="1:14">
      <c r="A21" s="6"/>
      <c r="B21" s="158" t="s">
        <v>361</v>
      </c>
      <c r="C21" s="847" t="s">
        <v>619</v>
      </c>
      <c r="D21" s="847"/>
      <c r="E21" s="847"/>
      <c r="F21" s="847"/>
      <c r="G21" s="864" t="s">
        <v>620</v>
      </c>
      <c r="H21" s="865"/>
      <c r="I21" s="865"/>
      <c r="J21" s="866"/>
    </row>
    <row r="22" spans="1:14" ht="36" customHeight="1">
      <c r="A22" s="6"/>
      <c r="B22" s="847" t="s">
        <v>621</v>
      </c>
      <c r="C22" s="847" t="s">
        <v>622</v>
      </c>
      <c r="D22" s="847"/>
      <c r="E22" s="847" t="s">
        <v>623</v>
      </c>
      <c r="F22" s="847"/>
      <c r="G22" s="864" t="s">
        <v>622</v>
      </c>
      <c r="H22" s="866"/>
      <c r="I22" s="864" t="s">
        <v>623</v>
      </c>
      <c r="J22" s="866"/>
    </row>
    <row r="23" spans="1:14" ht="23.5" customHeight="1">
      <c r="A23" s="129"/>
      <c r="B23" s="847"/>
      <c r="C23" s="36" t="s">
        <v>624</v>
      </c>
      <c r="D23" s="36" t="s">
        <v>625</v>
      </c>
      <c r="E23" s="36" t="s">
        <v>624</v>
      </c>
      <c r="F23" s="36" t="s">
        <v>625</v>
      </c>
      <c r="G23" s="36" t="s">
        <v>624</v>
      </c>
      <c r="H23" s="36" t="s">
        <v>625</v>
      </c>
      <c r="I23" s="36" t="s">
        <v>624</v>
      </c>
      <c r="J23" s="36" t="s">
        <v>625</v>
      </c>
    </row>
    <row r="24" spans="1:14">
      <c r="A24" s="247">
        <v>1</v>
      </c>
      <c r="B24" s="10" t="s">
        <v>626</v>
      </c>
      <c r="C24" s="43">
        <v>169357241</v>
      </c>
      <c r="D24" s="43">
        <v>604210466</v>
      </c>
      <c r="E24" s="43">
        <v>137654</v>
      </c>
      <c r="F24" s="43">
        <v>409052947</v>
      </c>
      <c r="G24" s="9"/>
      <c r="H24" s="9"/>
      <c r="I24" s="9"/>
      <c r="J24" s="9"/>
    </row>
    <row r="25" spans="1:14">
      <c r="A25" s="247">
        <v>2</v>
      </c>
      <c r="B25" s="10" t="s">
        <v>627</v>
      </c>
      <c r="C25" s="43">
        <v>69837643</v>
      </c>
      <c r="D25" s="43">
        <v>1059509.0900000001</v>
      </c>
      <c r="E25" s="43">
        <v>3344624</v>
      </c>
      <c r="F25" s="43"/>
      <c r="G25" s="9"/>
      <c r="H25" s="9"/>
      <c r="I25" s="9"/>
      <c r="J25" s="9"/>
    </row>
    <row r="26" spans="1:14">
      <c r="A26" s="247">
        <v>3</v>
      </c>
      <c r="B26" s="10" t="s">
        <v>628</v>
      </c>
      <c r="C26" s="43"/>
      <c r="D26" s="43"/>
      <c r="E26" s="43">
        <v>249368492</v>
      </c>
      <c r="F26" s="43"/>
      <c r="G26" s="9"/>
      <c r="H26" s="9"/>
      <c r="I26" s="9"/>
      <c r="J26" s="9"/>
    </row>
    <row r="27" spans="1:14" hidden="1">
      <c r="A27" s="247">
        <v>4</v>
      </c>
      <c r="B27" s="10" t="s">
        <v>629</v>
      </c>
      <c r="C27" s="43"/>
      <c r="D27" s="43"/>
      <c r="E27" s="43"/>
      <c r="F27" s="43"/>
      <c r="G27" s="9"/>
      <c r="H27" s="9"/>
      <c r="I27" s="9"/>
      <c r="J27" s="9"/>
    </row>
    <row r="28" spans="1:14" hidden="1">
      <c r="A28" s="247">
        <v>5</v>
      </c>
      <c r="B28" s="10" t="s">
        <v>630</v>
      </c>
      <c r="C28" s="43"/>
      <c r="D28" s="43"/>
      <c r="E28" s="43"/>
      <c r="F28" s="43"/>
      <c r="G28" s="9"/>
      <c r="H28" s="9"/>
      <c r="I28" s="9"/>
      <c r="J28" s="9"/>
    </row>
    <row r="29" spans="1:14" hidden="1">
      <c r="A29" s="247">
        <v>6</v>
      </c>
      <c r="B29" s="10" t="s">
        <v>631</v>
      </c>
      <c r="C29" s="43"/>
      <c r="D29" s="43"/>
      <c r="E29" s="43"/>
      <c r="F29" s="43"/>
      <c r="G29" s="9"/>
      <c r="H29" s="9"/>
      <c r="I29" s="9"/>
      <c r="J29" s="9"/>
    </row>
    <row r="30" spans="1:14" hidden="1">
      <c r="A30" s="247">
        <v>7</v>
      </c>
      <c r="B30" s="10" t="s">
        <v>632</v>
      </c>
      <c r="C30" s="43"/>
      <c r="D30" s="43"/>
      <c r="E30" s="43"/>
      <c r="F30" s="43"/>
      <c r="G30" s="9"/>
      <c r="H30" s="9"/>
      <c r="I30" s="9"/>
      <c r="J30" s="9"/>
    </row>
    <row r="31" spans="1:14" hidden="1">
      <c r="A31" s="247">
        <v>8</v>
      </c>
      <c r="B31" s="10" t="s">
        <v>540</v>
      </c>
      <c r="C31" s="43"/>
      <c r="D31" s="43"/>
      <c r="E31" s="43"/>
      <c r="F31" s="43"/>
      <c r="G31" s="9"/>
      <c r="H31" s="9"/>
      <c r="I31" s="9"/>
      <c r="J31" s="9"/>
    </row>
    <row r="32" spans="1:14">
      <c r="A32" s="248">
        <v>9</v>
      </c>
      <c r="B32" s="22" t="s">
        <v>158</v>
      </c>
      <c r="C32" s="213">
        <v>239194884</v>
      </c>
      <c r="D32" s="213">
        <v>605269975.09000003</v>
      </c>
      <c r="E32" s="213">
        <v>252850770</v>
      </c>
      <c r="F32" s="213">
        <v>409052947</v>
      </c>
      <c r="G32" s="213"/>
      <c r="H32" s="213"/>
      <c r="I32" s="213"/>
      <c r="J32" s="213"/>
    </row>
    <row r="33" spans="1:10">
      <c r="A33" s="9"/>
      <c r="B33" s="9"/>
      <c r="C33" s="9"/>
      <c r="D33" s="9"/>
      <c r="E33" s="9"/>
      <c r="F33" s="9"/>
      <c r="G33" s="9"/>
      <c r="H33" s="9"/>
      <c r="I33" s="9"/>
      <c r="J33" s="9"/>
    </row>
  </sheetData>
  <mergeCells count="15">
    <mergeCell ref="C5:F5"/>
    <mergeCell ref="G5:J5"/>
    <mergeCell ref="C21:F21"/>
    <mergeCell ref="G6:H6"/>
    <mergeCell ref="I6:J6"/>
    <mergeCell ref="G21:J21"/>
    <mergeCell ref="A18:J18"/>
    <mergeCell ref="B6:B7"/>
    <mergeCell ref="C6:D6"/>
    <mergeCell ref="E6:F6"/>
    <mergeCell ref="G22:H22"/>
    <mergeCell ref="I22:J22"/>
    <mergeCell ref="B22:B23"/>
    <mergeCell ref="C22:D22"/>
    <mergeCell ref="E22:F22"/>
  </mergeCells>
  <pageMargins left="0.70866141732283472" right="0.70866141732283472" top="0.74803149606299213" bottom="0.74803149606299213" header="0.31496062992125984" footer="0.31496062992125984"/>
  <pageSetup paperSize="9" fitToHeight="0" orientation="portrait" r:id="rId1"/>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1C0B-8AA2-4FF8-BE86-72A4C6AAE8F9}">
  <sheetPr>
    <pageSetUpPr fitToPage="1"/>
  </sheetPr>
  <dimension ref="A1:H16"/>
  <sheetViews>
    <sheetView showGridLines="0" zoomScaleNormal="100" workbookViewId="0">
      <selection activeCell="G1" sqref="G1"/>
    </sheetView>
  </sheetViews>
  <sheetFormatPr defaultColWidth="8.33203125" defaultRowHeight="14.5"/>
  <cols>
    <col min="1" max="1" width="4.33203125" style="7" customWidth="1"/>
    <col min="2" max="2" width="38" style="7" customWidth="1"/>
    <col min="3" max="4" width="9" style="7" customWidth="1"/>
    <col min="5" max="8" width="8.33203125" style="7"/>
    <col min="9" max="9" width="33.25" style="7" customWidth="1"/>
    <col min="10" max="10" width="8.33203125" style="7"/>
    <col min="11" max="11" width="13.5" style="7" customWidth="1"/>
    <col min="12" max="16384" width="8.33203125" style="7"/>
  </cols>
  <sheetData>
    <row r="1" spans="1:8" ht="18.5">
      <c r="A1" s="3" t="s">
        <v>634</v>
      </c>
      <c r="B1" s="9"/>
      <c r="C1" s="9"/>
      <c r="D1" s="9"/>
      <c r="E1" s="9"/>
      <c r="F1" s="9"/>
    </row>
    <row r="2" spans="1:8" ht="15.5">
      <c r="A2" s="232"/>
      <c r="B2" s="9"/>
      <c r="C2" s="9"/>
      <c r="D2" s="9"/>
      <c r="E2" s="9"/>
      <c r="F2" s="9"/>
    </row>
    <row r="3" spans="1:8">
      <c r="A3" s="9"/>
      <c r="B3" s="249"/>
      <c r="C3" s="935" t="s">
        <v>2016</v>
      </c>
      <c r="D3" s="935"/>
      <c r="E3" s="935" t="s">
        <v>162</v>
      </c>
      <c r="F3" s="935"/>
    </row>
    <row r="4" spans="1:8" ht="20.149999999999999" customHeight="1">
      <c r="A4" s="6"/>
      <c r="B4" s="10"/>
      <c r="C4" s="100" t="s">
        <v>118</v>
      </c>
      <c r="D4" s="125" t="s">
        <v>119</v>
      </c>
      <c r="E4" s="100" t="s">
        <v>118</v>
      </c>
      <c r="F4" s="125" t="s">
        <v>119</v>
      </c>
    </row>
    <row r="5" spans="1:8" ht="31" customHeight="1">
      <c r="A5" s="87" t="s">
        <v>89</v>
      </c>
      <c r="B5" s="181"/>
      <c r="C5" s="192" t="s">
        <v>635</v>
      </c>
      <c r="D5" s="36" t="s">
        <v>636</v>
      </c>
      <c r="E5" s="192" t="s">
        <v>635</v>
      </c>
      <c r="F5" s="36" t="s">
        <v>636</v>
      </c>
    </row>
    <row r="6" spans="1:8">
      <c r="A6" s="934" t="s">
        <v>637</v>
      </c>
      <c r="B6" s="934"/>
      <c r="C6" s="10"/>
      <c r="D6" s="10"/>
      <c r="E6" s="10"/>
      <c r="F6" s="10"/>
      <c r="H6" s="78"/>
    </row>
    <row r="7" spans="1:8" hidden="1">
      <c r="A7" s="19">
        <v>1</v>
      </c>
      <c r="B7" s="54" t="s">
        <v>638</v>
      </c>
      <c r="C7" s="10"/>
      <c r="D7" s="10"/>
      <c r="E7" s="10"/>
      <c r="F7" s="10"/>
    </row>
    <row r="8" spans="1:8">
      <c r="A8" s="19">
        <v>2</v>
      </c>
      <c r="B8" s="54" t="s">
        <v>639</v>
      </c>
      <c r="C8" s="250"/>
      <c r="D8" s="43">
        <v>86099000</v>
      </c>
      <c r="E8" s="250"/>
      <c r="F8" s="43">
        <v>61570000</v>
      </c>
    </row>
    <row r="9" spans="1:8" hidden="1">
      <c r="A9" s="19">
        <v>3</v>
      </c>
      <c r="B9" s="54" t="s">
        <v>640</v>
      </c>
      <c r="C9" s="10"/>
      <c r="D9" s="43"/>
      <c r="E9" s="10"/>
      <c r="F9" s="43"/>
    </row>
    <row r="10" spans="1:8" hidden="1">
      <c r="A10" s="19">
        <v>4</v>
      </c>
      <c r="B10" s="54" t="s">
        <v>641</v>
      </c>
      <c r="C10" s="10"/>
      <c r="D10" s="43"/>
      <c r="E10" s="10"/>
      <c r="F10" s="43"/>
    </row>
    <row r="11" spans="1:8">
      <c r="A11" s="19">
        <v>5</v>
      </c>
      <c r="B11" s="54" t="s">
        <v>642</v>
      </c>
      <c r="C11" s="10"/>
      <c r="D11" s="43">
        <v>23732000</v>
      </c>
      <c r="E11" s="10"/>
      <c r="F11" s="43">
        <v>33536000</v>
      </c>
    </row>
    <row r="12" spans="1:8">
      <c r="A12" s="21">
        <v>6</v>
      </c>
      <c r="B12" s="22" t="s">
        <v>643</v>
      </c>
      <c r="C12" s="251"/>
      <c r="D12" s="213">
        <f>SUM(D8:D11)</f>
        <v>109831000</v>
      </c>
      <c r="E12" s="213"/>
      <c r="F12" s="213">
        <f>SUM(F8:F11)</f>
        <v>95106000</v>
      </c>
    </row>
    <row r="13" spans="1:8">
      <c r="A13" s="926" t="s">
        <v>644</v>
      </c>
      <c r="B13" s="926"/>
      <c r="C13" s="10"/>
      <c r="D13" s="10"/>
      <c r="E13" s="10"/>
      <c r="F13" s="10"/>
    </row>
    <row r="14" spans="1:8">
      <c r="A14" s="19">
        <v>7</v>
      </c>
      <c r="B14" s="54" t="s">
        <v>645</v>
      </c>
      <c r="C14" s="250"/>
      <c r="D14" s="43">
        <v>710162.87999999989</v>
      </c>
      <c r="E14" s="250"/>
      <c r="F14" s="43">
        <v>1573592.0699999998</v>
      </c>
    </row>
    <row r="15" spans="1:8">
      <c r="A15" s="19">
        <v>8</v>
      </c>
      <c r="B15" s="54" t="s">
        <v>646</v>
      </c>
      <c r="C15" s="250"/>
      <c r="D15" s="43">
        <v>-10572311.1</v>
      </c>
      <c r="E15" s="250"/>
      <c r="F15" s="43">
        <v>-8699522.0500000007</v>
      </c>
    </row>
    <row r="16" spans="1:8">
      <c r="A16" s="9"/>
      <c r="B16" s="9"/>
      <c r="C16" s="9"/>
      <c r="D16" s="9"/>
      <c r="E16" s="9"/>
      <c r="F16" s="9"/>
    </row>
  </sheetData>
  <mergeCells count="4">
    <mergeCell ref="A6:B6"/>
    <mergeCell ref="A13:B13"/>
    <mergeCell ref="C3:D3"/>
    <mergeCell ref="E3:F3"/>
  </mergeCells>
  <pageMargins left="0.70866141732283472" right="0.70866141732283472" top="0.74803149606299213" bottom="0.74803149606299213" header="0.31496062992125984" footer="0.31496062992125984"/>
  <pageSetup paperSize="9" orientation="portrait" r:id="rId1"/>
  <headerFooter>
    <oddHeader xml:space="preserve">&amp;C
</oddHeader>
  </headerFooter>
  <colBreaks count="1" manualBreakCount="1">
    <brk id="4" max="1048575" man="1"/>
  </colBreaks>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2F1E9-2DDF-4873-AE82-FFD5FC13CE25}">
  <sheetPr>
    <pageSetUpPr fitToPage="1"/>
  </sheetPr>
  <dimension ref="A1:E26"/>
  <sheetViews>
    <sheetView showGridLines="0" zoomScaleNormal="100" workbookViewId="0">
      <selection activeCell="I31" sqref="I31"/>
    </sheetView>
  </sheetViews>
  <sheetFormatPr defaultColWidth="8.33203125" defaultRowHeight="14.5"/>
  <cols>
    <col min="1" max="1" width="4.83203125" style="30" customWidth="1"/>
    <col min="2" max="2" width="61.33203125" style="30" customWidth="1"/>
    <col min="3" max="4" width="11.08203125" style="30" customWidth="1"/>
    <col min="5" max="16384" width="8.33203125" style="30"/>
  </cols>
  <sheetData>
    <row r="1" spans="1:5" ht="18.5">
      <c r="A1" s="3" t="s">
        <v>647</v>
      </c>
      <c r="B1" s="196"/>
      <c r="C1" s="196"/>
      <c r="D1" s="196"/>
    </row>
    <row r="2" spans="1:5" ht="15.5">
      <c r="A2" s="252"/>
      <c r="B2" s="196"/>
      <c r="C2" s="196"/>
      <c r="D2" s="196"/>
    </row>
    <row r="3" spans="1:5">
      <c r="A3" s="253"/>
      <c r="B3" s="254"/>
      <c r="C3" s="935" t="s">
        <v>2016</v>
      </c>
      <c r="D3" s="935"/>
    </row>
    <row r="4" spans="1:5">
      <c r="A4" s="12"/>
      <c r="B4" s="19"/>
      <c r="C4" s="100" t="s">
        <v>118</v>
      </c>
      <c r="D4" s="100" t="s">
        <v>119</v>
      </c>
    </row>
    <row r="5" spans="1:5" ht="30" customHeight="1">
      <c r="A5" s="34" t="s">
        <v>89</v>
      </c>
      <c r="B5" s="255"/>
      <c r="C5" s="36" t="s">
        <v>648</v>
      </c>
      <c r="D5" s="36" t="s">
        <v>579</v>
      </c>
    </row>
    <row r="6" spans="1:5">
      <c r="A6" s="57">
        <v>1</v>
      </c>
      <c r="B6" s="22" t="s">
        <v>649</v>
      </c>
      <c r="C6" s="424"/>
      <c r="D6" s="213">
        <v>6326834.6060999986</v>
      </c>
    </row>
    <row r="7" spans="1:5" ht="23.15" customHeight="1">
      <c r="A7" s="12">
        <v>2</v>
      </c>
      <c r="B7" s="10" t="s">
        <v>650</v>
      </c>
      <c r="C7" s="43">
        <v>288995034.85599995</v>
      </c>
      <c r="D7" s="43">
        <v>5959980.1774999993</v>
      </c>
    </row>
    <row r="8" spans="1:5">
      <c r="A8" s="12">
        <v>3</v>
      </c>
      <c r="B8" s="10" t="s">
        <v>651</v>
      </c>
      <c r="C8" s="43">
        <v>261106218.51359999</v>
      </c>
      <c r="D8" s="43">
        <v>5222124.3702999996</v>
      </c>
    </row>
    <row r="9" spans="1:5">
      <c r="A9" s="12">
        <v>4</v>
      </c>
      <c r="B9" s="10" t="s">
        <v>652</v>
      </c>
      <c r="C9" s="43">
        <v>9003974.0142000001</v>
      </c>
      <c r="D9" s="43">
        <v>360158.96059999999</v>
      </c>
    </row>
    <row r="10" spans="1:5">
      <c r="A10" s="12">
        <v>5</v>
      </c>
      <c r="B10" s="634" t="s">
        <v>653</v>
      </c>
      <c r="C10" s="43">
        <v>18884842.328200001</v>
      </c>
      <c r="D10" s="43">
        <v>377696.84659999999</v>
      </c>
      <c r="E10" s="30" t="s">
        <v>102</v>
      </c>
    </row>
    <row r="11" spans="1:5" hidden="1">
      <c r="A11" s="12">
        <v>6</v>
      </c>
      <c r="B11" s="10" t="s">
        <v>654</v>
      </c>
      <c r="C11" s="43"/>
      <c r="D11" s="42"/>
    </row>
    <row r="12" spans="1:5">
      <c r="A12" s="12">
        <v>7</v>
      </c>
      <c r="B12" s="10" t="s">
        <v>655</v>
      </c>
      <c r="C12" s="43">
        <v>331127970</v>
      </c>
      <c r="D12" s="190"/>
    </row>
    <row r="13" spans="1:5">
      <c r="A13" s="12">
        <v>8</v>
      </c>
      <c r="B13" s="10" t="s">
        <v>656</v>
      </c>
      <c r="C13" s="43">
        <v>10751982</v>
      </c>
      <c r="D13" s="43">
        <v>215039.64</v>
      </c>
    </row>
    <row r="14" spans="1:5">
      <c r="A14" s="12">
        <v>9</v>
      </c>
      <c r="B14" s="10" t="s">
        <v>657</v>
      </c>
      <c r="C14" s="43">
        <v>1000000</v>
      </c>
      <c r="D14" s="43">
        <v>151814.7886</v>
      </c>
      <c r="E14" s="795"/>
    </row>
    <row r="15" spans="1:5" hidden="1">
      <c r="A15" s="12">
        <v>10</v>
      </c>
      <c r="B15" s="10" t="s">
        <v>658</v>
      </c>
      <c r="C15" s="43"/>
      <c r="D15" s="17"/>
    </row>
    <row r="16" spans="1:5" hidden="1">
      <c r="A16" s="57">
        <v>11</v>
      </c>
      <c r="B16" s="23" t="s">
        <v>659</v>
      </c>
      <c r="C16" s="23"/>
      <c r="D16" s="23"/>
    </row>
    <row r="17" spans="1:4" ht="25" hidden="1" customHeight="1">
      <c r="A17" s="12">
        <v>12</v>
      </c>
      <c r="B17" s="10" t="s">
        <v>660</v>
      </c>
      <c r="C17" s="17"/>
      <c r="D17" s="17"/>
    </row>
    <row r="18" spans="1:4" hidden="1">
      <c r="A18" s="12">
        <v>13</v>
      </c>
      <c r="B18" s="10" t="s">
        <v>651</v>
      </c>
      <c r="C18" s="17"/>
      <c r="D18" s="17"/>
    </row>
    <row r="19" spans="1:4" hidden="1">
      <c r="A19" s="12">
        <v>14</v>
      </c>
      <c r="B19" s="10" t="s">
        <v>652</v>
      </c>
      <c r="C19" s="17"/>
      <c r="D19" s="17"/>
    </row>
    <row r="20" spans="1:4" hidden="1">
      <c r="A20" s="12">
        <v>15</v>
      </c>
      <c r="B20" s="10" t="s">
        <v>653</v>
      </c>
      <c r="C20" s="17"/>
      <c r="D20" s="17"/>
    </row>
    <row r="21" spans="1:4" hidden="1">
      <c r="A21" s="12">
        <v>16</v>
      </c>
      <c r="B21" s="10" t="s">
        <v>654</v>
      </c>
      <c r="C21" s="17"/>
      <c r="D21" s="17"/>
    </row>
    <row r="22" spans="1:4" hidden="1">
      <c r="A22" s="12">
        <v>17</v>
      </c>
      <c r="B22" s="10" t="s">
        <v>655</v>
      </c>
      <c r="C22" s="17"/>
      <c r="D22" s="17"/>
    </row>
    <row r="23" spans="1:4" hidden="1">
      <c r="A23" s="12">
        <v>18</v>
      </c>
      <c r="B23" s="10" t="s">
        <v>656</v>
      </c>
      <c r="C23" s="17"/>
      <c r="D23" s="17"/>
    </row>
    <row r="24" spans="1:4" hidden="1">
      <c r="A24" s="12">
        <v>19</v>
      </c>
      <c r="B24" s="10" t="s">
        <v>657</v>
      </c>
      <c r="C24" s="17"/>
      <c r="D24" s="17"/>
    </row>
    <row r="25" spans="1:4" hidden="1">
      <c r="A25" s="12">
        <v>20</v>
      </c>
      <c r="B25" s="10" t="s">
        <v>658</v>
      </c>
      <c r="C25" s="17"/>
      <c r="D25" s="17"/>
    </row>
    <row r="26" spans="1:4">
      <c r="A26" s="12"/>
      <c r="B26" s="10"/>
      <c r="C26" s="17"/>
      <c r="D26" s="17"/>
    </row>
  </sheetData>
  <mergeCells count="1">
    <mergeCell ref="C3:D3"/>
  </mergeCells>
  <pageMargins left="0.70866141732283472" right="0.70866141732283472" top="0.74803149606299213" bottom="0.74803149606299213" header="0.31496062992125984" footer="0.31496062992125984"/>
  <pageSetup paperSize="9" orientation="landscape" r:id="rId1"/>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17FBE-C1DE-4EF9-A157-05E7AEE7F050}">
  <sheetPr>
    <pageSetUpPr fitToPage="1"/>
  </sheetPr>
  <dimension ref="A1:M26"/>
  <sheetViews>
    <sheetView showGridLines="0" zoomScaleNormal="100" workbookViewId="0">
      <selection activeCell="E1" sqref="E1"/>
    </sheetView>
  </sheetViews>
  <sheetFormatPr defaultColWidth="10.5" defaultRowHeight="14.5"/>
  <cols>
    <col min="1" max="1" width="5" style="7" customWidth="1"/>
    <col min="2" max="2" width="38.25" style="7" customWidth="1"/>
    <col min="3" max="4" width="14.33203125" style="7" customWidth="1"/>
    <col min="5" max="5" width="13.33203125" style="38" customWidth="1"/>
    <col min="6" max="6" width="6.83203125" style="7" customWidth="1"/>
    <col min="7" max="7" width="38.5" style="7" customWidth="1"/>
    <col min="8" max="16384" width="10.5" style="7"/>
  </cols>
  <sheetData>
    <row r="1" spans="1:6" s="258" customFormat="1" ht="18.5">
      <c r="A1" s="3" t="s">
        <v>661</v>
      </c>
      <c r="B1" s="256"/>
      <c r="C1" s="257"/>
      <c r="D1" s="257"/>
      <c r="E1" s="398"/>
    </row>
    <row r="2" spans="1:6" s="258" customFormat="1" ht="18.5">
      <c r="A2" s="3"/>
      <c r="B2" s="256"/>
      <c r="C2" s="257"/>
      <c r="D2" s="257"/>
      <c r="E2" s="398"/>
    </row>
    <row r="3" spans="1:6" s="258" customFormat="1" ht="18.5">
      <c r="A3" s="3"/>
      <c r="B3" s="256"/>
      <c r="C3" s="257"/>
      <c r="D3" s="257"/>
      <c r="E3" s="398"/>
    </row>
    <row r="4" spans="1:6" s="258" customFormat="1" ht="18.5">
      <c r="A4" s="3"/>
      <c r="B4" s="256"/>
      <c r="C4" s="36" t="s">
        <v>2016</v>
      </c>
      <c r="D4" s="36" t="s">
        <v>162</v>
      </c>
      <c r="E4" s="398"/>
    </row>
    <row r="5" spans="1:6">
      <c r="A5" s="6"/>
      <c r="B5" s="6"/>
      <c r="C5" s="138" t="s">
        <v>118</v>
      </c>
      <c r="D5" s="138" t="s">
        <v>118</v>
      </c>
    </row>
    <row r="6" spans="1:6" ht="38.25" customHeight="1">
      <c r="A6" s="936" t="s">
        <v>89</v>
      </c>
      <c r="B6" s="937"/>
      <c r="C6" s="36" t="s">
        <v>662</v>
      </c>
      <c r="D6" s="36" t="s">
        <v>662</v>
      </c>
    </row>
    <row r="7" spans="1:6">
      <c r="A7" s="53"/>
      <c r="B7" s="20" t="s">
        <v>663</v>
      </c>
      <c r="C7" s="366"/>
      <c r="D7" s="17"/>
      <c r="F7" s="259"/>
    </row>
    <row r="8" spans="1:6" ht="15.75" customHeight="1">
      <c r="A8" s="260">
        <v>1</v>
      </c>
      <c r="B8" s="54" t="s">
        <v>664</v>
      </c>
      <c r="C8" s="366">
        <v>919167890.80500007</v>
      </c>
      <c r="D8" s="366">
        <f>1369582633.85-23637866.05*12.5</f>
        <v>1074109308.2249999</v>
      </c>
      <c r="F8" s="259"/>
    </row>
    <row r="9" spans="1:6" hidden="1">
      <c r="A9" s="260">
        <v>2</v>
      </c>
      <c r="B9" s="54" t="s">
        <v>665</v>
      </c>
      <c r="C9" s="366"/>
      <c r="D9" s="366"/>
      <c r="F9" s="259"/>
    </row>
    <row r="10" spans="1:6" hidden="1">
      <c r="A10" s="260">
        <v>3</v>
      </c>
      <c r="B10" s="54" t="s">
        <v>666</v>
      </c>
      <c r="C10" s="366"/>
      <c r="D10" s="366"/>
      <c r="F10" s="259"/>
    </row>
    <row r="11" spans="1:6">
      <c r="A11" s="260">
        <v>4</v>
      </c>
      <c r="B11" s="54" t="s">
        <v>667</v>
      </c>
      <c r="C11" s="366">
        <v>18545101.879999999</v>
      </c>
      <c r="D11" s="366">
        <v>10182795.460000001</v>
      </c>
    </row>
    <row r="12" spans="1:6">
      <c r="A12" s="260"/>
      <c r="B12" s="10" t="s">
        <v>668</v>
      </c>
      <c r="C12" s="366"/>
      <c r="D12" s="366"/>
    </row>
    <row r="13" spans="1:6" hidden="1">
      <c r="A13" s="260">
        <v>5</v>
      </c>
      <c r="B13" s="261" t="s">
        <v>669</v>
      </c>
      <c r="C13" s="366"/>
      <c r="D13" s="366"/>
    </row>
    <row r="14" spans="1:6" hidden="1">
      <c r="A14" s="260">
        <v>6</v>
      </c>
      <c r="B14" s="261" t="s">
        <v>670</v>
      </c>
      <c r="C14" s="366"/>
      <c r="D14" s="366"/>
    </row>
    <row r="15" spans="1:6">
      <c r="A15" s="260">
        <v>7</v>
      </c>
      <c r="B15" s="261" t="s">
        <v>671</v>
      </c>
      <c r="C15" s="366">
        <v>132779424.24999999</v>
      </c>
      <c r="D15" s="366">
        <f>23637866.05*12.5</f>
        <v>295473325.625</v>
      </c>
    </row>
    <row r="16" spans="1:6" hidden="1">
      <c r="A16" s="260">
        <v>8</v>
      </c>
      <c r="B16" s="10" t="s">
        <v>672</v>
      </c>
      <c r="C16" s="366"/>
      <c r="D16" s="366"/>
    </row>
    <row r="17" spans="1:13">
      <c r="A17" s="262">
        <v>9</v>
      </c>
      <c r="B17" s="22" t="s">
        <v>158</v>
      </c>
      <c r="C17" s="365">
        <f>SUM(C8:C16)</f>
        <v>1070492416.9350001</v>
      </c>
      <c r="D17" s="365">
        <f>SUM(D8:D16)</f>
        <v>1379765429.3099999</v>
      </c>
    </row>
    <row r="18" spans="1:13">
      <c r="A18" s="9"/>
      <c r="B18" s="9"/>
      <c r="C18" s="9"/>
      <c r="D18" s="9"/>
    </row>
    <row r="19" spans="1:13">
      <c r="A19" s="838" t="s">
        <v>2319</v>
      </c>
      <c r="B19" s="838"/>
      <c r="C19" s="838"/>
      <c r="D19" s="838"/>
      <c r="F19" s="110"/>
      <c r="G19" s="110"/>
      <c r="H19" s="110"/>
      <c r="I19" s="110"/>
      <c r="J19" s="110"/>
      <c r="K19" s="110"/>
      <c r="L19" s="110"/>
      <c r="M19" s="110"/>
    </row>
    <row r="20" spans="1:13">
      <c r="A20" s="9"/>
      <c r="B20" s="9"/>
      <c r="C20" s="9"/>
      <c r="D20" s="9"/>
    </row>
    <row r="21" spans="1:13" s="38" customFormat="1" ht="50.25" customHeight="1"/>
    <row r="22" spans="1:13" s="38" customFormat="1" ht="50.25" customHeight="1"/>
    <row r="23" spans="1:13" s="38" customFormat="1"/>
    <row r="24" spans="1:13" s="38" customFormat="1"/>
    <row r="25" spans="1:13" s="38" customFormat="1"/>
    <row r="26" spans="1:13" s="38" customFormat="1"/>
  </sheetData>
  <mergeCells count="2">
    <mergeCell ref="A6:B6"/>
    <mergeCell ref="A19:D19"/>
  </mergeCells>
  <pageMargins left="0.70866141732283472" right="0.70866141732283472" top="0.74803149606299213" bottom="0.74803149606299213" header="0.31496062992125984" footer="0.31496062992125984"/>
  <pageSetup paperSize="9" orientation="portrait" r:id="rId1"/>
  <headerFooter>
    <oddHeader xml:space="preserve">&amp;C
</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7F1B4-601D-4596-A243-D676DA660D8C}">
  <sheetPr>
    <pageSetUpPr fitToPage="1"/>
  </sheetPr>
  <dimension ref="A1:K9"/>
  <sheetViews>
    <sheetView showGridLines="0" zoomScaleNormal="100" workbookViewId="0">
      <selection activeCell="C1" sqref="C1"/>
    </sheetView>
  </sheetViews>
  <sheetFormatPr defaultColWidth="8.58203125" defaultRowHeight="14.5"/>
  <cols>
    <col min="1" max="1" width="8.58203125" style="7"/>
    <col min="2" max="2" width="111.5" style="7" customWidth="1"/>
    <col min="3" max="3" width="14.75" style="38" customWidth="1"/>
    <col min="4" max="16384" width="8.58203125" style="7"/>
  </cols>
  <sheetData>
    <row r="1" spans="1:11">
      <c r="A1" s="9"/>
      <c r="B1" s="9"/>
    </row>
    <row r="2" spans="1:11" ht="21">
      <c r="A2" s="68">
        <v>4</v>
      </c>
      <c r="B2" s="68" t="s">
        <v>2218</v>
      </c>
      <c r="C2" s="403"/>
      <c r="D2" s="38"/>
      <c r="E2" s="38"/>
      <c r="G2" s="56"/>
      <c r="K2" s="74"/>
    </row>
    <row r="3" spans="1:11" ht="18.5">
      <c r="A3" s="65"/>
      <c r="B3" s="67"/>
      <c r="C3" s="403"/>
      <c r="D3" s="38"/>
      <c r="E3" s="38"/>
    </row>
    <row r="4" spans="1:11" ht="17.25" customHeight="1">
      <c r="A4" s="400" t="s">
        <v>67</v>
      </c>
      <c r="B4" s="402" t="s">
        <v>2208</v>
      </c>
      <c r="C4" s="403"/>
      <c r="D4" s="38"/>
      <c r="E4" s="38"/>
      <c r="F4" s="74"/>
      <c r="G4" s="56"/>
    </row>
    <row r="5" spans="1:11" ht="17.25" customHeight="1">
      <c r="A5" s="400" t="s">
        <v>69</v>
      </c>
      <c r="B5" s="402" t="s">
        <v>2209</v>
      </c>
      <c r="C5" s="403"/>
      <c r="D5" s="38"/>
      <c r="E5" s="38"/>
      <c r="F5" s="74"/>
      <c r="G5" s="56"/>
    </row>
    <row r="6" spans="1:11" ht="17.25" customHeight="1">
      <c r="A6" s="400" t="s">
        <v>71</v>
      </c>
      <c r="B6" s="402" t="s">
        <v>2210</v>
      </c>
      <c r="C6" s="403"/>
      <c r="D6" s="38"/>
      <c r="E6" s="38"/>
      <c r="F6" s="74"/>
      <c r="G6" s="56"/>
    </row>
    <row r="7" spans="1:11" ht="17.25" customHeight="1">
      <c r="A7" s="400" t="s">
        <v>73</v>
      </c>
      <c r="B7" s="402" t="s">
        <v>2211</v>
      </c>
      <c r="C7" s="403"/>
      <c r="D7" s="38"/>
      <c r="E7" s="38"/>
      <c r="F7" s="74"/>
      <c r="G7" s="56"/>
    </row>
    <row r="8" spans="1:11" ht="17.25" customHeight="1">
      <c r="A8" s="400" t="s">
        <v>75</v>
      </c>
      <c r="B8" s="402" t="s">
        <v>2212</v>
      </c>
      <c r="C8" s="403"/>
      <c r="D8" s="38"/>
      <c r="E8" s="38"/>
      <c r="F8" s="74"/>
      <c r="G8" s="56"/>
    </row>
    <row r="9" spans="1:11" ht="17.25" customHeight="1">
      <c r="A9" s="400"/>
      <c r="B9" s="402"/>
      <c r="C9" s="403"/>
      <c r="D9" s="38"/>
      <c r="E9" s="38"/>
      <c r="F9" s="74"/>
      <c r="G9" s="56"/>
    </row>
  </sheetData>
  <phoneticPr fontId="12" type="noConversion"/>
  <hyperlinks>
    <hyperlink ref="B4" location="'Table 4.1'!A1" display="Banking book- Climate Change transition risk: Credit quality of exposures by sector, emissions and residual maturity (Template 1)" xr:uid="{DA2AEAA2-882E-441C-8303-72733D74A749}"/>
    <hyperlink ref="B5" location="'Table 4.2'!A1" display="Banking book - Climate change transition risk: Loans collateralised by immovable property - Energy efficiency of the collateral (Template 2)" xr:uid="{CFCB9849-F5CF-4F97-A56E-CADCE5AC720A}"/>
    <hyperlink ref="B6" location="'Table 4.3'!A1" display="Banking book - Climate change transition risk: Exposures to top 20 carbon-intensive firms (Template 4)" xr:uid="{51F7B6F9-CFD9-429D-A609-7C82D5C27E26}"/>
    <hyperlink ref="B7" location="'Table 4.4'!A1" display="Banking book - Climate change physical risk: Exposures subject to physical risk (Template 5)" xr:uid="{5F5F64C6-B720-4065-B4A1-52B65C951EB1}"/>
    <hyperlink ref="B8" location="'Table 4.5'!A1" display="Other climate change mitigating actions that are not covered in the EU Taxonomy (Template 10)" xr:uid="{7A582C64-8699-4FF6-BA29-5D1003F221D6}"/>
  </hyperlinks>
  <pageMargins left="0.7" right="0.7" top="0.75" bottom="0.75" header="0.3" footer="0.3"/>
  <pageSetup paperSize="9" scale="98" fitToHeight="0" orientation="landscape" r:id="rId1"/>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3349-C9F5-4CC9-9EFE-CA85F82A591E}">
  <sheetPr>
    <pageSetUpPr fitToPage="1"/>
  </sheetPr>
  <dimension ref="A1:Y70"/>
  <sheetViews>
    <sheetView showGridLines="0" zoomScaleNormal="100" workbookViewId="0">
      <selection activeCell="S1" sqref="S1"/>
    </sheetView>
  </sheetViews>
  <sheetFormatPr defaultColWidth="8.58203125" defaultRowHeight="14.5"/>
  <cols>
    <col min="1" max="1" width="2.83203125" style="689" customWidth="1"/>
    <col min="2" max="2" width="58.58203125" style="658" customWidth="1"/>
    <col min="3" max="4" width="12.58203125" style="658" customWidth="1"/>
    <col min="5" max="10" width="8.58203125" style="658"/>
    <col min="11" max="13" width="0" style="658" hidden="1" customWidth="1"/>
    <col min="14" max="25" width="8.58203125" style="658"/>
    <col min="26" max="16384" width="8.58203125" style="659"/>
  </cols>
  <sheetData>
    <row r="1" spans="1:19" ht="18.5">
      <c r="A1" s="680" t="s">
        <v>2244</v>
      </c>
      <c r="B1" s="661"/>
      <c r="C1" s="662"/>
      <c r="D1" s="662"/>
      <c r="E1" s="662"/>
      <c r="F1" s="662"/>
      <c r="G1" s="662"/>
      <c r="H1" s="662"/>
      <c r="I1" s="662"/>
      <c r="J1" s="662"/>
      <c r="K1" s="662"/>
      <c r="L1" s="662"/>
      <c r="M1" s="662"/>
      <c r="N1" s="662"/>
      <c r="O1" s="662"/>
      <c r="P1" s="662"/>
      <c r="Q1" s="662"/>
      <c r="R1" s="662"/>
    </row>
    <row r="2" spans="1:19">
      <c r="A2" s="681"/>
      <c r="B2" s="661"/>
      <c r="C2" s="662"/>
      <c r="D2" s="662"/>
      <c r="E2" s="662"/>
      <c r="F2" s="662"/>
      <c r="G2" s="662"/>
      <c r="H2" s="662"/>
      <c r="I2" s="662"/>
      <c r="J2" s="662"/>
      <c r="K2" s="662"/>
      <c r="L2" s="662"/>
      <c r="M2" s="662"/>
      <c r="N2" s="662"/>
      <c r="O2" s="662"/>
      <c r="P2" s="662"/>
      <c r="Q2" s="662"/>
      <c r="R2" s="662"/>
    </row>
    <row r="3" spans="1:19">
      <c r="A3" s="681"/>
      <c r="B3" s="661"/>
      <c r="C3" s="662"/>
      <c r="D3" s="662"/>
      <c r="E3" s="662"/>
      <c r="F3" s="662"/>
      <c r="G3" s="662"/>
      <c r="H3" s="662"/>
      <c r="I3" s="662"/>
      <c r="J3" s="662"/>
      <c r="K3" s="662"/>
      <c r="L3" s="662"/>
      <c r="M3" s="662"/>
      <c r="N3" s="662"/>
      <c r="O3" s="662"/>
      <c r="P3" s="662"/>
      <c r="Q3" s="662"/>
      <c r="R3" s="662"/>
    </row>
    <row r="4" spans="1:19">
      <c r="A4" s="682"/>
      <c r="B4" s="664"/>
      <c r="C4" s="665" t="s">
        <v>118</v>
      </c>
      <c r="D4" s="665" t="s">
        <v>119</v>
      </c>
      <c r="E4" s="665" t="s">
        <v>120</v>
      </c>
      <c r="F4" s="665" t="s">
        <v>172</v>
      </c>
      <c r="G4" s="665" t="s">
        <v>173</v>
      </c>
      <c r="H4" s="665" t="s">
        <v>266</v>
      </c>
      <c r="I4" s="665" t="s">
        <v>267</v>
      </c>
      <c r="J4" s="665" t="s">
        <v>268</v>
      </c>
      <c r="K4" s="665" t="s">
        <v>269</v>
      </c>
      <c r="L4" s="665" t="s">
        <v>270</v>
      </c>
      <c r="M4" s="665" t="s">
        <v>271</v>
      </c>
      <c r="N4" s="665" t="s">
        <v>272</v>
      </c>
      <c r="O4" s="665" t="s">
        <v>273</v>
      </c>
      <c r="P4" s="665" t="s">
        <v>340</v>
      </c>
      <c r="Q4" s="665" t="s">
        <v>341</v>
      </c>
      <c r="R4" s="665" t="s">
        <v>342</v>
      </c>
    </row>
    <row r="5" spans="1:19" ht="68.5" customHeight="1">
      <c r="A5" s="682"/>
      <c r="B5" s="663"/>
      <c r="C5" s="942" t="s">
        <v>2034</v>
      </c>
      <c r="D5" s="943"/>
      <c r="E5" s="943"/>
      <c r="F5" s="943"/>
      <c r="G5" s="943"/>
      <c r="H5" s="898" t="s">
        <v>2035</v>
      </c>
      <c r="I5" s="899"/>
      <c r="J5" s="900"/>
      <c r="K5" s="898" t="s">
        <v>2036</v>
      </c>
      <c r="L5" s="900"/>
      <c r="M5" s="891" t="s">
        <v>2037</v>
      </c>
      <c r="N5" s="898" t="s">
        <v>2038</v>
      </c>
      <c r="O5" s="898" t="s">
        <v>2039</v>
      </c>
      <c r="P5" s="898" t="s">
        <v>2040</v>
      </c>
      <c r="Q5" s="898" t="s">
        <v>2041</v>
      </c>
      <c r="R5" s="891" t="s">
        <v>2042</v>
      </c>
    </row>
    <row r="6" spans="1:19" ht="183.65" customHeight="1">
      <c r="A6" s="690"/>
      <c r="B6" s="666" t="s">
        <v>2281</v>
      </c>
      <c r="C6" s="667"/>
      <c r="D6" s="646" t="s">
        <v>2043</v>
      </c>
      <c r="E6" s="755" t="s">
        <v>2044</v>
      </c>
      <c r="F6" s="646" t="s">
        <v>2045</v>
      </c>
      <c r="G6" s="711" t="s">
        <v>2046</v>
      </c>
      <c r="H6" s="667"/>
      <c r="I6" s="646" t="s">
        <v>2047</v>
      </c>
      <c r="J6" s="646" t="s">
        <v>2046</v>
      </c>
      <c r="K6" s="712"/>
      <c r="L6" s="646" t="s">
        <v>2048</v>
      </c>
      <c r="M6" s="893"/>
      <c r="N6" s="941"/>
      <c r="O6" s="941"/>
      <c r="P6" s="941"/>
      <c r="Q6" s="941"/>
      <c r="R6" s="893"/>
      <c r="S6" s="660"/>
    </row>
    <row r="7" spans="1:19">
      <c r="A7" s="684">
        <v>1</v>
      </c>
      <c r="B7" s="671" t="s">
        <v>2049</v>
      </c>
      <c r="C7" s="300">
        <v>34851988077.023277</v>
      </c>
      <c r="D7" s="300">
        <v>2338248600.8796253</v>
      </c>
      <c r="E7" s="300"/>
      <c r="F7" s="300">
        <v>3509527305.5622892</v>
      </c>
      <c r="G7" s="300">
        <v>756980563.28000009</v>
      </c>
      <c r="H7" s="300">
        <v>-309344149.2668516</v>
      </c>
      <c r="I7" s="300">
        <v>-28643554.203213967</v>
      </c>
      <c r="J7" s="300">
        <v>-252833562.06000036</v>
      </c>
      <c r="K7" s="300"/>
      <c r="L7" s="300"/>
      <c r="M7" s="300"/>
      <c r="N7" s="300">
        <v>17633793681.542564</v>
      </c>
      <c r="O7" s="300">
        <v>4750012584.3900681</v>
      </c>
      <c r="P7" s="300">
        <v>4455579978.8187838</v>
      </c>
      <c r="Q7" s="300">
        <v>8012601832.2717876</v>
      </c>
      <c r="R7" s="708">
        <v>8.1631051213289343</v>
      </c>
      <c r="S7" s="660"/>
    </row>
    <row r="8" spans="1:19">
      <c r="A8" s="683">
        <v>2</v>
      </c>
      <c r="B8" s="663" t="s">
        <v>2050</v>
      </c>
      <c r="C8" s="18">
        <v>1410788741.109359</v>
      </c>
      <c r="D8" s="18"/>
      <c r="E8" s="18"/>
      <c r="F8" s="18">
        <v>211057034.72376961</v>
      </c>
      <c r="G8" s="18">
        <v>74419104.910000026</v>
      </c>
      <c r="H8" s="18">
        <v>-31291072.860000096</v>
      </c>
      <c r="I8" s="18">
        <v>-2231694.5599999991</v>
      </c>
      <c r="J8" s="18">
        <v>-28020736.780000031</v>
      </c>
      <c r="K8" s="18"/>
      <c r="L8" s="18"/>
      <c r="M8" s="18"/>
      <c r="N8" s="18">
        <v>691869840.58987832</v>
      </c>
      <c r="O8" s="18">
        <v>332521389.39385968</v>
      </c>
      <c r="P8" s="18">
        <v>291913096.57311726</v>
      </c>
      <c r="Q8" s="18">
        <v>94484414.552509159</v>
      </c>
      <c r="R8" s="709">
        <v>7.0390023110616111</v>
      </c>
    </row>
    <row r="9" spans="1:19">
      <c r="A9" s="683">
        <v>3</v>
      </c>
      <c r="B9" s="663" t="s">
        <v>2051</v>
      </c>
      <c r="C9" s="18">
        <v>190883662.23278141</v>
      </c>
      <c r="D9" s="18">
        <v>61162485.145013042</v>
      </c>
      <c r="E9" s="18"/>
      <c r="F9" s="18">
        <v>11205431.868944395</v>
      </c>
      <c r="G9" s="18">
        <v>31407159.400000013</v>
      </c>
      <c r="H9" s="18">
        <v>-22396947.006953996</v>
      </c>
      <c r="I9" s="18">
        <v>-206170.48495399999</v>
      </c>
      <c r="J9" s="18">
        <v>-21964003.65000001</v>
      </c>
      <c r="K9" s="18"/>
      <c r="L9" s="18"/>
      <c r="M9" s="18"/>
      <c r="N9" s="18">
        <v>122339338.81479917</v>
      </c>
      <c r="O9" s="18">
        <v>31474678.526555877</v>
      </c>
      <c r="P9" s="18">
        <v>616190.17316282424</v>
      </c>
      <c r="Q9" s="18">
        <v>36453454.718263611</v>
      </c>
      <c r="R9" s="709">
        <v>6.1425064456369345</v>
      </c>
    </row>
    <row r="10" spans="1:19" hidden="1">
      <c r="A10" s="683">
        <v>4</v>
      </c>
      <c r="B10" s="672" t="s">
        <v>2052</v>
      </c>
      <c r="C10" s="18"/>
      <c r="D10" s="18"/>
      <c r="E10" s="18"/>
      <c r="F10" s="18"/>
      <c r="G10" s="18"/>
      <c r="H10" s="18"/>
      <c r="I10" s="18"/>
      <c r="J10" s="18"/>
      <c r="K10" s="18"/>
      <c r="L10" s="18"/>
      <c r="M10" s="18"/>
      <c r="N10" s="18"/>
      <c r="O10" s="18"/>
      <c r="P10" s="18"/>
      <c r="Q10" s="18"/>
      <c r="R10" s="709"/>
    </row>
    <row r="11" spans="1:19" hidden="1">
      <c r="A11" s="683">
        <v>5</v>
      </c>
      <c r="B11" s="672" t="s">
        <v>2053</v>
      </c>
      <c r="C11" s="18"/>
      <c r="D11" s="18"/>
      <c r="E11" s="18"/>
      <c r="F11" s="18"/>
      <c r="G11" s="18"/>
      <c r="H11" s="18"/>
      <c r="I11" s="18"/>
      <c r="J11" s="18"/>
      <c r="K11" s="18"/>
      <c r="L11" s="18"/>
      <c r="M11" s="18"/>
      <c r="N11" s="18"/>
      <c r="O11" s="18"/>
      <c r="P11" s="18"/>
      <c r="Q11" s="18"/>
      <c r="R11" s="709"/>
    </row>
    <row r="12" spans="1:19">
      <c r="A12" s="683">
        <v>6</v>
      </c>
      <c r="B12" s="672" t="s">
        <v>2054</v>
      </c>
      <c r="C12" s="18">
        <v>27677091.095379651</v>
      </c>
      <c r="D12" s="18"/>
      <c r="E12" s="18"/>
      <c r="F12" s="18"/>
      <c r="G12" s="18">
        <v>27060621.079999998</v>
      </c>
      <c r="H12" s="18">
        <v>-20341318.18</v>
      </c>
      <c r="I12" s="18"/>
      <c r="J12" s="18">
        <v>-20341164.600000001</v>
      </c>
      <c r="K12" s="18"/>
      <c r="L12" s="18"/>
      <c r="M12" s="18"/>
      <c r="N12" s="18">
        <v>27436796.45537965</v>
      </c>
      <c r="O12" s="18"/>
      <c r="P12" s="18"/>
      <c r="Q12" s="18">
        <v>240294.63999999998</v>
      </c>
      <c r="R12" s="709">
        <v>0.26977582440255865</v>
      </c>
    </row>
    <row r="13" spans="1:19">
      <c r="A13" s="683">
        <v>7</v>
      </c>
      <c r="B13" s="672" t="s">
        <v>2055</v>
      </c>
      <c r="C13" s="18">
        <v>121736261.24083421</v>
      </c>
      <c r="D13" s="18">
        <v>59640233.427468926</v>
      </c>
      <c r="E13" s="18"/>
      <c r="F13" s="18">
        <v>10019972.409260554</v>
      </c>
      <c r="G13" s="18">
        <v>3510226.47</v>
      </c>
      <c r="H13" s="18">
        <v>-1656853.9169540002</v>
      </c>
      <c r="I13" s="18">
        <v>-84408.744953999994</v>
      </c>
      <c r="J13" s="18">
        <v>-1460087.84</v>
      </c>
      <c r="K13" s="18"/>
      <c r="L13" s="18"/>
      <c r="M13" s="18"/>
      <c r="N13" s="18">
        <v>82854123.995969146</v>
      </c>
      <c r="O13" s="18">
        <v>3787782.6074857651</v>
      </c>
      <c r="P13" s="18">
        <v>616190.17316282436</v>
      </c>
      <c r="Q13" s="18">
        <v>34478164.464216456</v>
      </c>
      <c r="R13" s="709">
        <v>7.2754145394918224</v>
      </c>
    </row>
    <row r="14" spans="1:19">
      <c r="A14" s="683">
        <v>8</v>
      </c>
      <c r="B14" s="672" t="s">
        <v>2056</v>
      </c>
      <c r="C14" s="18">
        <v>41470309.896567725</v>
      </c>
      <c r="D14" s="18">
        <v>1522251.7175441158</v>
      </c>
      <c r="E14" s="18"/>
      <c r="F14" s="18">
        <v>1185459.4596838513</v>
      </c>
      <c r="G14" s="18">
        <v>836311.85</v>
      </c>
      <c r="H14" s="18">
        <v>-398774.91000000009</v>
      </c>
      <c r="I14" s="18">
        <v>-121761.73999999999</v>
      </c>
      <c r="J14" s="18">
        <v>-162751.20999999996</v>
      </c>
      <c r="K14" s="18"/>
      <c r="L14" s="18"/>
      <c r="M14" s="18"/>
      <c r="N14" s="18">
        <v>12048418.363450451</v>
      </c>
      <c r="O14" s="18">
        <v>27686895.919070087</v>
      </c>
      <c r="P14" s="18"/>
      <c r="Q14" s="18">
        <v>1734995.6140471618</v>
      </c>
      <c r="R14" s="709">
        <v>5.7744650235452903</v>
      </c>
    </row>
    <row r="15" spans="1:19">
      <c r="A15" s="683">
        <v>9</v>
      </c>
      <c r="B15" s="663" t="s">
        <v>2057</v>
      </c>
      <c r="C15" s="18">
        <v>4479863005.0096512</v>
      </c>
      <c r="D15" s="18"/>
      <c r="E15" s="18"/>
      <c r="F15" s="18">
        <v>660834031.62916052</v>
      </c>
      <c r="G15" s="18">
        <v>161455801.99000016</v>
      </c>
      <c r="H15" s="18">
        <v>-76754299.234732881</v>
      </c>
      <c r="I15" s="18">
        <v>-7552866.8843699992</v>
      </c>
      <c r="J15" s="18">
        <v>-63862105.669999912</v>
      </c>
      <c r="K15" s="18"/>
      <c r="L15" s="18"/>
      <c r="M15" s="18"/>
      <c r="N15" s="18">
        <v>2923018070.6568284</v>
      </c>
      <c r="O15" s="18">
        <v>247174949.72639507</v>
      </c>
      <c r="P15" s="18">
        <v>16403309.998217834</v>
      </c>
      <c r="Q15" s="18">
        <v>1293266674.6281998</v>
      </c>
      <c r="R15" s="709">
        <v>3.5408001129393831</v>
      </c>
    </row>
    <row r="16" spans="1:19">
      <c r="A16" s="683">
        <v>10</v>
      </c>
      <c r="B16" s="672" t="s">
        <v>2058</v>
      </c>
      <c r="C16" s="18">
        <v>460981684.8085314</v>
      </c>
      <c r="D16" s="18"/>
      <c r="E16" s="18"/>
      <c r="F16" s="18">
        <v>102013792.43978684</v>
      </c>
      <c r="G16" s="18">
        <v>21869726.619999994</v>
      </c>
      <c r="H16" s="18">
        <v>-10342122.952499991</v>
      </c>
      <c r="I16" s="18">
        <v>-3034996.189999999</v>
      </c>
      <c r="J16" s="18">
        <v>-6644569.5500000017</v>
      </c>
      <c r="K16" s="18"/>
      <c r="L16" s="18"/>
      <c r="M16" s="18"/>
      <c r="N16" s="18">
        <v>331471745.70535082</v>
      </c>
      <c r="O16" s="18">
        <v>43516042.521277189</v>
      </c>
      <c r="P16" s="18">
        <v>672634.29504056636</v>
      </c>
      <c r="Q16" s="18">
        <v>85321262.286863685</v>
      </c>
      <c r="R16" s="709">
        <v>6.3173147443178124</v>
      </c>
    </row>
    <row r="17" spans="1:18">
      <c r="A17" s="683">
        <v>11</v>
      </c>
      <c r="B17" s="672" t="s">
        <v>2059</v>
      </c>
      <c r="C17" s="18">
        <v>147218966.85343552</v>
      </c>
      <c r="D17" s="18"/>
      <c r="E17" s="18"/>
      <c r="F17" s="18">
        <v>1603652.8997381225</v>
      </c>
      <c r="G17" s="18">
        <v>5884656.5200000014</v>
      </c>
      <c r="H17" s="18">
        <v>-1164290.2300000007</v>
      </c>
      <c r="I17" s="18">
        <v>-47950.880000000005</v>
      </c>
      <c r="J17" s="18">
        <v>-662036.76000000013</v>
      </c>
      <c r="K17" s="18"/>
      <c r="L17" s="18"/>
      <c r="M17" s="18"/>
      <c r="N17" s="18">
        <v>138861946.85685059</v>
      </c>
      <c r="O17" s="18">
        <v>1707258.5134841253</v>
      </c>
      <c r="P17" s="18">
        <v>264270.7</v>
      </c>
      <c r="Q17" s="18">
        <v>6385490.7831008118</v>
      </c>
      <c r="R17" s="709">
        <v>4.0288031880758588</v>
      </c>
    </row>
    <row r="18" spans="1:18" hidden="1">
      <c r="A18" s="685">
        <v>12</v>
      </c>
      <c r="B18" s="673" t="s">
        <v>2060</v>
      </c>
      <c r="C18" s="18"/>
      <c r="D18" s="18"/>
      <c r="E18" s="18"/>
      <c r="F18" s="18"/>
      <c r="G18" s="18"/>
      <c r="H18" s="18"/>
      <c r="I18" s="18"/>
      <c r="J18" s="18"/>
      <c r="K18" s="18"/>
      <c r="L18" s="18"/>
      <c r="M18" s="18"/>
      <c r="N18" s="18"/>
      <c r="O18" s="18"/>
      <c r="P18" s="18"/>
      <c r="Q18" s="18"/>
      <c r="R18" s="709"/>
    </row>
    <row r="19" spans="1:18">
      <c r="A19" s="686">
        <v>13</v>
      </c>
      <c r="B19" s="674" t="s">
        <v>2061</v>
      </c>
      <c r="C19" s="18">
        <v>8749114.7183927484</v>
      </c>
      <c r="D19" s="18"/>
      <c r="E19" s="18"/>
      <c r="F19" s="18">
        <v>1716312.1069541872</v>
      </c>
      <c r="G19" s="18">
        <v>2181363.7500000005</v>
      </c>
      <c r="H19" s="18">
        <v>-1355939.81</v>
      </c>
      <c r="I19" s="18">
        <v>-39941.31</v>
      </c>
      <c r="J19" s="18">
        <v>-1313076.44</v>
      </c>
      <c r="K19" s="18"/>
      <c r="L19" s="18"/>
      <c r="M19" s="18"/>
      <c r="N19" s="18">
        <v>4827895.107928684</v>
      </c>
      <c r="O19" s="18">
        <v>1918395.2540078084</v>
      </c>
      <c r="P19" s="18">
        <v>143977.3043974147</v>
      </c>
      <c r="Q19" s="18">
        <v>1858847.0520588362</v>
      </c>
      <c r="R19" s="709">
        <v>6.6302062848913161</v>
      </c>
    </row>
    <row r="20" spans="1:18">
      <c r="A20" s="686">
        <v>14</v>
      </c>
      <c r="B20" s="674" t="s">
        <v>2062</v>
      </c>
      <c r="C20" s="18">
        <v>10037763.782678856</v>
      </c>
      <c r="D20" s="18"/>
      <c r="E20" s="18"/>
      <c r="F20" s="18">
        <v>3415085.8145499565</v>
      </c>
      <c r="G20" s="18">
        <v>542152.90999999968</v>
      </c>
      <c r="H20" s="18">
        <v>-440723.35000000003</v>
      </c>
      <c r="I20" s="18">
        <v>-283159.91000000009</v>
      </c>
      <c r="J20" s="18">
        <v>-149207.48000000001</v>
      </c>
      <c r="K20" s="18"/>
      <c r="L20" s="18"/>
      <c r="M20" s="18"/>
      <c r="N20" s="18">
        <v>6018397.646183054</v>
      </c>
      <c r="O20" s="18">
        <v>423640.6392509315</v>
      </c>
      <c r="P20" s="18">
        <v>56582.773511140302</v>
      </c>
      <c r="Q20" s="18">
        <v>3539142.7237337329</v>
      </c>
      <c r="R20" s="709">
        <v>9.260769276854262</v>
      </c>
    </row>
    <row r="21" spans="1:18">
      <c r="A21" s="686">
        <v>15</v>
      </c>
      <c r="B21" s="674" t="s">
        <v>2063</v>
      </c>
      <c r="C21" s="18">
        <v>6098230.9904498914</v>
      </c>
      <c r="D21" s="18"/>
      <c r="E21" s="18"/>
      <c r="F21" s="18">
        <v>1254322.5858749356</v>
      </c>
      <c r="G21" s="18">
        <v>4173424.5</v>
      </c>
      <c r="H21" s="18">
        <v>-552455.61</v>
      </c>
      <c r="I21" s="18">
        <v>-29959.179999999997</v>
      </c>
      <c r="J21" s="18">
        <v>-522098.01</v>
      </c>
      <c r="K21" s="18"/>
      <c r="L21" s="18"/>
      <c r="M21" s="18"/>
      <c r="N21" s="18">
        <v>2790252.9482519492</v>
      </c>
      <c r="O21" s="18">
        <v>2551737.6787399878</v>
      </c>
      <c r="P21" s="18">
        <v>357014.8</v>
      </c>
      <c r="Q21" s="18">
        <v>399225.56345795357</v>
      </c>
      <c r="R21" s="709">
        <v>6.4823873354776511</v>
      </c>
    </row>
    <row r="22" spans="1:18" ht="24.5">
      <c r="A22" s="686">
        <v>16</v>
      </c>
      <c r="B22" s="673" t="s">
        <v>2064</v>
      </c>
      <c r="C22" s="18">
        <v>189813351.01264089</v>
      </c>
      <c r="D22" s="18"/>
      <c r="E22" s="18"/>
      <c r="F22" s="18">
        <v>14237505.483957458</v>
      </c>
      <c r="G22" s="18">
        <v>11859938.93999999</v>
      </c>
      <c r="H22" s="18">
        <v>-5980349.6000000061</v>
      </c>
      <c r="I22" s="18">
        <v>-128259.75000000001</v>
      </c>
      <c r="J22" s="18">
        <v>-5510525.740000003</v>
      </c>
      <c r="K22" s="18"/>
      <c r="L22" s="18"/>
      <c r="M22" s="18"/>
      <c r="N22" s="18">
        <v>147530118.19398743</v>
      </c>
      <c r="O22" s="18">
        <v>15108095.941972733</v>
      </c>
      <c r="P22" s="18">
        <v>3345340.5481598764</v>
      </c>
      <c r="Q22" s="18">
        <v>23829796.328520734</v>
      </c>
      <c r="R22" s="709">
        <v>5.3205404669080565</v>
      </c>
    </row>
    <row r="23" spans="1:18">
      <c r="A23" s="686">
        <v>17</v>
      </c>
      <c r="B23" s="674" t="s">
        <v>2065</v>
      </c>
      <c r="C23" s="18">
        <v>785600817.28481305</v>
      </c>
      <c r="D23" s="18"/>
      <c r="E23" s="18"/>
      <c r="F23" s="18">
        <v>276129913.46696371</v>
      </c>
      <c r="G23" s="18">
        <v>9192656.8000000007</v>
      </c>
      <c r="H23" s="18">
        <v>-2499351.6432330003</v>
      </c>
      <c r="I23" s="18">
        <v>-506410.95437000011</v>
      </c>
      <c r="J23" s="18">
        <v>-1692450.68</v>
      </c>
      <c r="K23" s="18"/>
      <c r="L23" s="18"/>
      <c r="M23" s="18"/>
      <c r="N23" s="18">
        <v>308316645.38627428</v>
      </c>
      <c r="O23" s="18">
        <v>11066475.67954581</v>
      </c>
      <c r="P23" s="18"/>
      <c r="Q23" s="18">
        <v>466217696.21899313</v>
      </c>
      <c r="R23" s="709">
        <v>12.488978012207012</v>
      </c>
    </row>
    <row r="24" spans="1:18">
      <c r="A24" s="686">
        <v>18</v>
      </c>
      <c r="B24" s="674" t="s">
        <v>2066</v>
      </c>
      <c r="C24" s="18">
        <v>37508371.871528536</v>
      </c>
      <c r="D24" s="18"/>
      <c r="E24" s="18"/>
      <c r="F24" s="18">
        <v>1521088.6500223137</v>
      </c>
      <c r="G24" s="18">
        <v>1958624.4799999997</v>
      </c>
      <c r="H24" s="18">
        <v>-960750.86999999953</v>
      </c>
      <c r="I24" s="18">
        <v>-11306.14</v>
      </c>
      <c r="J24" s="18">
        <v>-915031.28000000026</v>
      </c>
      <c r="K24" s="18"/>
      <c r="L24" s="18"/>
      <c r="M24" s="18"/>
      <c r="N24" s="18">
        <v>19127790.278605018</v>
      </c>
      <c r="O24" s="18">
        <v>13296899.068255343</v>
      </c>
      <c r="P24" s="18">
        <v>944016.36493360833</v>
      </c>
      <c r="Q24" s="18">
        <v>4139666.1597345732</v>
      </c>
      <c r="R24" s="709">
        <v>6.1507996517856816</v>
      </c>
    </row>
    <row r="25" spans="1:18">
      <c r="A25" s="686">
        <v>19</v>
      </c>
      <c r="B25" s="674" t="s">
        <v>2067</v>
      </c>
      <c r="C25" s="18">
        <v>308944892.87537885</v>
      </c>
      <c r="D25" s="18"/>
      <c r="E25" s="18"/>
      <c r="F25" s="18">
        <v>4642.79</v>
      </c>
      <c r="G25" s="18">
        <v>9013670.8999999985</v>
      </c>
      <c r="H25" s="18">
        <v>-1041887.8599999999</v>
      </c>
      <c r="I25" s="18">
        <v>-0.15</v>
      </c>
      <c r="J25" s="18">
        <v>-1019541.2999999999</v>
      </c>
      <c r="K25" s="18"/>
      <c r="L25" s="18"/>
      <c r="M25" s="18"/>
      <c r="N25" s="18">
        <v>282435611.10537893</v>
      </c>
      <c r="O25" s="18">
        <v>9056682.3399999999</v>
      </c>
      <c r="P25" s="18"/>
      <c r="Q25" s="18">
        <v>17452599.429999996</v>
      </c>
      <c r="R25" s="709">
        <v>3.4068286153808036</v>
      </c>
    </row>
    <row r="26" spans="1:18">
      <c r="A26" s="686">
        <v>20</v>
      </c>
      <c r="B26" s="674" t="s">
        <v>2068</v>
      </c>
      <c r="C26" s="18">
        <v>145918941.25447673</v>
      </c>
      <c r="D26" s="18"/>
      <c r="E26" s="18"/>
      <c r="F26" s="18">
        <v>6005953.7993883053</v>
      </c>
      <c r="G26" s="18">
        <v>1662786.7</v>
      </c>
      <c r="H26" s="18">
        <v>-277584.28000000014</v>
      </c>
      <c r="I26" s="18">
        <v>-23238.369999999992</v>
      </c>
      <c r="J26" s="18">
        <v>-155981.20999999996</v>
      </c>
      <c r="K26" s="18"/>
      <c r="L26" s="18"/>
      <c r="M26" s="18"/>
      <c r="N26" s="18">
        <v>109221301.81552015</v>
      </c>
      <c r="O26" s="18">
        <v>3102299.8282286781</v>
      </c>
      <c r="P26" s="18"/>
      <c r="Q26" s="18">
        <v>33595339.61072775</v>
      </c>
      <c r="R26" s="709">
        <v>7.692752963809105</v>
      </c>
    </row>
    <row r="27" spans="1:18">
      <c r="A27" s="686">
        <v>21</v>
      </c>
      <c r="B27" s="674" t="s">
        <v>2069</v>
      </c>
      <c r="C27" s="18">
        <v>37913675.847784616</v>
      </c>
      <c r="D27" s="18"/>
      <c r="E27" s="18"/>
      <c r="F27" s="18"/>
      <c r="G27" s="18"/>
      <c r="H27" s="18">
        <v>-131550.04999999999</v>
      </c>
      <c r="I27" s="18"/>
      <c r="J27" s="18"/>
      <c r="K27" s="18"/>
      <c r="L27" s="18"/>
      <c r="M27" s="18"/>
      <c r="N27" s="18">
        <v>37796284.333364896</v>
      </c>
      <c r="O27" s="18"/>
      <c r="P27" s="18"/>
      <c r="Q27" s="18">
        <v>117391.51441971722</v>
      </c>
      <c r="R27" s="709">
        <v>2.3986861820724656</v>
      </c>
    </row>
    <row r="28" spans="1:18">
      <c r="A28" s="686">
        <v>22</v>
      </c>
      <c r="B28" s="674" t="s">
        <v>2070</v>
      </c>
      <c r="C28" s="18">
        <v>366736899.76346928</v>
      </c>
      <c r="D28" s="18"/>
      <c r="E28" s="18"/>
      <c r="F28" s="18">
        <v>103681604.56843883</v>
      </c>
      <c r="G28" s="18">
        <v>811700.19</v>
      </c>
      <c r="H28" s="18">
        <v>-1058162.98</v>
      </c>
      <c r="I28" s="18">
        <v>-232283.83000000002</v>
      </c>
      <c r="J28" s="18">
        <v>-547530.87999999989</v>
      </c>
      <c r="K28" s="18"/>
      <c r="L28" s="18"/>
      <c r="M28" s="18"/>
      <c r="N28" s="18">
        <v>312645556.20976788</v>
      </c>
      <c r="O28" s="18">
        <v>7448000.0257485062</v>
      </c>
      <c r="P28" s="18">
        <v>3103464.9607685702</v>
      </c>
      <c r="Q28" s="18">
        <v>43539878.567184299</v>
      </c>
      <c r="R28" s="709">
        <v>3.7925506207448318</v>
      </c>
    </row>
    <row r="29" spans="1:18">
      <c r="A29" s="686">
        <v>23</v>
      </c>
      <c r="B29" s="674" t="s">
        <v>2071</v>
      </c>
      <c r="C29" s="18">
        <v>70759773.416737631</v>
      </c>
      <c r="D29" s="18"/>
      <c r="E29" s="18"/>
      <c r="F29" s="18">
        <v>5771816.9151524017</v>
      </c>
      <c r="G29" s="18">
        <v>3323914.78</v>
      </c>
      <c r="H29" s="18">
        <v>-1247346.679999999</v>
      </c>
      <c r="I29" s="18">
        <v>-75096.449999999983</v>
      </c>
      <c r="J29" s="18">
        <v>-1054356.6499999999</v>
      </c>
      <c r="K29" s="18"/>
      <c r="L29" s="18"/>
      <c r="M29" s="18"/>
      <c r="N29" s="18">
        <v>50754496.349812485</v>
      </c>
      <c r="O29" s="18">
        <v>7128096.1727838013</v>
      </c>
      <c r="P29" s="18">
        <v>2154383.7140945527</v>
      </c>
      <c r="Q29" s="18">
        <v>10722797.180046774</v>
      </c>
      <c r="R29" s="709">
        <v>6.2654374211599162</v>
      </c>
    </row>
    <row r="30" spans="1:18">
      <c r="A30" s="686">
        <v>24</v>
      </c>
      <c r="B30" s="674" t="s">
        <v>2072</v>
      </c>
      <c r="C30" s="18">
        <v>288677860.30630922</v>
      </c>
      <c r="D30" s="18"/>
      <c r="E30" s="18"/>
      <c r="F30" s="18">
        <v>3272162.5823615226</v>
      </c>
      <c r="G30" s="18">
        <v>2464256.2200000002</v>
      </c>
      <c r="H30" s="18">
        <v>-1472636.830000001</v>
      </c>
      <c r="I30" s="18">
        <v>-11369.93</v>
      </c>
      <c r="J30" s="18">
        <v>-942225.44000000006</v>
      </c>
      <c r="K30" s="18"/>
      <c r="L30" s="18"/>
      <c r="M30" s="18"/>
      <c r="N30" s="18">
        <v>142312966.51250631</v>
      </c>
      <c r="O30" s="18">
        <v>5850701.4815533552</v>
      </c>
      <c r="P30" s="18"/>
      <c r="Q30" s="18">
        <v>140514192.31224942</v>
      </c>
      <c r="R30" s="709">
        <v>10.240607418802123</v>
      </c>
    </row>
    <row r="31" spans="1:18">
      <c r="A31" s="686">
        <v>25</v>
      </c>
      <c r="B31" s="674" t="s">
        <v>2073</v>
      </c>
      <c r="C31" s="18">
        <v>340209466.81133103</v>
      </c>
      <c r="D31" s="18"/>
      <c r="E31" s="18"/>
      <c r="F31" s="18">
        <v>52741974.185603023</v>
      </c>
      <c r="G31" s="18">
        <v>16298095.809999995</v>
      </c>
      <c r="H31" s="18">
        <v>-10926463.189999996</v>
      </c>
      <c r="I31" s="18">
        <v>-929296.89000000048</v>
      </c>
      <c r="J31" s="18">
        <v>-9552311.7000000011</v>
      </c>
      <c r="K31" s="18"/>
      <c r="L31" s="18"/>
      <c r="M31" s="18"/>
      <c r="N31" s="18">
        <v>215347412.6399073</v>
      </c>
      <c r="O31" s="18">
        <v>56562496.39065057</v>
      </c>
      <c r="P31" s="18">
        <v>1714519.5507586654</v>
      </c>
      <c r="Q31" s="18">
        <v>66585038.230014004</v>
      </c>
      <c r="R31" s="709">
        <v>6.9195897926401679</v>
      </c>
    </row>
    <row r="32" spans="1:18">
      <c r="A32" s="686">
        <v>26</v>
      </c>
      <c r="B32" s="674" t="s">
        <v>2074</v>
      </c>
      <c r="C32" s="18">
        <v>125841054.69001263</v>
      </c>
      <c r="D32" s="18"/>
      <c r="E32" s="18"/>
      <c r="F32" s="18">
        <v>10081627.192941584</v>
      </c>
      <c r="G32" s="18">
        <v>9889590.1500000022</v>
      </c>
      <c r="H32" s="18">
        <v>-6324899.7049999945</v>
      </c>
      <c r="I32" s="18">
        <v>-363200.89999999979</v>
      </c>
      <c r="J32" s="18">
        <v>-5785978.7599999998</v>
      </c>
      <c r="K32" s="18"/>
      <c r="L32" s="18"/>
      <c r="M32" s="18"/>
      <c r="N32" s="18">
        <v>94640880.539002851</v>
      </c>
      <c r="O32" s="18">
        <v>1749407.0338442852</v>
      </c>
      <c r="P32" s="18"/>
      <c r="Q32" s="18">
        <v>29450767.117165528</v>
      </c>
      <c r="R32" s="709">
        <v>6.0439229353301451</v>
      </c>
    </row>
    <row r="33" spans="1:18">
      <c r="A33" s="686">
        <v>27</v>
      </c>
      <c r="B33" s="674" t="s">
        <v>2075</v>
      </c>
      <c r="C33" s="18">
        <v>86860986.417824477</v>
      </c>
      <c r="D33" s="18"/>
      <c r="E33" s="18"/>
      <c r="F33" s="18">
        <v>8640011.6409984194</v>
      </c>
      <c r="G33" s="18">
        <v>1319438.8800000001</v>
      </c>
      <c r="H33" s="18">
        <v>-812249.27999999968</v>
      </c>
      <c r="I33" s="18">
        <v>-40034.35</v>
      </c>
      <c r="J33" s="18">
        <v>-616243.32000000007</v>
      </c>
      <c r="K33" s="18"/>
      <c r="L33" s="18"/>
      <c r="M33" s="18"/>
      <c r="N33" s="18">
        <v>43607862.320282176</v>
      </c>
      <c r="O33" s="18">
        <v>6393126.6739005623</v>
      </c>
      <c r="P33" s="18"/>
      <c r="Q33" s="18">
        <v>36859997.423641689</v>
      </c>
      <c r="R33" s="709">
        <v>9.96212484575776</v>
      </c>
    </row>
    <row r="34" spans="1:18">
      <c r="A34" s="686">
        <v>28</v>
      </c>
      <c r="B34" s="674" t="s">
        <v>2076</v>
      </c>
      <c r="C34" s="18">
        <v>744175827.63141203</v>
      </c>
      <c r="D34" s="18"/>
      <c r="E34" s="18"/>
      <c r="F34" s="18">
        <v>26976296.383123629</v>
      </c>
      <c r="G34" s="18">
        <v>38923950.479999997</v>
      </c>
      <c r="H34" s="18">
        <v>-17785442.593999993</v>
      </c>
      <c r="I34" s="18">
        <v>-577735.41000000027</v>
      </c>
      <c r="J34" s="18">
        <v>-16386507.319999997</v>
      </c>
      <c r="K34" s="18"/>
      <c r="L34" s="18"/>
      <c r="M34" s="18"/>
      <c r="N34" s="18">
        <v>465345666.001194</v>
      </c>
      <c r="O34" s="18">
        <v>24140054.280800931</v>
      </c>
      <c r="P34" s="18">
        <v>546887.94757993903</v>
      </c>
      <c r="Q34" s="18">
        <v>254143219.40183777</v>
      </c>
      <c r="R34" s="709">
        <v>7.322382320725783</v>
      </c>
    </row>
    <row r="35" spans="1:18">
      <c r="A35" s="686">
        <v>29</v>
      </c>
      <c r="B35" s="674" t="s">
        <v>2077</v>
      </c>
      <c r="C35" s="18">
        <v>49180294.85797561</v>
      </c>
      <c r="D35" s="18"/>
      <c r="E35" s="18"/>
      <c r="F35" s="18">
        <v>20921249.661947552</v>
      </c>
      <c r="G35" s="18">
        <v>1372702.1099999999</v>
      </c>
      <c r="H35" s="18">
        <v>-1524823.1799999997</v>
      </c>
      <c r="I35" s="18">
        <v>-641399.27000000014</v>
      </c>
      <c r="J35" s="18">
        <v>-828612.93</v>
      </c>
      <c r="K35" s="18"/>
      <c r="L35" s="18"/>
      <c r="M35" s="18"/>
      <c r="N35" s="18">
        <v>19464582.750696722</v>
      </c>
      <c r="O35" s="18">
        <v>9217971.2736186665</v>
      </c>
      <c r="P35" s="18">
        <v>166032.86548846998</v>
      </c>
      <c r="Q35" s="18">
        <v>20331707.968171757</v>
      </c>
      <c r="R35" s="709">
        <v>10.519689762141374</v>
      </c>
    </row>
    <row r="36" spans="1:18">
      <c r="A36" s="686">
        <v>30</v>
      </c>
      <c r="B36" s="674" t="s">
        <v>2078</v>
      </c>
      <c r="C36" s="18">
        <v>90735493.878475308</v>
      </c>
      <c r="D36" s="18"/>
      <c r="E36" s="18"/>
      <c r="F36" s="18">
        <v>1516818.7472079857</v>
      </c>
      <c r="G36" s="18">
        <v>5961602.7799999993</v>
      </c>
      <c r="H36" s="18">
        <v>-3458824.1099999985</v>
      </c>
      <c r="I36" s="18">
        <v>-17988.510000000002</v>
      </c>
      <c r="J36" s="18">
        <v>-3093469.9499999993</v>
      </c>
      <c r="K36" s="18"/>
      <c r="L36" s="18"/>
      <c r="M36" s="18"/>
      <c r="N36" s="18">
        <v>82125783.417594314</v>
      </c>
      <c r="O36" s="18">
        <v>1917285.335485812</v>
      </c>
      <c r="P36" s="18">
        <v>140990.22787374374</v>
      </c>
      <c r="Q36" s="18">
        <v>6551434.897521534</v>
      </c>
      <c r="R36" s="709">
        <v>3.023949889088867</v>
      </c>
    </row>
    <row r="37" spans="1:18">
      <c r="A37" s="686">
        <v>31</v>
      </c>
      <c r="B37" s="674" t="s">
        <v>2079</v>
      </c>
      <c r="C37" s="18">
        <v>41099827.908202752</v>
      </c>
      <c r="D37" s="18"/>
      <c r="E37" s="18"/>
      <c r="F37" s="18">
        <v>7371474.6187755372</v>
      </c>
      <c r="G37" s="18">
        <v>5657588.0600000005</v>
      </c>
      <c r="H37" s="18">
        <v>-1859169.6599999988</v>
      </c>
      <c r="I37" s="18">
        <v>-70936.829999999973</v>
      </c>
      <c r="J37" s="18">
        <v>-1716612.8999999997</v>
      </c>
      <c r="K37" s="18"/>
      <c r="L37" s="18"/>
      <c r="M37" s="18"/>
      <c r="N37" s="18">
        <v>28435455.687063701</v>
      </c>
      <c r="O37" s="18">
        <v>3310798.5963753602</v>
      </c>
      <c r="P37" s="18">
        <v>260519.21692260262</v>
      </c>
      <c r="Q37" s="18">
        <v>9093054.4078410994</v>
      </c>
      <c r="R37" s="709">
        <v>6.9424506649041948</v>
      </c>
    </row>
    <row r="38" spans="1:18">
      <c r="A38" s="686">
        <v>32</v>
      </c>
      <c r="B38" s="674" t="s">
        <v>2080</v>
      </c>
      <c r="C38" s="18">
        <v>55804798.360858992</v>
      </c>
      <c r="D38" s="18"/>
      <c r="E38" s="18"/>
      <c r="F38" s="18">
        <v>1618324.5587236397</v>
      </c>
      <c r="G38" s="18">
        <v>1588809.75</v>
      </c>
      <c r="H38" s="18">
        <v>-3424947.35</v>
      </c>
      <c r="I38" s="18">
        <v>-378687.98</v>
      </c>
      <c r="J38" s="18">
        <v>-2809949.92</v>
      </c>
      <c r="K38" s="18"/>
      <c r="L38" s="18"/>
      <c r="M38" s="18"/>
      <c r="N38" s="18">
        <v>47379240.807357892</v>
      </c>
      <c r="O38" s="18">
        <v>5718011.4414012488</v>
      </c>
      <c r="P38" s="18">
        <v>143854.98731019528</v>
      </c>
      <c r="Q38" s="18">
        <v>2563691.1247890727</v>
      </c>
      <c r="R38" s="709">
        <v>0.11438514096022975</v>
      </c>
    </row>
    <row r="39" spans="1:18">
      <c r="A39" s="686">
        <v>33</v>
      </c>
      <c r="B39" s="674" t="s">
        <v>2081</v>
      </c>
      <c r="C39" s="18">
        <v>80994909.666921228</v>
      </c>
      <c r="D39" s="18"/>
      <c r="E39" s="18"/>
      <c r="F39" s="18">
        <v>10338400.536649082</v>
      </c>
      <c r="G39" s="18">
        <v>5505150.6599999992</v>
      </c>
      <c r="H39" s="18">
        <v>-2112316.0000000009</v>
      </c>
      <c r="I39" s="18">
        <v>-109602.27999999998</v>
      </c>
      <c r="J39" s="18">
        <v>-1943787.4500000002</v>
      </c>
      <c r="K39" s="18"/>
      <c r="L39" s="18"/>
      <c r="M39" s="18"/>
      <c r="N39" s="18">
        <v>32560178.043949723</v>
      </c>
      <c r="O39" s="18">
        <v>15991473.555468976</v>
      </c>
      <c r="P39" s="18">
        <v>2388819.7413784885</v>
      </c>
      <c r="Q39" s="18">
        <v>30054438.32612399</v>
      </c>
      <c r="R39" s="709">
        <v>10.30323048762266</v>
      </c>
    </row>
    <row r="40" spans="1:18">
      <c r="A40" s="686">
        <v>34</v>
      </c>
      <c r="B40" s="670" t="s">
        <v>2082</v>
      </c>
      <c r="C40" s="18">
        <v>4814280998.0125732</v>
      </c>
      <c r="D40" s="18">
        <v>2263182326.7526135</v>
      </c>
      <c r="E40" s="18"/>
      <c r="F40" s="18">
        <v>934260037.91744661</v>
      </c>
      <c r="G40" s="18">
        <v>7269869.2800000021</v>
      </c>
      <c r="H40" s="18">
        <v>-4235555.6268209945</v>
      </c>
      <c r="I40" s="18">
        <v>-2127370.8507400001</v>
      </c>
      <c r="J40" s="18">
        <v>-945357.08000000007</v>
      </c>
      <c r="K40" s="18"/>
      <c r="L40" s="18"/>
      <c r="M40" s="18"/>
      <c r="N40" s="18">
        <v>3650915666.1787119</v>
      </c>
      <c r="O40" s="18">
        <v>813349723.37776852</v>
      </c>
      <c r="P40" s="18">
        <v>59747868.400486298</v>
      </c>
      <c r="Q40" s="18">
        <v>290267740.0556137</v>
      </c>
      <c r="R40" s="709">
        <v>4.6058648155681068</v>
      </c>
    </row>
    <row r="41" spans="1:18">
      <c r="A41" s="686">
        <v>35</v>
      </c>
      <c r="B41" s="674" t="s">
        <v>2083</v>
      </c>
      <c r="C41" s="18">
        <v>4612170992.8691339</v>
      </c>
      <c r="D41" s="18">
        <v>2166788600.0249324</v>
      </c>
      <c r="E41" s="18"/>
      <c r="F41" s="18">
        <v>913641332.50702119</v>
      </c>
      <c r="G41" s="18">
        <v>151507.91</v>
      </c>
      <c r="H41" s="18">
        <v>-3186268.5968210027</v>
      </c>
      <c r="I41" s="18">
        <v>-2023318.010740001</v>
      </c>
      <c r="J41" s="18">
        <v>-89119.16</v>
      </c>
      <c r="K41" s="18"/>
      <c r="L41" s="18"/>
      <c r="M41" s="18"/>
      <c r="N41" s="18">
        <v>3573506613.5381289</v>
      </c>
      <c r="O41" s="18">
        <v>760560927.10927975</v>
      </c>
      <c r="P41" s="18">
        <v>26882314.209344998</v>
      </c>
      <c r="Q41" s="18">
        <v>251221138.01238266</v>
      </c>
      <c r="R41" s="709">
        <v>4.4124938495005752</v>
      </c>
    </row>
    <row r="42" spans="1:18">
      <c r="A42" s="686">
        <v>36</v>
      </c>
      <c r="B42" s="674" t="s">
        <v>2084</v>
      </c>
      <c r="C42" s="18">
        <v>3447563712.3340998</v>
      </c>
      <c r="D42" s="18">
        <v>1483965772.2016346</v>
      </c>
      <c r="E42" s="18"/>
      <c r="F42" s="18">
        <v>853901293.89511776</v>
      </c>
      <c r="G42" s="18">
        <v>151507.91</v>
      </c>
      <c r="H42" s="18">
        <v>-2507510.7332400018</v>
      </c>
      <c r="I42" s="18">
        <v>-1707886.7807400005</v>
      </c>
      <c r="J42" s="18">
        <v>-89119.16</v>
      </c>
      <c r="K42" s="18"/>
      <c r="L42" s="18"/>
      <c r="M42" s="18"/>
      <c r="N42" s="18">
        <v>2804730846.1042185</v>
      </c>
      <c r="O42" s="18">
        <v>483118823.0590688</v>
      </c>
      <c r="P42" s="18">
        <v>9785396.033431109</v>
      </c>
      <c r="Q42" s="18">
        <v>149928647.13738352</v>
      </c>
      <c r="R42" s="709">
        <v>4.0695535926077007</v>
      </c>
    </row>
    <row r="43" spans="1:18">
      <c r="A43" s="686">
        <v>37</v>
      </c>
      <c r="B43" s="674" t="s">
        <v>2085</v>
      </c>
      <c r="C43" s="18">
        <v>51565923.830512956</v>
      </c>
      <c r="D43" s="18">
        <v>36057161.736296386</v>
      </c>
      <c r="E43" s="18"/>
      <c r="F43" s="18">
        <v>9186623.6881787665</v>
      </c>
      <c r="G43" s="18">
        <v>7118361.370000001</v>
      </c>
      <c r="H43" s="18">
        <v>-988540.76</v>
      </c>
      <c r="I43" s="18">
        <v>-74682</v>
      </c>
      <c r="J43" s="18">
        <v>-856237.92</v>
      </c>
      <c r="K43" s="18"/>
      <c r="L43" s="18"/>
      <c r="M43" s="18"/>
      <c r="N43" s="18">
        <v>40937310.188588344</v>
      </c>
      <c r="O43" s="18">
        <v>6096755.1964750784</v>
      </c>
      <c r="P43" s="18">
        <v>1418324.0954495238</v>
      </c>
      <c r="Q43" s="18">
        <v>3113534.3499999996</v>
      </c>
      <c r="R43" s="709">
        <v>3.1742025724701706</v>
      </c>
    </row>
    <row r="44" spans="1:18">
      <c r="A44" s="686">
        <v>38</v>
      </c>
      <c r="B44" s="674" t="s">
        <v>2086</v>
      </c>
      <c r="C44" s="18">
        <v>150544081.31293547</v>
      </c>
      <c r="D44" s="18">
        <v>60336564.991382875</v>
      </c>
      <c r="E44" s="18"/>
      <c r="F44" s="18">
        <v>11432081.722247245</v>
      </c>
      <c r="G44" s="18"/>
      <c r="H44" s="18">
        <v>-60746.26999999999</v>
      </c>
      <c r="I44" s="18">
        <v>-29370.84</v>
      </c>
      <c r="J44" s="18"/>
      <c r="K44" s="18"/>
      <c r="L44" s="18"/>
      <c r="M44" s="18"/>
      <c r="N44" s="18">
        <v>36471742.451998487</v>
      </c>
      <c r="O44" s="18">
        <v>46692041.072014034</v>
      </c>
      <c r="P44" s="18">
        <v>31447230.09569177</v>
      </c>
      <c r="Q44" s="18">
        <v>35933067.693231106</v>
      </c>
      <c r="R44" s="709">
        <v>11.011472964609109</v>
      </c>
    </row>
    <row r="45" spans="1:18">
      <c r="A45" s="686">
        <v>39</v>
      </c>
      <c r="B45" s="670" t="s">
        <v>2087</v>
      </c>
      <c r="C45" s="18">
        <v>313142001.14540142</v>
      </c>
      <c r="D45" s="18"/>
      <c r="E45" s="18"/>
      <c r="F45" s="18">
        <v>21511769.209557064</v>
      </c>
      <c r="G45" s="18">
        <v>1883094.42</v>
      </c>
      <c r="H45" s="18">
        <v>-655543.89000000025</v>
      </c>
      <c r="I45" s="18">
        <v>-146995.87</v>
      </c>
      <c r="J45" s="18">
        <v>-357053.91</v>
      </c>
      <c r="K45" s="18"/>
      <c r="L45" s="18"/>
      <c r="M45" s="18"/>
      <c r="N45" s="18">
        <v>206447153.84733677</v>
      </c>
      <c r="O45" s="18">
        <v>81082081.587325707</v>
      </c>
      <c r="P45" s="18">
        <v>15066637.243768822</v>
      </c>
      <c r="Q45" s="18">
        <v>10546128.466969788</v>
      </c>
      <c r="R45" s="709">
        <v>4.9822716887234604</v>
      </c>
    </row>
    <row r="46" spans="1:18">
      <c r="A46" s="686">
        <v>40</v>
      </c>
      <c r="B46" s="670" t="s">
        <v>2088</v>
      </c>
      <c r="C46" s="18">
        <v>2542497481.3620481</v>
      </c>
      <c r="D46" s="18"/>
      <c r="E46" s="18"/>
      <c r="F46" s="18">
        <v>147810326.19416842</v>
      </c>
      <c r="G46" s="18">
        <v>80524248.210000008</v>
      </c>
      <c r="H46" s="18">
        <v>-33842818.689999975</v>
      </c>
      <c r="I46" s="18">
        <v>-2524092.8000000073</v>
      </c>
      <c r="J46" s="18">
        <v>-24557259.13000001</v>
      </c>
      <c r="K46" s="18"/>
      <c r="L46" s="18"/>
      <c r="M46" s="18"/>
      <c r="N46" s="18">
        <v>1072329206.4824684</v>
      </c>
      <c r="O46" s="18">
        <v>237610161.18763834</v>
      </c>
      <c r="P46" s="18">
        <v>107542880.91419044</v>
      </c>
      <c r="Q46" s="18">
        <v>1125015232.7777476</v>
      </c>
      <c r="R46" s="709">
        <v>12.926926866642956</v>
      </c>
    </row>
    <row r="47" spans="1:18">
      <c r="A47" s="686">
        <v>41</v>
      </c>
      <c r="B47" s="674" t="s">
        <v>2089</v>
      </c>
      <c r="C47" s="18">
        <v>1741612485.9493225</v>
      </c>
      <c r="D47" s="18"/>
      <c r="E47" s="18"/>
      <c r="F47" s="18">
        <v>67822357.717100427</v>
      </c>
      <c r="G47" s="18">
        <v>26976422.160000019</v>
      </c>
      <c r="H47" s="18">
        <v>-13055294.740000011</v>
      </c>
      <c r="I47" s="18">
        <v>-566291.78000000073</v>
      </c>
      <c r="J47" s="18">
        <v>-10862973.140000004</v>
      </c>
      <c r="K47" s="18"/>
      <c r="L47" s="18"/>
      <c r="M47" s="18"/>
      <c r="N47" s="18">
        <v>519314743.78666294</v>
      </c>
      <c r="O47" s="18">
        <v>111053989.97420649</v>
      </c>
      <c r="P47" s="18">
        <v>60510449.353303999</v>
      </c>
      <c r="Q47" s="18">
        <v>1050733302.8351461</v>
      </c>
      <c r="R47" s="709">
        <v>16.318682621282399</v>
      </c>
    </row>
    <row r="48" spans="1:18">
      <c r="A48" s="686">
        <v>42</v>
      </c>
      <c r="B48" s="674" t="s">
        <v>2090</v>
      </c>
      <c r="C48" s="18">
        <v>267066384.80372936</v>
      </c>
      <c r="D48" s="18"/>
      <c r="E48" s="18"/>
      <c r="F48" s="18">
        <v>19199955.822650589</v>
      </c>
      <c r="G48" s="18">
        <v>25195244.010000002</v>
      </c>
      <c r="H48" s="18">
        <v>-11913656.260000013</v>
      </c>
      <c r="I48" s="18">
        <v>-816320.76999999955</v>
      </c>
      <c r="J48" s="18">
        <v>-6319992.3399999989</v>
      </c>
      <c r="K48" s="18"/>
      <c r="L48" s="18"/>
      <c r="M48" s="18"/>
      <c r="N48" s="18">
        <v>174787874.7956326</v>
      </c>
      <c r="O48" s="18">
        <v>23305997.827277783</v>
      </c>
      <c r="P48" s="18">
        <v>37646365.865484685</v>
      </c>
      <c r="Q48" s="18">
        <v>31326146.315334044</v>
      </c>
      <c r="R48" s="709">
        <v>6.1220213843960529</v>
      </c>
    </row>
    <row r="49" spans="1:18">
      <c r="A49" s="686">
        <v>43</v>
      </c>
      <c r="B49" s="674" t="s">
        <v>2091</v>
      </c>
      <c r="C49" s="18">
        <v>533818610.6089927</v>
      </c>
      <c r="D49" s="18"/>
      <c r="E49" s="18"/>
      <c r="F49" s="18">
        <v>60788012.654417761</v>
      </c>
      <c r="G49" s="18">
        <v>28352582.039999995</v>
      </c>
      <c r="H49" s="18">
        <v>-8873867.6899999771</v>
      </c>
      <c r="I49" s="18">
        <v>-1141480.2500000021</v>
      </c>
      <c r="J49" s="18">
        <v>-7374293.6500000013</v>
      </c>
      <c r="K49" s="18"/>
      <c r="L49" s="18"/>
      <c r="M49" s="18"/>
      <c r="N49" s="18">
        <v>378226587.90017033</v>
      </c>
      <c r="O49" s="18">
        <v>103250173.38615425</v>
      </c>
      <c r="P49" s="18">
        <v>9386065.6954018343</v>
      </c>
      <c r="Q49" s="18">
        <v>42955783.627269149</v>
      </c>
      <c r="R49" s="709">
        <v>5.2596200104435145</v>
      </c>
    </row>
    <row r="50" spans="1:18">
      <c r="A50" s="686">
        <v>44</v>
      </c>
      <c r="B50" s="670" t="s">
        <v>2092</v>
      </c>
      <c r="C50" s="18">
        <v>4002932042.243032</v>
      </c>
      <c r="D50" s="18"/>
      <c r="E50" s="18"/>
      <c r="F50" s="18">
        <v>371845221.82774258</v>
      </c>
      <c r="G50" s="18">
        <v>76539127.420000002</v>
      </c>
      <c r="H50" s="18">
        <v>-31993959.892559465</v>
      </c>
      <c r="I50" s="18">
        <v>-7352568.2899999972</v>
      </c>
      <c r="J50" s="18">
        <v>-18318912.759999976</v>
      </c>
      <c r="K50" s="18"/>
      <c r="L50" s="18"/>
      <c r="M50" s="18"/>
      <c r="N50" s="18">
        <v>2505445666.9254317</v>
      </c>
      <c r="O50" s="18">
        <v>406548775.1617685</v>
      </c>
      <c r="P50" s="18">
        <v>27240260.20161391</v>
      </c>
      <c r="Q50" s="18">
        <v>1063697339.954264</v>
      </c>
      <c r="R50" s="709">
        <v>7.5890214961814975</v>
      </c>
    </row>
    <row r="51" spans="1:18">
      <c r="A51" s="686">
        <v>45</v>
      </c>
      <c r="B51" s="670" t="s">
        <v>2093</v>
      </c>
      <c r="C51" s="18">
        <v>1760799439.0766671</v>
      </c>
      <c r="D51" s="18">
        <v>13903788.982000617</v>
      </c>
      <c r="E51" s="18"/>
      <c r="F51" s="18">
        <v>84022554.111062661</v>
      </c>
      <c r="G51" s="18">
        <v>82825390.47999984</v>
      </c>
      <c r="H51" s="18">
        <v>-35787215.966299802</v>
      </c>
      <c r="I51" s="18">
        <v>-2281267.9663000042</v>
      </c>
      <c r="J51" s="18">
        <v>-32160287.179999996</v>
      </c>
      <c r="K51" s="18"/>
      <c r="L51" s="18"/>
      <c r="M51" s="18"/>
      <c r="N51" s="18">
        <v>1292848796.9696839</v>
      </c>
      <c r="O51" s="18">
        <v>332148924.99767166</v>
      </c>
      <c r="P51" s="18">
        <v>56014401.479991123</v>
      </c>
      <c r="Q51" s="18">
        <v>79787315.629345268</v>
      </c>
      <c r="R51" s="709">
        <v>4.7023319777375177</v>
      </c>
    </row>
    <row r="52" spans="1:18">
      <c r="A52" s="686">
        <v>46</v>
      </c>
      <c r="B52" s="674" t="s">
        <v>2094</v>
      </c>
      <c r="C52" s="18">
        <v>1139030054.8518267</v>
      </c>
      <c r="D52" s="18">
        <v>13903788.982000619</v>
      </c>
      <c r="E52" s="18"/>
      <c r="F52" s="18">
        <v>58393901.899221435</v>
      </c>
      <c r="G52" s="18">
        <v>27985328.320000015</v>
      </c>
      <c r="H52" s="18">
        <v>-11160167.499999957</v>
      </c>
      <c r="I52" s="18">
        <v>-1811438.6100000029</v>
      </c>
      <c r="J52" s="18">
        <v>-8473252.5300000142</v>
      </c>
      <c r="K52" s="18"/>
      <c r="L52" s="18"/>
      <c r="M52" s="18"/>
      <c r="N52" s="18">
        <v>880598624.24284422</v>
      </c>
      <c r="O52" s="18">
        <v>192248527.6941627</v>
      </c>
      <c r="P52" s="18">
        <v>32483607.416116782</v>
      </c>
      <c r="Q52" s="18">
        <v>33699295.498700909</v>
      </c>
      <c r="R52" s="709">
        <v>4.4423316365976628</v>
      </c>
    </row>
    <row r="53" spans="1:18">
      <c r="A53" s="686">
        <v>47</v>
      </c>
      <c r="B53" s="674" t="s">
        <v>2095</v>
      </c>
      <c r="C53" s="18">
        <v>120700785.99368827</v>
      </c>
      <c r="D53" s="18"/>
      <c r="E53" s="18"/>
      <c r="F53" s="18">
        <v>1959654.8477523697</v>
      </c>
      <c r="G53" s="18">
        <v>681913.62</v>
      </c>
      <c r="H53" s="18">
        <v>-401899.8299999999</v>
      </c>
      <c r="I53" s="18">
        <v>-20557.579999999994</v>
      </c>
      <c r="J53" s="18">
        <v>-191396.36</v>
      </c>
      <c r="K53" s="18"/>
      <c r="L53" s="18"/>
      <c r="M53" s="18"/>
      <c r="N53" s="18">
        <v>116647900.67697445</v>
      </c>
      <c r="O53" s="18">
        <v>2247062.0276447721</v>
      </c>
      <c r="P53" s="18"/>
      <c r="Q53" s="18">
        <v>1805823.2890690786</v>
      </c>
      <c r="R53" s="709">
        <v>2.3606608373532909</v>
      </c>
    </row>
    <row r="54" spans="1:18">
      <c r="A54" s="686">
        <v>48</v>
      </c>
      <c r="B54" s="674" t="s">
        <v>2096</v>
      </c>
      <c r="C54" s="18">
        <v>6332657.7242520293</v>
      </c>
      <c r="D54" s="18"/>
      <c r="E54" s="18"/>
      <c r="F54" s="18">
        <v>5687334.270448355</v>
      </c>
      <c r="G54" s="18"/>
      <c r="H54" s="18">
        <v>-303205.6362999999</v>
      </c>
      <c r="I54" s="18">
        <v>-303077.78629999986</v>
      </c>
      <c r="J54" s="18"/>
      <c r="K54" s="18"/>
      <c r="L54" s="18"/>
      <c r="M54" s="18"/>
      <c r="N54" s="18">
        <v>5953430.2090258552</v>
      </c>
      <c r="O54" s="18">
        <v>375635.85565151507</v>
      </c>
      <c r="P54" s="18"/>
      <c r="Q54" s="18">
        <v>3591.6595746591343</v>
      </c>
      <c r="R54" s="709">
        <v>2.5706348492590871</v>
      </c>
    </row>
    <row r="55" spans="1:18">
      <c r="A55" s="686">
        <v>49</v>
      </c>
      <c r="B55" s="674" t="s">
        <v>2097</v>
      </c>
      <c r="C55" s="18">
        <v>442942514.80710346</v>
      </c>
      <c r="D55" s="18"/>
      <c r="E55" s="18"/>
      <c r="F55" s="18">
        <v>17298671.712512612</v>
      </c>
      <c r="G55" s="18">
        <v>54076647.870000005</v>
      </c>
      <c r="H55" s="18">
        <v>-23880825.749999922</v>
      </c>
      <c r="I55" s="18">
        <v>-135659.12</v>
      </c>
      <c r="J55" s="18">
        <v>-23482498.48</v>
      </c>
      <c r="K55" s="18"/>
      <c r="L55" s="18"/>
      <c r="M55" s="18"/>
      <c r="N55" s="18">
        <v>253125975.00847971</v>
      </c>
      <c r="O55" s="18">
        <v>123117528.99142328</v>
      </c>
      <c r="P55" s="18">
        <v>23167672.571804833</v>
      </c>
      <c r="Q55" s="18">
        <v>43531338.235395201</v>
      </c>
      <c r="R55" s="709">
        <v>6.2230667335778884</v>
      </c>
    </row>
    <row r="56" spans="1:18">
      <c r="A56" s="686">
        <v>50</v>
      </c>
      <c r="B56" s="674" t="s">
        <v>2098</v>
      </c>
      <c r="C56" s="18">
        <v>51793425.699823156</v>
      </c>
      <c r="D56" s="18"/>
      <c r="E56" s="18"/>
      <c r="F56" s="18">
        <v>682991.38112793292</v>
      </c>
      <c r="G56" s="18">
        <v>81500.67</v>
      </c>
      <c r="H56" s="18">
        <v>-41117.249999999913</v>
      </c>
      <c r="I56" s="18">
        <v>-10534.870000000003</v>
      </c>
      <c r="J56" s="18">
        <v>-13139.809999999998</v>
      </c>
      <c r="K56" s="18"/>
      <c r="L56" s="18"/>
      <c r="M56" s="18"/>
      <c r="N56" s="18">
        <v>36522866.832358226</v>
      </c>
      <c r="O56" s="18">
        <v>14160170.428790051</v>
      </c>
      <c r="P56" s="18">
        <v>363121.49206951656</v>
      </c>
      <c r="Q56" s="18">
        <v>747266.94660533033</v>
      </c>
      <c r="R56" s="709">
        <v>3.1114020715219519</v>
      </c>
    </row>
    <row r="57" spans="1:18">
      <c r="A57" s="686">
        <v>51</v>
      </c>
      <c r="B57" s="670" t="s">
        <v>2099</v>
      </c>
      <c r="C57" s="18">
        <v>294711335.92981744</v>
      </c>
      <c r="D57" s="18"/>
      <c r="E57" s="18"/>
      <c r="F57" s="18">
        <v>77696648.070352435</v>
      </c>
      <c r="G57" s="18">
        <v>29592282.259999998</v>
      </c>
      <c r="H57" s="18">
        <v>-6670808.679999996</v>
      </c>
      <c r="I57" s="18">
        <v>-675251.15</v>
      </c>
      <c r="J57" s="18">
        <v>-5707470.8300000019</v>
      </c>
      <c r="K57" s="18"/>
      <c r="L57" s="18"/>
      <c r="M57" s="18"/>
      <c r="N57" s="18">
        <v>179499338.34814751</v>
      </c>
      <c r="O57" s="18">
        <v>86610262.732882455</v>
      </c>
      <c r="P57" s="18">
        <v>14557234.226950925</v>
      </c>
      <c r="Q57" s="18">
        <v>14044500.621836416</v>
      </c>
      <c r="R57" s="709">
        <v>5.5237594531742289</v>
      </c>
    </row>
    <row r="58" spans="1:18">
      <c r="A58" s="686">
        <v>52</v>
      </c>
      <c r="B58" s="670" t="s">
        <v>2100</v>
      </c>
      <c r="C58" s="18">
        <v>15042089370.90267</v>
      </c>
      <c r="D58" s="18"/>
      <c r="E58" s="18"/>
      <c r="F58" s="18">
        <v>989284250.01008403</v>
      </c>
      <c r="G58" s="18">
        <v>211064484.90999997</v>
      </c>
      <c r="H58" s="18">
        <v>-65715927.419482939</v>
      </c>
      <c r="I58" s="18">
        <v>-3545275.3468499989</v>
      </c>
      <c r="J58" s="18">
        <v>-56940375.069999993</v>
      </c>
      <c r="K58" s="18"/>
      <c r="L58" s="18"/>
      <c r="M58" s="18"/>
      <c r="N58" s="18">
        <v>4989080602.7300501</v>
      </c>
      <c r="O58" s="18">
        <v>2181491637.6982231</v>
      </c>
      <c r="P58" s="18">
        <v>3866478099.6072679</v>
      </c>
      <c r="Q58" s="18">
        <v>4005039030.8670588</v>
      </c>
      <c r="R58" s="709">
        <v>12.267217056598335</v>
      </c>
    </row>
    <row r="59" spans="1:18">
      <c r="A59" s="687">
        <v>53</v>
      </c>
      <c r="B59" s="89" t="s">
        <v>2101</v>
      </c>
      <c r="C59" s="300">
        <v>5460292911.0488195</v>
      </c>
      <c r="D59" s="300"/>
      <c r="E59" s="300"/>
      <c r="F59" s="300">
        <v>348676358.05644101</v>
      </c>
      <c r="G59" s="300">
        <v>92851891.8200057</v>
      </c>
      <c r="H59" s="300">
        <v>-60123094.148013175</v>
      </c>
      <c r="I59" s="300">
        <v>-12481950.560000001</v>
      </c>
      <c r="J59" s="300">
        <v>-39537835.299999975</v>
      </c>
      <c r="K59" s="300"/>
      <c r="L59" s="300"/>
      <c r="M59" s="300"/>
      <c r="N59" s="300">
        <v>4166590208.7099199</v>
      </c>
      <c r="O59" s="300">
        <v>725562704.25378335</v>
      </c>
      <c r="P59" s="300">
        <v>93808426.80843316</v>
      </c>
      <c r="Q59" s="300">
        <v>474331571.27671367</v>
      </c>
      <c r="R59" s="708">
        <v>4.7932686500004698</v>
      </c>
    </row>
    <row r="60" spans="1:18">
      <c r="A60" s="686">
        <v>54</v>
      </c>
      <c r="B60" s="670" t="s">
        <v>2102</v>
      </c>
      <c r="C60" s="18">
        <v>1825326179.1289873</v>
      </c>
      <c r="D60" s="18"/>
      <c r="E60" s="18"/>
      <c r="F60" s="18">
        <v>17168561.10723627</v>
      </c>
      <c r="G60" s="18">
        <v>6227479.4700000007</v>
      </c>
      <c r="H60" s="18">
        <v>-2705864.8911956507</v>
      </c>
      <c r="I60" s="18">
        <v>-584325.72</v>
      </c>
      <c r="J60" s="18">
        <v>-631201.50000000012</v>
      </c>
      <c r="K60" s="18"/>
      <c r="L60" s="18"/>
      <c r="M60" s="18"/>
      <c r="N60" s="18">
        <v>1547874688.7361398</v>
      </c>
      <c r="O60" s="18">
        <v>240321745.69216055</v>
      </c>
      <c r="P60" s="18">
        <v>5203619.7608611966</v>
      </c>
      <c r="Q60" s="18">
        <v>31926124.939828351</v>
      </c>
      <c r="R60" s="709">
        <v>3.4722778234903848</v>
      </c>
    </row>
    <row r="61" spans="1:18">
      <c r="A61" s="686">
        <v>55</v>
      </c>
      <c r="B61" s="670" t="s">
        <v>2103</v>
      </c>
      <c r="C61" s="18">
        <v>3634966731.9198799</v>
      </c>
      <c r="D61" s="18"/>
      <c r="E61" s="18"/>
      <c r="F61" s="18">
        <v>331507796.94920403</v>
      </c>
      <c r="G61" s="18">
        <v>86624412.350005686</v>
      </c>
      <c r="H61" s="18">
        <v>-57417229.256817505</v>
      </c>
      <c r="I61" s="18">
        <v>-11897624.84</v>
      </c>
      <c r="J61" s="18">
        <v>-38906633.800000004</v>
      </c>
      <c r="K61" s="18"/>
      <c r="L61" s="18"/>
      <c r="M61" s="18"/>
      <c r="N61" s="18">
        <v>2618715519.9737701</v>
      </c>
      <c r="O61" s="18">
        <v>485240958.56162536</v>
      </c>
      <c r="P61" s="18">
        <v>88604807.047571942</v>
      </c>
      <c r="Q61" s="18">
        <v>442405446.33688533</v>
      </c>
      <c r="R61" s="709">
        <v>5.4247948447343184</v>
      </c>
    </row>
    <row r="62" spans="1:18">
      <c r="A62" s="707">
        <v>56</v>
      </c>
      <c r="B62" s="705" t="s">
        <v>360</v>
      </c>
      <c r="C62" s="706">
        <v>40312280988.071907</v>
      </c>
      <c r="D62" s="706">
        <v>2338248600.8796277</v>
      </c>
      <c r="E62" s="706"/>
      <c r="F62" s="706">
        <v>3858203663.6187</v>
      </c>
      <c r="G62" s="706">
        <v>849832455.10000169</v>
      </c>
      <c r="H62" s="706">
        <v>-369467243.41486871</v>
      </c>
      <c r="I62" s="706">
        <v>-41125504.763213903</v>
      </c>
      <c r="J62" s="706">
        <v>-292371397.36000037</v>
      </c>
      <c r="K62" s="706"/>
      <c r="L62" s="706"/>
      <c r="M62" s="706"/>
      <c r="N62" s="706">
        <v>21800383890.253498</v>
      </c>
      <c r="O62" s="706">
        <v>5475575288.6438818</v>
      </c>
      <c r="P62" s="706">
        <v>4549388405.6272087</v>
      </c>
      <c r="Q62" s="706">
        <v>8486933403.5486088</v>
      </c>
      <c r="R62" s="710">
        <v>7.7516081274530162</v>
      </c>
    </row>
    <row r="63" spans="1:18" ht="26.15" customHeight="1">
      <c r="A63" s="939" t="s">
        <v>2104</v>
      </c>
      <c r="B63" s="939"/>
      <c r="C63" s="939"/>
      <c r="D63" s="939"/>
      <c r="E63" s="939"/>
      <c r="F63" s="939"/>
      <c r="G63" s="939"/>
      <c r="H63" s="939"/>
      <c r="I63" s="669"/>
      <c r="J63" s="669"/>
      <c r="K63" s="669"/>
      <c r="L63" s="669"/>
      <c r="M63" s="669"/>
      <c r="N63" s="669"/>
      <c r="O63" s="669"/>
      <c r="P63" s="669"/>
      <c r="Q63" s="669"/>
      <c r="R63" s="669"/>
    </row>
    <row r="64" spans="1:18">
      <c r="A64" s="688"/>
      <c r="B64" s="669"/>
      <c r="C64" s="669"/>
      <c r="D64" s="669"/>
      <c r="E64" s="669"/>
      <c r="F64" s="669"/>
      <c r="G64" s="669"/>
      <c r="H64" s="669"/>
      <c r="I64" s="669"/>
      <c r="J64" s="669"/>
      <c r="K64" s="669"/>
      <c r="L64" s="669"/>
      <c r="M64" s="669"/>
      <c r="N64" s="669"/>
      <c r="O64" s="669"/>
      <c r="P64" s="669"/>
      <c r="Q64" s="669"/>
      <c r="R64" s="669"/>
    </row>
    <row r="65" spans="1:18">
      <c r="A65" s="774" t="s">
        <v>2283</v>
      </c>
      <c r="B65" s="769"/>
      <c r="C65" s="769"/>
      <c r="D65" s="769"/>
      <c r="E65" s="769"/>
      <c r="F65" s="769"/>
      <c r="G65" s="769"/>
      <c r="H65" s="769"/>
      <c r="I65" s="769"/>
      <c r="J65" s="769"/>
      <c r="K65" s="769"/>
      <c r="L65" s="769"/>
      <c r="M65" s="769"/>
      <c r="N65" s="769"/>
      <c r="O65" s="769"/>
      <c r="P65" s="769"/>
      <c r="Q65" s="769"/>
      <c r="R65" s="769"/>
    </row>
    <row r="66" spans="1:18" ht="29.5" customHeight="1">
      <c r="A66" s="940" t="s">
        <v>2284</v>
      </c>
      <c r="B66" s="940"/>
      <c r="C66" s="940"/>
      <c r="D66" s="940"/>
      <c r="E66" s="940"/>
      <c r="F66" s="940"/>
      <c r="G66" s="940"/>
      <c r="H66" s="940"/>
      <c r="I66" s="940"/>
      <c r="J66" s="940"/>
      <c r="K66" s="940"/>
      <c r="L66" s="940"/>
      <c r="M66" s="940"/>
      <c r="N66" s="940"/>
      <c r="O66" s="940"/>
      <c r="P66" s="940"/>
      <c r="Q66" s="940"/>
      <c r="R66" s="940"/>
    </row>
    <row r="67" spans="1:18" ht="29.5" customHeight="1">
      <c r="A67" s="940" t="s">
        <v>2299</v>
      </c>
      <c r="B67" s="940"/>
      <c r="C67" s="940"/>
      <c r="D67" s="940"/>
      <c r="E67" s="940"/>
      <c r="F67" s="940"/>
      <c r="G67" s="940"/>
      <c r="H67" s="940"/>
      <c r="I67" s="940"/>
      <c r="J67" s="940"/>
      <c r="K67" s="940"/>
      <c r="L67" s="940"/>
      <c r="M67" s="940"/>
      <c r="N67" s="940"/>
      <c r="O67" s="940"/>
      <c r="P67" s="940"/>
      <c r="Q67" s="940"/>
      <c r="R67" s="940"/>
    </row>
    <row r="68" spans="1:18" ht="12" customHeight="1">
      <c r="A68" s="773"/>
      <c r="B68" s="773"/>
      <c r="C68" s="773"/>
      <c r="D68" s="773"/>
      <c r="E68" s="773"/>
      <c r="F68" s="773"/>
      <c r="G68" s="773"/>
      <c r="H68" s="773"/>
      <c r="I68" s="773"/>
      <c r="J68" s="773"/>
      <c r="K68" s="773"/>
      <c r="L68" s="773"/>
      <c r="M68" s="773"/>
      <c r="N68" s="773"/>
      <c r="O68" s="773"/>
      <c r="P68" s="773"/>
      <c r="Q68" s="773"/>
      <c r="R68" s="773"/>
    </row>
    <row r="69" spans="1:18">
      <c r="A69" s="940" t="s">
        <v>2300</v>
      </c>
      <c r="B69" s="940"/>
      <c r="C69" s="940"/>
      <c r="D69" s="940"/>
      <c r="E69" s="940"/>
      <c r="F69" s="940"/>
      <c r="G69" s="940"/>
      <c r="H69" s="940"/>
      <c r="I69" s="940"/>
      <c r="J69" s="940"/>
      <c r="K69" s="940"/>
      <c r="L69" s="940"/>
      <c r="M69" s="940"/>
      <c r="N69" s="940"/>
      <c r="O69" s="940"/>
      <c r="P69" s="940"/>
      <c r="Q69" s="940"/>
      <c r="R69" s="940"/>
    </row>
    <row r="70" spans="1:18">
      <c r="A70" s="938"/>
      <c r="B70" s="938"/>
      <c r="C70" s="938"/>
      <c r="D70" s="938"/>
      <c r="E70" s="938"/>
      <c r="F70" s="938"/>
      <c r="G70" s="938"/>
      <c r="H70" s="938"/>
      <c r="I70" s="938"/>
      <c r="J70" s="938"/>
      <c r="K70" s="938"/>
      <c r="L70" s="938"/>
      <c r="M70" s="662"/>
      <c r="N70" s="662"/>
      <c r="O70" s="662"/>
      <c r="P70" s="662"/>
      <c r="Q70" s="662"/>
      <c r="R70" s="662"/>
    </row>
  </sheetData>
  <mergeCells count="14">
    <mergeCell ref="A70:L70"/>
    <mergeCell ref="A63:H63"/>
    <mergeCell ref="A66:R66"/>
    <mergeCell ref="A67:R67"/>
    <mergeCell ref="O5:O6"/>
    <mergeCell ref="P5:P6"/>
    <mergeCell ref="Q5:Q6"/>
    <mergeCell ref="R5:R6"/>
    <mergeCell ref="C5:G5"/>
    <mergeCell ref="H5:J5"/>
    <mergeCell ref="K5:L5"/>
    <mergeCell ref="M5:M6"/>
    <mergeCell ref="N5:N6"/>
    <mergeCell ref="A69:R69"/>
  </mergeCells>
  <pageMargins left="0.7" right="0.7" top="0.75" bottom="0.75" header="0.3" footer="0.3"/>
  <pageSetup paperSize="9" scale="65" fitToHeight="0" orientation="landscape" r:id="rId1"/>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CBAA6-33F1-4848-B26E-E5EA56DBCD2C}">
  <sheetPr>
    <pageSetUpPr fitToPage="1"/>
  </sheetPr>
  <dimension ref="A1:R23"/>
  <sheetViews>
    <sheetView showGridLines="0" zoomScaleNormal="100" workbookViewId="0">
      <selection activeCell="S1" sqref="S1"/>
    </sheetView>
  </sheetViews>
  <sheetFormatPr defaultColWidth="8.58203125" defaultRowHeight="14.5"/>
  <cols>
    <col min="1" max="1" width="3.58203125" style="659" customWidth="1"/>
    <col min="2" max="2" width="49.83203125" style="659" customWidth="1"/>
    <col min="3" max="16" width="6.9140625" style="659" customWidth="1"/>
    <col min="17" max="17" width="8.58203125" style="659"/>
    <col min="18" max="18" width="10.58203125" style="659" customWidth="1"/>
    <col min="19" max="16384" width="8.58203125" style="659"/>
  </cols>
  <sheetData>
    <row r="1" spans="1:18" ht="18.5">
      <c r="A1" s="650" t="s">
        <v>2245</v>
      </c>
      <c r="B1" s="650"/>
      <c r="C1" s="693"/>
      <c r="D1" s="693"/>
      <c r="E1" s="693"/>
      <c r="F1" s="693"/>
      <c r="G1" s="693"/>
      <c r="H1" s="693"/>
      <c r="I1" s="693"/>
      <c r="J1" s="693"/>
      <c r="K1" s="693"/>
      <c r="L1" s="693"/>
      <c r="M1" s="693"/>
      <c r="N1" s="693"/>
      <c r="O1" s="693"/>
      <c r="P1" s="693"/>
      <c r="Q1" s="693"/>
      <c r="R1" s="693"/>
    </row>
    <row r="2" spans="1:18" ht="18.5">
      <c r="A2" s="650"/>
      <c r="B2" s="650"/>
      <c r="C2" s="693"/>
      <c r="D2" s="693"/>
      <c r="E2" s="693"/>
      <c r="F2" s="693"/>
      <c r="G2" s="693"/>
      <c r="H2" s="693"/>
      <c r="I2" s="693"/>
      <c r="J2" s="693"/>
      <c r="K2" s="693"/>
      <c r="L2" s="693"/>
      <c r="M2" s="693"/>
      <c r="N2" s="693"/>
      <c r="O2" s="693"/>
      <c r="P2" s="693"/>
      <c r="Q2" s="693"/>
      <c r="R2" s="693"/>
    </row>
    <row r="3" spans="1:18">
      <c r="A3" s="693"/>
      <c r="B3" s="693"/>
      <c r="C3" s="693"/>
      <c r="D3" s="693"/>
      <c r="E3" s="693"/>
      <c r="F3" s="693"/>
      <c r="G3" s="693"/>
      <c r="H3" s="693"/>
      <c r="I3" s="693"/>
      <c r="J3" s="693"/>
      <c r="K3" s="693"/>
      <c r="L3" s="693"/>
      <c r="M3" s="693"/>
      <c r="N3" s="693"/>
      <c r="O3" s="693"/>
      <c r="P3" s="693"/>
      <c r="Q3" s="693"/>
      <c r="R3" s="693"/>
    </row>
    <row r="4" spans="1:18">
      <c r="A4" s="670"/>
      <c r="B4" s="694" t="s">
        <v>2026</v>
      </c>
      <c r="C4" s="695" t="s">
        <v>118</v>
      </c>
      <c r="D4" s="695" t="s">
        <v>119</v>
      </c>
      <c r="E4" s="695" t="s">
        <v>120</v>
      </c>
      <c r="F4" s="695" t="s">
        <v>172</v>
      </c>
      <c r="G4" s="695" t="s">
        <v>173</v>
      </c>
      <c r="H4" s="695" t="s">
        <v>266</v>
      </c>
      <c r="I4" s="695" t="s">
        <v>267</v>
      </c>
      <c r="J4" s="695" t="s">
        <v>268</v>
      </c>
      <c r="K4" s="695" t="s">
        <v>269</v>
      </c>
      <c r="L4" s="695" t="s">
        <v>270</v>
      </c>
      <c r="M4" s="695" t="s">
        <v>271</v>
      </c>
      <c r="N4" s="695" t="s">
        <v>272</v>
      </c>
      <c r="O4" s="695" t="s">
        <v>273</v>
      </c>
      <c r="P4" s="695" t="s">
        <v>340</v>
      </c>
      <c r="Q4" s="695" t="s">
        <v>341</v>
      </c>
      <c r="R4" s="695" t="s">
        <v>342</v>
      </c>
    </row>
    <row r="5" spans="1:18">
      <c r="A5" s="670"/>
      <c r="B5" s="713"/>
      <c r="C5" s="899" t="s">
        <v>2106</v>
      </c>
      <c r="D5" s="899"/>
      <c r="E5" s="899"/>
      <c r="F5" s="899"/>
      <c r="G5" s="899"/>
      <c r="H5" s="899"/>
      <c r="I5" s="899"/>
      <c r="J5" s="899"/>
      <c r="K5" s="899"/>
      <c r="L5" s="899"/>
      <c r="M5" s="899"/>
      <c r="N5" s="899"/>
      <c r="O5" s="899"/>
      <c r="P5" s="899"/>
      <c r="Q5" s="899"/>
      <c r="R5" s="900"/>
    </row>
    <row r="6" spans="1:18" ht="34.5" customHeight="1">
      <c r="A6" s="670"/>
      <c r="B6" s="696"/>
      <c r="C6" s="715"/>
      <c r="D6" s="946" t="s">
        <v>2107</v>
      </c>
      <c r="E6" s="947"/>
      <c r="F6" s="947"/>
      <c r="G6" s="947"/>
      <c r="H6" s="947"/>
      <c r="I6" s="947"/>
      <c r="J6" s="946" t="s">
        <v>2108</v>
      </c>
      <c r="K6" s="947"/>
      <c r="L6" s="947"/>
      <c r="M6" s="947"/>
      <c r="N6" s="947"/>
      <c r="O6" s="947"/>
      <c r="P6" s="948"/>
      <c r="Q6" s="898" t="s">
        <v>2109</v>
      </c>
      <c r="R6" s="900"/>
    </row>
    <row r="7" spans="1:18" ht="88.5" customHeight="1">
      <c r="A7" s="668"/>
      <c r="B7" s="697" t="s">
        <v>2105</v>
      </c>
      <c r="C7" s="714"/>
      <c r="D7" s="646" t="s">
        <v>2110</v>
      </c>
      <c r="E7" s="646" t="s">
        <v>2111</v>
      </c>
      <c r="F7" s="646" t="s">
        <v>2112</v>
      </c>
      <c r="G7" s="646" t="s">
        <v>2113</v>
      </c>
      <c r="H7" s="646" t="s">
        <v>2114</v>
      </c>
      <c r="I7" s="646" t="s">
        <v>2115</v>
      </c>
      <c r="J7" s="656" t="s">
        <v>2116</v>
      </c>
      <c r="K7" s="656" t="s">
        <v>2117</v>
      </c>
      <c r="L7" s="656" t="s">
        <v>2118</v>
      </c>
      <c r="M7" s="656" t="s">
        <v>2119</v>
      </c>
      <c r="N7" s="656" t="s">
        <v>2120</v>
      </c>
      <c r="O7" s="656" t="s">
        <v>2121</v>
      </c>
      <c r="P7" s="656" t="s">
        <v>2122</v>
      </c>
      <c r="Q7" s="697"/>
      <c r="R7" s="698" t="s">
        <v>2123</v>
      </c>
    </row>
    <row r="8" spans="1:18">
      <c r="A8" s="679">
        <v>1</v>
      </c>
      <c r="B8" s="717" t="s">
        <v>2124</v>
      </c>
      <c r="C8" s="300">
        <v>53035542292.945396</v>
      </c>
      <c r="D8" s="300">
        <v>1084221525.9581902</v>
      </c>
      <c r="E8" s="300">
        <v>11508604928.07477</v>
      </c>
      <c r="F8" s="300">
        <v>19770671037.563469</v>
      </c>
      <c r="G8" s="300">
        <v>2057186767.3428679</v>
      </c>
      <c r="H8" s="300">
        <v>1732412525.9448717</v>
      </c>
      <c r="I8" s="300">
        <v>25859203.768518206</v>
      </c>
      <c r="J8" s="300">
        <v>281010993.24516004</v>
      </c>
      <c r="K8" s="300">
        <v>2774965936.2267079</v>
      </c>
      <c r="L8" s="300">
        <v>996505388.50046563</v>
      </c>
      <c r="M8" s="300">
        <v>1333636041.0299067</v>
      </c>
      <c r="N8" s="300">
        <v>998318108.14041984</v>
      </c>
      <c r="O8" s="300">
        <v>227130557.00024834</v>
      </c>
      <c r="P8" s="300">
        <v>78866193.071371228</v>
      </c>
      <c r="Q8" s="300">
        <v>46345109075.732735</v>
      </c>
      <c r="R8" s="300">
        <v>29488522771.438324</v>
      </c>
    </row>
    <row r="9" spans="1:18">
      <c r="A9" s="678">
        <v>2</v>
      </c>
      <c r="B9" s="718" t="s">
        <v>2125</v>
      </c>
      <c r="C9" s="18">
        <v>7777445704.8502769</v>
      </c>
      <c r="D9" s="18">
        <v>141475232.66845205</v>
      </c>
      <c r="E9" s="18">
        <v>649335480.99671674</v>
      </c>
      <c r="F9" s="18">
        <v>371256427.48588222</v>
      </c>
      <c r="G9" s="18">
        <v>101228338.71158187</v>
      </c>
      <c r="H9" s="18">
        <v>40921425.361097172</v>
      </c>
      <c r="I9" s="18">
        <v>9020178.597761957</v>
      </c>
      <c r="J9" s="18">
        <v>66296290.615071051</v>
      </c>
      <c r="K9" s="18">
        <v>505219377.144445</v>
      </c>
      <c r="L9" s="18">
        <v>127309376.1350435</v>
      </c>
      <c r="M9" s="18">
        <v>76126805.949791476</v>
      </c>
      <c r="N9" s="18">
        <v>42441830.526115</v>
      </c>
      <c r="O9" s="18">
        <v>37976579.299065448</v>
      </c>
      <c r="P9" s="18">
        <v>28210348.05073002</v>
      </c>
      <c r="Q9" s="18">
        <v>6893865097.1300211</v>
      </c>
      <c r="R9" s="18">
        <v>429656476.10122997</v>
      </c>
    </row>
    <row r="10" spans="1:18">
      <c r="A10" s="678">
        <v>3</v>
      </c>
      <c r="B10" s="718" t="s">
        <v>2126</v>
      </c>
      <c r="C10" s="18">
        <v>45257566370.025803</v>
      </c>
      <c r="D10" s="18">
        <v>942746293.28973746</v>
      </c>
      <c r="E10" s="18">
        <v>10859269447.077984</v>
      </c>
      <c r="F10" s="18">
        <v>19399414610.077572</v>
      </c>
      <c r="G10" s="18">
        <v>1955958428.6312859</v>
      </c>
      <c r="H10" s="18">
        <v>1691491100.583777</v>
      </c>
      <c r="I10" s="18">
        <v>16839025.170756239</v>
      </c>
      <c r="J10" s="18">
        <v>214714702.63008928</v>
      </c>
      <c r="K10" s="18">
        <v>2269746559.0822654</v>
      </c>
      <c r="L10" s="18">
        <v>869196012.36542475</v>
      </c>
      <c r="M10" s="18">
        <v>1257509235.0801139</v>
      </c>
      <c r="N10" s="18">
        <v>955876277.61430335</v>
      </c>
      <c r="O10" s="18">
        <v>189153977.70118257</v>
      </c>
      <c r="P10" s="18">
        <v>50655845.020641364</v>
      </c>
      <c r="Q10" s="18">
        <v>39450713760.532669</v>
      </c>
      <c r="R10" s="18">
        <v>29058866295.33699</v>
      </c>
    </row>
    <row r="11" spans="1:18" ht="24">
      <c r="A11" s="678">
        <v>4</v>
      </c>
      <c r="B11" s="718" t="s">
        <v>2127</v>
      </c>
      <c r="C11" s="18">
        <v>530218.0700000003</v>
      </c>
      <c r="D11" s="18"/>
      <c r="E11" s="18"/>
      <c r="F11" s="18"/>
      <c r="G11" s="18"/>
      <c r="H11" s="18"/>
      <c r="I11" s="18"/>
      <c r="J11" s="18"/>
      <c r="K11" s="18"/>
      <c r="L11" s="18"/>
      <c r="M11" s="18"/>
      <c r="N11" s="18"/>
      <c r="O11" s="18"/>
      <c r="P11" s="18"/>
      <c r="Q11" s="18">
        <v>530218.0700000003</v>
      </c>
      <c r="R11" s="18"/>
    </row>
    <row r="12" spans="1:18" ht="24">
      <c r="A12" s="678">
        <v>5</v>
      </c>
      <c r="B12" s="718" t="s">
        <v>2128</v>
      </c>
      <c r="C12" s="18">
        <v>29488522771.438324</v>
      </c>
      <c r="D12" s="18">
        <v>143923753.22172391</v>
      </c>
      <c r="E12" s="18">
        <v>8334126794.4521294</v>
      </c>
      <c r="F12" s="18">
        <v>17823352990.97163</v>
      </c>
      <c r="G12" s="18">
        <v>1484319788.095475</v>
      </c>
      <c r="H12" s="18">
        <v>1690818750.9849372</v>
      </c>
      <c r="I12" s="18">
        <v>11980693.7122615</v>
      </c>
      <c r="J12" s="18"/>
      <c r="K12" s="18"/>
      <c r="L12" s="18"/>
      <c r="M12" s="18"/>
      <c r="N12" s="18"/>
      <c r="O12" s="18"/>
      <c r="P12" s="18"/>
      <c r="Q12" s="18">
        <v>29488522771.438324</v>
      </c>
      <c r="R12" s="18">
        <v>29488522771.438324</v>
      </c>
    </row>
    <row r="13" spans="1:18" hidden="1">
      <c r="A13" s="678">
        <v>6</v>
      </c>
      <c r="B13" s="719" t="s">
        <v>2129</v>
      </c>
      <c r="C13" s="699"/>
      <c r="D13" s="699"/>
      <c r="E13" s="699"/>
      <c r="F13" s="699"/>
      <c r="G13" s="699"/>
      <c r="H13" s="699"/>
      <c r="I13" s="699"/>
      <c r="J13" s="699"/>
      <c r="K13" s="699"/>
      <c r="L13" s="699"/>
      <c r="M13" s="699"/>
      <c r="N13" s="699"/>
      <c r="O13" s="699"/>
      <c r="P13" s="699"/>
      <c r="Q13" s="699"/>
      <c r="R13" s="699"/>
    </row>
    <row r="14" spans="1:18" hidden="1">
      <c r="A14" s="678">
        <v>7</v>
      </c>
      <c r="B14" s="718" t="s">
        <v>2125</v>
      </c>
      <c r="C14" s="699"/>
      <c r="D14" s="699"/>
      <c r="E14" s="699"/>
      <c r="F14" s="699"/>
      <c r="G14" s="699"/>
      <c r="H14" s="699"/>
      <c r="I14" s="699"/>
      <c r="J14" s="699"/>
      <c r="K14" s="699"/>
      <c r="L14" s="699"/>
      <c r="M14" s="699"/>
      <c r="N14" s="699"/>
      <c r="O14" s="699"/>
      <c r="P14" s="699"/>
      <c r="Q14" s="699"/>
      <c r="R14" s="699"/>
    </row>
    <row r="15" spans="1:18" hidden="1">
      <c r="A15" s="678">
        <v>8</v>
      </c>
      <c r="B15" s="718" t="s">
        <v>2126</v>
      </c>
      <c r="C15" s="699"/>
      <c r="D15" s="699"/>
      <c r="E15" s="699"/>
      <c r="F15" s="699"/>
      <c r="G15" s="699"/>
      <c r="H15" s="699"/>
      <c r="I15" s="699"/>
      <c r="J15" s="699"/>
      <c r="K15" s="699"/>
      <c r="L15" s="699"/>
      <c r="M15" s="699"/>
      <c r="N15" s="699"/>
      <c r="O15" s="699"/>
      <c r="P15" s="699"/>
      <c r="Q15" s="699"/>
      <c r="R15" s="699"/>
    </row>
    <row r="16" spans="1:18" ht="24" hidden="1">
      <c r="A16" s="678">
        <v>9</v>
      </c>
      <c r="B16" s="718" t="s">
        <v>2127</v>
      </c>
      <c r="C16" s="699"/>
      <c r="D16" s="699"/>
      <c r="E16" s="699"/>
      <c r="F16" s="699"/>
      <c r="G16" s="699"/>
      <c r="H16" s="699"/>
      <c r="I16" s="699"/>
      <c r="J16" s="699"/>
      <c r="K16" s="699"/>
      <c r="L16" s="699"/>
      <c r="M16" s="699"/>
      <c r="N16" s="699"/>
      <c r="O16" s="699"/>
      <c r="P16" s="699"/>
      <c r="Q16" s="699"/>
      <c r="R16" s="699"/>
    </row>
    <row r="17" spans="1:18" ht="15" hidden="1" customHeight="1">
      <c r="A17" s="678">
        <v>10</v>
      </c>
      <c r="B17" s="718" t="s">
        <v>2128</v>
      </c>
      <c r="C17" s="699"/>
      <c r="D17" s="699"/>
      <c r="E17" s="699"/>
      <c r="F17" s="699"/>
      <c r="G17" s="699"/>
      <c r="H17" s="699"/>
      <c r="I17" s="699"/>
      <c r="J17" s="699"/>
      <c r="K17" s="699"/>
      <c r="L17" s="699"/>
      <c r="M17" s="699"/>
      <c r="N17" s="699"/>
      <c r="O17" s="699"/>
      <c r="P17" s="699"/>
      <c r="Q17" s="699"/>
      <c r="R17" s="699"/>
    </row>
    <row r="18" spans="1:18">
      <c r="A18" s="693"/>
      <c r="B18" s="693"/>
      <c r="C18" s="693"/>
      <c r="D18" s="693"/>
      <c r="E18" s="693"/>
      <c r="F18" s="693"/>
      <c r="G18" s="693"/>
      <c r="H18" s="693"/>
      <c r="I18" s="693"/>
      <c r="J18" s="693"/>
      <c r="K18" s="693"/>
      <c r="L18" s="693"/>
      <c r="M18" s="693"/>
      <c r="N18" s="693"/>
      <c r="O18" s="693"/>
      <c r="P18" s="693"/>
      <c r="Q18" s="693"/>
      <c r="R18" s="693"/>
    </row>
    <row r="19" spans="1:18" ht="35.5" customHeight="1">
      <c r="A19" s="944" t="s">
        <v>2289</v>
      </c>
      <c r="B19" s="944"/>
      <c r="C19" s="944"/>
      <c r="D19" s="944"/>
      <c r="E19" s="944"/>
      <c r="F19" s="944"/>
      <c r="G19" s="944"/>
      <c r="H19" s="944"/>
      <c r="I19" s="944"/>
      <c r="J19" s="944"/>
      <c r="K19" s="944"/>
      <c r="L19" s="944"/>
      <c r="M19" s="944"/>
      <c r="N19" s="944"/>
      <c r="O19" s="944"/>
      <c r="P19" s="944"/>
      <c r="Q19" s="944"/>
      <c r="R19" s="944"/>
    </row>
    <row r="20" spans="1:18" ht="21" customHeight="1">
      <c r="A20" s="944" t="s">
        <v>2286</v>
      </c>
      <c r="B20" s="944"/>
      <c r="C20" s="944"/>
      <c r="D20" s="944"/>
      <c r="E20" s="944"/>
      <c r="F20" s="944"/>
      <c r="G20" s="944"/>
      <c r="H20" s="944"/>
      <c r="I20" s="944"/>
      <c r="J20" s="944"/>
      <c r="K20" s="944"/>
      <c r="L20" s="944"/>
      <c r="M20" s="944"/>
      <c r="N20" s="944"/>
      <c r="O20" s="944"/>
      <c r="P20" s="944"/>
      <c r="Q20" s="944"/>
      <c r="R20" s="944"/>
    </row>
    <row r="21" spans="1:18" ht="43" customHeight="1">
      <c r="A21" s="944" t="s">
        <v>2287</v>
      </c>
      <c r="B21" s="944"/>
      <c r="C21" s="944"/>
      <c r="D21" s="944"/>
      <c r="E21" s="944"/>
      <c r="F21" s="944"/>
      <c r="G21" s="944"/>
      <c r="H21" s="944"/>
      <c r="I21" s="944"/>
      <c r="J21" s="944"/>
      <c r="K21" s="944"/>
      <c r="L21" s="944"/>
      <c r="M21" s="944"/>
      <c r="N21" s="944"/>
      <c r="O21" s="944"/>
      <c r="P21" s="944"/>
      <c r="Q21" s="944"/>
      <c r="R21" s="944"/>
    </row>
    <row r="22" spans="1:18">
      <c r="A22" s="944" t="s">
        <v>2288</v>
      </c>
      <c r="B22" s="944"/>
      <c r="C22" s="944"/>
      <c r="D22" s="944"/>
      <c r="E22" s="944"/>
      <c r="F22" s="944"/>
      <c r="G22" s="944"/>
      <c r="H22" s="944"/>
      <c r="I22" s="944"/>
      <c r="J22" s="944"/>
      <c r="K22" s="944"/>
      <c r="L22" s="944"/>
      <c r="M22" s="944"/>
      <c r="N22" s="944"/>
      <c r="O22" s="944"/>
      <c r="P22" s="944"/>
      <c r="Q22" s="944"/>
      <c r="R22" s="944"/>
    </row>
    <row r="23" spans="1:18">
      <c r="A23" s="945" t="s">
        <v>2285</v>
      </c>
      <c r="B23" s="945"/>
      <c r="C23" s="945"/>
      <c r="D23" s="945"/>
      <c r="E23" s="945"/>
      <c r="F23" s="945"/>
      <c r="G23" s="945"/>
      <c r="H23" s="945"/>
      <c r="I23" s="945"/>
      <c r="J23" s="945"/>
      <c r="K23" s="945"/>
      <c r="L23" s="945"/>
      <c r="M23" s="945"/>
      <c r="N23" s="945"/>
      <c r="O23" s="945"/>
      <c r="P23" s="945"/>
      <c r="Q23" s="945"/>
      <c r="R23" s="945"/>
    </row>
  </sheetData>
  <mergeCells count="9">
    <mergeCell ref="A20:R20"/>
    <mergeCell ref="A21:R21"/>
    <mergeCell ref="A22:R22"/>
    <mergeCell ref="A23:R23"/>
    <mergeCell ref="C5:R5"/>
    <mergeCell ref="D6:I6"/>
    <mergeCell ref="J6:P6"/>
    <mergeCell ref="Q6:R6"/>
    <mergeCell ref="A19:R19"/>
  </mergeCells>
  <pageMargins left="0.7" right="0.7" top="0.75" bottom="0.75" header="0.3" footer="0.3"/>
  <pageSetup paperSize="9" scale="69" fitToHeight="0"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C5A27-8185-4367-B561-977118D64128}">
  <dimension ref="A1:V65"/>
  <sheetViews>
    <sheetView showGridLines="0" zoomScaleNormal="100" workbookViewId="0">
      <selection activeCell="F1" sqref="F1"/>
    </sheetView>
  </sheetViews>
  <sheetFormatPr defaultColWidth="8.58203125" defaultRowHeight="14.5"/>
  <cols>
    <col min="1" max="1" width="7.08203125" style="111" customWidth="1"/>
    <col min="2" max="2" width="58" style="7" customWidth="1"/>
    <col min="3" max="5" width="12.58203125" style="7" customWidth="1"/>
    <col min="6" max="6" width="10.75" style="7" bestFit="1" customWidth="1"/>
    <col min="7" max="16384" width="8.58203125" style="7"/>
  </cols>
  <sheetData>
    <row r="1" spans="1:22" ht="18.5">
      <c r="A1" s="3" t="s">
        <v>113</v>
      </c>
      <c r="B1" s="92"/>
      <c r="C1" s="93"/>
      <c r="D1" s="92"/>
      <c r="E1" s="92"/>
    </row>
    <row r="2" spans="1:22" ht="18.5">
      <c r="A2" s="3"/>
      <c r="B2" s="92"/>
      <c r="C2" s="92"/>
      <c r="D2" s="92"/>
      <c r="E2" s="92"/>
    </row>
    <row r="3" spans="1:22" ht="15.5">
      <c r="A3" s="94"/>
      <c r="B3" s="92"/>
      <c r="C3" s="92"/>
      <c r="D3" s="92"/>
      <c r="E3" s="92"/>
    </row>
    <row r="4" spans="1:22" ht="82.5" customHeight="1">
      <c r="A4" s="842" t="s">
        <v>2213</v>
      </c>
      <c r="B4" s="839"/>
      <c r="C4" s="839"/>
      <c r="D4" s="839"/>
      <c r="E4" s="839"/>
      <c r="H4" s="56"/>
      <c r="I4" s="56"/>
      <c r="J4" s="56"/>
    </row>
    <row r="5" spans="1:22">
      <c r="A5" s="637"/>
      <c r="B5" s="638"/>
      <c r="C5" s="638"/>
      <c r="D5" s="638"/>
      <c r="E5" s="638"/>
    </row>
    <row r="6" spans="1:22" ht="64" customHeight="1">
      <c r="A6" s="839" t="s">
        <v>114</v>
      </c>
      <c r="B6" s="839"/>
      <c r="C6" s="839"/>
      <c r="D6" s="839"/>
      <c r="E6" s="839"/>
      <c r="F6" s="95"/>
      <c r="J6" s="96"/>
      <c r="K6" s="96"/>
      <c r="L6" s="96"/>
      <c r="M6" s="96"/>
      <c r="N6" s="96"/>
      <c r="O6" s="96"/>
      <c r="P6" s="96"/>
      <c r="Q6" s="96"/>
      <c r="R6" s="96"/>
      <c r="S6" s="96"/>
      <c r="T6" s="96"/>
      <c r="U6" s="96"/>
      <c r="V6" s="96"/>
    </row>
    <row r="7" spans="1:22">
      <c r="A7" s="639"/>
      <c r="B7" s="640"/>
      <c r="C7" s="640"/>
      <c r="D7" s="640"/>
      <c r="E7" s="640"/>
      <c r="F7" s="95"/>
      <c r="I7" s="84"/>
      <c r="J7" s="97"/>
      <c r="K7" s="97"/>
      <c r="L7" s="97"/>
      <c r="M7" s="97"/>
      <c r="N7" s="97"/>
      <c r="O7" s="97"/>
      <c r="P7" s="97"/>
      <c r="Q7" s="97"/>
      <c r="R7" s="98"/>
      <c r="S7" s="97"/>
      <c r="T7" s="97"/>
      <c r="U7" s="840"/>
      <c r="V7" s="840"/>
    </row>
    <row r="8" spans="1:22" ht="26.25" customHeight="1">
      <c r="A8" s="841" t="s">
        <v>115</v>
      </c>
      <c r="B8" s="841"/>
      <c r="C8" s="841"/>
      <c r="D8" s="841"/>
      <c r="E8" s="841"/>
      <c r="F8" s="95"/>
    </row>
    <row r="9" spans="1:22">
      <c r="A9" s="641"/>
      <c r="B9" s="642"/>
      <c r="C9" s="642"/>
      <c r="D9" s="642"/>
      <c r="E9" s="642"/>
      <c r="F9" s="95"/>
    </row>
    <row r="10" spans="1:22" ht="76.5" customHeight="1">
      <c r="A10" s="841" t="s">
        <v>2216</v>
      </c>
      <c r="B10" s="841"/>
      <c r="C10" s="841"/>
      <c r="D10" s="841"/>
      <c r="E10" s="841"/>
      <c r="F10" s="95"/>
    </row>
    <row r="11" spans="1:22">
      <c r="A11" s="747"/>
      <c r="B11" s="747"/>
      <c r="C11" s="747"/>
      <c r="D11" s="747"/>
      <c r="E11" s="747"/>
      <c r="F11" s="95"/>
    </row>
    <row r="12" spans="1:22" ht="39" customHeight="1">
      <c r="A12" s="841" t="s">
        <v>2020</v>
      </c>
      <c r="B12" s="841"/>
      <c r="C12" s="841"/>
      <c r="D12" s="841"/>
      <c r="E12" s="841"/>
      <c r="F12" s="95"/>
    </row>
    <row r="13" spans="1:22">
      <c r="A13" s="747"/>
      <c r="B13" s="747"/>
      <c r="C13" s="747"/>
      <c r="D13" s="747"/>
      <c r="E13" s="747"/>
      <c r="F13" s="95"/>
    </row>
    <row r="14" spans="1:22" ht="53" customHeight="1">
      <c r="A14" s="841" t="s">
        <v>2217</v>
      </c>
      <c r="B14" s="841"/>
      <c r="C14" s="841"/>
      <c r="D14" s="841"/>
      <c r="E14" s="841"/>
      <c r="F14" s="95"/>
    </row>
    <row r="15" spans="1:22">
      <c r="A15" s="637"/>
      <c r="B15" s="638"/>
      <c r="C15" s="638"/>
      <c r="D15" s="638"/>
      <c r="E15" s="638"/>
      <c r="F15" s="95"/>
    </row>
    <row r="16" spans="1:22" ht="16" customHeight="1">
      <c r="A16" s="99"/>
      <c r="B16" s="6"/>
      <c r="C16" s="6"/>
      <c r="D16" s="6"/>
      <c r="E16" s="6"/>
    </row>
    <row r="17" spans="1:6" ht="27.65" customHeight="1">
      <c r="A17" s="843" t="s">
        <v>89</v>
      </c>
      <c r="B17" s="844"/>
      <c r="C17" s="847" t="s">
        <v>116</v>
      </c>
      <c r="D17" s="847"/>
      <c r="E17" s="36" t="s">
        <v>117</v>
      </c>
    </row>
    <row r="18" spans="1:6" ht="14.15" customHeight="1">
      <c r="A18" s="843"/>
      <c r="B18" s="844"/>
      <c r="C18" s="100" t="s">
        <v>118</v>
      </c>
      <c r="D18" s="100" t="s">
        <v>119</v>
      </c>
      <c r="E18" s="100" t="s">
        <v>120</v>
      </c>
    </row>
    <row r="19" spans="1:6" ht="14.15" customHeight="1">
      <c r="A19" s="845"/>
      <c r="B19" s="846"/>
      <c r="C19" s="36" t="s">
        <v>2016</v>
      </c>
      <c r="D19" s="36" t="s">
        <v>2021</v>
      </c>
      <c r="E19" s="594" t="s">
        <v>2016</v>
      </c>
      <c r="F19" s="757"/>
    </row>
    <row r="20" spans="1:6" ht="14.15" customHeight="1">
      <c r="A20" s="61">
        <v>1</v>
      </c>
      <c r="B20" s="22" t="s">
        <v>123</v>
      </c>
      <c r="C20" s="359">
        <v>59378988210.706139</v>
      </c>
      <c r="D20" s="359">
        <v>58885014060.275681</v>
      </c>
      <c r="E20" s="359">
        <v>4750319056.8564911</v>
      </c>
    </row>
    <row r="21" spans="1:6" ht="14.15" customHeight="1">
      <c r="A21" s="101">
        <v>2</v>
      </c>
      <c r="B21" s="13" t="s">
        <v>124</v>
      </c>
      <c r="C21" s="360">
        <v>8822632078.6192055</v>
      </c>
      <c r="D21" s="360">
        <v>8240971929.7741776</v>
      </c>
      <c r="E21" s="360">
        <v>705810566.28953648</v>
      </c>
    </row>
    <row r="22" spans="1:6" ht="14.15" customHeight="1">
      <c r="A22" s="101">
        <v>3</v>
      </c>
      <c r="B22" s="13" t="s">
        <v>125</v>
      </c>
      <c r="C22" s="360">
        <v>29612026208.060753</v>
      </c>
      <c r="D22" s="360">
        <v>29329895917.476162</v>
      </c>
      <c r="E22" s="360">
        <v>2368962096.6448603</v>
      </c>
    </row>
    <row r="23" spans="1:6" ht="14.15" hidden="1" customHeight="1">
      <c r="A23" s="101">
        <v>4</v>
      </c>
      <c r="B23" s="13" t="s">
        <v>126</v>
      </c>
      <c r="C23" s="602"/>
      <c r="D23" s="10"/>
      <c r="E23" s="607">
        <v>0</v>
      </c>
    </row>
    <row r="24" spans="1:6" ht="14.15" customHeight="1">
      <c r="A24" s="101" t="s">
        <v>127</v>
      </c>
      <c r="B24" s="13" t="s">
        <v>128</v>
      </c>
      <c r="C24" s="360">
        <v>8943585534.0950012</v>
      </c>
      <c r="D24" s="360">
        <v>8964311940.4070015</v>
      </c>
      <c r="E24" s="360">
        <v>715486842.7276001</v>
      </c>
    </row>
    <row r="25" spans="1:6" ht="14.15" customHeight="1">
      <c r="A25" s="101">
        <v>5</v>
      </c>
      <c r="B25" s="13" t="s">
        <v>129</v>
      </c>
      <c r="C25" s="360">
        <v>12000744389.931177</v>
      </c>
      <c r="D25" s="360">
        <v>12349834272.618347</v>
      </c>
      <c r="E25" s="360">
        <v>960059551.19449425</v>
      </c>
    </row>
    <row r="26" spans="1:6" ht="14.15" customHeight="1">
      <c r="A26" s="61">
        <v>6</v>
      </c>
      <c r="B26" s="22" t="s">
        <v>130</v>
      </c>
      <c r="C26" s="359">
        <v>767933104.55948174</v>
      </c>
      <c r="D26" s="213">
        <v>706617476.6205883</v>
      </c>
      <c r="E26" s="359">
        <v>61434648.364758544</v>
      </c>
    </row>
    <row r="27" spans="1:6" ht="14.15" customHeight="1">
      <c r="A27" s="101">
        <v>7</v>
      </c>
      <c r="B27" s="13" t="s">
        <v>124</v>
      </c>
      <c r="C27" s="360">
        <v>582275037.26930106</v>
      </c>
      <c r="D27" s="360">
        <v>529476438.56524956</v>
      </c>
      <c r="E27" s="360">
        <v>46582002.981544085</v>
      </c>
    </row>
    <row r="28" spans="1:6" ht="14.15" hidden="1" customHeight="1">
      <c r="A28" s="101">
        <v>8</v>
      </c>
      <c r="B28" s="13" t="s">
        <v>131</v>
      </c>
      <c r="C28" s="102"/>
      <c r="D28" s="360"/>
      <c r="E28" s="102">
        <v>0</v>
      </c>
    </row>
    <row r="29" spans="1:6" ht="14.15" customHeight="1">
      <c r="A29" s="101" t="s">
        <v>132</v>
      </c>
      <c r="B29" s="13" t="s">
        <v>133</v>
      </c>
      <c r="C29" s="360">
        <v>6856346.2451807354</v>
      </c>
      <c r="D29" s="360">
        <v>5741358.1490886845</v>
      </c>
      <c r="E29" s="360">
        <v>548507.69961445883</v>
      </c>
    </row>
    <row r="30" spans="1:6" ht="14.15" customHeight="1">
      <c r="A30" s="101" t="s">
        <v>134</v>
      </c>
      <c r="B30" s="13" t="s">
        <v>135</v>
      </c>
      <c r="C30" s="360">
        <v>178801721.04499999</v>
      </c>
      <c r="D30" s="360">
        <v>171399679.90625</v>
      </c>
      <c r="E30" s="360">
        <v>14304137.683599999</v>
      </c>
    </row>
    <row r="31" spans="1:6" ht="14.15" hidden="1" customHeight="1">
      <c r="A31" s="101">
        <v>9</v>
      </c>
      <c r="B31" s="13" t="s">
        <v>136</v>
      </c>
      <c r="C31" s="602"/>
      <c r="D31" s="102"/>
      <c r="E31" s="607">
        <v>0</v>
      </c>
    </row>
    <row r="32" spans="1:6" ht="14.15" customHeight="1">
      <c r="A32" s="61">
        <v>15</v>
      </c>
      <c r="B32" s="22" t="s">
        <v>137</v>
      </c>
      <c r="C32" s="62"/>
      <c r="D32" s="213"/>
      <c r="E32" s="62"/>
    </row>
    <row r="33" spans="1:5" ht="14.15" customHeight="1">
      <c r="A33" s="61">
        <v>16</v>
      </c>
      <c r="B33" s="22" t="s">
        <v>138</v>
      </c>
      <c r="C33" s="213">
        <v>111485474.892</v>
      </c>
      <c r="D33" s="213">
        <v>116173275.608</v>
      </c>
      <c r="E33" s="213">
        <v>8918837.9913600013</v>
      </c>
    </row>
    <row r="34" spans="1:5" ht="14.15" hidden="1" customHeight="1">
      <c r="A34" s="101">
        <v>17</v>
      </c>
      <c r="B34" s="13" t="s">
        <v>139</v>
      </c>
      <c r="C34" s="6"/>
      <c r="D34" s="356"/>
      <c r="E34" s="6">
        <v>0</v>
      </c>
    </row>
    <row r="35" spans="1:5" ht="14.15" customHeight="1">
      <c r="A35" s="101">
        <v>18</v>
      </c>
      <c r="B35" s="13" t="s">
        <v>140</v>
      </c>
      <c r="C35" s="360">
        <v>111485474.892</v>
      </c>
      <c r="D35" s="360">
        <v>116173275.608</v>
      </c>
      <c r="E35" s="360">
        <v>8918837.9913600013</v>
      </c>
    </row>
    <row r="36" spans="1:5" ht="14.15" hidden="1" customHeight="1">
      <c r="A36" s="101">
        <v>19</v>
      </c>
      <c r="B36" s="13" t="s">
        <v>141</v>
      </c>
      <c r="C36" s="602"/>
      <c r="D36" s="32"/>
      <c r="E36" s="607">
        <v>0</v>
      </c>
    </row>
    <row r="37" spans="1:5" ht="14.15" hidden="1" customHeight="1">
      <c r="A37" s="101" t="s">
        <v>142</v>
      </c>
      <c r="B37" s="13" t="s">
        <v>143</v>
      </c>
      <c r="C37" s="602"/>
      <c r="D37" s="357"/>
      <c r="E37" s="607">
        <v>0</v>
      </c>
    </row>
    <row r="38" spans="1:5" ht="14.15" customHeight="1">
      <c r="A38" s="61">
        <v>20</v>
      </c>
      <c r="B38" s="22" t="s">
        <v>144</v>
      </c>
      <c r="C38" s="359">
        <v>1070492416.9349999</v>
      </c>
      <c r="D38" s="213">
        <v>1488249092.0462501</v>
      </c>
      <c r="E38" s="359">
        <v>85639393.354800001</v>
      </c>
    </row>
    <row r="39" spans="1:5" ht="14.15" customHeight="1">
      <c r="A39" s="101">
        <v>21</v>
      </c>
      <c r="B39" s="13" t="s">
        <v>124</v>
      </c>
      <c r="C39" s="360">
        <v>1070492416.9349999</v>
      </c>
      <c r="D39" s="360">
        <v>1488249092.0462501</v>
      </c>
      <c r="E39" s="360">
        <v>85639393.354800001</v>
      </c>
    </row>
    <row r="40" spans="1:5" ht="14.15" hidden="1" customHeight="1">
      <c r="A40" s="101">
        <v>22</v>
      </c>
      <c r="B40" s="13" t="s">
        <v>145</v>
      </c>
      <c r="C40" s="104"/>
      <c r="D40" s="32"/>
      <c r="E40" s="104">
        <v>0</v>
      </c>
    </row>
    <row r="41" spans="1:5" ht="14.15" hidden="1" customHeight="1">
      <c r="A41" s="101" t="s">
        <v>146</v>
      </c>
      <c r="B41" s="10" t="s">
        <v>147</v>
      </c>
      <c r="C41" s="104"/>
      <c r="D41" s="32"/>
      <c r="E41" s="104">
        <v>0</v>
      </c>
    </row>
    <row r="42" spans="1:5" ht="14.15" customHeight="1">
      <c r="A42" s="61">
        <v>23</v>
      </c>
      <c r="B42" s="22" t="s">
        <v>148</v>
      </c>
      <c r="C42" s="359">
        <v>3851451344.4049993</v>
      </c>
      <c r="D42" s="213">
        <v>3851451344.4099374</v>
      </c>
      <c r="E42" s="359">
        <v>308116107.55239993</v>
      </c>
    </row>
    <row r="43" spans="1:5" hidden="1">
      <c r="A43" s="101" t="s">
        <v>149</v>
      </c>
      <c r="B43" s="10" t="s">
        <v>150</v>
      </c>
      <c r="C43" s="643"/>
      <c r="D43" s="10"/>
      <c r="E43" s="643">
        <v>0</v>
      </c>
    </row>
    <row r="44" spans="1:5">
      <c r="A44" s="101" t="s">
        <v>151</v>
      </c>
      <c r="B44" s="10" t="s">
        <v>152</v>
      </c>
      <c r="C44" s="360">
        <v>3851451344.4049993</v>
      </c>
      <c r="D44" s="360">
        <v>3851451344.4099374</v>
      </c>
      <c r="E44" s="360">
        <v>308116107.55239993</v>
      </c>
    </row>
    <row r="45" spans="1:5" hidden="1">
      <c r="A45" s="101" t="s">
        <v>153</v>
      </c>
      <c r="B45" s="10" t="s">
        <v>154</v>
      </c>
      <c r="C45" s="104"/>
      <c r="D45" s="32"/>
      <c r="E45" s="104">
        <v>0</v>
      </c>
    </row>
    <row r="46" spans="1:5">
      <c r="A46" s="61">
        <v>24</v>
      </c>
      <c r="B46" s="22" t="s">
        <v>155</v>
      </c>
      <c r="C46" s="359">
        <v>468550416.80322516</v>
      </c>
      <c r="D46" s="359">
        <v>416922202.59999996</v>
      </c>
      <c r="E46" s="359">
        <v>37484033.34425801</v>
      </c>
    </row>
    <row r="47" spans="1:5">
      <c r="A47" s="105" t="s">
        <v>156</v>
      </c>
      <c r="B47" s="106" t="s">
        <v>157</v>
      </c>
      <c r="C47" s="361">
        <v>6677628213.4200001</v>
      </c>
      <c r="D47" s="361">
        <v>5361567861.96</v>
      </c>
      <c r="E47" s="361">
        <v>534210257.07359999</v>
      </c>
    </row>
    <row r="48" spans="1:5">
      <c r="A48" s="61">
        <v>29</v>
      </c>
      <c r="B48" s="22" t="s">
        <v>158</v>
      </c>
      <c r="C48" s="359">
        <v>72326529181.72084</v>
      </c>
      <c r="D48" s="213">
        <v>70825995313.520462</v>
      </c>
      <c r="E48" s="359">
        <v>5786122334.5376673</v>
      </c>
    </row>
    <row r="49" spans="1:9">
      <c r="A49" s="107"/>
      <c r="B49" s="8"/>
      <c r="C49" s="8"/>
      <c r="D49" s="8"/>
      <c r="E49" s="8"/>
    </row>
    <row r="50" spans="1:9" ht="26.25" customHeight="1">
      <c r="A50" s="839" t="s">
        <v>2293</v>
      </c>
      <c r="B50" s="839"/>
      <c r="C50" s="839"/>
      <c r="D50" s="839"/>
      <c r="E50" s="839"/>
    </row>
    <row r="51" spans="1:9">
      <c r="A51" s="407"/>
      <c r="B51" s="407"/>
      <c r="C51" s="407"/>
      <c r="D51" s="407"/>
      <c r="E51" s="407"/>
    </row>
    <row r="52" spans="1:9">
      <c r="A52" s="407"/>
      <c r="B52" s="407"/>
      <c r="C52" s="407"/>
      <c r="D52" s="407"/>
      <c r="E52" s="407"/>
    </row>
    <row r="53" spans="1:9">
      <c r="A53" s="407"/>
      <c r="B53" s="407"/>
      <c r="C53" s="407"/>
      <c r="D53" s="407"/>
      <c r="E53" s="407"/>
    </row>
    <row r="54" spans="1:9">
      <c r="A54" s="407"/>
      <c r="B54" s="407"/>
      <c r="C54" s="407"/>
      <c r="D54" s="407"/>
      <c r="E54" s="407"/>
    </row>
    <row r="55" spans="1:9">
      <c r="A55" s="407"/>
      <c r="B55" s="407"/>
      <c r="C55" s="407"/>
      <c r="D55" s="407"/>
      <c r="E55" s="407"/>
    </row>
    <row r="56" spans="1:9">
      <c r="A56" s="407"/>
      <c r="B56" s="407"/>
      <c r="C56" s="407"/>
      <c r="D56" s="407"/>
      <c r="E56" s="407"/>
    </row>
    <row r="57" spans="1:9">
      <c r="A57" s="407"/>
      <c r="B57" s="407"/>
      <c r="C57" s="407"/>
      <c r="D57" s="407"/>
      <c r="E57" s="407"/>
      <c r="H57" s="108"/>
      <c r="I57" s="108"/>
    </row>
    <row r="58" spans="1:9">
      <c r="A58" s="407"/>
      <c r="B58" s="407"/>
      <c r="C58" s="407"/>
      <c r="D58" s="407"/>
      <c r="E58" s="407"/>
      <c r="H58" s="108"/>
      <c r="I58" s="108"/>
    </row>
    <row r="59" spans="1:9">
      <c r="A59" s="407"/>
      <c r="B59" s="407"/>
      <c r="C59" s="407"/>
      <c r="D59" s="407"/>
      <c r="E59" s="407"/>
      <c r="H59" s="108"/>
      <c r="I59" s="108"/>
    </row>
    <row r="60" spans="1:9">
      <c r="A60" s="407"/>
      <c r="B60" s="407"/>
      <c r="C60" s="407"/>
      <c r="D60" s="407"/>
      <c r="E60" s="407"/>
      <c r="H60" s="108"/>
      <c r="I60" s="108"/>
    </row>
    <row r="61" spans="1:9" ht="162" customHeight="1">
      <c r="A61" s="407"/>
      <c r="B61" s="407"/>
      <c r="C61" s="407"/>
      <c r="D61" s="407"/>
      <c r="E61" s="407"/>
      <c r="H61" s="82"/>
      <c r="I61" s="109"/>
    </row>
    <row r="62" spans="1:9" ht="25.5" customHeight="1">
      <c r="A62" s="839" t="s">
        <v>2294</v>
      </c>
      <c r="B62" s="839"/>
      <c r="C62" s="839"/>
      <c r="D62" s="839"/>
      <c r="E62" s="839"/>
    </row>
    <row r="63" spans="1:9">
      <c r="A63" s="754"/>
      <c r="B63" s="754"/>
      <c r="C63" s="754"/>
      <c r="D63" s="754"/>
      <c r="E63" s="754"/>
    </row>
    <row r="64" spans="1:9" ht="203.5" customHeight="1">
      <c r="A64" s="839" t="s">
        <v>159</v>
      </c>
      <c r="B64" s="839"/>
      <c r="C64" s="839"/>
      <c r="D64" s="839"/>
      <c r="E64" s="839"/>
    </row>
    <row r="65" spans="1:5">
      <c r="A65" s="644"/>
      <c r="B65" s="468"/>
      <c r="C65" s="468"/>
      <c r="D65" s="468"/>
      <c r="E65" s="468"/>
    </row>
  </sheetData>
  <mergeCells count="12">
    <mergeCell ref="A64:E64"/>
    <mergeCell ref="A62:E62"/>
    <mergeCell ref="U7:V7"/>
    <mergeCell ref="A8:E8"/>
    <mergeCell ref="A4:E4"/>
    <mergeCell ref="A6:E6"/>
    <mergeCell ref="A17:B19"/>
    <mergeCell ref="C17:D17"/>
    <mergeCell ref="A50:E50"/>
    <mergeCell ref="A10:E10"/>
    <mergeCell ref="A14:E14"/>
    <mergeCell ref="A12:E12"/>
  </mergeCells>
  <pageMargins left="0.70866141732283472" right="0.70866141732283472" top="0.74803149606299213" bottom="0.74803149606299213" header="0.31496062992125984" footer="0.31496062992125984"/>
  <pageSetup paperSize="9" scale="75" orientation="portrait" r:id="rId1"/>
  <rowBreaks count="1" manualBreakCount="1">
    <brk id="49" max="4" man="1"/>
  </rowBreaks>
  <colBreaks count="1" manualBreakCount="1">
    <brk id="9" max="1048575" man="1"/>
  </colBreaks>
  <customProperties>
    <customPr name="_pios_id" r:id="rId2"/>
  </customProperties>
  <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BADC6-A9F6-4557-AB56-9481870D3B54}">
  <dimension ref="A1:G5"/>
  <sheetViews>
    <sheetView showGridLines="0" zoomScaleNormal="100" workbookViewId="0">
      <selection activeCell="H1" sqref="H1"/>
    </sheetView>
  </sheetViews>
  <sheetFormatPr defaultColWidth="8.58203125" defaultRowHeight="14.5"/>
  <cols>
    <col min="1" max="1" width="6.5" style="659" customWidth="1"/>
    <col min="2" max="6" width="20" style="659" customWidth="1"/>
    <col min="7" max="16384" width="8.58203125" style="659"/>
  </cols>
  <sheetData>
    <row r="1" spans="1:7" s="765" customFormat="1" ht="18.5">
      <c r="A1" s="650" t="s">
        <v>2246</v>
      </c>
      <c r="B1" s="767"/>
      <c r="C1" s="767"/>
      <c r="D1" s="767"/>
      <c r="E1" s="767"/>
      <c r="F1" s="767"/>
      <c r="G1" s="767"/>
    </row>
    <row r="2" spans="1:7" s="765" customFormat="1" ht="14.15" customHeight="1">
      <c r="A2" s="650"/>
      <c r="B2" s="767"/>
      <c r="C2" s="767"/>
      <c r="D2" s="767"/>
      <c r="E2" s="767"/>
      <c r="F2" s="767"/>
      <c r="G2" s="767"/>
    </row>
    <row r="3" spans="1:7" s="765" customFormat="1">
      <c r="A3" s="768"/>
      <c r="B3" s="767"/>
      <c r="C3" s="767"/>
      <c r="D3" s="767"/>
      <c r="E3" s="767"/>
      <c r="F3" s="767"/>
      <c r="G3" s="767"/>
    </row>
    <row r="4" spans="1:7" ht="96.65" customHeight="1">
      <c r="A4" s="949" t="s">
        <v>2301</v>
      </c>
      <c r="B4" s="949"/>
      <c r="C4" s="949"/>
      <c r="D4" s="949"/>
      <c r="E4" s="949"/>
      <c r="F4" s="949"/>
      <c r="G4" s="949"/>
    </row>
    <row r="5" spans="1:7">
      <c r="A5" s="693"/>
      <c r="B5" s="693"/>
      <c r="C5" s="693"/>
      <c r="D5" s="693"/>
      <c r="E5" s="693"/>
      <c r="F5" s="693"/>
      <c r="G5" s="693"/>
    </row>
  </sheetData>
  <mergeCells count="1">
    <mergeCell ref="A4:G4"/>
  </mergeCells>
  <pageMargins left="0.7" right="0.7" top="0.75" bottom="0.75" header="0.3" footer="0.3"/>
  <pageSetup paperSize="9" orientation="landscape" r:id="rId1"/>
  <customProperties>
    <customPr name="_pios_id" r:id="rId2"/>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7254B-E1CA-4862-A054-2DED3B146D08}">
  <sheetPr>
    <pageSetUpPr fitToPage="1"/>
  </sheetPr>
  <dimension ref="A1:P27"/>
  <sheetViews>
    <sheetView showGridLines="0" zoomScaleNormal="100" workbookViewId="0">
      <selection activeCell="Q1" sqref="Q1"/>
    </sheetView>
  </sheetViews>
  <sheetFormatPr defaultColWidth="8.58203125" defaultRowHeight="14.5"/>
  <cols>
    <col min="1" max="1" width="2.83203125" style="38" customWidth="1"/>
    <col min="2" max="2" width="46.33203125" style="38" customWidth="1"/>
    <col min="3" max="16384" width="8.58203125" style="38"/>
  </cols>
  <sheetData>
    <row r="1" spans="1:16" ht="18.5">
      <c r="A1" s="650" t="s">
        <v>2247</v>
      </c>
      <c r="B1" s="468"/>
      <c r="C1" s="468"/>
      <c r="D1" s="468"/>
      <c r="E1" s="468"/>
      <c r="F1" s="468"/>
      <c r="G1" s="468"/>
      <c r="H1" s="468"/>
      <c r="I1" s="468"/>
      <c r="J1" s="468"/>
      <c r="K1" s="468"/>
      <c r="L1" s="468"/>
      <c r="M1" s="468"/>
      <c r="N1" s="468"/>
      <c r="O1" s="468"/>
      <c r="P1" s="468"/>
    </row>
    <row r="2" spans="1:16">
      <c r="A2" s="468"/>
      <c r="B2" s="468"/>
      <c r="C2" s="468"/>
      <c r="D2" s="468"/>
      <c r="E2" s="468"/>
      <c r="F2" s="468"/>
      <c r="G2" s="468"/>
      <c r="H2" s="468"/>
      <c r="I2" s="468"/>
      <c r="J2" s="468"/>
      <c r="K2" s="468"/>
      <c r="L2" s="468"/>
      <c r="M2" s="468"/>
      <c r="N2" s="468"/>
      <c r="O2" s="468"/>
      <c r="P2" s="468"/>
    </row>
    <row r="3" spans="1:16" s="492" customFormat="1" ht="12">
      <c r="A3" s="700"/>
      <c r="B3" s="700"/>
      <c r="C3" s="700"/>
      <c r="D3" s="700"/>
      <c r="E3" s="700"/>
      <c r="F3" s="700"/>
      <c r="G3" s="700"/>
      <c r="H3" s="700"/>
      <c r="I3" s="700"/>
      <c r="J3" s="700"/>
      <c r="K3" s="700"/>
      <c r="L3" s="700"/>
      <c r="M3" s="700"/>
      <c r="N3" s="700"/>
      <c r="O3" s="700"/>
      <c r="P3" s="700"/>
    </row>
    <row r="4" spans="1:16" s="471" customFormat="1" ht="12">
      <c r="A4" s="675"/>
      <c r="B4" s="701" t="s">
        <v>118</v>
      </c>
      <c r="C4" s="702" t="s">
        <v>119</v>
      </c>
      <c r="D4" s="702" t="s">
        <v>120</v>
      </c>
      <c r="E4" s="702" t="s">
        <v>172</v>
      </c>
      <c r="F4" s="702" t="s">
        <v>173</v>
      </c>
      <c r="G4" s="702" t="s">
        <v>266</v>
      </c>
      <c r="H4" s="702" t="s">
        <v>267</v>
      </c>
      <c r="I4" s="702" t="s">
        <v>268</v>
      </c>
      <c r="J4" s="702" t="s">
        <v>269</v>
      </c>
      <c r="K4" s="702" t="s">
        <v>270</v>
      </c>
      <c r="L4" s="702" t="s">
        <v>271</v>
      </c>
      <c r="M4" s="703" t="s">
        <v>272</v>
      </c>
      <c r="N4" s="703" t="s">
        <v>273</v>
      </c>
      <c r="O4" s="703" t="s">
        <v>340</v>
      </c>
      <c r="P4" s="703" t="s">
        <v>2130</v>
      </c>
    </row>
    <row r="5" spans="1:16" s="471" customFormat="1" ht="31" customHeight="1">
      <c r="A5" s="675"/>
      <c r="B5" s="950" t="s">
        <v>2131</v>
      </c>
      <c r="C5" s="953" t="s">
        <v>2034</v>
      </c>
      <c r="D5" s="954"/>
      <c r="E5" s="954"/>
      <c r="F5" s="954"/>
      <c r="G5" s="954"/>
      <c r="H5" s="954"/>
      <c r="I5" s="954"/>
      <c r="J5" s="954"/>
      <c r="K5" s="954"/>
      <c r="L5" s="954"/>
      <c r="M5" s="954"/>
      <c r="N5" s="954"/>
      <c r="O5" s="954"/>
      <c r="P5" s="955"/>
    </row>
    <row r="6" spans="1:16" s="471" customFormat="1" ht="22.5" customHeight="1">
      <c r="A6" s="675"/>
      <c r="B6" s="951"/>
      <c r="C6" s="691"/>
      <c r="D6" s="956" t="s">
        <v>2132</v>
      </c>
      <c r="E6" s="957"/>
      <c r="F6" s="957"/>
      <c r="G6" s="957"/>
      <c r="H6" s="957"/>
      <c r="I6" s="957"/>
      <c r="J6" s="957"/>
      <c r="K6" s="957"/>
      <c r="L6" s="957"/>
      <c r="M6" s="957"/>
      <c r="N6" s="957"/>
      <c r="O6" s="957"/>
      <c r="P6" s="958"/>
    </row>
    <row r="7" spans="1:16" s="471" customFormat="1" ht="50.5" customHeight="1">
      <c r="A7" s="675"/>
      <c r="B7" s="951"/>
      <c r="C7" s="691"/>
      <c r="D7" s="956" t="s">
        <v>2133</v>
      </c>
      <c r="E7" s="957"/>
      <c r="F7" s="957"/>
      <c r="G7" s="957"/>
      <c r="H7" s="958"/>
      <c r="I7" s="876" t="s">
        <v>2134</v>
      </c>
      <c r="J7" s="876" t="s">
        <v>2135</v>
      </c>
      <c r="K7" s="876" t="s">
        <v>2136</v>
      </c>
      <c r="L7" s="950" t="s">
        <v>2047</v>
      </c>
      <c r="M7" s="950" t="s">
        <v>2046</v>
      </c>
      <c r="N7" s="867" t="s">
        <v>427</v>
      </c>
      <c r="O7" s="886"/>
      <c r="P7" s="868"/>
    </row>
    <row r="8" spans="1:16" s="471" customFormat="1" ht="81" customHeight="1">
      <c r="A8" s="692"/>
      <c r="B8" s="952"/>
      <c r="C8" s="676"/>
      <c r="D8" s="606" t="s">
        <v>2038</v>
      </c>
      <c r="E8" s="606" t="s">
        <v>2039</v>
      </c>
      <c r="F8" s="606" t="s">
        <v>2040</v>
      </c>
      <c r="G8" s="606" t="s">
        <v>2041</v>
      </c>
      <c r="H8" s="677" t="s">
        <v>2042</v>
      </c>
      <c r="I8" s="878"/>
      <c r="J8" s="878"/>
      <c r="K8" s="878"/>
      <c r="L8" s="952"/>
      <c r="M8" s="952"/>
      <c r="N8" s="704"/>
      <c r="O8" s="605" t="s">
        <v>2137</v>
      </c>
      <c r="P8" s="605" t="s">
        <v>2046</v>
      </c>
    </row>
    <row r="9" spans="1:16" s="471" customFormat="1" ht="15" customHeight="1">
      <c r="A9" s="758">
        <v>1</v>
      </c>
      <c r="B9" s="758" t="s">
        <v>2050</v>
      </c>
      <c r="C9" s="18">
        <v>1288078971.8476336</v>
      </c>
      <c r="D9" s="18">
        <v>569647096.10146892</v>
      </c>
      <c r="E9" s="18">
        <v>317376087.72489232</v>
      </c>
      <c r="F9" s="18">
        <v>285463067.72466213</v>
      </c>
      <c r="G9" s="18">
        <v>86687910.292127624</v>
      </c>
      <c r="H9" s="716">
        <v>7.3488545255639233</v>
      </c>
      <c r="I9" s="18">
        <v>544441057.81340694</v>
      </c>
      <c r="J9" s="18"/>
      <c r="K9" s="18">
        <v>714733104.02974308</v>
      </c>
      <c r="L9" s="18">
        <v>199572276.18488884</v>
      </c>
      <c r="M9" s="18">
        <v>71414157.490000054</v>
      </c>
      <c r="N9" s="18">
        <v>-29121519.929999951</v>
      </c>
      <c r="O9" s="18">
        <v>-2109833.3899999992</v>
      </c>
      <c r="P9" s="18">
        <v>-26255105.239999972</v>
      </c>
    </row>
    <row r="10" spans="1:16" s="471" customFormat="1" ht="15" customHeight="1">
      <c r="A10" s="758">
        <v>2</v>
      </c>
      <c r="B10" s="758" t="s">
        <v>2051</v>
      </c>
      <c r="C10" s="18">
        <v>169779552.78476641</v>
      </c>
      <c r="D10" s="18">
        <v>90572331.497559667</v>
      </c>
      <c r="E10" s="18">
        <v>3787782.6074857656</v>
      </c>
      <c r="F10" s="18">
        <v>616190.17316282447</v>
      </c>
      <c r="G10" s="18">
        <v>33347069.609465484</v>
      </c>
      <c r="H10" s="716">
        <v>7.9132773198090911</v>
      </c>
      <c r="I10" s="18"/>
      <c r="J10" s="18">
        <v>128323373.88767383</v>
      </c>
      <c r="K10" s="18"/>
      <c r="L10" s="18">
        <v>8940337.546276046</v>
      </c>
      <c r="M10" s="18">
        <v>30570847.550000001</v>
      </c>
      <c r="N10" s="18">
        <v>-21967331.056954008</v>
      </c>
      <c r="O10" s="18">
        <v>-82011.784954000002</v>
      </c>
      <c r="P10" s="18">
        <v>-21801252.440000001</v>
      </c>
    </row>
    <row r="11" spans="1:16" s="471" customFormat="1" ht="15" customHeight="1">
      <c r="A11" s="758">
        <v>3</v>
      </c>
      <c r="B11" s="758" t="s">
        <v>2057</v>
      </c>
      <c r="C11" s="18">
        <v>4075969120.4449568</v>
      </c>
      <c r="D11" s="18"/>
      <c r="E11" s="18"/>
      <c r="F11" s="18"/>
      <c r="G11" s="18"/>
      <c r="H11" s="716"/>
      <c r="I11" s="18"/>
      <c r="J11" s="18"/>
      <c r="K11" s="18"/>
      <c r="L11" s="18"/>
      <c r="M11" s="18"/>
      <c r="N11" s="18"/>
      <c r="O11" s="18"/>
      <c r="P11" s="18"/>
    </row>
    <row r="12" spans="1:16" s="471" customFormat="1" ht="15" customHeight="1">
      <c r="A12" s="758">
        <v>4</v>
      </c>
      <c r="B12" s="758" t="s">
        <v>2082</v>
      </c>
      <c r="C12" s="18">
        <v>4183616391.6969695</v>
      </c>
      <c r="D12" s="18">
        <v>1398085892.3801901</v>
      </c>
      <c r="E12" s="18">
        <v>284512020.50379878</v>
      </c>
      <c r="F12" s="18">
        <v>20047105.01958828</v>
      </c>
      <c r="G12" s="18">
        <v>101016410.69155794</v>
      </c>
      <c r="H12" s="716">
        <v>4.8441032233575019</v>
      </c>
      <c r="I12" s="18"/>
      <c r="J12" s="18">
        <v>1101436656.8852587</v>
      </c>
      <c r="K12" s="18">
        <v>702224771.70987606</v>
      </c>
      <c r="L12" s="18">
        <v>192581708.89361078</v>
      </c>
      <c r="M12" s="18">
        <v>151507.91</v>
      </c>
      <c r="N12" s="18">
        <v>-1089537.2635810007</v>
      </c>
      <c r="O12" s="18">
        <v>-542869.78000000014</v>
      </c>
      <c r="P12" s="18">
        <v>-89119.16</v>
      </c>
    </row>
    <row r="13" spans="1:16" s="471" customFormat="1" ht="23.5" customHeight="1">
      <c r="A13" s="758">
        <v>5</v>
      </c>
      <c r="B13" s="759" t="s">
        <v>2087</v>
      </c>
      <c r="C13" s="18">
        <v>253216859.5947749</v>
      </c>
      <c r="D13" s="18">
        <v>23176503.351012614</v>
      </c>
      <c r="E13" s="18">
        <v>29072047.629790738</v>
      </c>
      <c r="F13" s="18">
        <v>14602503.34487615</v>
      </c>
      <c r="G13" s="18">
        <v>3034281.9704225594</v>
      </c>
      <c r="H13" s="716">
        <v>8.2778716164416455</v>
      </c>
      <c r="I13" s="18"/>
      <c r="J13" s="18"/>
      <c r="K13" s="18">
        <v>69885336.296101943</v>
      </c>
      <c r="L13" s="18">
        <v>5932774.1522427034</v>
      </c>
      <c r="M13" s="18">
        <v>197954.97</v>
      </c>
      <c r="N13" s="18">
        <v>-62113.320000000029</v>
      </c>
      <c r="O13" s="18">
        <v>-24887.11</v>
      </c>
      <c r="P13" s="18">
        <v>-20312.759999999998</v>
      </c>
    </row>
    <row r="14" spans="1:16" s="471" customFormat="1" ht="15" customHeight="1">
      <c r="A14" s="758">
        <v>6</v>
      </c>
      <c r="B14" s="758" t="s">
        <v>2088</v>
      </c>
      <c r="C14" s="18">
        <v>2363915444.5842299</v>
      </c>
      <c r="D14" s="18">
        <v>78949183.904844925</v>
      </c>
      <c r="E14" s="18">
        <v>20309629.016729347</v>
      </c>
      <c r="F14" s="18">
        <v>34983856.063285433</v>
      </c>
      <c r="G14" s="18">
        <v>12713586.052577455</v>
      </c>
      <c r="H14" s="716">
        <v>6.5467942867804538</v>
      </c>
      <c r="I14" s="18"/>
      <c r="J14" s="18">
        <v>146956255.03743753</v>
      </c>
      <c r="K14" s="18"/>
      <c r="L14" s="18">
        <v>14708723.979147542</v>
      </c>
      <c r="M14" s="18">
        <v>9424656.8500000034</v>
      </c>
      <c r="N14" s="18">
        <v>-5761909.7100000065</v>
      </c>
      <c r="O14" s="18">
        <v>-491416.88999999972</v>
      </c>
      <c r="P14" s="18">
        <v>-5101996.8499999996</v>
      </c>
    </row>
    <row r="15" spans="1:16" s="471" customFormat="1" ht="12">
      <c r="A15" s="758">
        <v>7</v>
      </c>
      <c r="B15" s="759" t="s">
        <v>2092</v>
      </c>
      <c r="C15" s="18">
        <v>3064737319.9316273</v>
      </c>
      <c r="D15" s="18"/>
      <c r="E15" s="18"/>
      <c r="F15" s="18"/>
      <c r="G15" s="18"/>
      <c r="H15" s="716"/>
      <c r="I15" s="18"/>
      <c r="J15" s="18"/>
      <c r="K15" s="18"/>
      <c r="L15" s="18"/>
      <c r="M15" s="18"/>
      <c r="N15" s="18"/>
      <c r="O15" s="18"/>
      <c r="P15" s="18"/>
    </row>
    <row r="16" spans="1:16" s="471" customFormat="1" ht="15" customHeight="1">
      <c r="A16" s="758">
        <v>8</v>
      </c>
      <c r="B16" s="758" t="s">
        <v>2093</v>
      </c>
      <c r="C16" s="18">
        <v>1201796380.1309443</v>
      </c>
      <c r="D16" s="18">
        <v>269995684.69377691</v>
      </c>
      <c r="E16" s="18">
        <v>76630300.257002935</v>
      </c>
      <c r="F16" s="18">
        <v>46598118.661302716</v>
      </c>
      <c r="G16" s="18">
        <v>36856442.279307321</v>
      </c>
      <c r="H16" s="716">
        <v>5.4714675072645438</v>
      </c>
      <c r="I16" s="18"/>
      <c r="J16" s="18">
        <v>6332657.7242520284</v>
      </c>
      <c r="K16" s="18">
        <v>423747888.1671434</v>
      </c>
      <c r="L16" s="18">
        <v>21672189.409339216</v>
      </c>
      <c r="M16" s="18">
        <v>1670953.3299999998</v>
      </c>
      <c r="N16" s="18">
        <v>-959960.0063000035</v>
      </c>
      <c r="O16" s="18">
        <v>-464496.54629999981</v>
      </c>
      <c r="P16" s="18">
        <v>-181681.10000000003</v>
      </c>
    </row>
    <row r="17" spans="1:16" s="471" customFormat="1" ht="15" customHeight="1">
      <c r="A17" s="758">
        <v>9</v>
      </c>
      <c r="B17" s="758" t="s">
        <v>2100</v>
      </c>
      <c r="C17" s="18">
        <v>14404076810.862589</v>
      </c>
      <c r="D17" s="18">
        <v>4352203647.2204313</v>
      </c>
      <c r="E17" s="18">
        <v>2173560630.7731414</v>
      </c>
      <c r="F17" s="18">
        <v>3864924969.9135756</v>
      </c>
      <c r="G17" s="18">
        <v>3973823217.4417448</v>
      </c>
      <c r="H17" s="716">
        <v>12.685178737309839</v>
      </c>
      <c r="I17" s="18"/>
      <c r="J17" s="18"/>
      <c r="K17" s="741"/>
      <c r="L17" s="18">
        <v>977890731.9351573</v>
      </c>
      <c r="M17" s="18">
        <v>202032688.38</v>
      </c>
      <c r="N17" s="18">
        <v>-61447396.046983242</v>
      </c>
      <c r="O17" s="18">
        <v>-3447016.9168499988</v>
      </c>
      <c r="P17" s="18">
        <v>-54304631.770000003</v>
      </c>
    </row>
    <row r="18" spans="1:16" s="471" customFormat="1" ht="15" customHeight="1">
      <c r="A18" s="758">
        <v>10</v>
      </c>
      <c r="B18" s="758" t="s">
        <v>2138</v>
      </c>
      <c r="C18" s="18">
        <v>44970221001.071541</v>
      </c>
      <c r="D18" s="18">
        <v>15614402.474900322</v>
      </c>
      <c r="E18" s="18">
        <v>26007066.097643111</v>
      </c>
      <c r="F18" s="18">
        <v>101539126.89183271</v>
      </c>
      <c r="G18" s="18">
        <v>80406319.734697402</v>
      </c>
      <c r="H18" s="716">
        <v>16.679951299827838</v>
      </c>
      <c r="I18" s="18"/>
      <c r="J18" s="18">
        <v>223566915.19907311</v>
      </c>
      <c r="K18" s="18"/>
      <c r="L18" s="18">
        <v>25193897.772322264</v>
      </c>
      <c r="M18" s="18">
        <v>7269228.0600348953</v>
      </c>
      <c r="N18" s="18">
        <v>-958052.91842721647</v>
      </c>
      <c r="O18" s="18">
        <v>-88632.315560172341</v>
      </c>
      <c r="P18" s="18">
        <v>-849242.24949605414</v>
      </c>
    </row>
    <row r="19" spans="1:16" s="471" customFormat="1" ht="15" customHeight="1">
      <c r="A19" s="758">
        <v>11</v>
      </c>
      <c r="B19" s="758" t="s">
        <v>2139</v>
      </c>
      <c r="C19" s="18">
        <v>7100066243.6627092</v>
      </c>
      <c r="D19" s="18">
        <v>28637358.468447778</v>
      </c>
      <c r="E19" s="18">
        <v>20191121.806902688</v>
      </c>
      <c r="F19" s="18">
        <v>17309389.484098222</v>
      </c>
      <c r="G19" s="18">
        <v>10350996.31078903</v>
      </c>
      <c r="H19" s="716">
        <v>8.3480988772117986</v>
      </c>
      <c r="I19" s="18"/>
      <c r="J19" s="18">
        <v>76488866.070237741</v>
      </c>
      <c r="K19" s="18"/>
      <c r="L19" s="18">
        <v>10264882.66167064</v>
      </c>
      <c r="M19" s="18">
        <v>7240954.1157799764</v>
      </c>
      <c r="N19" s="18">
        <v>-1052433.4671920291</v>
      </c>
      <c r="O19" s="18">
        <v>-29023.195246765335</v>
      </c>
      <c r="P19" s="18">
        <v>-1010148.9185535063</v>
      </c>
    </row>
    <row r="20" spans="1:16" s="471" customFormat="1" ht="15" customHeight="1">
      <c r="A20" s="758">
        <v>12</v>
      </c>
      <c r="B20" s="758" t="s">
        <v>2140</v>
      </c>
      <c r="C20" s="18">
        <v>530218.06999999995</v>
      </c>
      <c r="D20" s="18"/>
      <c r="E20" s="18"/>
      <c r="F20" s="18"/>
      <c r="G20" s="18"/>
      <c r="H20" s="716"/>
      <c r="I20" s="18"/>
      <c r="J20" s="18"/>
      <c r="K20" s="18"/>
      <c r="L20" s="18"/>
      <c r="M20" s="18"/>
      <c r="N20" s="18"/>
      <c r="O20" s="18"/>
      <c r="P20" s="18"/>
    </row>
    <row r="21" spans="1:16" s="471" customFormat="1" ht="15" customHeight="1">
      <c r="A21" s="758">
        <v>13</v>
      </c>
      <c r="B21" s="758" t="s">
        <v>2141</v>
      </c>
      <c r="C21" s="18">
        <v>4430584073.4567242</v>
      </c>
      <c r="D21" s="18">
        <v>14069104.079075951</v>
      </c>
      <c r="E21" s="18">
        <v>19586877.139316473</v>
      </c>
      <c r="F21" s="18"/>
      <c r="G21" s="18">
        <v>205830.70351952565</v>
      </c>
      <c r="H21" s="716">
        <v>5.7522613327215684</v>
      </c>
      <c r="I21" s="18"/>
      <c r="J21" s="18"/>
      <c r="K21" s="18">
        <v>33861811.921911947</v>
      </c>
      <c r="L21" s="18">
        <v>111739.16050933648</v>
      </c>
      <c r="M21" s="18"/>
      <c r="N21" s="18">
        <v>-12431.980000000003</v>
      </c>
      <c r="O21" s="18">
        <v>-807.49</v>
      </c>
      <c r="P21" s="18"/>
    </row>
    <row r="22" spans="1:16" s="471" customFormat="1" ht="12">
      <c r="A22" s="670"/>
      <c r="B22" s="670"/>
      <c r="C22" s="670"/>
      <c r="D22" s="675"/>
      <c r="E22" s="675"/>
      <c r="F22" s="675"/>
      <c r="G22" s="675"/>
      <c r="H22" s="675"/>
      <c r="I22" s="675"/>
      <c r="J22" s="675"/>
      <c r="K22" s="675"/>
      <c r="L22" s="675"/>
      <c r="M22" s="675"/>
      <c r="N22" s="675"/>
      <c r="O22" s="675"/>
      <c r="P22" s="675"/>
    </row>
    <row r="23" spans="1:16" s="487" customFormat="1">
      <c r="A23" s="770"/>
      <c r="B23" s="770"/>
      <c r="C23" s="769"/>
      <c r="D23" s="769"/>
      <c r="E23" s="769"/>
      <c r="F23" s="769"/>
      <c r="G23" s="769"/>
      <c r="H23" s="769"/>
      <c r="I23" s="769"/>
      <c r="J23" s="769"/>
      <c r="K23" s="769"/>
      <c r="L23" s="769"/>
      <c r="M23" s="769"/>
      <c r="N23" s="769"/>
      <c r="O23" s="769"/>
      <c r="P23" s="769"/>
    </row>
    <row r="24" spans="1:16" ht="42" customHeight="1">
      <c r="A24" s="838" t="s">
        <v>2358</v>
      </c>
      <c r="B24" s="838"/>
      <c r="C24" s="838"/>
      <c r="D24" s="838"/>
      <c r="E24" s="838"/>
      <c r="F24" s="838"/>
      <c r="G24" s="838"/>
      <c r="H24" s="838"/>
      <c r="I24" s="838"/>
      <c r="J24" s="838"/>
      <c r="K24" s="838"/>
      <c r="L24" s="838"/>
      <c r="M24" s="838"/>
      <c r="N24" s="838"/>
      <c r="O24" s="838"/>
      <c r="P24" s="838"/>
    </row>
    <row r="25" spans="1:16" ht="29.5" customHeight="1">
      <c r="A25" s="838" t="s">
        <v>2298</v>
      </c>
      <c r="B25" s="838"/>
      <c r="C25" s="838"/>
      <c r="D25" s="838"/>
      <c r="E25" s="838"/>
      <c r="F25" s="838"/>
      <c r="G25" s="838"/>
      <c r="H25" s="838"/>
      <c r="I25" s="838"/>
      <c r="J25" s="838"/>
      <c r="K25" s="838"/>
      <c r="L25" s="838"/>
      <c r="M25" s="838"/>
      <c r="N25" s="838"/>
      <c r="O25" s="838"/>
      <c r="P25" s="838"/>
    </row>
    <row r="26" spans="1:16">
      <c r="A26" s="468" t="s">
        <v>2285</v>
      </c>
      <c r="B26" s="468"/>
      <c r="C26" s="468"/>
      <c r="D26" s="468"/>
      <c r="E26" s="468"/>
      <c r="F26" s="468"/>
      <c r="G26" s="468"/>
      <c r="H26" s="468"/>
      <c r="I26" s="468"/>
      <c r="J26" s="468"/>
      <c r="K26" s="468"/>
      <c r="L26" s="468"/>
      <c r="M26" s="468"/>
      <c r="N26" s="468"/>
      <c r="O26" s="468"/>
      <c r="P26" s="468"/>
    </row>
    <row r="27" spans="1:16">
      <c r="A27" s="38" t="s">
        <v>2285</v>
      </c>
    </row>
  </sheetData>
  <mergeCells count="12">
    <mergeCell ref="A24:P24"/>
    <mergeCell ref="A25:P25"/>
    <mergeCell ref="B5:B8"/>
    <mergeCell ref="C5:P5"/>
    <mergeCell ref="D6:P6"/>
    <mergeCell ref="D7:H7"/>
    <mergeCell ref="I7:I8"/>
    <mergeCell ref="J7:J8"/>
    <mergeCell ref="K7:K8"/>
    <mergeCell ref="L7:L8"/>
    <mergeCell ref="M7:M8"/>
    <mergeCell ref="N7:P7"/>
  </mergeCells>
  <pageMargins left="0.7" right="0.7" top="0.75" bottom="0.75" header="0.3" footer="0.3"/>
  <pageSetup paperSize="9" scale="70" fitToHeight="0" orientation="landscape" r:id="rId1"/>
  <customProperties>
    <customPr name="_pios_id" r:id="rId2"/>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5FCAA-917D-4198-8C2D-7BD4C5DA1315}">
  <dimension ref="A1:H21"/>
  <sheetViews>
    <sheetView showGridLines="0" zoomScaleNormal="100" workbookViewId="0">
      <selection activeCell="H1" sqref="H1"/>
    </sheetView>
  </sheetViews>
  <sheetFormatPr defaultColWidth="8.58203125" defaultRowHeight="14.5"/>
  <cols>
    <col min="1" max="1" width="3.33203125" style="659" customWidth="1"/>
    <col min="2" max="2" width="26.33203125" style="659" customWidth="1"/>
    <col min="3" max="3" width="47.83203125" style="659" customWidth="1"/>
    <col min="4" max="4" width="7.33203125" style="659" customWidth="1"/>
    <col min="5" max="5" width="17.33203125" style="764" customWidth="1"/>
    <col min="6" max="6" width="14.58203125" style="764" customWidth="1"/>
    <col min="7" max="7" width="45.75" style="764" customWidth="1"/>
    <col min="8" max="16384" width="8.58203125" style="659"/>
  </cols>
  <sheetData>
    <row r="1" spans="1:8" ht="18.5">
      <c r="A1" s="650" t="s">
        <v>2248</v>
      </c>
      <c r="B1" s="693"/>
      <c r="C1" s="693"/>
      <c r="D1" s="693"/>
      <c r="E1" s="766"/>
      <c r="F1" s="766"/>
      <c r="G1" s="766"/>
    </row>
    <row r="2" spans="1:8" ht="18.5">
      <c r="A2" s="650"/>
      <c r="B2" s="693"/>
      <c r="C2" s="693"/>
      <c r="D2" s="693"/>
      <c r="E2" s="766"/>
      <c r="F2" s="766"/>
      <c r="G2" s="766"/>
    </row>
    <row r="3" spans="1:8">
      <c r="A3" s="670"/>
      <c r="B3" s="964" t="s">
        <v>2142</v>
      </c>
      <c r="C3" s="891" t="s">
        <v>2143</v>
      </c>
      <c r="D3" s="959" t="s">
        <v>2144</v>
      </c>
      <c r="E3" s="959" t="s">
        <v>2145</v>
      </c>
      <c r="F3" s="959" t="s">
        <v>2146</v>
      </c>
      <c r="G3" s="959" t="s">
        <v>2147</v>
      </c>
    </row>
    <row r="4" spans="1:8" s="765" customFormat="1" ht="51.65" customHeight="1">
      <c r="A4" s="796"/>
      <c r="B4" s="964"/>
      <c r="C4" s="891"/>
      <c r="D4" s="959"/>
      <c r="E4" s="959"/>
      <c r="F4" s="959"/>
      <c r="G4" s="960"/>
    </row>
    <row r="5" spans="1:8" ht="40" customHeight="1">
      <c r="A5" s="796"/>
      <c r="B5" s="961" t="s">
        <v>2148</v>
      </c>
      <c r="C5" s="803" t="s">
        <v>451</v>
      </c>
      <c r="D5" s="804">
        <v>71</v>
      </c>
      <c r="E5" s="810" t="s">
        <v>1899</v>
      </c>
      <c r="F5" s="810" t="s">
        <v>1898</v>
      </c>
      <c r="G5" s="808" t="s">
        <v>2280</v>
      </c>
      <c r="H5" s="38"/>
    </row>
    <row r="6" spans="1:8">
      <c r="A6" s="796"/>
      <c r="B6" s="963"/>
      <c r="C6" s="800" t="s">
        <v>2125</v>
      </c>
      <c r="D6" s="801">
        <v>45</v>
      </c>
      <c r="E6" s="811"/>
      <c r="F6" s="811"/>
      <c r="G6" s="806"/>
    </row>
    <row r="7" spans="1:8" ht="42" customHeight="1">
      <c r="A7" s="796"/>
      <c r="B7" s="961" t="s">
        <v>2149</v>
      </c>
      <c r="C7" s="803" t="s">
        <v>2200</v>
      </c>
      <c r="D7" s="805">
        <v>1133.2</v>
      </c>
      <c r="E7" s="810" t="s">
        <v>1899</v>
      </c>
      <c r="F7" s="810" t="s">
        <v>1898</v>
      </c>
      <c r="G7" s="808" t="s">
        <v>2275</v>
      </c>
    </row>
    <row r="8" spans="1:8">
      <c r="A8" s="796"/>
      <c r="B8" s="962"/>
      <c r="C8" s="798" t="s">
        <v>2125</v>
      </c>
      <c r="D8" s="799">
        <v>113.6</v>
      </c>
      <c r="E8" s="812"/>
      <c r="F8" s="812"/>
      <c r="G8" s="807"/>
    </row>
    <row r="9" spans="1:8" ht="106" customHeight="1">
      <c r="A9" s="796"/>
      <c r="B9" s="962"/>
      <c r="C9" s="797" t="s">
        <v>2201</v>
      </c>
      <c r="D9" s="799">
        <v>243.7</v>
      </c>
      <c r="E9" s="812" t="s">
        <v>1899</v>
      </c>
      <c r="F9" s="812" t="s">
        <v>1898</v>
      </c>
      <c r="G9" s="808" t="s">
        <v>2276</v>
      </c>
    </row>
    <row r="10" spans="1:8">
      <c r="A10" s="796"/>
      <c r="B10" s="962"/>
      <c r="C10" s="798" t="s">
        <v>2125</v>
      </c>
      <c r="D10" s="799">
        <v>148.30000000000001</v>
      </c>
      <c r="E10" s="812"/>
      <c r="F10" s="812"/>
      <c r="G10" s="807"/>
    </row>
    <row r="11" spans="1:8" ht="56.5" customHeight="1">
      <c r="A11" s="796"/>
      <c r="B11" s="962"/>
      <c r="C11" s="797" t="s">
        <v>2202</v>
      </c>
      <c r="D11" s="799">
        <v>67.099999999999994</v>
      </c>
      <c r="E11" s="812" t="s">
        <v>1899</v>
      </c>
      <c r="F11" s="812" t="s">
        <v>1898</v>
      </c>
      <c r="G11" s="808" t="s">
        <v>2277</v>
      </c>
    </row>
    <row r="12" spans="1:8">
      <c r="A12" s="796"/>
      <c r="B12" s="962"/>
      <c r="C12" s="798" t="s">
        <v>2125</v>
      </c>
      <c r="D12" s="799"/>
      <c r="E12" s="812"/>
      <c r="F12" s="812"/>
      <c r="G12" s="807"/>
    </row>
    <row r="13" spans="1:8" ht="31" customHeight="1">
      <c r="A13" s="796"/>
      <c r="B13" s="962"/>
      <c r="C13" s="797" t="s">
        <v>2203</v>
      </c>
      <c r="D13" s="799">
        <v>186</v>
      </c>
      <c r="E13" s="812" t="s">
        <v>1899</v>
      </c>
      <c r="F13" s="812" t="s">
        <v>1898</v>
      </c>
      <c r="G13" s="808" t="s">
        <v>2278</v>
      </c>
    </row>
    <row r="14" spans="1:8">
      <c r="A14" s="796"/>
      <c r="B14" s="962"/>
      <c r="C14" s="798" t="s">
        <v>2125</v>
      </c>
      <c r="D14" s="799">
        <v>186</v>
      </c>
      <c r="E14" s="812"/>
      <c r="F14" s="812"/>
      <c r="G14" s="807"/>
    </row>
    <row r="15" spans="1:8" ht="55.5" customHeight="1">
      <c r="A15" s="796"/>
      <c r="B15" s="962"/>
      <c r="C15" s="797" t="s">
        <v>2204</v>
      </c>
      <c r="D15" s="799">
        <v>1286.5</v>
      </c>
      <c r="E15" s="812" t="s">
        <v>1899</v>
      </c>
      <c r="F15" s="812" t="s">
        <v>1898</v>
      </c>
      <c r="G15" s="808" t="s">
        <v>2279</v>
      </c>
    </row>
    <row r="16" spans="1:8">
      <c r="A16" s="796"/>
      <c r="B16" s="963"/>
      <c r="C16" s="800" t="s">
        <v>2125</v>
      </c>
      <c r="D16" s="801">
        <v>199.2</v>
      </c>
      <c r="E16" s="811"/>
      <c r="F16" s="802"/>
      <c r="G16" s="809"/>
    </row>
    <row r="17" spans="1:7">
      <c r="A17" s="693"/>
      <c r="B17" s="693"/>
      <c r="C17" s="693"/>
      <c r="D17" s="693"/>
      <c r="E17" s="766"/>
      <c r="F17" s="766"/>
      <c r="G17" s="766"/>
    </row>
    <row r="18" spans="1:7" ht="39.65" customHeight="1">
      <c r="A18" s="944" t="s">
        <v>2359</v>
      </c>
      <c r="B18" s="944"/>
      <c r="C18" s="944"/>
      <c r="D18" s="944"/>
      <c r="E18" s="944"/>
      <c r="F18" s="944"/>
      <c r="G18" s="944"/>
    </row>
    <row r="19" spans="1:7" ht="10" customHeight="1">
      <c r="A19" s="944" t="s">
        <v>2285</v>
      </c>
      <c r="B19" s="944"/>
      <c r="C19" s="944"/>
      <c r="D19" s="944"/>
      <c r="E19" s="944"/>
      <c r="F19" s="944"/>
      <c r="G19" s="944"/>
    </row>
    <row r="20" spans="1:7" ht="48.65" customHeight="1">
      <c r="A20" s="944" t="s">
        <v>2360</v>
      </c>
      <c r="B20" s="944"/>
      <c r="C20" s="944"/>
      <c r="D20" s="944"/>
      <c r="E20" s="944"/>
      <c r="F20" s="944"/>
      <c r="G20" s="944"/>
    </row>
    <row r="21" spans="1:7">
      <c r="A21" s="693"/>
      <c r="B21" s="693"/>
      <c r="C21" s="693"/>
      <c r="D21"/>
      <c r="E21" s="766"/>
      <c r="F21" s="766"/>
      <c r="G21" s="766"/>
    </row>
  </sheetData>
  <mergeCells count="11">
    <mergeCell ref="G3:G4"/>
    <mergeCell ref="B7:B16"/>
    <mergeCell ref="A18:G18"/>
    <mergeCell ref="A20:G20"/>
    <mergeCell ref="A19:G19"/>
    <mergeCell ref="B3:B4"/>
    <mergeCell ref="C3:C4"/>
    <mergeCell ref="D3:D4"/>
    <mergeCell ref="E3:E4"/>
    <mergeCell ref="F3:F4"/>
    <mergeCell ref="B5:B6"/>
  </mergeCells>
  <pageMargins left="0.7" right="0.7" top="0.75" bottom="0.75" header="0.3" footer="0.3"/>
  <pageSetup paperSize="9" scale="72" orientation="landscape" r:id="rId1"/>
  <customProperties>
    <customPr name="_pios_id" r:id="rId2"/>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5542-C5A5-4C52-ADD4-F7B2129AE3AC}">
  <sheetPr>
    <pageSetUpPr fitToPage="1"/>
  </sheetPr>
  <dimension ref="A1:K27"/>
  <sheetViews>
    <sheetView showGridLines="0" zoomScaleNormal="100" workbookViewId="0">
      <selection activeCell="C3" sqref="C3"/>
    </sheetView>
  </sheetViews>
  <sheetFormatPr defaultColWidth="8.58203125" defaultRowHeight="14.5"/>
  <cols>
    <col min="1" max="1" width="8.58203125" style="7"/>
    <col min="2" max="2" width="118.6640625" style="7" customWidth="1"/>
    <col min="3" max="3" width="14.75" style="38" customWidth="1"/>
    <col min="4" max="16384" width="8.58203125" style="7"/>
  </cols>
  <sheetData>
    <row r="1" spans="1:11">
      <c r="A1" s="9"/>
      <c r="B1" s="9"/>
    </row>
    <row r="2" spans="1:11" ht="21">
      <c r="A2" s="68">
        <v>5</v>
      </c>
      <c r="B2" s="68" t="s">
        <v>66</v>
      </c>
      <c r="C2" s="403"/>
      <c r="D2" s="38"/>
      <c r="E2" s="38"/>
      <c r="G2" s="56"/>
      <c r="K2" s="74"/>
    </row>
    <row r="3" spans="1:11" ht="16" customHeight="1">
      <c r="A3" s="65"/>
      <c r="B3" s="67"/>
      <c r="C3" s="403"/>
      <c r="D3" s="38"/>
      <c r="E3" s="38"/>
    </row>
    <row r="4" spans="1:11" ht="17.25" customHeight="1">
      <c r="A4" s="400" t="s">
        <v>1152</v>
      </c>
      <c r="B4" s="402" t="s">
        <v>68</v>
      </c>
      <c r="C4" s="403"/>
      <c r="D4" s="38"/>
      <c r="E4" s="38"/>
      <c r="F4" s="74"/>
      <c r="G4" s="56"/>
    </row>
    <row r="5" spans="1:11" ht="17.25" customHeight="1">
      <c r="A5" s="400" t="s">
        <v>1154</v>
      </c>
      <c r="B5" s="402" t="s">
        <v>70</v>
      </c>
      <c r="C5" s="403"/>
      <c r="D5" s="38"/>
      <c r="E5" s="38"/>
      <c r="F5" s="74"/>
      <c r="G5" s="56"/>
    </row>
    <row r="6" spans="1:11" ht="17.25" customHeight="1">
      <c r="A6" s="400" t="s">
        <v>2219</v>
      </c>
      <c r="B6" s="402" t="s">
        <v>72</v>
      </c>
      <c r="C6" s="403"/>
      <c r="D6" s="38"/>
      <c r="E6" s="38"/>
      <c r="F6" s="74"/>
      <c r="G6" s="56"/>
    </row>
    <row r="7" spans="1:11" ht="17.25" customHeight="1">
      <c r="A7" s="400" t="s">
        <v>2220</v>
      </c>
      <c r="B7" s="402" t="s">
        <v>74</v>
      </c>
      <c r="C7" s="403"/>
      <c r="D7" s="38"/>
      <c r="E7" s="38"/>
      <c r="F7" s="74"/>
      <c r="G7" s="56"/>
    </row>
    <row r="8" spans="1:11" ht="17.25" customHeight="1">
      <c r="A8" s="400" t="s">
        <v>2221</v>
      </c>
      <c r="B8" s="402" t="s">
        <v>76</v>
      </c>
      <c r="C8" s="403"/>
      <c r="D8" s="38"/>
      <c r="E8" s="38"/>
      <c r="F8" s="74"/>
      <c r="G8" s="56"/>
    </row>
    <row r="9" spans="1:11" ht="17.25" customHeight="1">
      <c r="A9" s="400" t="s">
        <v>2222</v>
      </c>
      <c r="B9" s="402" t="s">
        <v>77</v>
      </c>
      <c r="C9" s="403"/>
      <c r="D9" s="38"/>
      <c r="E9" s="38"/>
      <c r="F9" s="74"/>
      <c r="G9" s="56"/>
    </row>
    <row r="10" spans="1:11" ht="17.25" customHeight="1">
      <c r="A10" s="400" t="s">
        <v>2223</v>
      </c>
      <c r="B10" s="402" t="s">
        <v>78</v>
      </c>
      <c r="C10" s="403"/>
      <c r="D10" s="38"/>
      <c r="E10" s="38"/>
      <c r="F10" s="74"/>
      <c r="G10" s="56"/>
    </row>
    <row r="11" spans="1:11" ht="17.25" customHeight="1">
      <c r="A11" s="400" t="s">
        <v>2224</v>
      </c>
      <c r="B11" s="402" t="s">
        <v>79</v>
      </c>
      <c r="C11" s="403"/>
      <c r="D11" s="38"/>
      <c r="E11" s="38"/>
      <c r="F11" s="74"/>
      <c r="G11" s="56"/>
    </row>
    <row r="12" spans="1:11" ht="17.25" customHeight="1">
      <c r="A12" s="400" t="s">
        <v>2225</v>
      </c>
      <c r="B12" s="402" t="s">
        <v>80</v>
      </c>
      <c r="C12" s="403"/>
      <c r="D12" s="38"/>
      <c r="E12" s="38"/>
      <c r="F12" s="74"/>
      <c r="G12" s="56"/>
    </row>
    <row r="13" spans="1:11" ht="17.25" customHeight="1">
      <c r="A13" s="400" t="s">
        <v>2226</v>
      </c>
      <c r="B13" s="402" t="s">
        <v>81</v>
      </c>
      <c r="C13" s="403"/>
      <c r="D13" s="38"/>
      <c r="E13" s="38"/>
      <c r="F13" s="74"/>
      <c r="G13" s="56"/>
    </row>
    <row r="14" spans="1:11" ht="17.25" customHeight="1">
      <c r="A14" s="400" t="s">
        <v>2227</v>
      </c>
      <c r="B14" s="402" t="s">
        <v>82</v>
      </c>
      <c r="C14" s="403"/>
      <c r="D14" s="38"/>
      <c r="E14" s="38"/>
      <c r="F14" s="74"/>
      <c r="G14" s="56"/>
    </row>
    <row r="15" spans="1:11" ht="17.25" customHeight="1">
      <c r="A15" s="400" t="s">
        <v>2228</v>
      </c>
      <c r="B15" s="402" t="s">
        <v>83</v>
      </c>
      <c r="C15" s="403"/>
      <c r="D15" s="38"/>
      <c r="E15" s="38"/>
      <c r="F15" s="74"/>
      <c r="G15" s="56"/>
    </row>
    <row r="16" spans="1:11" ht="17.25" customHeight="1">
      <c r="A16" s="400" t="s">
        <v>2229</v>
      </c>
      <c r="B16" s="402" t="s">
        <v>84</v>
      </c>
      <c r="C16" s="403"/>
      <c r="D16" s="38"/>
      <c r="E16" s="38"/>
      <c r="F16" s="74"/>
      <c r="G16" s="56"/>
    </row>
    <row r="17" spans="1:7" ht="17.25" customHeight="1">
      <c r="A17" s="400" t="s">
        <v>2230</v>
      </c>
      <c r="B17" s="402" t="s">
        <v>85</v>
      </c>
      <c r="C17" s="403"/>
      <c r="D17" s="38"/>
      <c r="E17" s="38"/>
      <c r="F17" s="74"/>
      <c r="G17" s="56"/>
    </row>
    <row r="18" spans="1:7" ht="17.25" customHeight="1">
      <c r="A18" s="400" t="s">
        <v>2239</v>
      </c>
      <c r="B18" s="402" t="s">
        <v>1146</v>
      </c>
      <c r="C18" s="403"/>
      <c r="D18" s="38"/>
      <c r="E18" s="38"/>
      <c r="F18" s="74"/>
      <c r="G18" s="56"/>
    </row>
    <row r="19" spans="1:7" ht="17.25" customHeight="1">
      <c r="A19" s="400" t="s">
        <v>2240</v>
      </c>
      <c r="B19" s="402" t="s">
        <v>1147</v>
      </c>
      <c r="C19" s="403"/>
      <c r="D19" s="38"/>
      <c r="E19" s="38"/>
      <c r="F19" s="74"/>
      <c r="G19" s="56"/>
    </row>
    <row r="20" spans="1:7" ht="17.25" customHeight="1">
      <c r="A20" s="400" t="s">
        <v>2241</v>
      </c>
      <c r="B20" s="402" t="s">
        <v>1148</v>
      </c>
      <c r="C20" s="403"/>
      <c r="D20" s="38"/>
      <c r="E20" s="38"/>
      <c r="F20" s="74"/>
      <c r="G20" s="56"/>
    </row>
    <row r="21" spans="1:7" ht="17.25" customHeight="1">
      <c r="A21" s="400" t="s">
        <v>2242</v>
      </c>
      <c r="B21" s="402" t="s">
        <v>1149</v>
      </c>
      <c r="C21" s="403"/>
      <c r="D21" s="38"/>
      <c r="E21" s="38"/>
      <c r="F21" s="74"/>
      <c r="G21" s="56"/>
    </row>
    <row r="22" spans="1:7" ht="17.25" customHeight="1">
      <c r="A22" s="400" t="s">
        <v>2243</v>
      </c>
      <c r="B22" s="402" t="s">
        <v>1150</v>
      </c>
      <c r="C22" s="403"/>
      <c r="D22" s="38"/>
      <c r="E22" s="38"/>
      <c r="F22" s="74"/>
      <c r="G22" s="56"/>
    </row>
    <row r="23" spans="1:7" ht="17.25" customHeight="1">
      <c r="A23" s="748" t="s">
        <v>2231</v>
      </c>
      <c r="B23" s="402" t="s">
        <v>2323</v>
      </c>
      <c r="C23" s="403"/>
      <c r="D23" s="38"/>
      <c r="E23" s="38"/>
      <c r="F23" s="74"/>
      <c r="G23" s="56"/>
    </row>
    <row r="24" spans="1:7" ht="17.25" customHeight="1">
      <c r="A24" s="748" t="s">
        <v>2232</v>
      </c>
      <c r="B24" s="402" t="s">
        <v>2324</v>
      </c>
      <c r="C24" s="403"/>
      <c r="D24" s="38"/>
      <c r="E24" s="38"/>
      <c r="F24" s="74"/>
      <c r="G24" s="56"/>
    </row>
    <row r="25" spans="1:7" ht="17.25" customHeight="1">
      <c r="A25" s="748" t="s">
        <v>2233</v>
      </c>
      <c r="B25" s="402" t="s">
        <v>2325</v>
      </c>
      <c r="C25" s="403"/>
      <c r="D25" s="38"/>
      <c r="E25" s="38"/>
      <c r="F25" s="74"/>
      <c r="G25" s="56"/>
    </row>
    <row r="26" spans="1:7" ht="17.25" customHeight="1">
      <c r="A26" s="748" t="s">
        <v>2234</v>
      </c>
      <c r="B26" s="402" t="s">
        <v>2326</v>
      </c>
      <c r="C26" s="403"/>
      <c r="D26" s="38"/>
      <c r="E26" s="38"/>
      <c r="F26" s="74"/>
      <c r="G26" s="56"/>
    </row>
    <row r="27" spans="1:7" ht="17.25" customHeight="1">
      <c r="A27" s="400"/>
      <c r="B27" s="402"/>
      <c r="C27" s="403"/>
      <c r="D27" s="38"/>
      <c r="E27" s="38"/>
      <c r="F27" s="74"/>
      <c r="G27" s="56"/>
    </row>
  </sheetData>
  <phoneticPr fontId="12" type="noConversion"/>
  <hyperlinks>
    <hyperlink ref="B17" location="'Table 5.14'!A1" display="Operational risk own funds requirements and risk-weighted exposure amounts (EU OR1)" xr:uid="{6C9C1C52-2F18-4F16-9343-4C5DFAA27E67}"/>
    <hyperlink ref="B4" location="'Table 5.1 &amp; 5.2'!A1" display="Quantitative information of LCR (EU LIQ1)" xr:uid="{13223F3A-33C9-4FDB-A0F9-A3893E8B0AF6}"/>
    <hyperlink ref="B7" location="'Table 5.4'!A1" display="Securitisation exposures in the non-trading book (EU SEC1)" xr:uid="{698A1037-F719-41C1-8CA4-09DA594315F3}"/>
    <hyperlink ref="B8" location="'Table 5.5'!A1" display="Securitisation exposures in the non-trading book and associated regulatory capital requirements - institution acting as investor (EU SEC4)" xr:uid="{BEE52558-25A2-4DE1-8075-C91B70FE52F4}"/>
    <hyperlink ref="B9" location="'Table 5.6'!A1" display="Interest rate risks of non-trading book activities (EU IRRBB1)" xr:uid="{DE10DC79-1464-4053-818E-8868FFE68A17}"/>
    <hyperlink ref="B6" location="'Table 5.3'!A1" display="Net Stable Funding Ratio (EU LIQ2)" xr:uid="{8A89BEF5-AEA4-4C2B-970B-1B738ED44A35}"/>
    <hyperlink ref="B10" location="'Table 5.7'!A1" display="Composition of regulatory own funds (EU CC1)" xr:uid="{F733F38B-D78C-4910-8166-612C95AA3D16}"/>
    <hyperlink ref="B11" location="'Table 5.8'!A1" display="Reconciliation of regulatory own funds to balance sheet in the audited financial statements (EU CC2)" xr:uid="{8C7A438B-33D3-482A-9D70-ACEB19643C13}"/>
    <hyperlink ref="B12" location="'Table 5.9'!A1" display="LRSum: Summary reconciliation of accounting assets and leverage ratio exposures (EU LR1)" xr:uid="{BC275788-0866-4C26-9226-70C8B5F32210}"/>
    <hyperlink ref="B13" location="'Table 5.10'!A1" display="LRCom: Leverage ratio common disclosure (EU LR2)" xr:uid="{DA21FD55-A9DA-418D-9DB3-5DDE6CA1D85D}"/>
    <hyperlink ref="B14" location="'Table 5.11'!A1" display="LRSpl: Split-up of on balance sheet exposures (excluding derivatives, SFTs and exempted exposures) (EU LR3)" xr:uid="{661F81ED-9CE4-4ADC-917A-8C9C34C1FBCB}"/>
    <hyperlink ref="B15" location="'Table 5.12 &amp; 5.13'!A1" display="Geographical distribution of credit exposures relevant for the calculation of the countercyclical buffer (EU CCyB1)" xr:uid="{2C32834B-575C-4BED-9E52-6D006B7A70AD}"/>
    <hyperlink ref="B16" location="'Table 5.12 &amp; 5.13'!A1" display="Amount of institution-specific countercyclical capital buffer ( EU CCyB2)" xr:uid="{E33828E0-36BF-4A3F-9775-747B14413454}"/>
    <hyperlink ref="B5" location="'Table 5.1 &amp; 5.2'!A1" display="Qualitative information on LCR (EU LIQB)" xr:uid="{12B3FC8E-FF5D-4B2D-B5C7-6B5FE15EDE8C}"/>
    <hyperlink ref="B18" location="'Table 5.15'!A1" display="Prudent valuation adjustments (PVA) (EU PV1)" xr:uid="{B4F0498B-DCCA-4C1E-B4DB-143B5F0271C2}"/>
    <hyperlink ref="B19" location="'Table 5.16'!A1" display="Encumbered and unencumbered assets (EU AE1)" xr:uid="{E14BED2A-D35D-4B3D-BC19-E571080DBE68}"/>
    <hyperlink ref="B20" location="'Table 5.17 &amp; 5.18 &amp; 5.19'!A1" display="Collateral received and own debt securities issued (EU AE2)" xr:uid="{F462E39C-A0B4-4BFB-B77F-E163D5923FDA}"/>
    <hyperlink ref="B21" location="'Table 5.17 &amp; 5.18 &amp; 5.19'!A1" display="Sources of encumbrance (EU AE3)" xr:uid="{1D8EA5B9-8DC7-49F9-BAC5-196A9D16D99B}"/>
    <hyperlink ref="B22" location="'Table 5.17 &amp; 5.18 &amp; 5.19'!A1" display="Accompanying narrative information (EU AE4)" xr:uid="{FA4FA8C2-9EEA-4E4B-8E8F-6BE2ED8B5665}"/>
    <hyperlink ref="B23" location="'Table 5.20'!A1" display="Differences between accounting and regulatory scopes of consolidation and mapping of financial statement categories with regulatory risk categories (EU LI1)" xr:uid="{2D0BB2D3-4525-4D88-9E12-7625DA803234}"/>
    <hyperlink ref="B24" location="'Table 5.21'!A1" display="Main sources of differences between regulatory exposure amounts and carrying values in financial statements (EU LI2)" xr:uid="{71385657-74BB-4FD8-8C9F-F4657B595463}"/>
    <hyperlink ref="B25" location="'Table 5.22'!A1" display="Outline of the differences in the scopes of consolidation (entity by entity) (EU LI3)" xr:uid="{5E22C646-0E16-4625-953E-863C02BABBBF}"/>
    <hyperlink ref="B26" location="'Table 5.23'!A1" display="Main features of regulatory own funds instruments and eligible liabilities instruments (EU CCA)" xr:uid="{A26C4323-E723-49A6-B579-54851D888113}"/>
  </hyperlinks>
  <pageMargins left="0.7" right="0.7" top="0.75" bottom="0.75" header="0.3" footer="0.3"/>
  <pageSetup paperSize="9" scale="93" fitToHeight="0" orientation="landscape" r:id="rId1"/>
  <customProperties>
    <customPr name="_pios_id" r:id="rId2"/>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1FB1-5DA0-438C-B7E1-4DE78DF7C7F1}">
  <dimension ref="A1:O66"/>
  <sheetViews>
    <sheetView showGridLines="0" zoomScaleNormal="100" workbookViewId="0">
      <selection activeCell="K2" sqref="K2"/>
    </sheetView>
  </sheetViews>
  <sheetFormatPr defaultColWidth="8.33203125" defaultRowHeight="14.5"/>
  <cols>
    <col min="1" max="1" width="6.58203125" style="7" customWidth="1"/>
    <col min="2" max="2" width="45.83203125" style="7" customWidth="1"/>
    <col min="3" max="10" width="9.83203125" style="7" customWidth="1"/>
    <col min="11" max="16384" width="8.33203125" style="7"/>
  </cols>
  <sheetData>
    <row r="1" spans="1:10" ht="18.5">
      <c r="A1" s="3" t="s">
        <v>2249</v>
      </c>
      <c r="B1" s="9"/>
      <c r="C1" s="9"/>
      <c r="D1" s="9"/>
      <c r="E1" s="9"/>
      <c r="F1" s="9"/>
      <c r="G1" s="9"/>
      <c r="H1" s="9"/>
      <c r="I1" s="9"/>
      <c r="J1" s="9"/>
    </row>
    <row r="2" spans="1:10">
      <c r="A2" s="9"/>
      <c r="B2" s="9"/>
      <c r="C2" s="9"/>
      <c r="D2" s="9"/>
      <c r="E2" s="9"/>
      <c r="F2" s="9"/>
      <c r="G2" s="9"/>
      <c r="H2" s="9"/>
      <c r="I2" s="9"/>
      <c r="J2" s="9"/>
    </row>
    <row r="3" spans="1:10">
      <c r="A3" s="9"/>
      <c r="B3" s="9"/>
      <c r="C3" s="9"/>
      <c r="D3" s="9"/>
      <c r="E3" s="9"/>
      <c r="F3" s="9"/>
      <c r="G3" s="9"/>
      <c r="H3" s="9"/>
      <c r="I3" s="9"/>
      <c r="J3" s="9"/>
    </row>
    <row r="4" spans="1:10">
      <c r="A4" s="188"/>
      <c r="B4" s="6"/>
      <c r="C4" s="138" t="s">
        <v>118</v>
      </c>
      <c r="D4" s="138" t="s">
        <v>119</v>
      </c>
      <c r="E4" s="138" t="s">
        <v>120</v>
      </c>
      <c r="F4" s="138" t="s">
        <v>172</v>
      </c>
      <c r="G4" s="138" t="s">
        <v>173</v>
      </c>
      <c r="H4" s="138" t="s">
        <v>266</v>
      </c>
      <c r="I4" s="138" t="s">
        <v>267</v>
      </c>
      <c r="J4" s="138" t="s">
        <v>268</v>
      </c>
    </row>
    <row r="5" spans="1:10">
      <c r="A5" s="6"/>
      <c r="B5" s="291" t="s">
        <v>673</v>
      </c>
      <c r="C5" s="847" t="s">
        <v>674</v>
      </c>
      <c r="D5" s="847"/>
      <c r="E5" s="847"/>
      <c r="F5" s="847"/>
      <c r="G5" s="864" t="s">
        <v>675</v>
      </c>
      <c r="H5" s="865"/>
      <c r="I5" s="865"/>
      <c r="J5" s="866"/>
    </row>
    <row r="6" spans="1:10" ht="24">
      <c r="A6" s="411" t="s">
        <v>676</v>
      </c>
      <c r="B6" s="292" t="s">
        <v>2033</v>
      </c>
      <c r="C6" s="180" t="s">
        <v>2016</v>
      </c>
      <c r="D6" s="180" t="s">
        <v>2021</v>
      </c>
      <c r="E6" s="622" t="s">
        <v>121</v>
      </c>
      <c r="F6" s="622" t="s">
        <v>122</v>
      </c>
      <c r="G6" s="622" t="s">
        <v>2016</v>
      </c>
      <c r="H6" s="622" t="s">
        <v>2021</v>
      </c>
      <c r="I6" s="622" t="s">
        <v>121</v>
      </c>
      <c r="J6" s="622" t="s">
        <v>122</v>
      </c>
    </row>
    <row r="7" spans="1:10">
      <c r="A7" s="411" t="s">
        <v>677</v>
      </c>
      <c r="B7" s="291" t="s">
        <v>678</v>
      </c>
      <c r="C7" s="291">
        <v>12</v>
      </c>
      <c r="D7" s="291">
        <v>12</v>
      </c>
      <c r="E7" s="291">
        <v>12</v>
      </c>
      <c r="F7" s="291">
        <v>12</v>
      </c>
      <c r="G7" s="291">
        <v>12</v>
      </c>
      <c r="H7" s="291">
        <v>12</v>
      </c>
      <c r="I7" s="291">
        <v>12</v>
      </c>
      <c r="J7" s="291">
        <v>12</v>
      </c>
    </row>
    <row r="8" spans="1:10" ht="15" customHeight="1">
      <c r="A8" s="934" t="s">
        <v>679</v>
      </c>
      <c r="B8" s="934"/>
      <c r="C8" s="934"/>
      <c r="D8" s="934"/>
      <c r="E8" s="934"/>
      <c r="F8" s="934"/>
      <c r="G8" s="934"/>
      <c r="H8" s="934"/>
      <c r="I8" s="934"/>
      <c r="J8" s="934"/>
    </row>
    <row r="9" spans="1:10">
      <c r="A9" s="12">
        <v>1</v>
      </c>
      <c r="B9" s="10" t="s">
        <v>680</v>
      </c>
      <c r="C9" s="903"/>
      <c r="D9" s="903"/>
      <c r="E9" s="903"/>
      <c r="F9" s="903"/>
      <c r="G9" s="14">
        <v>31805427447.25</v>
      </c>
      <c r="H9" s="14">
        <v>32592227607.580002</v>
      </c>
      <c r="I9" s="14">
        <v>34022640234.919998</v>
      </c>
      <c r="J9" s="14">
        <v>33903136361.040001</v>
      </c>
    </row>
    <row r="10" spans="1:10" s="175" customFormat="1" ht="15" customHeight="1">
      <c r="A10" s="934" t="s">
        <v>681</v>
      </c>
      <c r="B10" s="934"/>
      <c r="C10" s="934"/>
      <c r="D10" s="934"/>
      <c r="E10" s="934"/>
      <c r="F10" s="934"/>
      <c r="G10" s="934"/>
      <c r="H10" s="934"/>
      <c r="I10" s="934"/>
      <c r="J10" s="934"/>
    </row>
    <row r="11" spans="1:10" ht="26.15" customHeight="1">
      <c r="A11" s="12">
        <v>2</v>
      </c>
      <c r="B11" s="10" t="s">
        <v>682</v>
      </c>
      <c r="C11" s="14">
        <v>54825826113.699997</v>
      </c>
      <c r="D11" s="14">
        <v>54520021135.879997</v>
      </c>
      <c r="E11" s="14">
        <v>54055314170.440002</v>
      </c>
      <c r="F11" s="14">
        <v>53448451391.110001</v>
      </c>
      <c r="G11" s="14">
        <v>3388407796.5500002</v>
      </c>
      <c r="H11" s="14">
        <v>3370029442.23</v>
      </c>
      <c r="I11" s="14">
        <v>3342005652.8899999</v>
      </c>
      <c r="J11" s="14">
        <v>3301315260.3600001</v>
      </c>
    </row>
    <row r="12" spans="1:10">
      <c r="A12" s="12">
        <v>3</v>
      </c>
      <c r="B12" s="13" t="s">
        <v>683</v>
      </c>
      <c r="C12" s="14">
        <v>41669149677.220001</v>
      </c>
      <c r="D12" s="14">
        <v>41455014404.449997</v>
      </c>
      <c r="E12" s="14">
        <v>41073356757.419998</v>
      </c>
      <c r="F12" s="14">
        <v>40635716584.349998</v>
      </c>
      <c r="G12" s="14">
        <v>2083457483.8599999</v>
      </c>
      <c r="H12" s="14">
        <v>2072750720.22</v>
      </c>
      <c r="I12" s="14">
        <v>2053667837.8699999</v>
      </c>
      <c r="J12" s="14">
        <v>2031785829.22</v>
      </c>
    </row>
    <row r="13" spans="1:10">
      <c r="A13" s="12">
        <v>4</v>
      </c>
      <c r="B13" s="13" t="s">
        <v>684</v>
      </c>
      <c r="C13" s="14">
        <v>13010302706.98</v>
      </c>
      <c r="D13" s="14">
        <v>12931604355.709999</v>
      </c>
      <c r="E13" s="14">
        <v>12835116024.6</v>
      </c>
      <c r="F13" s="14">
        <v>12645912538.620001</v>
      </c>
      <c r="G13" s="14">
        <v>1304950312.6900001</v>
      </c>
      <c r="H13" s="14">
        <v>1297278722.01</v>
      </c>
      <c r="I13" s="14">
        <v>1288337815.02</v>
      </c>
      <c r="J13" s="14">
        <v>1269529431.1400001</v>
      </c>
    </row>
    <row r="14" spans="1:10">
      <c r="A14" s="12">
        <v>5</v>
      </c>
      <c r="B14" s="10" t="s">
        <v>685</v>
      </c>
      <c r="C14" s="14">
        <v>24323338034.41</v>
      </c>
      <c r="D14" s="14">
        <v>24373453612.84</v>
      </c>
      <c r="E14" s="14">
        <v>24176645451.869999</v>
      </c>
      <c r="F14" s="14">
        <v>23911238309.110001</v>
      </c>
      <c r="G14" s="14">
        <v>9862712009.1900005</v>
      </c>
      <c r="H14" s="14">
        <v>9887189680.3400002</v>
      </c>
      <c r="I14" s="14">
        <v>9680515925.3799992</v>
      </c>
      <c r="J14" s="14">
        <v>9559264371.3500004</v>
      </c>
    </row>
    <row r="15" spans="1:10" ht="27" customHeight="1">
      <c r="A15" s="12">
        <v>6</v>
      </c>
      <c r="B15" s="13" t="s">
        <v>686</v>
      </c>
      <c r="C15" s="14">
        <v>10347873778.860001</v>
      </c>
      <c r="D15" s="14">
        <v>10792952227.52</v>
      </c>
      <c r="E15" s="14">
        <v>10885517153.459999</v>
      </c>
      <c r="F15" s="14">
        <v>10802273402.76</v>
      </c>
      <c r="G15" s="14">
        <v>2547516332.4000001</v>
      </c>
      <c r="H15" s="14">
        <v>2656520693.8099999</v>
      </c>
      <c r="I15" s="14">
        <v>2678126392.23</v>
      </c>
      <c r="J15" s="14">
        <v>2659657719.23</v>
      </c>
    </row>
    <row r="16" spans="1:10">
      <c r="A16" s="12">
        <v>7</v>
      </c>
      <c r="B16" s="13" t="s">
        <v>687</v>
      </c>
      <c r="C16" s="14">
        <v>12642781683.4</v>
      </c>
      <c r="D16" s="14">
        <v>12268163381.26</v>
      </c>
      <c r="E16" s="14">
        <v>12163702627.34</v>
      </c>
      <c r="F16" s="14">
        <v>12016225076.030001</v>
      </c>
      <c r="G16" s="14">
        <v>5982513104.6400003</v>
      </c>
      <c r="H16" s="14">
        <v>5918330982.4700003</v>
      </c>
      <c r="I16" s="14">
        <v>5874963862.0799999</v>
      </c>
      <c r="J16" s="14">
        <v>5806866821.8000002</v>
      </c>
    </row>
    <row r="17" spans="1:10">
      <c r="A17" s="12">
        <v>8</v>
      </c>
      <c r="B17" s="13" t="s">
        <v>688</v>
      </c>
      <c r="C17" s="14">
        <v>1332682572.1500001</v>
      </c>
      <c r="D17" s="14">
        <v>1312338004.0599999</v>
      </c>
      <c r="E17" s="14">
        <v>1127425671.0699999</v>
      </c>
      <c r="F17" s="14">
        <v>1092739830.3199999</v>
      </c>
      <c r="G17" s="14">
        <v>1332682572.1500001</v>
      </c>
      <c r="H17" s="14">
        <v>1312338004.0599999</v>
      </c>
      <c r="I17" s="14">
        <v>1127425671.0699999</v>
      </c>
      <c r="J17" s="14">
        <v>1092739830.3199999</v>
      </c>
    </row>
    <row r="18" spans="1:10">
      <c r="A18" s="12">
        <v>9</v>
      </c>
      <c r="B18" s="13" t="s">
        <v>689</v>
      </c>
      <c r="C18" s="720"/>
      <c r="D18" s="423"/>
      <c r="E18" s="423"/>
      <c r="F18" s="423"/>
      <c r="G18" s="729">
        <v>4857031.1900000004</v>
      </c>
      <c r="H18" s="729">
        <v>2316814.56</v>
      </c>
      <c r="I18" s="296"/>
      <c r="J18" s="296"/>
    </row>
    <row r="19" spans="1:10">
      <c r="A19" s="12">
        <v>10</v>
      </c>
      <c r="B19" s="10" t="s">
        <v>690</v>
      </c>
      <c r="C19" s="14">
        <v>13806498143.18</v>
      </c>
      <c r="D19" s="14">
        <v>14183440243.879999</v>
      </c>
      <c r="E19" s="14">
        <v>14289858595.83</v>
      </c>
      <c r="F19" s="14">
        <v>14402100796.08</v>
      </c>
      <c r="G19" s="14">
        <v>2410110755.25</v>
      </c>
      <c r="H19" s="14"/>
      <c r="I19" s="14">
        <v>2445423287.1300001</v>
      </c>
      <c r="J19" s="14">
        <v>2476858001.0999999</v>
      </c>
    </row>
    <row r="20" spans="1:10" ht="24">
      <c r="A20" s="12">
        <v>11</v>
      </c>
      <c r="B20" s="13" t="s">
        <v>691</v>
      </c>
      <c r="C20" s="14">
        <v>910004094.54999995</v>
      </c>
      <c r="D20" s="14">
        <v>999350788.37</v>
      </c>
      <c r="E20" s="14">
        <v>1082951974.8199999</v>
      </c>
      <c r="F20" s="14">
        <v>1161544961.29</v>
      </c>
      <c r="G20" s="14">
        <v>910004094.54999995</v>
      </c>
      <c r="H20" s="14">
        <v>999350788.37</v>
      </c>
      <c r="I20" s="14">
        <v>1082951974.8199999</v>
      </c>
      <c r="J20" s="14">
        <v>1161544961.29</v>
      </c>
    </row>
    <row r="21" spans="1:10">
      <c r="A21" s="12">
        <v>12</v>
      </c>
      <c r="B21" s="13" t="s">
        <v>692</v>
      </c>
      <c r="C21" s="14">
        <v>83332653.420000002</v>
      </c>
      <c r="D21" s="14">
        <v>83332653.420000002</v>
      </c>
      <c r="E21" s="833"/>
      <c r="F21" s="833"/>
      <c r="G21" s="14">
        <v>83332653.420000002</v>
      </c>
      <c r="H21" s="14">
        <v>83332653.420000002</v>
      </c>
      <c r="I21" s="833"/>
      <c r="J21" s="833"/>
    </row>
    <row r="22" spans="1:10">
      <c r="A22" s="12">
        <v>13</v>
      </c>
      <c r="B22" s="13" t="s">
        <v>693</v>
      </c>
      <c r="C22" s="14">
        <v>12813161395.209999</v>
      </c>
      <c r="D22" s="14">
        <v>13100756802.09</v>
      </c>
      <c r="E22" s="14">
        <v>13206906621.01</v>
      </c>
      <c r="F22" s="14">
        <v>13240555834.790001</v>
      </c>
      <c r="G22" s="14">
        <v>1416774007.28</v>
      </c>
      <c r="H22" s="14">
        <v>1396243987.21</v>
      </c>
      <c r="I22" s="14">
        <v>1362471312.3099999</v>
      </c>
      <c r="J22" s="14">
        <v>1315313039.8099999</v>
      </c>
    </row>
    <row r="23" spans="1:10">
      <c r="A23" s="12">
        <v>14</v>
      </c>
      <c r="B23" s="10" t="s">
        <v>694</v>
      </c>
      <c r="C23" s="14">
        <v>199686755.00999999</v>
      </c>
      <c r="D23" s="14">
        <v>204902581.25</v>
      </c>
      <c r="E23" s="14">
        <v>215631008.59999999</v>
      </c>
      <c r="F23" s="14">
        <v>234488971.33000001</v>
      </c>
      <c r="G23" s="14">
        <v>57413059.909999996</v>
      </c>
      <c r="H23" s="14">
        <v>63307133.850000001</v>
      </c>
      <c r="I23" s="14">
        <v>74611230.719999999</v>
      </c>
      <c r="J23" s="14">
        <v>93986719.689999998</v>
      </c>
    </row>
    <row r="24" spans="1:10">
      <c r="A24" s="12">
        <v>15</v>
      </c>
      <c r="B24" s="10" t="s">
        <v>695</v>
      </c>
      <c r="C24" s="14">
        <v>15580362777.07</v>
      </c>
      <c r="D24" s="14">
        <v>15505871855.52</v>
      </c>
      <c r="E24" s="14">
        <v>15363956580.280001</v>
      </c>
      <c r="F24" s="14">
        <v>15165770215.389999</v>
      </c>
      <c r="G24" s="14">
        <v>1012827428.63</v>
      </c>
      <c r="H24" s="14">
        <v>1007621210.24</v>
      </c>
      <c r="I24" s="14">
        <v>999774346.98000002</v>
      </c>
      <c r="J24" s="14">
        <v>989653744.38</v>
      </c>
    </row>
    <row r="25" spans="1:10">
      <c r="A25" s="57">
        <v>16</v>
      </c>
      <c r="B25" s="22" t="s">
        <v>696</v>
      </c>
      <c r="C25" s="966"/>
      <c r="D25" s="966"/>
      <c r="E25" s="966"/>
      <c r="F25" s="966"/>
      <c r="G25" s="24">
        <v>16733028076.209999</v>
      </c>
      <c r="H25" s="24">
        <v>16817044566.629999</v>
      </c>
      <c r="I25" s="24">
        <v>16544189264.299999</v>
      </c>
      <c r="J25" s="24">
        <v>16418826260.709999</v>
      </c>
    </row>
    <row r="26" spans="1:10" s="175" customFormat="1">
      <c r="A26" s="926" t="s">
        <v>697</v>
      </c>
      <c r="B26" s="926"/>
      <c r="C26" s="926"/>
      <c r="D26" s="926"/>
      <c r="E26" s="926"/>
      <c r="F26" s="926"/>
      <c r="G26" s="926"/>
      <c r="H26" s="926"/>
      <c r="I26" s="926"/>
      <c r="J26" s="926"/>
    </row>
    <row r="27" spans="1:10" hidden="1">
      <c r="A27" s="12">
        <v>17</v>
      </c>
      <c r="B27" s="10" t="s">
        <v>698</v>
      </c>
      <c r="C27" s="10"/>
      <c r="D27" s="10"/>
      <c r="E27" s="10"/>
      <c r="F27" s="10"/>
      <c r="G27" s="10"/>
      <c r="H27" s="10"/>
      <c r="I27" s="10"/>
      <c r="J27" s="10"/>
    </row>
    <row r="28" spans="1:10">
      <c r="A28" s="12">
        <v>18</v>
      </c>
      <c r="B28" s="10" t="s">
        <v>699</v>
      </c>
      <c r="C28" s="14">
        <v>2522818580.48</v>
      </c>
      <c r="D28" s="14">
        <v>2331606336.75</v>
      </c>
      <c r="E28" s="14">
        <v>2200841606.96</v>
      </c>
      <c r="F28" s="14">
        <v>2129360909.4000001</v>
      </c>
      <c r="G28" s="14">
        <v>1441286287.3599999</v>
      </c>
      <c r="H28" s="14">
        <v>1324137331.5799999</v>
      </c>
      <c r="I28" s="14">
        <v>1240911871.1700001</v>
      </c>
      <c r="J28" s="14">
        <v>1196977690.8199999</v>
      </c>
    </row>
    <row r="29" spans="1:10">
      <c r="A29" s="12">
        <v>19</v>
      </c>
      <c r="B29" s="10" t="s">
        <v>700</v>
      </c>
      <c r="C29" s="14">
        <v>2009169315.24</v>
      </c>
      <c r="D29" s="14">
        <v>1877873250.54</v>
      </c>
      <c r="E29" s="14">
        <v>1878563874.5799999</v>
      </c>
      <c r="F29" s="14">
        <v>1870449632.8399999</v>
      </c>
      <c r="G29" s="14">
        <v>580870029.58000004</v>
      </c>
      <c r="H29" s="14">
        <v>531804403.33999997</v>
      </c>
      <c r="I29" s="14">
        <v>565981959.57000005</v>
      </c>
      <c r="J29" s="14">
        <v>564540045.51999998</v>
      </c>
    </row>
    <row r="30" spans="1:10" ht="36" hidden="1">
      <c r="A30" s="12" t="s">
        <v>701</v>
      </c>
      <c r="B30" s="10" t="s">
        <v>702</v>
      </c>
      <c r="C30" s="967"/>
      <c r="D30" s="967"/>
      <c r="E30" s="967"/>
      <c r="F30" s="967"/>
      <c r="G30" s="793"/>
      <c r="H30" s="793"/>
      <c r="I30" s="793"/>
      <c r="J30" s="793"/>
    </row>
    <row r="31" spans="1:10" hidden="1">
      <c r="A31" s="12" t="s">
        <v>703</v>
      </c>
      <c r="B31" s="10" t="s">
        <v>704</v>
      </c>
      <c r="C31" s="967"/>
      <c r="D31" s="967"/>
      <c r="E31" s="967"/>
      <c r="F31" s="967"/>
      <c r="G31" s="793"/>
      <c r="H31" s="793"/>
      <c r="I31" s="793"/>
      <c r="J31" s="793"/>
    </row>
    <row r="32" spans="1:10">
      <c r="A32" s="57">
        <v>20</v>
      </c>
      <c r="B32" s="22" t="s">
        <v>705</v>
      </c>
      <c r="C32" s="24">
        <v>4531987895.7200003</v>
      </c>
      <c r="D32" s="24">
        <v>4209479587.29</v>
      </c>
      <c r="E32" s="24">
        <v>4079405481.54</v>
      </c>
      <c r="F32" s="24">
        <v>3999810542.2399998</v>
      </c>
      <c r="G32" s="24">
        <v>2022156316.9400001</v>
      </c>
      <c r="H32" s="24">
        <v>1855941734.9200001</v>
      </c>
      <c r="I32" s="24">
        <v>1806893830.74</v>
      </c>
      <c r="J32" s="24">
        <v>1761517736.3399999</v>
      </c>
    </row>
    <row r="33" spans="1:15">
      <c r="A33" s="12" t="s">
        <v>706</v>
      </c>
      <c r="B33" s="25" t="s">
        <v>707</v>
      </c>
      <c r="C33" s="728"/>
      <c r="D33" s="728"/>
      <c r="E33" s="728"/>
      <c r="F33" s="728"/>
      <c r="G33" s="728"/>
      <c r="H33" s="728"/>
      <c r="I33" s="728"/>
      <c r="J33" s="728"/>
    </row>
    <row r="34" spans="1:15">
      <c r="A34" s="12" t="s">
        <v>708</v>
      </c>
      <c r="B34" s="25" t="s">
        <v>709</v>
      </c>
      <c r="C34" s="602"/>
      <c r="D34" s="602"/>
      <c r="E34" s="602"/>
      <c r="F34" s="602"/>
      <c r="G34" s="602"/>
      <c r="H34" s="602"/>
      <c r="I34" s="602"/>
      <c r="J34" s="602"/>
    </row>
    <row r="35" spans="1:15">
      <c r="A35" s="12" t="s">
        <v>710</v>
      </c>
      <c r="B35" s="25" t="s">
        <v>711</v>
      </c>
      <c r="C35" s="729">
        <v>4531987895.7200003</v>
      </c>
      <c r="D35" s="729">
        <v>4209479587.29</v>
      </c>
      <c r="E35" s="729">
        <v>4079405481.54</v>
      </c>
      <c r="F35" s="729">
        <v>3999810542.2399998</v>
      </c>
      <c r="G35" s="729">
        <v>2022156316.9400001</v>
      </c>
      <c r="H35" s="729">
        <v>1855941734.9200001</v>
      </c>
      <c r="I35" s="729">
        <v>1806893830.74</v>
      </c>
      <c r="J35" s="729">
        <v>1761517736.3399999</v>
      </c>
    </row>
    <row r="36" spans="1:15" s="175" customFormat="1">
      <c r="A36" s="968" t="s">
        <v>712</v>
      </c>
      <c r="B36" s="968"/>
      <c r="C36" s="968"/>
      <c r="D36" s="968"/>
      <c r="E36" s="968"/>
      <c r="F36" s="968"/>
      <c r="G36" s="968"/>
      <c r="H36" s="968"/>
      <c r="I36" s="968"/>
      <c r="J36" s="968"/>
    </row>
    <row r="37" spans="1:15">
      <c r="A37" s="21" t="s">
        <v>713</v>
      </c>
      <c r="B37" s="23" t="s">
        <v>714</v>
      </c>
      <c r="C37" s="969"/>
      <c r="D37" s="969"/>
      <c r="E37" s="969"/>
      <c r="F37" s="969"/>
      <c r="G37" s="24">
        <v>31805427447.25</v>
      </c>
      <c r="H37" s="24">
        <v>32592227607.580002</v>
      </c>
      <c r="I37" s="24">
        <v>34022640234.919998</v>
      </c>
      <c r="J37" s="24">
        <v>33903136361.040001</v>
      </c>
      <c r="K37" s="175"/>
      <c r="L37" s="175"/>
      <c r="M37" s="175"/>
      <c r="N37" s="175"/>
      <c r="O37" s="175"/>
    </row>
    <row r="38" spans="1:15">
      <c r="A38" s="21">
        <v>22</v>
      </c>
      <c r="B38" s="23" t="s">
        <v>715</v>
      </c>
      <c r="C38" s="969"/>
      <c r="D38" s="969"/>
      <c r="E38" s="969"/>
      <c r="F38" s="969"/>
      <c r="G38" s="24">
        <v>14710871759.26</v>
      </c>
      <c r="H38" s="24">
        <v>14961102831.700001</v>
      </c>
      <c r="I38" s="24">
        <v>14737295433.549999</v>
      </c>
      <c r="J38" s="24">
        <v>14657308524.370001</v>
      </c>
      <c r="K38" s="175"/>
      <c r="L38" s="175"/>
      <c r="M38" s="175"/>
      <c r="N38" s="175"/>
      <c r="O38" s="175"/>
    </row>
    <row r="39" spans="1:15">
      <c r="A39" s="21">
        <v>23</v>
      </c>
      <c r="B39" s="23" t="s">
        <v>716</v>
      </c>
      <c r="C39" s="969"/>
      <c r="D39" s="969"/>
      <c r="E39" s="969"/>
      <c r="F39" s="969"/>
      <c r="G39" s="834">
        <v>2.1800000000000002</v>
      </c>
      <c r="H39" s="834">
        <v>2.2200000000000002</v>
      </c>
      <c r="I39" s="834">
        <v>2.3199999999999998</v>
      </c>
      <c r="J39" s="834">
        <v>2.3199999999999998</v>
      </c>
      <c r="K39" s="175"/>
      <c r="L39" s="175"/>
      <c r="M39" s="175"/>
      <c r="N39" s="175"/>
      <c r="O39" s="175"/>
    </row>
    <row r="40" spans="1:15">
      <c r="A40" s="9"/>
      <c r="B40" s="9"/>
      <c r="C40" s="9"/>
      <c r="D40" s="9"/>
      <c r="E40" s="9"/>
      <c r="F40" s="9"/>
      <c r="G40" s="9"/>
      <c r="H40" s="9"/>
      <c r="I40" s="9"/>
      <c r="J40" s="9"/>
      <c r="K40" s="175"/>
      <c r="L40" s="175"/>
      <c r="M40" s="175"/>
      <c r="N40" s="175"/>
      <c r="O40" s="175"/>
    </row>
    <row r="41" spans="1:15" ht="14.5" customHeight="1">
      <c r="A41" s="940" t="s">
        <v>717</v>
      </c>
      <c r="B41" s="940"/>
      <c r="C41" s="940"/>
      <c r="D41" s="940"/>
      <c r="E41" s="940"/>
      <c r="F41" s="940"/>
      <c r="G41" s="940"/>
      <c r="H41" s="940"/>
      <c r="I41" s="940"/>
      <c r="J41" s="940"/>
      <c r="K41" s="175"/>
      <c r="L41" s="175"/>
      <c r="M41" s="175"/>
      <c r="N41" s="175"/>
      <c r="O41" s="175"/>
    </row>
    <row r="42" spans="1:15">
      <c r="A42" s="773"/>
      <c r="B42" s="773"/>
      <c r="C42" s="773"/>
      <c r="D42" s="773"/>
      <c r="E42" s="773"/>
      <c r="F42" s="773"/>
      <c r="G42" s="773"/>
      <c r="H42" s="773"/>
      <c r="I42" s="773"/>
      <c r="J42" s="773"/>
    </row>
    <row r="43" spans="1:15">
      <c r="A43" s="774" t="s">
        <v>718</v>
      </c>
      <c r="B43" s="769"/>
      <c r="C43" s="769"/>
      <c r="D43" s="769"/>
      <c r="E43" s="769"/>
      <c r="F43" s="769"/>
      <c r="G43" s="769"/>
      <c r="H43" s="769"/>
      <c r="I43" s="769"/>
      <c r="J43" s="769"/>
    </row>
    <row r="44" spans="1:15" ht="28.5" customHeight="1">
      <c r="A44" s="838" t="s">
        <v>2313</v>
      </c>
      <c r="B44" s="838"/>
      <c r="C44" s="838"/>
      <c r="D44" s="838"/>
      <c r="E44" s="838"/>
      <c r="F44" s="838"/>
      <c r="G44" s="838"/>
      <c r="H44" s="838"/>
      <c r="I44" s="838"/>
      <c r="J44" s="838"/>
    </row>
    <row r="45" spans="1:15">
      <c r="A45" s="774"/>
      <c r="B45" s="769"/>
      <c r="C45" s="769"/>
      <c r="D45" s="769"/>
      <c r="E45" s="769"/>
      <c r="F45" s="769"/>
      <c r="G45" s="769"/>
      <c r="H45" s="769"/>
      <c r="I45" s="769"/>
      <c r="J45" s="769"/>
    </row>
    <row r="46" spans="1:15" ht="14.5" customHeight="1">
      <c r="A46" s="838" t="s">
        <v>2314</v>
      </c>
      <c r="B46" s="838"/>
      <c r="C46" s="838"/>
      <c r="D46" s="838"/>
      <c r="E46" s="838"/>
      <c r="F46" s="838"/>
      <c r="G46" s="838"/>
      <c r="H46" s="838"/>
      <c r="I46" s="838"/>
      <c r="J46" s="838"/>
    </row>
    <row r="47" spans="1:15">
      <c r="A47" s="774"/>
      <c r="B47" s="769"/>
      <c r="C47" s="769"/>
      <c r="D47" s="769"/>
      <c r="E47" s="769"/>
      <c r="F47" s="769"/>
      <c r="G47" s="769"/>
      <c r="H47" s="769"/>
      <c r="I47" s="769"/>
      <c r="J47" s="769"/>
    </row>
    <row r="48" spans="1:15" ht="29.5" customHeight="1">
      <c r="A48" s="940" t="s">
        <v>2296</v>
      </c>
      <c r="B48" s="940"/>
      <c r="C48" s="940"/>
      <c r="D48" s="940"/>
      <c r="E48" s="940"/>
      <c r="F48" s="940"/>
      <c r="G48" s="940"/>
      <c r="H48" s="940"/>
      <c r="I48" s="940"/>
      <c r="J48" s="940"/>
    </row>
    <row r="49" spans="1:10">
      <c r="A49" s="1"/>
      <c r="B49" s="2"/>
      <c r="C49" s="2"/>
      <c r="D49" s="2"/>
      <c r="E49" s="2"/>
      <c r="F49" s="2"/>
      <c r="G49" s="2"/>
      <c r="H49" s="2"/>
      <c r="I49" s="2"/>
      <c r="J49" s="2"/>
    </row>
    <row r="50" spans="1:10" ht="18.5">
      <c r="A50" s="3" t="s">
        <v>2250</v>
      </c>
      <c r="B50" s="2"/>
      <c r="C50" s="2"/>
      <c r="D50" s="2"/>
      <c r="E50" s="2"/>
      <c r="F50" s="2"/>
      <c r="G50" s="2"/>
      <c r="H50" s="2"/>
      <c r="I50" s="2"/>
      <c r="J50" s="2"/>
    </row>
    <row r="51" spans="1:10">
      <c r="A51" s="1"/>
      <c r="B51" s="2"/>
      <c r="C51" s="2"/>
      <c r="D51" s="2"/>
      <c r="E51" s="2"/>
      <c r="F51" s="2"/>
      <c r="G51" s="2"/>
      <c r="H51" s="2"/>
      <c r="I51" s="2"/>
      <c r="J51" s="2"/>
    </row>
    <row r="52" spans="1:10">
      <c r="A52" s="445" t="s">
        <v>719</v>
      </c>
      <c r="B52" s="2"/>
      <c r="C52" s="2"/>
      <c r="D52" s="2"/>
      <c r="E52" s="2"/>
      <c r="F52" s="2"/>
      <c r="G52" s="2"/>
      <c r="H52" s="2"/>
      <c r="I52" s="2"/>
      <c r="J52" s="2"/>
    </row>
    <row r="53" spans="1:10" ht="44.15" customHeight="1">
      <c r="A53" s="835" t="s">
        <v>2370</v>
      </c>
      <c r="B53" s="835"/>
      <c r="C53" s="835"/>
      <c r="D53" s="835"/>
      <c r="E53" s="835"/>
      <c r="F53" s="835"/>
      <c r="G53" s="835"/>
      <c r="H53" s="835"/>
      <c r="I53" s="835"/>
      <c r="J53" s="835"/>
    </row>
    <row r="54" spans="1:10">
      <c r="A54" s="2"/>
      <c r="B54" s="2"/>
      <c r="C54" s="2"/>
      <c r="D54" s="2"/>
      <c r="E54" s="2"/>
      <c r="F54" s="2"/>
      <c r="G54" s="2"/>
      <c r="H54" s="2"/>
      <c r="I54" s="2"/>
      <c r="J54" s="2"/>
    </row>
    <row r="55" spans="1:10">
      <c r="A55" s="4" t="s">
        <v>720</v>
      </c>
      <c r="B55" s="2"/>
      <c r="C55" s="2"/>
      <c r="D55" s="2"/>
      <c r="E55" s="2"/>
      <c r="F55" s="2"/>
      <c r="G55" s="2"/>
      <c r="H55" s="2"/>
      <c r="I55" s="2"/>
      <c r="J55" s="2"/>
    </row>
    <row r="56" spans="1:10" ht="77.5" customHeight="1">
      <c r="A56" s="835" t="s">
        <v>721</v>
      </c>
      <c r="B56" s="835"/>
      <c r="C56" s="835"/>
      <c r="D56" s="835"/>
      <c r="E56" s="835"/>
      <c r="F56" s="835"/>
      <c r="G56" s="835"/>
      <c r="H56" s="835"/>
      <c r="I56" s="835"/>
      <c r="J56" s="835"/>
    </row>
    <row r="57" spans="1:10">
      <c r="A57" s="2"/>
      <c r="B57" s="2"/>
      <c r="C57" s="2"/>
      <c r="D57" s="2"/>
      <c r="E57" s="2"/>
      <c r="F57" s="2"/>
      <c r="G57" s="2"/>
      <c r="H57" s="2"/>
      <c r="I57" s="2"/>
      <c r="J57" s="2"/>
    </row>
    <row r="58" spans="1:10">
      <c r="A58" s="4" t="s">
        <v>722</v>
      </c>
      <c r="B58" s="2"/>
      <c r="C58" s="2"/>
      <c r="D58" s="2"/>
      <c r="E58" s="2"/>
      <c r="F58" s="2"/>
      <c r="G58" s="2"/>
      <c r="H58" s="2"/>
      <c r="I58" s="2"/>
      <c r="J58" s="2"/>
    </row>
    <row r="59" spans="1:10" ht="28.5" customHeight="1">
      <c r="A59" s="965" t="s">
        <v>2309</v>
      </c>
      <c r="B59" s="965"/>
      <c r="C59" s="965"/>
      <c r="D59" s="965"/>
      <c r="E59" s="965"/>
      <c r="F59" s="965"/>
      <c r="G59" s="965"/>
      <c r="H59" s="965"/>
      <c r="I59" s="965"/>
      <c r="J59" s="965"/>
    </row>
    <row r="60" spans="1:10">
      <c r="A60" s="2"/>
      <c r="B60" s="2"/>
      <c r="C60" s="2"/>
      <c r="D60" s="2"/>
      <c r="E60" s="2"/>
      <c r="F60" s="2"/>
      <c r="G60" s="2"/>
      <c r="H60" s="2"/>
      <c r="I60" s="2"/>
      <c r="J60" s="2"/>
    </row>
    <row r="61" spans="1:10">
      <c r="A61" s="4" t="s">
        <v>723</v>
      </c>
      <c r="B61" s="2"/>
      <c r="C61" s="2"/>
      <c r="D61" s="2"/>
      <c r="E61" s="2"/>
      <c r="F61" s="2"/>
      <c r="G61" s="2"/>
      <c r="H61" s="2"/>
      <c r="I61" s="2"/>
      <c r="J61" s="2"/>
    </row>
    <row r="62" spans="1:10" ht="40.5" customHeight="1">
      <c r="A62" s="835" t="s">
        <v>724</v>
      </c>
      <c r="B62" s="835"/>
      <c r="C62" s="835"/>
      <c r="D62" s="835"/>
      <c r="E62" s="835"/>
      <c r="F62" s="835"/>
      <c r="G62" s="835"/>
      <c r="H62" s="835"/>
      <c r="I62" s="835"/>
      <c r="J62" s="835"/>
    </row>
    <row r="63" spans="1:10">
      <c r="A63" s="2"/>
      <c r="B63" s="2"/>
      <c r="C63" s="2"/>
      <c r="D63" s="2"/>
      <c r="E63" s="2"/>
      <c r="F63" s="2"/>
      <c r="G63" s="2"/>
      <c r="H63" s="2"/>
      <c r="I63" s="2"/>
      <c r="J63" s="2"/>
    </row>
    <row r="64" spans="1:10">
      <c r="A64" s="4" t="s">
        <v>725</v>
      </c>
      <c r="B64" s="2"/>
      <c r="C64" s="2"/>
      <c r="D64" s="2"/>
      <c r="E64" s="2"/>
      <c r="F64" s="2"/>
      <c r="G64" s="2"/>
      <c r="H64" s="2"/>
      <c r="I64" s="2"/>
      <c r="J64" s="2"/>
    </row>
    <row r="65" spans="1:10" ht="45" customHeight="1">
      <c r="A65" s="835" t="s">
        <v>726</v>
      </c>
      <c r="B65" s="835"/>
      <c r="C65" s="835"/>
      <c r="D65" s="835"/>
      <c r="E65" s="835"/>
      <c r="F65" s="835"/>
      <c r="G65" s="835"/>
      <c r="H65" s="835"/>
      <c r="I65" s="835"/>
      <c r="J65" s="835"/>
    </row>
    <row r="66" spans="1:10">
      <c r="A66" s="5"/>
      <c r="B66" s="5"/>
      <c r="C66" s="5"/>
      <c r="D66" s="5"/>
      <c r="E66" s="5"/>
      <c r="F66" s="5"/>
      <c r="G66" s="5"/>
      <c r="H66" s="5"/>
      <c r="I66" s="5"/>
      <c r="J66" s="5"/>
    </row>
  </sheetData>
  <mergeCells count="22">
    <mergeCell ref="A48:J48"/>
    <mergeCell ref="C38:F38"/>
    <mergeCell ref="C39:F39"/>
    <mergeCell ref="C31:F31"/>
    <mergeCell ref="A41:J41"/>
    <mergeCell ref="A46:J46"/>
    <mergeCell ref="A44:J44"/>
    <mergeCell ref="C25:F25"/>
    <mergeCell ref="A26:J26"/>
    <mergeCell ref="C30:F30"/>
    <mergeCell ref="A36:J36"/>
    <mergeCell ref="C37:F37"/>
    <mergeCell ref="C5:F5"/>
    <mergeCell ref="G5:J5"/>
    <mergeCell ref="A8:J8"/>
    <mergeCell ref="C9:F9"/>
    <mergeCell ref="A10:J10"/>
    <mergeCell ref="A53:J53"/>
    <mergeCell ref="A56:J56"/>
    <mergeCell ref="A59:J59"/>
    <mergeCell ref="A62:J62"/>
    <mergeCell ref="A65:J65"/>
  </mergeCells>
  <pageMargins left="0.70866141732283472" right="0.70866141732283472" top="0.74803149606299213" bottom="0.74803149606299213" header="0.31496062992125984" footer="0.31496062992125984"/>
  <pageSetup paperSize="9" scale="84" fitToWidth="0" fitToHeight="0" orientation="landscape" r:id="rId1"/>
  <rowBreaks count="2" manualBreakCount="2">
    <brk id="39" max="9" man="1"/>
    <brk id="57" max="9" man="1"/>
  </rowBreaks>
  <customProperties>
    <customPr name="_pios_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586EE-1F88-48D7-AD13-325066EE71A0}">
  <sheetPr>
    <pageSetUpPr fitToPage="1"/>
  </sheetPr>
  <dimension ref="A1:G44"/>
  <sheetViews>
    <sheetView showGridLines="0" zoomScaleNormal="100" workbookViewId="0">
      <selection activeCell="H1" sqref="H1"/>
    </sheetView>
  </sheetViews>
  <sheetFormatPr defaultColWidth="8.33203125" defaultRowHeight="14.5"/>
  <cols>
    <col min="1" max="1" width="5.08203125" style="7" customWidth="1"/>
    <col min="2" max="2" width="55.83203125" style="7" customWidth="1"/>
    <col min="3" max="7" width="13.33203125" style="7" customWidth="1"/>
    <col min="8" max="8" width="15.33203125" style="7" customWidth="1"/>
    <col min="9" max="9" width="17" style="7" customWidth="1"/>
    <col min="10" max="16384" width="8.33203125" style="7"/>
  </cols>
  <sheetData>
    <row r="1" spans="1:7" ht="18.5">
      <c r="A1" s="3" t="s">
        <v>2251</v>
      </c>
      <c r="B1" s="9"/>
      <c r="C1" s="9"/>
      <c r="D1" s="9"/>
      <c r="E1" s="9"/>
      <c r="F1" s="9"/>
      <c r="G1" s="9"/>
    </row>
    <row r="2" spans="1:7">
      <c r="A2" s="9"/>
      <c r="B2" s="67"/>
      <c r="C2" s="67"/>
      <c r="D2" s="67"/>
      <c r="E2" s="67"/>
      <c r="F2" s="67"/>
      <c r="G2" s="67"/>
    </row>
    <row r="3" spans="1:7">
      <c r="A3" s="257"/>
      <c r="B3" s="67"/>
      <c r="C3" s="67"/>
      <c r="D3" s="67"/>
      <c r="E3" s="67"/>
      <c r="F3" s="67"/>
      <c r="G3" s="67"/>
    </row>
    <row r="4" spans="1:7">
      <c r="A4" s="970"/>
      <c r="B4" s="970"/>
      <c r="C4" s="100" t="s">
        <v>118</v>
      </c>
      <c r="D4" s="100" t="s">
        <v>119</v>
      </c>
      <c r="E4" s="100" t="s">
        <v>120</v>
      </c>
      <c r="F4" s="100" t="s">
        <v>172</v>
      </c>
      <c r="G4" s="138" t="s">
        <v>173</v>
      </c>
    </row>
    <row r="5" spans="1:7" ht="15.75" customHeight="1">
      <c r="A5" s="721"/>
      <c r="B5" s="721"/>
      <c r="C5" s="867" t="s">
        <v>2150</v>
      </c>
      <c r="D5" s="886"/>
      <c r="E5" s="886"/>
      <c r="F5" s="868"/>
      <c r="G5" s="847" t="s">
        <v>2151</v>
      </c>
    </row>
    <row r="6" spans="1:7" ht="15" customHeight="1">
      <c r="A6" s="722" t="s">
        <v>2026</v>
      </c>
      <c r="B6" s="723"/>
      <c r="C6" s="621" t="s">
        <v>727</v>
      </c>
      <c r="D6" s="621" t="s">
        <v>2152</v>
      </c>
      <c r="E6" s="621" t="s">
        <v>2153</v>
      </c>
      <c r="F6" s="621" t="s">
        <v>2154</v>
      </c>
      <c r="G6" s="847"/>
    </row>
    <row r="7" spans="1:7">
      <c r="A7" s="188" t="s">
        <v>2155</v>
      </c>
      <c r="B7" s="188"/>
      <c r="C7" s="188"/>
      <c r="D7" s="293"/>
      <c r="E7" s="188"/>
      <c r="F7" s="188"/>
      <c r="G7" s="188"/>
    </row>
    <row r="8" spans="1:7">
      <c r="A8" s="57">
        <v>1</v>
      </c>
      <c r="B8" s="625" t="s">
        <v>2156</v>
      </c>
      <c r="C8" s="24">
        <v>12568887417.67</v>
      </c>
      <c r="D8" s="24"/>
      <c r="E8" s="24"/>
      <c r="F8" s="24">
        <v>1398894616.3599999</v>
      </c>
      <c r="G8" s="24">
        <v>13967782034.030001</v>
      </c>
    </row>
    <row r="9" spans="1:7">
      <c r="A9" s="631">
        <v>2</v>
      </c>
      <c r="B9" s="624" t="s">
        <v>3</v>
      </c>
      <c r="C9" s="729">
        <v>12568887417.67</v>
      </c>
      <c r="D9" s="14"/>
      <c r="E9" s="14"/>
      <c r="F9" s="14">
        <v>1398894616.3599999</v>
      </c>
      <c r="G9" s="14">
        <v>13967782034.030001</v>
      </c>
    </row>
    <row r="10" spans="1:7" hidden="1">
      <c r="A10" s="631">
        <v>3</v>
      </c>
      <c r="B10" s="624" t="s">
        <v>2157</v>
      </c>
      <c r="C10" s="628"/>
      <c r="D10" s="190"/>
      <c r="E10" s="190"/>
      <c r="F10" s="126"/>
      <c r="G10" s="126"/>
    </row>
    <row r="11" spans="1:7">
      <c r="A11" s="629">
        <v>4</v>
      </c>
      <c r="B11" s="625" t="s">
        <v>2158</v>
      </c>
      <c r="C11" s="627"/>
      <c r="D11" s="24">
        <v>54750106343.300003</v>
      </c>
      <c r="E11" s="24">
        <v>164761266.66999999</v>
      </c>
      <c r="F11" s="24">
        <v>18502853.879999999</v>
      </c>
      <c r="G11" s="24">
        <v>51543370769.260002</v>
      </c>
    </row>
    <row r="12" spans="1:7">
      <c r="A12" s="631">
        <v>5</v>
      </c>
      <c r="B12" s="624" t="s">
        <v>683</v>
      </c>
      <c r="C12" s="628"/>
      <c r="D12" s="14">
        <v>41920431604.800003</v>
      </c>
      <c r="E12" s="14">
        <v>109309723.3</v>
      </c>
      <c r="F12" s="14">
        <v>4617602.88</v>
      </c>
      <c r="G12" s="14">
        <v>39932871864.580002</v>
      </c>
    </row>
    <row r="13" spans="1:7">
      <c r="A13" s="631">
        <v>6</v>
      </c>
      <c r="B13" s="624" t="s">
        <v>684</v>
      </c>
      <c r="C13" s="628"/>
      <c r="D13" s="14">
        <v>12829674738.5</v>
      </c>
      <c r="E13" s="14">
        <v>55451543.369999997</v>
      </c>
      <c r="F13" s="14">
        <v>13885251</v>
      </c>
      <c r="G13" s="14">
        <v>11610498904.68</v>
      </c>
    </row>
    <row r="14" spans="1:7">
      <c r="A14" s="629">
        <v>7</v>
      </c>
      <c r="B14" s="625" t="s">
        <v>2159</v>
      </c>
      <c r="C14" s="627"/>
      <c r="D14" s="24">
        <v>49482852387.120003</v>
      </c>
      <c r="E14" s="24">
        <v>4086817080.77</v>
      </c>
      <c r="F14" s="24">
        <v>26451667568.27</v>
      </c>
      <c r="G14" s="24">
        <v>40490062192.379997</v>
      </c>
    </row>
    <row r="15" spans="1:7">
      <c r="A15" s="631">
        <v>8</v>
      </c>
      <c r="B15" s="624" t="s">
        <v>2160</v>
      </c>
      <c r="C15" s="628"/>
      <c r="D15" s="14">
        <v>8842091421.75</v>
      </c>
      <c r="E15" s="14"/>
      <c r="F15" s="14"/>
      <c r="G15" s="14">
        <v>4421045710.8800001</v>
      </c>
    </row>
    <row r="16" spans="1:7">
      <c r="A16" s="631">
        <v>9</v>
      </c>
      <c r="B16" s="624" t="s">
        <v>2161</v>
      </c>
      <c r="C16" s="628"/>
      <c r="D16" s="14">
        <v>40640760965.370003</v>
      </c>
      <c r="E16" s="14">
        <v>4086817080.77</v>
      </c>
      <c r="F16" s="14">
        <v>26451667568.27</v>
      </c>
      <c r="G16" s="14">
        <v>36069016481.5</v>
      </c>
    </row>
    <row r="17" spans="1:7">
      <c r="A17" s="629">
        <v>10</v>
      </c>
      <c r="B17" s="625" t="s">
        <v>2162</v>
      </c>
      <c r="C17" s="627"/>
      <c r="D17" s="724"/>
      <c r="E17" s="724"/>
      <c r="F17" s="725"/>
      <c r="G17" s="725"/>
    </row>
    <row r="18" spans="1:7">
      <c r="A18" s="629">
        <v>11</v>
      </c>
      <c r="B18" s="625" t="s">
        <v>2163</v>
      </c>
      <c r="C18" s="24">
        <v>1343545924.6400001</v>
      </c>
      <c r="D18" s="24">
        <v>1248662512.46</v>
      </c>
      <c r="E18" s="24"/>
      <c r="F18" s="24"/>
      <c r="G18" s="24"/>
    </row>
    <row r="19" spans="1:7">
      <c r="A19" s="631">
        <v>12</v>
      </c>
      <c r="B19" s="624" t="s">
        <v>2164</v>
      </c>
      <c r="C19" s="14">
        <v>1343545924.6400001</v>
      </c>
      <c r="D19" s="626"/>
      <c r="E19" s="626"/>
      <c r="F19" s="626"/>
      <c r="G19" s="632"/>
    </row>
    <row r="20" spans="1:7" ht="25.5" customHeight="1">
      <c r="A20" s="631">
        <v>13</v>
      </c>
      <c r="B20" s="624" t="s">
        <v>2165</v>
      </c>
      <c r="C20" s="626"/>
      <c r="D20" s="14">
        <v>1248662512.46</v>
      </c>
      <c r="E20" s="626"/>
      <c r="F20" s="632"/>
      <c r="G20" s="632"/>
    </row>
    <row r="21" spans="1:7">
      <c r="A21" s="822">
        <v>14</v>
      </c>
      <c r="B21" s="751" t="s">
        <v>2166</v>
      </c>
      <c r="C21" s="23"/>
      <c r="D21" s="23"/>
      <c r="E21" s="23"/>
      <c r="F21" s="23"/>
      <c r="G21" s="24">
        <v>106001214995.66</v>
      </c>
    </row>
    <row r="22" spans="1:7">
      <c r="A22" s="971" t="s">
        <v>2167</v>
      </c>
      <c r="B22" s="971"/>
      <c r="C22" s="971"/>
      <c r="D22" s="971"/>
      <c r="E22" s="971"/>
      <c r="F22" s="971"/>
      <c r="G22" s="971"/>
    </row>
    <row r="23" spans="1:7">
      <c r="A23" s="631">
        <v>15</v>
      </c>
      <c r="B23" s="625" t="s">
        <v>680</v>
      </c>
      <c r="C23" s="625"/>
      <c r="D23" s="724"/>
      <c r="E23" s="724"/>
      <c r="F23" s="725"/>
      <c r="G23" s="24">
        <v>1490865202.1700001</v>
      </c>
    </row>
    <row r="24" spans="1:7">
      <c r="A24" s="631" t="s">
        <v>2168</v>
      </c>
      <c r="B24" s="625" t="s">
        <v>2169</v>
      </c>
      <c r="C24" s="57"/>
      <c r="D24" s="24">
        <v>487734307.83999997</v>
      </c>
      <c r="E24" s="24">
        <v>495544808.63999999</v>
      </c>
      <c r="F24" s="24">
        <v>11891089173.15</v>
      </c>
      <c r="G24" s="24">
        <v>10943213046.190001</v>
      </c>
    </row>
    <row r="25" spans="1:7">
      <c r="A25" s="631">
        <v>16</v>
      </c>
      <c r="B25" s="625" t="s">
        <v>2170</v>
      </c>
      <c r="C25" s="625"/>
      <c r="D25" s="295"/>
      <c r="E25" s="295"/>
      <c r="F25" s="295"/>
      <c r="G25" s="295"/>
    </row>
    <row r="26" spans="1:7">
      <c r="A26" s="631">
        <v>17</v>
      </c>
      <c r="B26" s="625" t="s">
        <v>2171</v>
      </c>
      <c r="C26" s="625"/>
      <c r="D26" s="24">
        <v>8910603909.6599998</v>
      </c>
      <c r="E26" s="24">
        <v>5585013773</v>
      </c>
      <c r="F26" s="24">
        <v>73562875478.539993</v>
      </c>
      <c r="G26" s="24">
        <v>63597336204.290001</v>
      </c>
    </row>
    <row r="27" spans="1:7" ht="24" hidden="1">
      <c r="A27" s="631">
        <v>18</v>
      </c>
      <c r="B27" s="624" t="s">
        <v>2172</v>
      </c>
      <c r="C27" s="626"/>
      <c r="D27" s="626"/>
      <c r="E27" s="626"/>
      <c r="F27" s="632"/>
      <c r="G27" s="632"/>
    </row>
    <row r="28" spans="1:7" ht="36.65" customHeight="1">
      <c r="A28" s="631">
        <v>19</v>
      </c>
      <c r="B28" s="624" t="s">
        <v>2173</v>
      </c>
      <c r="C28" s="626"/>
      <c r="D28" s="14">
        <v>1746044826.3599999</v>
      </c>
      <c r="E28" s="14">
        <v>212474669.13</v>
      </c>
      <c r="F28" s="14">
        <v>2209696181.5900002</v>
      </c>
      <c r="G28" s="14">
        <v>2490537998.79</v>
      </c>
    </row>
    <row r="29" spans="1:7" ht="28" customHeight="1">
      <c r="A29" s="631">
        <v>20</v>
      </c>
      <c r="B29" s="624" t="s">
        <v>2174</v>
      </c>
      <c r="C29" s="626"/>
      <c r="D29" s="14">
        <v>5457720063.2299995</v>
      </c>
      <c r="E29" s="14">
        <v>3880695554.54</v>
      </c>
      <c r="F29" s="14">
        <v>39618021030.449997</v>
      </c>
      <c r="G29" s="14">
        <v>58061480941.330002</v>
      </c>
    </row>
    <row r="30" spans="1:7" ht="27" customHeight="1">
      <c r="A30" s="631">
        <v>21</v>
      </c>
      <c r="B30" s="726" t="s">
        <v>2175</v>
      </c>
      <c r="C30" s="626"/>
      <c r="D30" s="14">
        <v>92588910.099999994</v>
      </c>
      <c r="E30" s="14">
        <v>97138764.980000004</v>
      </c>
      <c r="F30" s="14">
        <v>1200238671.2</v>
      </c>
      <c r="G30" s="14">
        <v>20832021964.619999</v>
      </c>
    </row>
    <row r="31" spans="1:7">
      <c r="A31" s="631">
        <v>22</v>
      </c>
      <c r="B31" s="624" t="s">
        <v>2176</v>
      </c>
      <c r="C31" s="626"/>
      <c r="D31" s="14">
        <v>1176228411.28</v>
      </c>
      <c r="E31" s="14">
        <v>1355312009.0699999</v>
      </c>
      <c r="F31" s="14">
        <v>28755742739.419998</v>
      </c>
      <c r="G31" s="14"/>
    </row>
    <row r="32" spans="1:7" ht="27" customHeight="1">
      <c r="A32" s="631">
        <v>23</v>
      </c>
      <c r="B32" s="726" t="s">
        <v>2175</v>
      </c>
      <c r="C32" s="626"/>
      <c r="D32" s="14">
        <v>1176228411.28</v>
      </c>
      <c r="E32" s="14">
        <v>1355312009.0699999</v>
      </c>
      <c r="F32" s="14">
        <v>28755742739.419998</v>
      </c>
      <c r="G32" s="14"/>
    </row>
    <row r="33" spans="1:7" ht="37.5" customHeight="1">
      <c r="A33" s="631">
        <v>24</v>
      </c>
      <c r="B33" s="624" t="s">
        <v>2177</v>
      </c>
      <c r="C33" s="626"/>
      <c r="D33" s="14">
        <v>530610608.79000002</v>
      </c>
      <c r="E33" s="14">
        <v>136531540.25</v>
      </c>
      <c r="F33" s="14">
        <v>2979415527.0700002</v>
      </c>
      <c r="G33" s="14">
        <v>3045317264.1700001</v>
      </c>
    </row>
    <row r="34" spans="1:7" hidden="1">
      <c r="A34" s="629">
        <v>25</v>
      </c>
      <c r="B34" s="625" t="s">
        <v>2178</v>
      </c>
      <c r="C34" s="625"/>
      <c r="D34" s="724"/>
      <c r="E34" s="724"/>
      <c r="F34" s="725"/>
      <c r="G34" s="725"/>
    </row>
    <row r="35" spans="1:7">
      <c r="A35" s="629">
        <v>26</v>
      </c>
      <c r="B35" s="625" t="s">
        <v>2179</v>
      </c>
      <c r="C35" s="294"/>
      <c r="D35" s="24">
        <v>4656806886.3199997</v>
      </c>
      <c r="E35" s="24">
        <v>252248776.13999999</v>
      </c>
      <c r="F35" s="24">
        <v>3535437267.2399998</v>
      </c>
      <c r="G35" s="24">
        <v>4673650287.2600002</v>
      </c>
    </row>
    <row r="36" spans="1:7" hidden="1">
      <c r="A36" s="631">
        <v>27</v>
      </c>
      <c r="B36" s="624" t="s">
        <v>2180</v>
      </c>
      <c r="C36" s="626"/>
      <c r="D36" s="628"/>
      <c r="E36" s="628"/>
      <c r="F36" s="126"/>
      <c r="G36" s="126"/>
    </row>
    <row r="37" spans="1:7" ht="25" customHeight="1">
      <c r="A37" s="631">
        <v>28</v>
      </c>
      <c r="B37" s="624" t="s">
        <v>2181</v>
      </c>
      <c r="C37" s="626"/>
      <c r="D37" s="296"/>
      <c r="E37" s="296"/>
      <c r="F37" s="14">
        <v>361808312.47000003</v>
      </c>
      <c r="G37" s="14">
        <v>307537065.60000002</v>
      </c>
    </row>
    <row r="38" spans="1:7" ht="13" hidden="1" customHeight="1">
      <c r="A38" s="631">
        <v>29</v>
      </c>
      <c r="B38" s="624" t="s">
        <v>2182</v>
      </c>
      <c r="C38" s="626"/>
      <c r="D38" s="296"/>
      <c r="E38" s="296"/>
      <c r="F38" s="296"/>
      <c r="G38" s="296"/>
    </row>
    <row r="39" spans="1:7">
      <c r="A39" s="631">
        <v>30</v>
      </c>
      <c r="B39" s="624" t="s">
        <v>2183</v>
      </c>
      <c r="C39" s="626"/>
      <c r="D39" s="14">
        <v>2121415547.23</v>
      </c>
      <c r="E39" s="14"/>
      <c r="F39" s="14"/>
      <c r="G39" s="14">
        <v>106070777.36</v>
      </c>
    </row>
    <row r="40" spans="1:7">
      <c r="A40" s="631">
        <v>31</v>
      </c>
      <c r="B40" s="624" t="s">
        <v>2184</v>
      </c>
      <c r="C40" s="626"/>
      <c r="D40" s="14">
        <v>2535391339.0900002</v>
      </c>
      <c r="E40" s="14">
        <v>252248776.13999999</v>
      </c>
      <c r="F40" s="14">
        <v>3173628954.77</v>
      </c>
      <c r="G40" s="14">
        <v>4260042444.3000002</v>
      </c>
    </row>
    <row r="41" spans="1:7">
      <c r="A41" s="629">
        <v>32</v>
      </c>
      <c r="B41" s="625" t="s">
        <v>2185</v>
      </c>
      <c r="C41" s="625"/>
      <c r="D41" s="24">
        <v>5473322316.5</v>
      </c>
      <c r="E41" s="24">
        <v>3155332446.1900001</v>
      </c>
      <c r="F41" s="24">
        <v>19474630384.740002</v>
      </c>
      <c r="G41" s="24">
        <v>1969503002.54</v>
      </c>
    </row>
    <row r="42" spans="1:7">
      <c r="A42" s="629">
        <v>33</v>
      </c>
      <c r="B42" s="625" t="s">
        <v>2186</v>
      </c>
      <c r="C42" s="23"/>
      <c r="D42" s="424"/>
      <c r="E42" s="424"/>
      <c r="F42" s="281"/>
      <c r="G42" s="24">
        <v>82674567742.449997</v>
      </c>
    </row>
    <row r="43" spans="1:7" s="175" customFormat="1">
      <c r="A43" s="243">
        <v>34</v>
      </c>
      <c r="B43" s="821" t="s">
        <v>2187</v>
      </c>
      <c r="C43" s="830"/>
      <c r="D43" s="831"/>
      <c r="E43" s="831"/>
      <c r="F43" s="831"/>
      <c r="G43" s="832">
        <v>1.2822</v>
      </c>
    </row>
    <row r="44" spans="1:7">
      <c r="A44" s="67"/>
      <c r="B44" s="67"/>
      <c r="C44" s="67"/>
      <c r="D44" s="67"/>
      <c r="E44" s="67"/>
      <c r="F44" s="67"/>
      <c r="G44" s="67"/>
    </row>
  </sheetData>
  <mergeCells count="4">
    <mergeCell ref="A4:B4"/>
    <mergeCell ref="C5:F5"/>
    <mergeCell ref="G5:G6"/>
    <mergeCell ref="A22:G22"/>
  </mergeCells>
  <pageMargins left="0.70866141732283472" right="0.70866141732283472" top="0.74803149606299213" bottom="0.74803149606299213" header="0.31496062992125984" footer="0.31496062992125984"/>
  <pageSetup paperSize="9" scale="61" fitToHeight="0" orientation="portrait" r:id="rId1"/>
  <customProperties>
    <customPr name="_pios_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1B4E6-AB78-4726-92D8-429A7F08D469}">
  <sheetPr>
    <pageSetUpPr fitToPage="1"/>
  </sheetPr>
  <dimension ref="A1:W41"/>
  <sheetViews>
    <sheetView showGridLines="0" zoomScaleNormal="100" workbookViewId="0">
      <selection activeCell="R1" sqref="R1"/>
    </sheetView>
  </sheetViews>
  <sheetFormatPr defaultColWidth="8.33203125" defaultRowHeight="14.5"/>
  <cols>
    <col min="1" max="1" width="4.58203125" style="7" customWidth="1"/>
    <col min="2" max="2" width="19.33203125" style="7" customWidth="1"/>
    <col min="3" max="13" width="12.33203125" style="7" hidden="1" customWidth="1"/>
    <col min="14" max="17" width="12.33203125" style="7" customWidth="1"/>
    <col min="18" max="19" width="8" style="7" customWidth="1"/>
    <col min="20" max="16384" width="8.33203125" style="7"/>
  </cols>
  <sheetData>
    <row r="1" spans="1:23" ht="18.5">
      <c r="A1" s="3" t="s">
        <v>2252</v>
      </c>
      <c r="B1" s="274"/>
      <c r="C1" s="274"/>
      <c r="D1" s="274"/>
      <c r="E1" s="274"/>
      <c r="F1" s="274"/>
      <c r="G1" s="275"/>
      <c r="H1" s="275"/>
      <c r="I1" s="275"/>
      <c r="J1" s="275"/>
      <c r="K1" s="275"/>
      <c r="L1" s="275"/>
      <c r="M1" s="275"/>
      <c r="N1" s="275"/>
      <c r="O1" s="275"/>
      <c r="P1" s="275"/>
      <c r="Q1" s="9"/>
    </row>
    <row r="2" spans="1:23">
      <c r="A2" s="9"/>
      <c r="B2" s="9"/>
      <c r="C2" s="9"/>
      <c r="D2" s="9"/>
      <c r="E2" s="9"/>
      <c r="F2" s="9"/>
      <c r="G2" s="9"/>
      <c r="H2" s="9"/>
      <c r="I2" s="9"/>
      <c r="J2" s="9"/>
      <c r="K2" s="9"/>
      <c r="L2" s="9"/>
      <c r="M2" s="9"/>
      <c r="N2" s="9"/>
      <c r="O2" s="9"/>
      <c r="P2" s="9"/>
      <c r="Q2" s="9"/>
    </row>
    <row r="3" spans="1:23">
      <c r="A3" s="6"/>
      <c r="B3" s="6"/>
      <c r="C3" s="6"/>
      <c r="D3" s="6"/>
      <c r="E3" s="6"/>
      <c r="F3" s="6"/>
      <c r="G3" s="6"/>
      <c r="H3" s="6"/>
      <c r="I3" s="6"/>
      <c r="J3" s="6"/>
      <c r="K3" s="6"/>
      <c r="L3" s="6"/>
      <c r="M3" s="6"/>
      <c r="N3" s="6"/>
      <c r="O3" s="6"/>
      <c r="P3" s="6"/>
      <c r="Q3" s="6"/>
    </row>
    <row r="4" spans="1:23">
      <c r="A4" s="17"/>
      <c r="B4" s="276"/>
      <c r="C4" s="155" t="s">
        <v>118</v>
      </c>
      <c r="D4" s="155" t="s">
        <v>119</v>
      </c>
      <c r="E4" s="155" t="s">
        <v>120</v>
      </c>
      <c r="F4" s="155" t="s">
        <v>172</v>
      </c>
      <c r="G4" s="155" t="s">
        <v>173</v>
      </c>
      <c r="H4" s="155" t="s">
        <v>266</v>
      </c>
      <c r="I4" s="155" t="s">
        <v>267</v>
      </c>
      <c r="J4" s="155" t="s">
        <v>268</v>
      </c>
      <c r="K4" s="155" t="s">
        <v>269</v>
      </c>
      <c r="L4" s="155" t="s">
        <v>270</v>
      </c>
      <c r="M4" s="155" t="s">
        <v>271</v>
      </c>
      <c r="N4" s="155" t="s">
        <v>272</v>
      </c>
      <c r="O4" s="155" t="s">
        <v>273</v>
      </c>
      <c r="P4" s="155" t="s">
        <v>340</v>
      </c>
      <c r="Q4" s="155" t="s">
        <v>341</v>
      </c>
    </row>
    <row r="5" spans="1:23">
      <c r="A5" s="17"/>
      <c r="B5" s="276"/>
      <c r="C5" s="860" t="s">
        <v>728</v>
      </c>
      <c r="D5" s="860"/>
      <c r="E5" s="860"/>
      <c r="F5" s="860"/>
      <c r="G5" s="860"/>
      <c r="H5" s="860"/>
      <c r="I5" s="860"/>
      <c r="J5" s="860" t="s">
        <v>729</v>
      </c>
      <c r="K5" s="860"/>
      <c r="L5" s="860"/>
      <c r="M5" s="860"/>
      <c r="N5" s="860" t="s">
        <v>730</v>
      </c>
      <c r="O5" s="860"/>
      <c r="P5" s="860"/>
      <c r="Q5" s="860"/>
    </row>
    <row r="6" spans="1:23">
      <c r="A6" s="17"/>
      <c r="B6" s="276"/>
      <c r="C6" s="972" t="s">
        <v>731</v>
      </c>
      <c r="D6" s="973"/>
      <c r="E6" s="973"/>
      <c r="F6" s="974"/>
      <c r="G6" s="975" t="s">
        <v>732</v>
      </c>
      <c r="H6" s="860"/>
      <c r="I6" s="277" t="s">
        <v>733</v>
      </c>
      <c r="J6" s="860" t="s">
        <v>731</v>
      </c>
      <c r="K6" s="860"/>
      <c r="L6" s="976" t="s">
        <v>732</v>
      </c>
      <c r="M6" s="975" t="s">
        <v>733</v>
      </c>
      <c r="N6" s="860" t="s">
        <v>731</v>
      </c>
      <c r="O6" s="860"/>
      <c r="P6" s="976" t="s">
        <v>732</v>
      </c>
      <c r="Q6" s="976" t="s">
        <v>733</v>
      </c>
    </row>
    <row r="7" spans="1:23">
      <c r="A7" s="17"/>
      <c r="B7" s="276"/>
      <c r="C7" s="981" t="s">
        <v>734</v>
      </c>
      <c r="D7" s="974"/>
      <c r="E7" s="981" t="s">
        <v>735</v>
      </c>
      <c r="F7" s="974"/>
      <c r="G7" s="977"/>
      <c r="H7" s="876" t="s">
        <v>736</v>
      </c>
      <c r="I7" s="977"/>
      <c r="J7" s="976" t="s">
        <v>734</v>
      </c>
      <c r="K7" s="976" t="s">
        <v>735</v>
      </c>
      <c r="L7" s="977"/>
      <c r="M7" s="979"/>
      <c r="N7" s="976" t="s">
        <v>734</v>
      </c>
      <c r="O7" s="976" t="s">
        <v>735</v>
      </c>
      <c r="P7" s="977"/>
      <c r="Q7" s="977"/>
    </row>
    <row r="8" spans="1:23" ht="35.15" customHeight="1">
      <c r="A8" s="87" t="s">
        <v>2026</v>
      </c>
      <c r="B8" s="278"/>
      <c r="C8" s="279"/>
      <c r="D8" s="156" t="s">
        <v>736</v>
      </c>
      <c r="E8" s="279"/>
      <c r="F8" s="156" t="s">
        <v>736</v>
      </c>
      <c r="G8" s="978"/>
      <c r="H8" s="878"/>
      <c r="I8" s="978"/>
      <c r="J8" s="978"/>
      <c r="K8" s="978"/>
      <c r="L8" s="978"/>
      <c r="M8" s="980"/>
      <c r="N8" s="978"/>
      <c r="O8" s="978"/>
      <c r="P8" s="978"/>
      <c r="Q8" s="978"/>
    </row>
    <row r="9" spans="1:23" s="175" customFormat="1">
      <c r="A9" s="243">
        <v>1</v>
      </c>
      <c r="B9" s="828" t="s">
        <v>737</v>
      </c>
      <c r="C9" s="826"/>
      <c r="D9" s="826"/>
      <c r="E9" s="826"/>
      <c r="F9" s="826"/>
      <c r="G9" s="243"/>
      <c r="H9" s="243"/>
      <c r="I9" s="243"/>
      <c r="J9" s="243"/>
      <c r="K9" s="243"/>
      <c r="L9" s="243"/>
      <c r="M9" s="243"/>
      <c r="N9" s="285"/>
      <c r="O9" s="285">
        <f>+O10+O15</f>
        <v>557427374.46000004</v>
      </c>
      <c r="P9" s="829"/>
      <c r="Q9" s="285">
        <f>N9+O9</f>
        <v>557427374.46000004</v>
      </c>
    </row>
    <row r="10" spans="1:23" s="175" customFormat="1">
      <c r="A10" s="21">
        <v>2</v>
      </c>
      <c r="B10" s="282" t="s">
        <v>738</v>
      </c>
      <c r="C10" s="248"/>
      <c r="D10" s="248"/>
      <c r="E10" s="248"/>
      <c r="F10" s="248"/>
      <c r="G10" s="248"/>
      <c r="H10" s="248"/>
      <c r="I10" s="248"/>
      <c r="J10" s="248"/>
      <c r="K10" s="248"/>
      <c r="L10" s="248"/>
      <c r="M10" s="248"/>
      <c r="N10" s="365"/>
      <c r="O10" s="365">
        <f>+O11+O13</f>
        <v>357810111.62</v>
      </c>
      <c r="P10" s="283"/>
      <c r="Q10" s="365">
        <f>N10+O10</f>
        <v>357810111.62</v>
      </c>
      <c r="R10" s="7"/>
      <c r="S10" s="7"/>
      <c r="T10" s="7"/>
      <c r="U10" s="7"/>
      <c r="V10" s="7"/>
      <c r="W10" s="7"/>
    </row>
    <row r="11" spans="1:23">
      <c r="A11" s="19">
        <v>3</v>
      </c>
      <c r="B11" s="6" t="s">
        <v>739</v>
      </c>
      <c r="C11" s="6"/>
      <c r="D11" s="6"/>
      <c r="E11" s="6"/>
      <c r="F11" s="6"/>
      <c r="G11" s="6"/>
      <c r="H11" s="6"/>
      <c r="I11" s="6"/>
      <c r="J11" s="6"/>
      <c r="K11" s="6"/>
      <c r="L11" s="6"/>
      <c r="M11" s="6"/>
      <c r="N11" s="6"/>
      <c r="O11" s="366">
        <v>37124351.810000002</v>
      </c>
      <c r="P11" s="103"/>
      <c r="Q11" s="366">
        <f t="shared" ref="Q11:Q18" si="0">N11+O11</f>
        <v>37124351.810000002</v>
      </c>
    </row>
    <row r="12" spans="1:23" hidden="1">
      <c r="A12" s="19">
        <v>4</v>
      </c>
      <c r="B12" s="6" t="s">
        <v>740</v>
      </c>
      <c r="C12" s="6"/>
      <c r="D12" s="6"/>
      <c r="E12" s="6"/>
      <c r="F12" s="6"/>
      <c r="G12" s="6"/>
      <c r="H12" s="6"/>
      <c r="I12" s="6"/>
      <c r="J12" s="6"/>
      <c r="K12" s="6"/>
      <c r="L12" s="6"/>
      <c r="M12" s="6"/>
      <c r="N12" s="6"/>
      <c r="O12" s="103"/>
      <c r="P12" s="103"/>
      <c r="Q12" s="6">
        <f t="shared" si="0"/>
        <v>0</v>
      </c>
    </row>
    <row r="13" spans="1:23">
      <c r="A13" s="19">
        <v>5</v>
      </c>
      <c r="B13" s="6" t="s">
        <v>741</v>
      </c>
      <c r="C13" s="6"/>
      <c r="D13" s="6"/>
      <c r="E13" s="6"/>
      <c r="F13" s="6"/>
      <c r="G13" s="6"/>
      <c r="H13" s="6"/>
      <c r="I13" s="6"/>
      <c r="J13" s="6"/>
      <c r="K13" s="6"/>
      <c r="L13" s="6"/>
      <c r="M13" s="6"/>
      <c r="N13" s="366"/>
      <c r="O13" s="366">
        <v>320685759.81</v>
      </c>
      <c r="P13" s="103"/>
      <c r="Q13" s="366">
        <f t="shared" si="0"/>
        <v>320685759.81</v>
      </c>
    </row>
    <row r="14" spans="1:23" hidden="1">
      <c r="A14" s="19">
        <v>6</v>
      </c>
      <c r="B14" s="6" t="s">
        <v>742</v>
      </c>
      <c r="C14" s="6"/>
      <c r="D14" s="6"/>
      <c r="E14" s="6"/>
      <c r="F14" s="6"/>
      <c r="G14" s="6"/>
      <c r="H14" s="6"/>
      <c r="I14" s="6"/>
      <c r="J14" s="6"/>
      <c r="K14" s="6"/>
      <c r="L14" s="6"/>
      <c r="M14" s="6"/>
      <c r="N14" s="343"/>
      <c r="O14" s="103"/>
      <c r="P14" s="103"/>
      <c r="Q14" s="6">
        <f t="shared" si="0"/>
        <v>0</v>
      </c>
    </row>
    <row r="15" spans="1:23" s="175" customFormat="1">
      <c r="A15" s="21">
        <v>7</v>
      </c>
      <c r="B15" s="282" t="s">
        <v>743</v>
      </c>
      <c r="C15" s="248"/>
      <c r="D15" s="248"/>
      <c r="E15" s="248"/>
      <c r="F15" s="248"/>
      <c r="G15" s="248"/>
      <c r="H15" s="248"/>
      <c r="I15" s="248"/>
      <c r="J15" s="248"/>
      <c r="K15" s="248"/>
      <c r="L15" s="248"/>
      <c r="M15" s="248"/>
      <c r="N15" s="367"/>
      <c r="O15" s="367">
        <f>+O18</f>
        <v>199617262.83999997</v>
      </c>
      <c r="P15" s="284"/>
      <c r="Q15" s="367">
        <f t="shared" si="0"/>
        <v>199617262.83999997</v>
      </c>
      <c r="R15" s="7"/>
      <c r="S15" s="7"/>
      <c r="T15" s="7"/>
      <c r="U15" s="7"/>
      <c r="V15" s="7"/>
      <c r="W15" s="7"/>
    </row>
    <row r="16" spans="1:23" hidden="1">
      <c r="A16" s="19">
        <v>8</v>
      </c>
      <c r="B16" s="6" t="s">
        <v>744</v>
      </c>
      <c r="C16" s="6"/>
      <c r="D16" s="6"/>
      <c r="E16" s="6"/>
      <c r="F16" s="6"/>
      <c r="G16" s="6"/>
      <c r="H16" s="6"/>
      <c r="I16" s="6"/>
      <c r="J16" s="6"/>
      <c r="K16" s="6"/>
      <c r="L16" s="6"/>
      <c r="M16" s="6"/>
      <c r="N16" s="6"/>
      <c r="O16" s="103"/>
      <c r="P16" s="103"/>
      <c r="Q16" s="6">
        <f t="shared" si="0"/>
        <v>0</v>
      </c>
    </row>
    <row r="17" spans="1:17" hidden="1">
      <c r="A17" s="19">
        <v>9</v>
      </c>
      <c r="B17" s="6" t="s">
        <v>745</v>
      </c>
      <c r="C17" s="6"/>
      <c r="D17" s="6"/>
      <c r="E17" s="6"/>
      <c r="F17" s="6"/>
      <c r="G17" s="6"/>
      <c r="H17" s="6"/>
      <c r="I17" s="6"/>
      <c r="J17" s="6"/>
      <c r="K17" s="6"/>
      <c r="L17" s="6"/>
      <c r="M17" s="6"/>
      <c r="N17" s="6"/>
      <c r="O17" s="103"/>
      <c r="P17" s="103"/>
      <c r="Q17" s="6">
        <f t="shared" si="0"/>
        <v>0</v>
      </c>
    </row>
    <row r="18" spans="1:17">
      <c r="A18" s="19">
        <v>10</v>
      </c>
      <c r="B18" s="6" t="s">
        <v>746</v>
      </c>
      <c r="C18" s="6"/>
      <c r="D18" s="6"/>
      <c r="E18" s="6"/>
      <c r="F18" s="6"/>
      <c r="G18" s="6"/>
      <c r="H18" s="6"/>
      <c r="I18" s="6"/>
      <c r="J18" s="6"/>
      <c r="K18" s="6"/>
      <c r="L18" s="6"/>
      <c r="M18" s="6"/>
      <c r="N18" s="366"/>
      <c r="O18" s="366">
        <v>199617262.83999997</v>
      </c>
      <c r="P18" s="103"/>
      <c r="Q18" s="366">
        <f t="shared" si="0"/>
        <v>199617262.83999997</v>
      </c>
    </row>
    <row r="19" spans="1:17" hidden="1">
      <c r="A19" s="19">
        <v>11</v>
      </c>
      <c r="B19" s="6" t="s">
        <v>747</v>
      </c>
      <c r="C19" s="6"/>
      <c r="D19" s="6"/>
      <c r="E19" s="6"/>
      <c r="F19" s="6"/>
      <c r="G19" s="6"/>
      <c r="H19" s="6"/>
      <c r="I19" s="89"/>
      <c r="J19" s="6"/>
      <c r="K19" s="6"/>
      <c r="L19" s="6"/>
      <c r="M19" s="89"/>
      <c r="N19" s="6"/>
      <c r="O19" s="6"/>
      <c r="P19" s="6"/>
      <c r="Q19" s="285"/>
    </row>
    <row r="20" spans="1:17" hidden="1">
      <c r="A20" s="19">
        <v>12</v>
      </c>
      <c r="B20" s="6" t="s">
        <v>742</v>
      </c>
      <c r="C20" s="6"/>
      <c r="D20" s="6"/>
      <c r="E20" s="6"/>
      <c r="F20" s="6"/>
      <c r="G20" s="6"/>
      <c r="H20" s="6"/>
      <c r="I20" s="6"/>
      <c r="J20" s="6"/>
      <c r="K20" s="6"/>
      <c r="L20" s="6"/>
      <c r="M20" s="6"/>
      <c r="N20" s="6"/>
      <c r="O20" s="6"/>
      <c r="P20" s="6"/>
      <c r="Q20" s="204"/>
    </row>
    <row r="21" spans="1:17">
      <c r="A21" s="9"/>
      <c r="B21" s="9"/>
      <c r="C21" s="9"/>
      <c r="D21" s="9"/>
      <c r="E21" s="9"/>
      <c r="F21" s="9"/>
      <c r="G21" s="9"/>
      <c r="H21" s="9"/>
      <c r="I21" s="9"/>
      <c r="J21" s="9"/>
      <c r="K21" s="9"/>
      <c r="L21" s="9"/>
      <c r="M21" s="9"/>
      <c r="N21" s="9"/>
      <c r="O21" s="9"/>
      <c r="P21" s="9"/>
      <c r="Q21" s="9"/>
    </row>
    <row r="22" spans="1:17" ht="31" customHeight="1">
      <c r="A22" s="835" t="s">
        <v>748</v>
      </c>
      <c r="B22" s="835"/>
      <c r="C22" s="835"/>
      <c r="D22" s="835"/>
      <c r="E22" s="835"/>
      <c r="F22" s="835"/>
      <c r="G22" s="835"/>
      <c r="H22" s="835"/>
      <c r="I22" s="835"/>
      <c r="J22" s="835"/>
      <c r="K22" s="835"/>
      <c r="L22" s="835"/>
      <c r="M22" s="835"/>
      <c r="N22" s="835"/>
      <c r="O22" s="835"/>
      <c r="P22" s="835"/>
      <c r="Q22" s="835"/>
    </row>
    <row r="23" spans="1:17" ht="45.75" customHeight="1">
      <c r="A23" s="835" t="s">
        <v>749</v>
      </c>
      <c r="B23" s="835"/>
      <c r="C23" s="835"/>
      <c r="D23" s="835"/>
      <c r="E23" s="835"/>
      <c r="F23" s="835"/>
      <c r="G23" s="835"/>
      <c r="H23" s="835"/>
      <c r="I23" s="835"/>
      <c r="J23" s="835"/>
      <c r="K23" s="835"/>
      <c r="L23" s="835"/>
      <c r="M23" s="835"/>
      <c r="N23" s="835"/>
      <c r="O23" s="835"/>
      <c r="P23" s="835"/>
      <c r="Q23" s="835"/>
    </row>
    <row r="24" spans="1:17" ht="17.5" customHeight="1">
      <c r="A24" s="835" t="s">
        <v>750</v>
      </c>
      <c r="B24" s="835"/>
      <c r="C24" s="835"/>
      <c r="D24" s="835"/>
      <c r="E24" s="835"/>
      <c r="F24" s="835"/>
      <c r="G24" s="835"/>
      <c r="H24" s="835"/>
      <c r="I24" s="835"/>
      <c r="J24" s="835"/>
      <c r="K24" s="835"/>
      <c r="L24" s="835"/>
      <c r="M24" s="835"/>
      <c r="N24" s="835"/>
      <c r="O24" s="835"/>
      <c r="P24" s="835"/>
      <c r="Q24" s="835"/>
    </row>
    <row r="25" spans="1:17">
      <c r="A25" s="9"/>
      <c r="B25" s="9"/>
      <c r="C25" s="9"/>
      <c r="D25" s="9"/>
      <c r="E25" s="9"/>
      <c r="F25" s="9"/>
      <c r="G25" s="9"/>
      <c r="H25" s="9"/>
      <c r="I25" s="9"/>
      <c r="J25" s="9"/>
      <c r="K25" s="9"/>
      <c r="L25" s="9"/>
      <c r="M25" s="9"/>
      <c r="N25" s="9"/>
      <c r="O25" s="9"/>
      <c r="P25" s="9"/>
      <c r="Q25" s="9"/>
    </row>
    <row r="26" spans="1:17">
      <c r="A26" s="17"/>
      <c r="B26" s="276"/>
      <c r="C26" s="155" t="s">
        <v>118</v>
      </c>
      <c r="D26" s="155" t="s">
        <v>119</v>
      </c>
      <c r="E26" s="155" t="s">
        <v>120</v>
      </c>
      <c r="F26" s="155" t="s">
        <v>172</v>
      </c>
      <c r="G26" s="155" t="s">
        <v>173</v>
      </c>
      <c r="H26" s="155" t="s">
        <v>266</v>
      </c>
      <c r="I26" s="155" t="s">
        <v>267</v>
      </c>
      <c r="J26" s="155" t="s">
        <v>268</v>
      </c>
      <c r="K26" s="155" t="s">
        <v>269</v>
      </c>
      <c r="L26" s="155" t="s">
        <v>270</v>
      </c>
      <c r="M26" s="155" t="s">
        <v>271</v>
      </c>
      <c r="N26" s="155" t="s">
        <v>272</v>
      </c>
      <c r="O26" s="155" t="s">
        <v>273</v>
      </c>
      <c r="P26" s="155" t="s">
        <v>340</v>
      </c>
      <c r="Q26" s="155" t="s">
        <v>341</v>
      </c>
    </row>
    <row r="27" spans="1:17">
      <c r="A27" s="17"/>
      <c r="B27" s="276"/>
      <c r="C27" s="860" t="s">
        <v>728</v>
      </c>
      <c r="D27" s="860"/>
      <c r="E27" s="860"/>
      <c r="F27" s="860"/>
      <c r="G27" s="860"/>
      <c r="H27" s="860"/>
      <c r="I27" s="860"/>
      <c r="J27" s="860" t="s">
        <v>729</v>
      </c>
      <c r="K27" s="860"/>
      <c r="L27" s="860"/>
      <c r="M27" s="860"/>
      <c r="N27" s="860" t="s">
        <v>730</v>
      </c>
      <c r="O27" s="860"/>
      <c r="P27" s="860"/>
      <c r="Q27" s="860"/>
    </row>
    <row r="28" spans="1:17">
      <c r="A28" s="17"/>
      <c r="B28" s="276"/>
      <c r="C28" s="972" t="s">
        <v>731</v>
      </c>
      <c r="D28" s="973"/>
      <c r="E28" s="973"/>
      <c r="F28" s="974"/>
      <c r="G28" s="975" t="s">
        <v>732</v>
      </c>
      <c r="H28" s="860"/>
      <c r="I28" s="277" t="s">
        <v>733</v>
      </c>
      <c r="J28" s="860" t="s">
        <v>731</v>
      </c>
      <c r="K28" s="860"/>
      <c r="L28" s="976" t="s">
        <v>732</v>
      </c>
      <c r="M28" s="975" t="s">
        <v>733</v>
      </c>
      <c r="N28" s="860" t="s">
        <v>731</v>
      </c>
      <c r="O28" s="860"/>
      <c r="P28" s="976" t="s">
        <v>732</v>
      </c>
      <c r="Q28" s="975" t="s">
        <v>733</v>
      </c>
    </row>
    <row r="29" spans="1:17">
      <c r="A29" s="17"/>
      <c r="B29" s="276"/>
      <c r="C29" s="981" t="s">
        <v>734</v>
      </c>
      <c r="D29" s="974"/>
      <c r="E29" s="981" t="s">
        <v>735</v>
      </c>
      <c r="F29" s="974"/>
      <c r="G29" s="977"/>
      <c r="H29" s="876" t="s">
        <v>736</v>
      </c>
      <c r="I29" s="977"/>
      <c r="J29" s="976" t="s">
        <v>734</v>
      </c>
      <c r="K29" s="976" t="s">
        <v>735</v>
      </c>
      <c r="L29" s="977"/>
      <c r="M29" s="979"/>
      <c r="N29" s="976" t="s">
        <v>734</v>
      </c>
      <c r="O29" s="976" t="s">
        <v>735</v>
      </c>
      <c r="P29" s="977"/>
      <c r="Q29" s="979"/>
    </row>
    <row r="30" spans="1:17">
      <c r="A30" s="87" t="s">
        <v>361</v>
      </c>
      <c r="B30" s="278"/>
      <c r="C30" s="279"/>
      <c r="D30" s="156" t="s">
        <v>736</v>
      </c>
      <c r="E30" s="279"/>
      <c r="F30" s="156" t="s">
        <v>736</v>
      </c>
      <c r="G30" s="978"/>
      <c r="H30" s="878"/>
      <c r="I30" s="978"/>
      <c r="J30" s="978"/>
      <c r="K30" s="978"/>
      <c r="L30" s="978"/>
      <c r="M30" s="980"/>
      <c r="N30" s="978"/>
      <c r="O30" s="978"/>
      <c r="P30" s="978"/>
      <c r="Q30" s="980"/>
    </row>
    <row r="31" spans="1:17">
      <c r="A31" s="21">
        <v>1</v>
      </c>
      <c r="B31" s="280" t="s">
        <v>737</v>
      </c>
      <c r="C31" s="248"/>
      <c r="D31" s="248"/>
      <c r="E31" s="248"/>
      <c r="F31" s="248"/>
      <c r="G31" s="21"/>
      <c r="H31" s="21"/>
      <c r="I31" s="21"/>
      <c r="J31" s="21"/>
      <c r="K31" s="21"/>
      <c r="L31" s="21"/>
      <c r="M31" s="21"/>
      <c r="N31" s="21"/>
      <c r="O31" s="365">
        <v>467832850.99000001</v>
      </c>
      <c r="P31" s="281"/>
      <c r="Q31" s="365">
        <v>467832850.99000001</v>
      </c>
    </row>
    <row r="32" spans="1:17">
      <c r="A32" s="21">
        <v>2</v>
      </c>
      <c r="B32" s="282" t="s">
        <v>738</v>
      </c>
      <c r="C32" s="248"/>
      <c r="D32" s="248"/>
      <c r="E32" s="248"/>
      <c r="F32" s="248"/>
      <c r="G32" s="248"/>
      <c r="H32" s="248"/>
      <c r="I32" s="248"/>
      <c r="J32" s="248"/>
      <c r="K32" s="248"/>
      <c r="L32" s="248"/>
      <c r="M32" s="248"/>
      <c r="N32" s="248"/>
      <c r="O32" s="365">
        <v>314775525.01999998</v>
      </c>
      <c r="P32" s="283"/>
      <c r="Q32" s="365">
        <v>314775525.01999998</v>
      </c>
    </row>
    <row r="33" spans="1:17">
      <c r="A33" s="19">
        <v>3</v>
      </c>
      <c r="B33" s="6" t="s">
        <v>739</v>
      </c>
      <c r="C33" s="6"/>
      <c r="D33" s="6"/>
      <c r="E33" s="6"/>
      <c r="F33" s="6"/>
      <c r="G33" s="6"/>
      <c r="H33" s="6"/>
      <c r="I33" s="6"/>
      <c r="J33" s="6"/>
      <c r="K33" s="6"/>
      <c r="L33" s="6"/>
      <c r="M33" s="6"/>
      <c r="N33" s="6"/>
      <c r="O33" s="366">
        <v>37173674</v>
      </c>
      <c r="P33" s="103"/>
      <c r="Q33" s="366">
        <v>37173674</v>
      </c>
    </row>
    <row r="34" spans="1:17" hidden="1">
      <c r="A34" s="19">
        <v>4</v>
      </c>
      <c r="B34" s="6" t="s">
        <v>740</v>
      </c>
      <c r="C34" s="6"/>
      <c r="D34" s="6"/>
      <c r="E34" s="6"/>
      <c r="F34" s="6"/>
      <c r="G34" s="6"/>
      <c r="H34" s="6"/>
      <c r="I34" s="6"/>
      <c r="J34" s="6"/>
      <c r="K34" s="6"/>
      <c r="L34" s="6"/>
      <c r="M34" s="6"/>
      <c r="N34" s="6"/>
      <c r="O34" s="103"/>
      <c r="P34" s="103"/>
      <c r="Q34" s="366"/>
    </row>
    <row r="35" spans="1:17">
      <c r="A35" s="19">
        <v>5</v>
      </c>
      <c r="B35" s="6" t="s">
        <v>741</v>
      </c>
      <c r="C35" s="6"/>
      <c r="D35" s="6"/>
      <c r="E35" s="6"/>
      <c r="F35" s="6"/>
      <c r="G35" s="6"/>
      <c r="H35" s="6"/>
      <c r="I35" s="6"/>
      <c r="J35" s="6"/>
      <c r="K35" s="6"/>
      <c r="L35" s="6"/>
      <c r="M35" s="6"/>
      <c r="N35" s="6"/>
      <c r="O35" s="366">
        <v>277601851.01999998</v>
      </c>
      <c r="P35" s="103"/>
      <c r="Q35" s="366">
        <v>277601851.01999998</v>
      </c>
    </row>
    <row r="36" spans="1:17" hidden="1">
      <c r="A36" s="19">
        <v>6</v>
      </c>
      <c r="B36" s="6" t="s">
        <v>742</v>
      </c>
      <c r="C36" s="6"/>
      <c r="D36" s="6"/>
      <c r="E36" s="6"/>
      <c r="F36" s="6"/>
      <c r="G36" s="6"/>
      <c r="H36" s="6"/>
      <c r="I36" s="6"/>
      <c r="J36" s="6"/>
      <c r="K36" s="6"/>
      <c r="L36" s="6"/>
      <c r="M36" s="6"/>
      <c r="N36" s="6"/>
      <c r="O36" s="103"/>
      <c r="P36" s="103"/>
      <c r="Q36" s="366"/>
    </row>
    <row r="37" spans="1:17">
      <c r="A37" s="21">
        <v>7</v>
      </c>
      <c r="B37" s="282" t="s">
        <v>743</v>
      </c>
      <c r="C37" s="248"/>
      <c r="D37" s="248"/>
      <c r="E37" s="248"/>
      <c r="F37" s="248"/>
      <c r="G37" s="248"/>
      <c r="H37" s="248"/>
      <c r="I37" s="248"/>
      <c r="J37" s="248"/>
      <c r="K37" s="248"/>
      <c r="L37" s="248"/>
      <c r="M37" s="248"/>
      <c r="N37" s="284"/>
      <c r="O37" s="367">
        <v>153057325.97</v>
      </c>
      <c r="P37" s="284"/>
      <c r="Q37" s="367">
        <v>153057325.97</v>
      </c>
    </row>
    <row r="38" spans="1:17" hidden="1">
      <c r="A38" s="19">
        <v>8</v>
      </c>
      <c r="B38" s="6" t="s">
        <v>744</v>
      </c>
      <c r="C38" s="6"/>
      <c r="D38" s="6"/>
      <c r="E38" s="6"/>
      <c r="F38" s="6"/>
      <c r="G38" s="6"/>
      <c r="H38" s="6"/>
      <c r="I38" s="6"/>
      <c r="J38" s="6"/>
      <c r="K38" s="6"/>
      <c r="L38" s="6"/>
      <c r="M38" s="6"/>
      <c r="N38" s="103"/>
      <c r="O38" s="6"/>
      <c r="P38" s="103"/>
      <c r="Q38" s="366"/>
    </row>
    <row r="39" spans="1:17" hidden="1">
      <c r="A39" s="19">
        <v>9</v>
      </c>
      <c r="B39" s="6" t="s">
        <v>745</v>
      </c>
      <c r="C39" s="6"/>
      <c r="D39" s="6"/>
      <c r="E39" s="6"/>
      <c r="F39" s="6"/>
      <c r="G39" s="6"/>
      <c r="H39" s="6"/>
      <c r="I39" s="6"/>
      <c r="J39" s="6"/>
      <c r="K39" s="6"/>
      <c r="L39" s="6"/>
      <c r="M39" s="6"/>
      <c r="N39" s="103"/>
      <c r="O39" s="6"/>
      <c r="P39" s="103"/>
      <c r="Q39" s="366"/>
    </row>
    <row r="40" spans="1:17">
      <c r="A40" s="19">
        <v>10</v>
      </c>
      <c r="B40" s="6" t="s">
        <v>746</v>
      </c>
      <c r="C40" s="6"/>
      <c r="D40" s="6"/>
      <c r="E40" s="6"/>
      <c r="F40" s="6"/>
      <c r="G40" s="6"/>
      <c r="H40" s="6"/>
      <c r="I40" s="6"/>
      <c r="J40" s="6"/>
      <c r="K40" s="6"/>
      <c r="L40" s="6"/>
      <c r="M40" s="6"/>
      <c r="N40" s="103"/>
      <c r="O40" s="366">
        <v>153057325.97</v>
      </c>
      <c r="P40" s="103"/>
      <c r="Q40" s="366">
        <v>153057325.97</v>
      </c>
    </row>
    <row r="41" spans="1:17">
      <c r="A41" s="9"/>
      <c r="B41" s="9"/>
      <c r="C41" s="9"/>
      <c r="D41" s="9"/>
      <c r="E41" s="9"/>
      <c r="F41" s="9"/>
      <c r="G41" s="9"/>
      <c r="H41" s="9"/>
      <c r="I41" s="9"/>
      <c r="J41" s="9"/>
      <c r="K41" s="9"/>
      <c r="L41" s="9"/>
      <c r="M41" s="9"/>
      <c r="N41" s="9"/>
      <c r="O41" s="9"/>
      <c r="P41" s="9"/>
      <c r="Q41" s="9"/>
    </row>
  </sheetData>
  <mergeCells count="43">
    <mergeCell ref="K29:K30"/>
    <mergeCell ref="N29:N30"/>
    <mergeCell ref="O29:O30"/>
    <mergeCell ref="C27:I27"/>
    <mergeCell ref="J5:M5"/>
    <mergeCell ref="N5:Q5"/>
    <mergeCell ref="C6:F6"/>
    <mergeCell ref="G6:H6"/>
    <mergeCell ref="J6:K6"/>
    <mergeCell ref="L6:L8"/>
    <mergeCell ref="M6:M8"/>
    <mergeCell ref="N6:O6"/>
    <mergeCell ref="P6:P8"/>
    <mergeCell ref="Q6:Q8"/>
    <mergeCell ref="C7:D7"/>
    <mergeCell ref="E7:F7"/>
    <mergeCell ref="C5:I5"/>
    <mergeCell ref="A23:Q23"/>
    <mergeCell ref="A24:Q24"/>
    <mergeCell ref="K7:K8"/>
    <mergeCell ref="N7:N8"/>
    <mergeCell ref="O7:O8"/>
    <mergeCell ref="A22:Q22"/>
    <mergeCell ref="G7:G8"/>
    <mergeCell ref="H7:H8"/>
    <mergeCell ref="I7:I8"/>
    <mergeCell ref="J7:J8"/>
    <mergeCell ref="J27:M27"/>
    <mergeCell ref="N27:Q27"/>
    <mergeCell ref="C28:F28"/>
    <mergeCell ref="G28:H28"/>
    <mergeCell ref="J28:K28"/>
    <mergeCell ref="L28:L30"/>
    <mergeCell ref="M28:M30"/>
    <mergeCell ref="N28:O28"/>
    <mergeCell ref="P28:P30"/>
    <mergeCell ref="Q28:Q30"/>
    <mergeCell ref="C29:D29"/>
    <mergeCell ref="E29:F29"/>
    <mergeCell ref="G29:G30"/>
    <mergeCell ref="H29:H30"/>
    <mergeCell ref="I29:I30"/>
    <mergeCell ref="J29:J30"/>
  </mergeCells>
  <pageMargins left="0.70866141732283472" right="0.70866141732283472" top="0.74803149606299213" bottom="0.74803149606299213" header="0.31496062992125984" footer="0.31496062992125984"/>
  <pageSetup paperSize="9" orientation="portrait" cellComments="asDisplayed" r:id="rId1"/>
  <headerFooter>
    <oddHeader xml:space="preserve">&amp;C
</oddHeader>
  </headerFooter>
  <customProperties>
    <customPr name="_pios_id" r:id="rId2"/>
  </customPropertie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D84F8-6FBA-4B48-B181-B636F9374298}">
  <sheetPr>
    <pageSetUpPr fitToPage="1"/>
  </sheetPr>
  <dimension ref="A1:S38"/>
  <sheetViews>
    <sheetView showGridLines="0" zoomScaleNormal="100" workbookViewId="0">
      <selection activeCell="T2" sqref="T2"/>
    </sheetView>
  </sheetViews>
  <sheetFormatPr defaultColWidth="8.33203125" defaultRowHeight="14.5"/>
  <cols>
    <col min="1" max="1" width="4.58203125" style="7" customWidth="1"/>
    <col min="2" max="2" width="19.33203125" style="7" customWidth="1"/>
    <col min="3" max="19" width="7.75" style="7" customWidth="1"/>
    <col min="20" max="16384" width="8.33203125" style="7"/>
  </cols>
  <sheetData>
    <row r="1" spans="1:19" ht="18.5">
      <c r="A1" s="3" t="s">
        <v>2253</v>
      </c>
      <c r="B1" s="9"/>
      <c r="C1" s="151"/>
      <c r="D1" s="151"/>
      <c r="E1" s="151"/>
      <c r="F1" s="151"/>
      <c r="G1" s="151"/>
      <c r="H1" s="151"/>
      <c r="I1" s="151"/>
      <c r="J1" s="151"/>
      <c r="K1" s="151"/>
      <c r="L1" s="9"/>
      <c r="M1" s="9"/>
      <c r="N1" s="9"/>
      <c r="O1" s="9"/>
      <c r="P1" s="9"/>
      <c r="Q1" s="9"/>
      <c r="R1" s="9"/>
      <c r="S1" s="9"/>
    </row>
    <row r="2" spans="1:19">
      <c r="A2" s="9"/>
      <c r="B2" s="9"/>
      <c r="C2" s="9"/>
      <c r="D2" s="9"/>
      <c r="E2" s="9"/>
      <c r="F2" s="9"/>
      <c r="G2" s="9"/>
      <c r="H2" s="9"/>
      <c r="I2" s="9"/>
      <c r="J2" s="9"/>
      <c r="K2" s="9"/>
      <c r="L2" s="9"/>
      <c r="M2" s="9"/>
      <c r="N2" s="9"/>
      <c r="O2" s="9"/>
      <c r="P2" s="9"/>
      <c r="Q2" s="9"/>
      <c r="R2" s="9"/>
      <c r="S2" s="9"/>
    </row>
    <row r="3" spans="1:19">
      <c r="A3" s="9"/>
      <c r="B3" s="9"/>
      <c r="C3" s="9"/>
      <c r="D3" s="9"/>
      <c r="E3" s="9"/>
      <c r="F3" s="9"/>
      <c r="G3" s="9"/>
      <c r="H3" s="9"/>
      <c r="I3" s="9"/>
      <c r="J3" s="9"/>
      <c r="K3" s="9"/>
      <c r="L3" s="9"/>
      <c r="M3" s="9"/>
      <c r="N3" s="9"/>
      <c r="O3" s="9"/>
      <c r="P3" s="9"/>
      <c r="Q3" s="9"/>
      <c r="R3" s="9"/>
      <c r="S3" s="9"/>
    </row>
    <row r="4" spans="1:19">
      <c r="A4" s="6"/>
      <c r="B4" s="6"/>
      <c r="C4" s="155" t="s">
        <v>118</v>
      </c>
      <c r="D4" s="155" t="s">
        <v>119</v>
      </c>
      <c r="E4" s="155" t="s">
        <v>120</v>
      </c>
      <c r="F4" s="155" t="s">
        <v>172</v>
      </c>
      <c r="G4" s="155" t="s">
        <v>173</v>
      </c>
      <c r="H4" s="155" t="s">
        <v>266</v>
      </c>
      <c r="I4" s="155" t="s">
        <v>267</v>
      </c>
      <c r="J4" s="155" t="s">
        <v>268</v>
      </c>
      <c r="K4" s="155" t="s">
        <v>269</v>
      </c>
      <c r="L4" s="155" t="s">
        <v>270</v>
      </c>
      <c r="M4" s="155" t="s">
        <v>271</v>
      </c>
      <c r="N4" s="155" t="s">
        <v>272</v>
      </c>
      <c r="O4" s="155" t="s">
        <v>273</v>
      </c>
      <c r="P4" s="155" t="s">
        <v>340</v>
      </c>
      <c r="Q4" s="155" t="s">
        <v>341</v>
      </c>
      <c r="R4" s="155" t="s">
        <v>751</v>
      </c>
      <c r="S4" s="155" t="s">
        <v>752</v>
      </c>
    </row>
    <row r="5" spans="1:19" ht="40.5" customHeight="1">
      <c r="A5" s="6"/>
      <c r="B5" s="6"/>
      <c r="C5" s="982" t="s">
        <v>753</v>
      </c>
      <c r="D5" s="982"/>
      <c r="E5" s="982"/>
      <c r="F5" s="982"/>
      <c r="G5" s="982"/>
      <c r="H5" s="982" t="s">
        <v>754</v>
      </c>
      <c r="I5" s="982"/>
      <c r="J5" s="982"/>
      <c r="K5" s="982"/>
      <c r="L5" s="982" t="s">
        <v>755</v>
      </c>
      <c r="M5" s="982"/>
      <c r="N5" s="982"/>
      <c r="O5" s="982"/>
      <c r="P5" s="982" t="s">
        <v>756</v>
      </c>
      <c r="Q5" s="982"/>
      <c r="R5" s="982"/>
      <c r="S5" s="982"/>
    </row>
    <row r="6" spans="1:19" ht="58" customHeight="1">
      <c r="A6" s="87" t="s">
        <v>2026</v>
      </c>
      <c r="B6" s="129"/>
      <c r="C6" s="36" t="s">
        <v>757</v>
      </c>
      <c r="D6" s="36" t="s">
        <v>758</v>
      </c>
      <c r="E6" s="36" t="s">
        <v>759</v>
      </c>
      <c r="F6" s="36" t="s">
        <v>760</v>
      </c>
      <c r="G6" s="36" t="s">
        <v>761</v>
      </c>
      <c r="H6" s="36" t="s">
        <v>762</v>
      </c>
      <c r="I6" s="36" t="s">
        <v>763</v>
      </c>
      <c r="J6" s="36" t="s">
        <v>764</v>
      </c>
      <c r="K6" s="286" t="s">
        <v>761</v>
      </c>
      <c r="L6" s="36" t="s">
        <v>762</v>
      </c>
      <c r="M6" s="36" t="s">
        <v>763</v>
      </c>
      <c r="N6" s="36" t="s">
        <v>764</v>
      </c>
      <c r="O6" s="286" t="s">
        <v>761</v>
      </c>
      <c r="P6" s="36" t="s">
        <v>762</v>
      </c>
      <c r="Q6" s="36" t="s">
        <v>763</v>
      </c>
      <c r="R6" s="36" t="s">
        <v>764</v>
      </c>
      <c r="S6" s="286" t="s">
        <v>761</v>
      </c>
    </row>
    <row r="7" spans="1:19" s="175" customFormat="1">
      <c r="A7" s="826">
        <v>1</v>
      </c>
      <c r="B7" s="705" t="s">
        <v>737</v>
      </c>
      <c r="C7" s="285">
        <f>+C8</f>
        <v>557427374.46000004</v>
      </c>
      <c r="D7" s="827"/>
      <c r="E7" s="827"/>
      <c r="F7" s="827"/>
      <c r="G7" s="827"/>
      <c r="H7" s="827"/>
      <c r="I7" s="285">
        <v>557427374.46000004</v>
      </c>
      <c r="J7" s="827"/>
      <c r="K7" s="827"/>
      <c r="L7" s="827"/>
      <c r="M7" s="285">
        <f>+M8</f>
        <v>111485474.89199999</v>
      </c>
      <c r="N7" s="827"/>
      <c r="O7" s="827"/>
      <c r="P7" s="827"/>
      <c r="Q7" s="285">
        <f>M7*0.08</f>
        <v>8918837.9913599994</v>
      </c>
      <c r="R7" s="827"/>
      <c r="S7" s="705"/>
    </row>
    <row r="8" spans="1:19">
      <c r="A8" s="248">
        <v>2</v>
      </c>
      <c r="B8" s="89" t="s">
        <v>765</v>
      </c>
      <c r="C8" s="365">
        <f>+C9</f>
        <v>557427374.46000004</v>
      </c>
      <c r="D8" s="287"/>
      <c r="E8" s="287"/>
      <c r="F8" s="287"/>
      <c r="G8" s="287"/>
      <c r="H8" s="287"/>
      <c r="I8" s="365">
        <v>557427374.46000004</v>
      </c>
      <c r="J8" s="287"/>
      <c r="K8" s="287"/>
      <c r="L8" s="287"/>
      <c r="M8" s="365">
        <f>+M9</f>
        <v>111485474.89199999</v>
      </c>
      <c r="N8" s="287"/>
      <c r="O8" s="287"/>
      <c r="P8" s="287"/>
      <c r="Q8" s="365">
        <f>M8*0.08</f>
        <v>8918837.9913599994</v>
      </c>
      <c r="R8" s="287"/>
      <c r="S8" s="89"/>
    </row>
    <row r="9" spans="1:19">
      <c r="A9" s="247">
        <v>3</v>
      </c>
      <c r="B9" s="6" t="s">
        <v>766</v>
      </c>
      <c r="C9" s="366">
        <f>+C10+C12</f>
        <v>557427374.46000004</v>
      </c>
      <c r="D9" s="103"/>
      <c r="E9" s="103"/>
      <c r="F9" s="103"/>
      <c r="G9" s="103"/>
      <c r="H9" s="103"/>
      <c r="I9" s="366">
        <v>557427374.46000004</v>
      </c>
      <c r="J9" s="103"/>
      <c r="K9" s="103"/>
      <c r="L9" s="103"/>
      <c r="M9" s="366">
        <f>+M10+M12</f>
        <v>111485474.89199999</v>
      </c>
      <c r="N9" s="103"/>
      <c r="O9" s="103"/>
      <c r="P9" s="103"/>
      <c r="Q9" s="366">
        <f>M9*0.08</f>
        <v>8918837.9913599994</v>
      </c>
      <c r="R9" s="103"/>
      <c r="S9" s="6"/>
    </row>
    <row r="10" spans="1:19">
      <c r="A10" s="247">
        <v>4</v>
      </c>
      <c r="B10" s="6" t="s">
        <v>767</v>
      </c>
      <c r="C10" s="366">
        <v>357810111.62</v>
      </c>
      <c r="D10" s="103"/>
      <c r="E10" s="103"/>
      <c r="F10" s="103"/>
      <c r="G10" s="103"/>
      <c r="H10" s="103"/>
      <c r="I10" s="157">
        <v>357810111.62</v>
      </c>
      <c r="J10" s="103"/>
      <c r="K10" s="103"/>
      <c r="L10" s="103"/>
      <c r="M10" s="157">
        <f>I10*0.2</f>
        <v>71562022.324000001</v>
      </c>
      <c r="N10" s="103"/>
      <c r="O10" s="103"/>
      <c r="P10" s="103"/>
      <c r="Q10" s="366">
        <f>M10*0.08</f>
        <v>5724961.7859200006</v>
      </c>
      <c r="R10" s="103"/>
      <c r="S10" s="6"/>
    </row>
    <row r="11" spans="1:19" hidden="1">
      <c r="A11" s="247">
        <v>5</v>
      </c>
      <c r="B11" s="6" t="s">
        <v>768</v>
      </c>
      <c r="C11" s="366"/>
      <c r="D11" s="103"/>
      <c r="E11" s="103"/>
      <c r="F11" s="103"/>
      <c r="G11" s="103"/>
      <c r="H11" s="103"/>
      <c r="I11" s="6"/>
      <c r="J11" s="103"/>
      <c r="K11" s="103"/>
      <c r="L11" s="103"/>
      <c r="M11" s="157">
        <f>I11*0.2</f>
        <v>0</v>
      </c>
      <c r="N11" s="103"/>
      <c r="O11" s="103"/>
      <c r="P11" s="103"/>
      <c r="Q11" s="6"/>
      <c r="R11" s="103"/>
      <c r="S11" s="6"/>
    </row>
    <row r="12" spans="1:19">
      <c r="A12" s="247">
        <v>6</v>
      </c>
      <c r="B12" s="6" t="s">
        <v>769</v>
      </c>
      <c r="C12" s="366">
        <v>199617262.83999997</v>
      </c>
      <c r="D12" s="103"/>
      <c r="E12" s="103"/>
      <c r="F12" s="103"/>
      <c r="G12" s="103"/>
      <c r="H12" s="103"/>
      <c r="I12" s="157">
        <v>199617262.83999997</v>
      </c>
      <c r="J12" s="103"/>
      <c r="K12" s="103"/>
      <c r="L12" s="103"/>
      <c r="M12" s="157">
        <f>I12*0.2</f>
        <v>39923452.567999996</v>
      </c>
      <c r="N12" s="103"/>
      <c r="O12" s="103"/>
      <c r="P12" s="103"/>
      <c r="Q12" s="157">
        <f>M12*0.08</f>
        <v>3193876.2054399997</v>
      </c>
      <c r="R12" s="103"/>
      <c r="S12" s="6"/>
    </row>
    <row r="13" spans="1:19" hidden="1">
      <c r="A13" s="247">
        <v>7</v>
      </c>
      <c r="B13" s="6" t="s">
        <v>768</v>
      </c>
      <c r="C13" s="6"/>
      <c r="D13" s="6"/>
      <c r="E13" s="6"/>
      <c r="F13" s="6"/>
      <c r="G13" s="6"/>
      <c r="H13" s="6"/>
      <c r="I13" s="6"/>
      <c r="J13" s="6"/>
      <c r="K13" s="6"/>
      <c r="L13" s="6"/>
      <c r="M13" s="6"/>
      <c r="N13" s="6"/>
      <c r="O13" s="6"/>
      <c r="P13" s="6"/>
      <c r="Q13" s="6"/>
      <c r="R13" s="6"/>
      <c r="S13" s="6"/>
    </row>
    <row r="14" spans="1:19" hidden="1">
      <c r="A14" s="247">
        <v>8</v>
      </c>
      <c r="B14" s="6" t="s">
        <v>770</v>
      </c>
      <c r="C14" s="6"/>
      <c r="D14" s="6"/>
      <c r="E14" s="6"/>
      <c r="F14" s="6"/>
      <c r="G14" s="6"/>
      <c r="H14" s="6"/>
      <c r="I14" s="6"/>
      <c r="J14" s="6"/>
      <c r="K14" s="6"/>
      <c r="L14" s="6"/>
      <c r="M14" s="6"/>
      <c r="N14" s="6"/>
      <c r="O14" s="6"/>
      <c r="P14" s="6"/>
      <c r="Q14" s="6"/>
      <c r="R14" s="6"/>
      <c r="S14" s="6"/>
    </row>
    <row r="15" spans="1:19" hidden="1">
      <c r="A15" s="248">
        <v>9</v>
      </c>
      <c r="B15" s="89" t="s">
        <v>771</v>
      </c>
      <c r="C15" s="89"/>
      <c r="D15" s="89"/>
      <c r="E15" s="89"/>
      <c r="F15" s="89"/>
      <c r="G15" s="89"/>
      <c r="H15" s="89"/>
      <c r="I15" s="89"/>
      <c r="J15" s="89"/>
      <c r="K15" s="89"/>
      <c r="L15" s="89"/>
      <c r="M15" s="89"/>
      <c r="N15" s="89"/>
      <c r="O15" s="89"/>
      <c r="P15" s="89"/>
      <c r="Q15" s="89"/>
      <c r="R15" s="89"/>
      <c r="S15" s="89"/>
    </row>
    <row r="16" spans="1:19" hidden="1">
      <c r="A16" s="247">
        <v>10</v>
      </c>
      <c r="B16" s="6" t="s">
        <v>766</v>
      </c>
      <c r="C16" s="6"/>
      <c r="D16" s="6"/>
      <c r="E16" s="6"/>
      <c r="F16" s="6"/>
      <c r="G16" s="6"/>
      <c r="H16" s="6"/>
      <c r="I16" s="6"/>
      <c r="J16" s="6"/>
      <c r="K16" s="6"/>
      <c r="L16" s="6"/>
      <c r="M16" s="6"/>
      <c r="N16" s="6"/>
      <c r="O16" s="6"/>
      <c r="P16" s="6"/>
      <c r="Q16" s="6"/>
      <c r="R16" s="6"/>
      <c r="S16" s="6"/>
    </row>
    <row r="17" spans="1:19" hidden="1">
      <c r="A17" s="247">
        <v>11</v>
      </c>
      <c r="B17" s="6" t="s">
        <v>767</v>
      </c>
      <c r="C17" s="6"/>
      <c r="D17" s="6"/>
      <c r="E17" s="6"/>
      <c r="F17" s="6"/>
      <c r="G17" s="6"/>
      <c r="H17" s="6"/>
      <c r="I17" s="6"/>
      <c r="J17" s="6"/>
      <c r="K17" s="6"/>
      <c r="L17" s="6"/>
      <c r="M17" s="6"/>
      <c r="N17" s="6"/>
      <c r="O17" s="6"/>
      <c r="P17" s="6"/>
      <c r="Q17" s="6"/>
      <c r="R17" s="6"/>
      <c r="S17" s="6"/>
    </row>
    <row r="18" spans="1:19" hidden="1">
      <c r="A18" s="247">
        <v>12</v>
      </c>
      <c r="B18" s="6" t="s">
        <v>769</v>
      </c>
      <c r="C18" s="6"/>
      <c r="D18" s="6"/>
      <c r="E18" s="6"/>
      <c r="F18" s="6"/>
      <c r="G18" s="6"/>
      <c r="H18" s="6"/>
      <c r="I18" s="6"/>
      <c r="J18" s="6"/>
      <c r="K18" s="6"/>
      <c r="L18" s="6"/>
      <c r="M18" s="6"/>
      <c r="N18" s="6"/>
      <c r="O18" s="6"/>
      <c r="P18" s="6"/>
      <c r="Q18" s="6"/>
      <c r="R18" s="6"/>
      <c r="S18" s="6"/>
    </row>
    <row r="19" spans="1:19" hidden="1">
      <c r="A19" s="247">
        <v>13</v>
      </c>
      <c r="B19" s="6" t="s">
        <v>770</v>
      </c>
      <c r="C19" s="6"/>
      <c r="D19" s="6"/>
      <c r="E19" s="6"/>
      <c r="F19" s="6"/>
      <c r="G19" s="6"/>
      <c r="H19" s="6"/>
      <c r="I19" s="6"/>
      <c r="J19" s="6"/>
      <c r="K19" s="6"/>
      <c r="L19" s="6"/>
      <c r="M19" s="6"/>
      <c r="N19" s="6"/>
      <c r="O19" s="6"/>
      <c r="P19" s="6"/>
      <c r="Q19" s="6"/>
      <c r="R19" s="6"/>
      <c r="S19" s="6"/>
    </row>
    <row r="20" spans="1:19">
      <c r="A20" s="247"/>
      <c r="B20" s="6"/>
      <c r="C20" s="6"/>
      <c r="D20" s="6"/>
      <c r="E20" s="6"/>
      <c r="F20" s="6"/>
      <c r="G20" s="6"/>
      <c r="H20" s="6"/>
      <c r="I20" s="6"/>
      <c r="J20" s="6"/>
      <c r="K20" s="6"/>
      <c r="L20" s="6"/>
      <c r="M20" s="6"/>
      <c r="N20" s="6"/>
      <c r="O20" s="6"/>
      <c r="P20" s="6"/>
      <c r="Q20" s="6"/>
      <c r="R20" s="6"/>
      <c r="S20" s="6"/>
    </row>
    <row r="21" spans="1:19">
      <c r="A21" s="9"/>
      <c r="B21" s="9"/>
      <c r="C21" s="9"/>
      <c r="D21" s="9"/>
      <c r="E21" s="9"/>
      <c r="F21" s="9"/>
      <c r="G21" s="9"/>
      <c r="H21" s="9"/>
      <c r="I21" s="9"/>
      <c r="J21" s="9"/>
      <c r="K21" s="9"/>
      <c r="L21" s="9"/>
      <c r="M21" s="9"/>
      <c r="N21" s="9"/>
      <c r="O21" s="9"/>
      <c r="P21" s="9"/>
      <c r="Q21" s="9"/>
      <c r="R21" s="9"/>
      <c r="S21" s="9"/>
    </row>
    <row r="22" spans="1:19">
      <c r="A22" s="6"/>
      <c r="B22" s="6"/>
      <c r="C22" s="155" t="s">
        <v>118</v>
      </c>
      <c r="D22" s="155" t="s">
        <v>119</v>
      </c>
      <c r="E22" s="155" t="s">
        <v>120</v>
      </c>
      <c r="F22" s="155" t="s">
        <v>172</v>
      </c>
      <c r="G22" s="155" t="s">
        <v>173</v>
      </c>
      <c r="H22" s="155" t="s">
        <v>266</v>
      </c>
      <c r="I22" s="155" t="s">
        <v>267</v>
      </c>
      <c r="J22" s="155" t="s">
        <v>268</v>
      </c>
      <c r="K22" s="155" t="s">
        <v>269</v>
      </c>
      <c r="L22" s="155" t="s">
        <v>270</v>
      </c>
      <c r="M22" s="155" t="s">
        <v>271</v>
      </c>
      <c r="N22" s="155" t="s">
        <v>272</v>
      </c>
      <c r="O22" s="155" t="s">
        <v>273</v>
      </c>
      <c r="P22" s="155" t="s">
        <v>340</v>
      </c>
      <c r="Q22" s="155" t="s">
        <v>341</v>
      </c>
      <c r="R22" s="155" t="s">
        <v>751</v>
      </c>
      <c r="S22" s="155" t="s">
        <v>752</v>
      </c>
    </row>
    <row r="23" spans="1:19">
      <c r="A23" s="6"/>
      <c r="B23" s="6"/>
      <c r="C23" s="982" t="s">
        <v>753</v>
      </c>
      <c r="D23" s="982"/>
      <c r="E23" s="982"/>
      <c r="F23" s="982"/>
      <c r="G23" s="982"/>
      <c r="H23" s="982" t="s">
        <v>754</v>
      </c>
      <c r="I23" s="982"/>
      <c r="J23" s="982"/>
      <c r="K23" s="982"/>
      <c r="L23" s="982" t="s">
        <v>755</v>
      </c>
      <c r="M23" s="982"/>
      <c r="N23" s="982"/>
      <c r="O23" s="982"/>
      <c r="P23" s="982" t="s">
        <v>756</v>
      </c>
      <c r="Q23" s="982"/>
      <c r="R23" s="982"/>
      <c r="S23" s="982"/>
    </row>
    <row r="24" spans="1:19" ht="36">
      <c r="A24" s="87" t="s">
        <v>361</v>
      </c>
      <c r="B24" s="129"/>
      <c r="C24" s="36" t="s">
        <v>757</v>
      </c>
      <c r="D24" s="36" t="s">
        <v>758</v>
      </c>
      <c r="E24" s="36" t="s">
        <v>759</v>
      </c>
      <c r="F24" s="36" t="s">
        <v>760</v>
      </c>
      <c r="G24" s="36" t="s">
        <v>761</v>
      </c>
      <c r="H24" s="36" t="s">
        <v>762</v>
      </c>
      <c r="I24" s="36" t="s">
        <v>763</v>
      </c>
      <c r="J24" s="36" t="s">
        <v>764</v>
      </c>
      <c r="K24" s="286" t="s">
        <v>761</v>
      </c>
      <c r="L24" s="36" t="s">
        <v>762</v>
      </c>
      <c r="M24" s="36" t="s">
        <v>763</v>
      </c>
      <c r="N24" s="36" t="s">
        <v>764</v>
      </c>
      <c r="O24" s="286" t="s">
        <v>761</v>
      </c>
      <c r="P24" s="36" t="s">
        <v>762</v>
      </c>
      <c r="Q24" s="36" t="s">
        <v>763</v>
      </c>
      <c r="R24" s="36" t="s">
        <v>764</v>
      </c>
      <c r="S24" s="286" t="s">
        <v>761</v>
      </c>
    </row>
    <row r="25" spans="1:19">
      <c r="A25" s="248">
        <v>1</v>
      </c>
      <c r="B25" s="89" t="s">
        <v>737</v>
      </c>
      <c r="C25" s="365">
        <v>467832850.99000001</v>
      </c>
      <c r="D25" s="287"/>
      <c r="E25" s="287"/>
      <c r="F25" s="287"/>
      <c r="G25" s="287"/>
      <c r="H25" s="287"/>
      <c r="I25" s="365">
        <v>467832850.99000001</v>
      </c>
      <c r="J25" s="287"/>
      <c r="K25" s="287"/>
      <c r="L25" s="287"/>
      <c r="M25" s="365">
        <v>93566570.189999998</v>
      </c>
      <c r="N25" s="287"/>
      <c r="O25" s="287"/>
      <c r="P25" s="287"/>
      <c r="Q25" s="365">
        <f>M25*0.08</f>
        <v>7485325.6151999999</v>
      </c>
      <c r="R25" s="287"/>
      <c r="S25" s="89"/>
    </row>
    <row r="26" spans="1:19">
      <c r="A26" s="248">
        <v>2</v>
      </c>
      <c r="B26" s="89" t="s">
        <v>765</v>
      </c>
      <c r="C26" s="365">
        <v>467832850.99000001</v>
      </c>
      <c r="D26" s="287"/>
      <c r="E26" s="287"/>
      <c r="F26" s="287"/>
      <c r="G26" s="287"/>
      <c r="H26" s="287"/>
      <c r="I26" s="365">
        <v>467832850.99000001</v>
      </c>
      <c r="J26" s="287"/>
      <c r="K26" s="287"/>
      <c r="L26" s="287"/>
      <c r="M26" s="365">
        <v>93566570.189999998</v>
      </c>
      <c r="N26" s="287"/>
      <c r="O26" s="287"/>
      <c r="P26" s="287"/>
      <c r="Q26" s="365">
        <f>M26*0.08</f>
        <v>7485325.6151999999</v>
      </c>
      <c r="R26" s="287"/>
      <c r="S26" s="89"/>
    </row>
    <row r="27" spans="1:19">
      <c r="A27" s="247">
        <v>3</v>
      </c>
      <c r="B27" s="6" t="s">
        <v>766</v>
      </c>
      <c r="C27" s="366">
        <v>467832850.99000001</v>
      </c>
      <c r="D27" s="103"/>
      <c r="E27" s="103"/>
      <c r="F27" s="103"/>
      <c r="G27" s="103"/>
      <c r="H27" s="103"/>
      <c r="I27" s="366">
        <v>467832850.99000001</v>
      </c>
      <c r="J27" s="103"/>
      <c r="K27" s="103"/>
      <c r="L27" s="103"/>
      <c r="M27" s="366">
        <v>93566570.189999998</v>
      </c>
      <c r="N27" s="103"/>
      <c r="O27" s="103"/>
      <c r="P27" s="103"/>
      <c r="Q27" s="366">
        <f>M27*0.08</f>
        <v>7485325.6151999999</v>
      </c>
      <c r="R27" s="103"/>
      <c r="S27" s="6"/>
    </row>
    <row r="28" spans="1:19">
      <c r="A28" s="247">
        <v>4</v>
      </c>
      <c r="B28" s="6" t="s">
        <v>767</v>
      </c>
      <c r="C28" s="366">
        <v>314775525.01999998</v>
      </c>
      <c r="D28" s="103"/>
      <c r="E28" s="103"/>
      <c r="F28" s="103"/>
      <c r="G28" s="103"/>
      <c r="H28" s="103"/>
      <c r="I28" s="157">
        <v>314775525.01999998</v>
      </c>
      <c r="J28" s="103"/>
      <c r="K28" s="103"/>
      <c r="L28" s="103"/>
      <c r="M28" s="157">
        <f>I28*0.2</f>
        <v>62955105.004000001</v>
      </c>
      <c r="N28" s="103"/>
      <c r="O28" s="103"/>
      <c r="P28" s="103"/>
      <c r="Q28" s="366">
        <f>M28*0.08</f>
        <v>5036408.40032</v>
      </c>
      <c r="R28" s="103"/>
      <c r="S28" s="6"/>
    </row>
    <row r="29" spans="1:19" hidden="1">
      <c r="A29" s="247">
        <v>5</v>
      </c>
      <c r="B29" s="6" t="s">
        <v>768</v>
      </c>
      <c r="C29" s="366"/>
      <c r="D29" s="103"/>
      <c r="E29" s="103"/>
      <c r="F29" s="103"/>
      <c r="G29" s="103"/>
      <c r="H29" s="103"/>
      <c r="I29" s="6"/>
      <c r="J29" s="103"/>
      <c r="K29" s="103"/>
      <c r="L29" s="103"/>
      <c r="M29" s="157">
        <f>I29*0.2</f>
        <v>0</v>
      </c>
      <c r="N29" s="103"/>
      <c r="O29" s="103"/>
      <c r="P29" s="103"/>
      <c r="Q29" s="6"/>
      <c r="R29" s="103"/>
      <c r="S29" s="6"/>
    </row>
    <row r="30" spans="1:19">
      <c r="A30" s="247">
        <v>6</v>
      </c>
      <c r="B30" s="6" t="s">
        <v>769</v>
      </c>
      <c r="C30" s="366">
        <v>153057325.97</v>
      </c>
      <c r="D30" s="103"/>
      <c r="E30" s="103"/>
      <c r="F30" s="103"/>
      <c r="G30" s="103"/>
      <c r="H30" s="103"/>
      <c r="I30" s="157">
        <v>153057325.97</v>
      </c>
      <c r="J30" s="103"/>
      <c r="K30" s="103"/>
      <c r="L30" s="103"/>
      <c r="M30" s="157">
        <f>I30*0.2</f>
        <v>30611465.194000002</v>
      </c>
      <c r="N30" s="103"/>
      <c r="O30" s="103"/>
      <c r="P30" s="103"/>
      <c r="Q30" s="157">
        <f>M30*0.08</f>
        <v>2448917.2155200001</v>
      </c>
      <c r="R30" s="103"/>
      <c r="S30" s="6"/>
    </row>
    <row r="31" spans="1:19" hidden="1">
      <c r="A31" s="247">
        <v>7</v>
      </c>
      <c r="B31" s="6" t="s">
        <v>768</v>
      </c>
      <c r="C31" s="6"/>
      <c r="D31" s="6"/>
      <c r="E31" s="6"/>
      <c r="F31" s="6"/>
      <c r="G31" s="6"/>
      <c r="H31" s="6"/>
      <c r="I31" s="6"/>
      <c r="J31" s="6"/>
      <c r="K31" s="6"/>
      <c r="L31" s="6"/>
      <c r="M31" s="6"/>
      <c r="N31" s="6"/>
      <c r="O31" s="6"/>
      <c r="P31" s="6"/>
      <c r="Q31" s="6"/>
      <c r="R31" s="6"/>
      <c r="S31" s="6"/>
    </row>
    <row r="32" spans="1:19" hidden="1">
      <c r="A32" s="247">
        <v>8</v>
      </c>
      <c r="B32" s="6" t="s">
        <v>770</v>
      </c>
      <c r="C32" s="6"/>
      <c r="D32" s="6"/>
      <c r="E32" s="6"/>
      <c r="F32" s="6"/>
      <c r="G32" s="6"/>
      <c r="H32" s="6"/>
      <c r="I32" s="6"/>
      <c r="J32" s="6"/>
      <c r="K32" s="6"/>
      <c r="L32" s="6"/>
      <c r="M32" s="6"/>
      <c r="N32" s="6"/>
      <c r="O32" s="6"/>
      <c r="P32" s="6"/>
      <c r="Q32" s="6"/>
      <c r="R32" s="6"/>
      <c r="S32" s="6"/>
    </row>
    <row r="33" spans="1:19" hidden="1">
      <c r="A33" s="248">
        <v>9</v>
      </c>
      <c r="B33" s="89" t="s">
        <v>771</v>
      </c>
      <c r="C33" s="89"/>
      <c r="D33" s="89"/>
      <c r="E33" s="89"/>
      <c r="F33" s="89"/>
      <c r="G33" s="89"/>
      <c r="H33" s="89"/>
      <c r="I33" s="89"/>
      <c r="J33" s="89"/>
      <c r="K33" s="89"/>
      <c r="L33" s="89"/>
      <c r="M33" s="89"/>
      <c r="N33" s="89"/>
      <c r="O33" s="89"/>
      <c r="P33" s="89"/>
      <c r="Q33" s="89"/>
      <c r="R33" s="89"/>
      <c r="S33" s="89"/>
    </row>
    <row r="34" spans="1:19" hidden="1">
      <c r="A34" s="247">
        <v>10</v>
      </c>
      <c r="B34" s="6" t="s">
        <v>766</v>
      </c>
      <c r="C34" s="6"/>
      <c r="D34" s="6"/>
      <c r="E34" s="6"/>
      <c r="F34" s="6"/>
      <c r="G34" s="6"/>
      <c r="H34" s="6"/>
      <c r="I34" s="6"/>
      <c r="J34" s="6"/>
      <c r="K34" s="6"/>
      <c r="L34" s="6"/>
      <c r="M34" s="6"/>
      <c r="N34" s="6"/>
      <c r="O34" s="6"/>
      <c r="P34" s="6"/>
      <c r="Q34" s="6"/>
      <c r="R34" s="6"/>
      <c r="S34" s="6"/>
    </row>
    <row r="35" spans="1:19" hidden="1">
      <c r="A35" s="247">
        <v>11</v>
      </c>
      <c r="B35" s="6" t="s">
        <v>767</v>
      </c>
      <c r="C35" s="6"/>
      <c r="D35" s="6"/>
      <c r="E35" s="6"/>
      <c r="F35" s="6"/>
      <c r="G35" s="6"/>
      <c r="H35" s="6"/>
      <c r="I35" s="6"/>
      <c r="J35" s="6"/>
      <c r="K35" s="6"/>
      <c r="L35" s="6"/>
      <c r="M35" s="6"/>
      <c r="N35" s="6"/>
      <c r="O35" s="6"/>
      <c r="P35" s="6"/>
      <c r="Q35" s="6"/>
      <c r="R35" s="6"/>
      <c r="S35" s="6"/>
    </row>
    <row r="36" spans="1:19" hidden="1">
      <c r="A36" s="247">
        <v>12</v>
      </c>
      <c r="B36" s="6" t="s">
        <v>769</v>
      </c>
      <c r="C36" s="6"/>
      <c r="D36" s="6"/>
      <c r="E36" s="6"/>
      <c r="F36" s="6"/>
      <c r="G36" s="6"/>
      <c r="H36" s="6"/>
      <c r="I36" s="6"/>
      <c r="J36" s="6"/>
      <c r="K36" s="6"/>
      <c r="L36" s="6"/>
      <c r="M36" s="6"/>
      <c r="N36" s="6"/>
      <c r="O36" s="6"/>
      <c r="P36" s="6"/>
      <c r="Q36" s="6"/>
      <c r="R36" s="6"/>
      <c r="S36" s="6"/>
    </row>
    <row r="37" spans="1:19" hidden="1">
      <c r="A37" s="247">
        <v>13</v>
      </c>
      <c r="B37" s="6" t="s">
        <v>770</v>
      </c>
      <c r="C37" s="6"/>
      <c r="D37" s="6"/>
      <c r="E37" s="6"/>
      <c r="F37" s="6"/>
      <c r="G37" s="6"/>
      <c r="H37" s="6"/>
      <c r="I37" s="6"/>
      <c r="J37" s="6"/>
      <c r="K37" s="6"/>
      <c r="L37" s="6"/>
      <c r="M37" s="6"/>
      <c r="N37" s="6"/>
      <c r="O37" s="6"/>
      <c r="P37" s="6"/>
      <c r="Q37" s="6"/>
      <c r="R37" s="6"/>
      <c r="S37" s="6"/>
    </row>
    <row r="38" spans="1:19">
      <c r="A38" s="9"/>
      <c r="B38" s="9"/>
      <c r="C38" s="9"/>
      <c r="D38" s="9"/>
      <c r="E38" s="9"/>
      <c r="F38" s="9"/>
      <c r="G38" s="9"/>
      <c r="H38" s="9"/>
      <c r="I38" s="9"/>
      <c r="J38" s="9"/>
      <c r="K38" s="9"/>
      <c r="L38" s="9"/>
      <c r="M38" s="9"/>
      <c r="N38" s="9"/>
      <c r="O38" s="9"/>
      <c r="P38" s="9"/>
      <c r="Q38" s="9"/>
      <c r="R38" s="9"/>
      <c r="S38" s="9"/>
    </row>
  </sheetData>
  <mergeCells count="8">
    <mergeCell ref="C5:G5"/>
    <mergeCell ref="H5:K5"/>
    <mergeCell ref="L5:O5"/>
    <mergeCell ref="P5:S5"/>
    <mergeCell ref="C23:G23"/>
    <mergeCell ref="H23:K23"/>
    <mergeCell ref="L23:O23"/>
    <mergeCell ref="P23:S23"/>
  </mergeCells>
  <pageMargins left="0.70866141732283472" right="0.70866141732283472" top="0.74803149606299213" bottom="0.74803149606299213" header="0.31496062992125984" footer="0.31496062992125984"/>
  <pageSetup paperSize="9" scale="76" fitToHeight="0" orientation="landscape" cellComments="asDisplayed" r:id="rId1"/>
  <headerFooter>
    <oddHeader xml:space="preserve">&amp;C
</oddHeader>
  </headerFooter>
  <customProperties>
    <customPr name="_pios_id" r:id="rId2"/>
  </customPropertie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E65A9-68BB-4F78-99AC-C8F30FC656F7}">
  <sheetPr>
    <pageSetUpPr fitToPage="1"/>
  </sheetPr>
  <dimension ref="A1:M56"/>
  <sheetViews>
    <sheetView showGridLines="0" zoomScaleNormal="100" zoomScalePageLayoutView="64" workbookViewId="0">
      <selection activeCell="G2" sqref="G2"/>
    </sheetView>
  </sheetViews>
  <sheetFormatPr defaultColWidth="8.33203125" defaultRowHeight="14.5"/>
  <cols>
    <col min="1" max="1" width="4.33203125" style="7" customWidth="1"/>
    <col min="2" max="2" width="15.83203125" style="7" customWidth="1"/>
    <col min="3" max="6" width="17.58203125" style="7" customWidth="1"/>
    <col min="7" max="7" width="17.25" style="7" customWidth="1"/>
    <col min="8" max="8" width="12.08203125" style="26" customWidth="1"/>
    <col min="9" max="9" width="48.08203125" style="7" customWidth="1"/>
    <col min="10" max="16384" width="8.33203125" style="7"/>
  </cols>
  <sheetData>
    <row r="1" spans="1:12" s="265" customFormat="1" ht="18.5">
      <c r="A1" s="3" t="s">
        <v>2254</v>
      </c>
      <c r="B1" s="263"/>
      <c r="C1" s="264"/>
      <c r="D1" s="263"/>
      <c r="E1" s="263"/>
      <c r="F1" s="263"/>
    </row>
    <row r="2" spans="1:12" s="265" customFormat="1">
      <c r="A2" s="263"/>
      <c r="B2" s="263"/>
      <c r="C2" s="263"/>
      <c r="D2" s="263"/>
      <c r="E2" s="263"/>
      <c r="F2" s="263"/>
    </row>
    <row r="3" spans="1:12" s="265" customFormat="1">
      <c r="A3" s="9"/>
      <c r="B3" s="263"/>
      <c r="C3" s="263"/>
      <c r="D3" s="263"/>
      <c r="E3" s="263"/>
      <c r="F3" s="263"/>
    </row>
    <row r="4" spans="1:12" s="265" customFormat="1">
      <c r="A4" s="136" t="s">
        <v>89</v>
      </c>
      <c r="B4" s="263"/>
      <c r="C4" s="263"/>
      <c r="D4" s="263"/>
      <c r="E4" s="263"/>
      <c r="F4" s="263"/>
    </row>
    <row r="5" spans="1:12" ht="13.5" customHeight="1">
      <c r="A5" s="984" t="s">
        <v>772</v>
      </c>
      <c r="B5" s="985"/>
      <c r="C5" s="266" t="s">
        <v>118</v>
      </c>
      <c r="D5" s="266" t="s">
        <v>119</v>
      </c>
      <c r="E5" s="266" t="s">
        <v>120</v>
      </c>
      <c r="F5" s="266" t="s">
        <v>172</v>
      </c>
    </row>
    <row r="6" spans="1:12">
      <c r="A6" s="986"/>
      <c r="B6" s="987"/>
      <c r="C6" s="990" t="s">
        <v>773</v>
      </c>
      <c r="D6" s="991"/>
      <c r="E6" s="990" t="s">
        <v>774</v>
      </c>
      <c r="F6" s="991"/>
    </row>
    <row r="7" spans="1:12" ht="24">
      <c r="A7" s="988"/>
      <c r="B7" s="989"/>
      <c r="C7" s="268" t="s">
        <v>2195</v>
      </c>
      <c r="D7" s="268" t="s">
        <v>2196</v>
      </c>
      <c r="E7" s="268" t="s">
        <v>2195</v>
      </c>
      <c r="F7" s="268" t="s">
        <v>2196</v>
      </c>
      <c r="H7" s="288"/>
    </row>
    <row r="8" spans="1:12">
      <c r="A8" s="27">
        <v>1</v>
      </c>
      <c r="B8" s="269" t="s">
        <v>775</v>
      </c>
      <c r="C8" s="18">
        <v>458000000</v>
      </c>
      <c r="D8" s="18">
        <v>546000000</v>
      </c>
      <c r="E8" s="18">
        <v>610000000</v>
      </c>
      <c r="F8" s="18">
        <v>643000000</v>
      </c>
      <c r="H8" s="265"/>
      <c r="I8" s="290"/>
      <c r="J8" s="290"/>
      <c r="K8" s="290"/>
      <c r="L8" s="290"/>
    </row>
    <row r="9" spans="1:12">
      <c r="A9" s="27">
        <v>2</v>
      </c>
      <c r="B9" s="270" t="s">
        <v>776</v>
      </c>
      <c r="C9" s="18">
        <v>-395000000</v>
      </c>
      <c r="D9" s="18">
        <v>-434000000</v>
      </c>
      <c r="E9" s="18">
        <v>-629000000</v>
      </c>
      <c r="F9" s="18">
        <v>-731000000</v>
      </c>
      <c r="H9" s="265"/>
      <c r="I9" s="290"/>
      <c r="J9" s="290"/>
      <c r="K9" s="290"/>
      <c r="L9" s="290"/>
    </row>
    <row r="10" spans="1:12">
      <c r="A10" s="27">
        <v>3</v>
      </c>
      <c r="B10" s="269" t="s">
        <v>777</v>
      </c>
      <c r="C10" s="18">
        <v>142000000</v>
      </c>
      <c r="D10" s="18">
        <v>-66000000</v>
      </c>
      <c r="E10" s="27"/>
      <c r="F10" s="27"/>
      <c r="H10" s="265"/>
      <c r="I10" s="290"/>
      <c r="J10" s="290"/>
      <c r="K10" s="290"/>
      <c r="L10" s="290"/>
    </row>
    <row r="11" spans="1:12">
      <c r="A11" s="27">
        <v>4</v>
      </c>
      <c r="B11" s="269" t="s">
        <v>778</v>
      </c>
      <c r="C11" s="18">
        <v>-59000000</v>
      </c>
      <c r="D11" s="18">
        <v>141000000</v>
      </c>
      <c r="E11" s="27"/>
      <c r="F11" s="27"/>
      <c r="H11" s="265"/>
      <c r="I11" s="290"/>
      <c r="J11" s="290"/>
      <c r="K11" s="290"/>
      <c r="L11" s="290"/>
    </row>
    <row r="12" spans="1:12">
      <c r="A12" s="27">
        <v>5</v>
      </c>
      <c r="B12" s="269" t="s">
        <v>779</v>
      </c>
      <c r="C12" s="18">
        <v>55000000</v>
      </c>
      <c r="D12" s="18">
        <v>231000000</v>
      </c>
      <c r="E12" s="27"/>
      <c r="F12" s="27"/>
      <c r="H12" s="265"/>
      <c r="I12" s="290"/>
      <c r="J12" s="290"/>
      <c r="K12" s="290"/>
      <c r="L12" s="290"/>
    </row>
    <row r="13" spans="1:12">
      <c r="A13" s="273">
        <v>6</v>
      </c>
      <c r="B13" s="269" t="s">
        <v>780</v>
      </c>
      <c r="C13" s="18">
        <v>-98000000</v>
      </c>
      <c r="D13" s="18">
        <v>-396000000</v>
      </c>
      <c r="E13" s="27"/>
      <c r="F13" s="27"/>
    </row>
    <row r="14" spans="1:12">
      <c r="A14" s="9"/>
      <c r="B14" s="9"/>
      <c r="C14" s="9"/>
      <c r="D14" s="9"/>
      <c r="E14" s="9"/>
      <c r="F14" s="9"/>
    </row>
    <row r="15" spans="1:12">
      <c r="A15" s="136" t="s">
        <v>781</v>
      </c>
      <c r="B15" s="6"/>
      <c r="C15" s="6"/>
      <c r="D15" s="6"/>
      <c r="E15" s="6"/>
      <c r="F15" s="6"/>
    </row>
    <row r="16" spans="1:12" s="30" customFormat="1" ht="46" customHeight="1">
      <c r="A16" s="983" t="s">
        <v>782</v>
      </c>
      <c r="B16" s="983"/>
      <c r="C16" s="983"/>
      <c r="D16" s="983"/>
      <c r="E16" s="983"/>
      <c r="F16" s="983"/>
      <c r="G16" s="7"/>
      <c r="H16" s="391"/>
    </row>
    <row r="17" spans="1:13" s="30" customFormat="1" ht="54" customHeight="1">
      <c r="A17" s="983" t="s">
        <v>783</v>
      </c>
      <c r="B17" s="983"/>
      <c r="C17" s="983"/>
      <c r="D17" s="983"/>
      <c r="E17" s="983"/>
      <c r="F17" s="983"/>
      <c r="G17" s="7"/>
      <c r="H17" s="391"/>
    </row>
    <row r="18" spans="1:13" s="30" customFormat="1" ht="31.5" customHeight="1">
      <c r="A18" s="983" t="s">
        <v>784</v>
      </c>
      <c r="B18" s="983"/>
      <c r="C18" s="983"/>
      <c r="D18" s="983"/>
      <c r="E18" s="983"/>
      <c r="F18" s="983"/>
      <c r="G18" s="7"/>
      <c r="H18" s="391"/>
    </row>
    <row r="19" spans="1:13" s="30" customFormat="1" ht="58.5" customHeight="1">
      <c r="A19" s="983" t="s">
        <v>785</v>
      </c>
      <c r="B19" s="983"/>
      <c r="C19" s="983"/>
      <c r="D19" s="983"/>
      <c r="E19" s="983"/>
      <c r="F19" s="983"/>
      <c r="G19" s="7"/>
      <c r="H19" s="391"/>
    </row>
    <row r="20" spans="1:13" ht="8.5" customHeight="1">
      <c r="A20" s="444"/>
      <c r="B20" s="444"/>
      <c r="C20" s="444"/>
      <c r="D20" s="444"/>
      <c r="E20" s="444"/>
      <c r="F20" s="444"/>
    </row>
    <row r="21" spans="1:13" s="175" customFormat="1">
      <c r="A21" s="136" t="s">
        <v>786</v>
      </c>
      <c r="B21" s="136"/>
      <c r="C21" s="136"/>
      <c r="D21" s="136"/>
      <c r="E21" s="136"/>
      <c r="F21" s="136"/>
      <c r="G21" s="7"/>
      <c r="H21" s="390"/>
    </row>
    <row r="22" spans="1:13" ht="57.65" customHeight="1">
      <c r="A22" s="928" t="s">
        <v>787</v>
      </c>
      <c r="B22" s="928"/>
      <c r="C22" s="928"/>
      <c r="D22" s="928"/>
      <c r="E22" s="928"/>
      <c r="F22" s="928"/>
      <c r="I22" s="26"/>
      <c r="J22" s="26"/>
      <c r="K22" s="26"/>
      <c r="L22" s="26"/>
      <c r="M22" s="26"/>
    </row>
    <row r="23" spans="1:13" ht="56.15" customHeight="1">
      <c r="A23" s="928" t="s">
        <v>788</v>
      </c>
      <c r="B23" s="928"/>
      <c r="C23" s="928"/>
      <c r="D23" s="928"/>
      <c r="E23" s="928"/>
      <c r="F23" s="928"/>
      <c r="I23" s="26"/>
      <c r="J23" s="26"/>
      <c r="K23" s="26"/>
      <c r="L23" s="26"/>
      <c r="M23" s="26"/>
    </row>
    <row r="24" spans="1:13" ht="32.15" customHeight="1">
      <c r="A24" s="928" t="s">
        <v>789</v>
      </c>
      <c r="B24" s="928"/>
      <c r="C24" s="928"/>
      <c r="D24" s="928"/>
      <c r="E24" s="928"/>
      <c r="F24" s="928"/>
      <c r="I24" s="26"/>
      <c r="J24" s="26"/>
      <c r="K24" s="26"/>
      <c r="L24" s="26"/>
      <c r="M24" s="26"/>
    </row>
    <row r="25" spans="1:13" ht="8.5" customHeight="1">
      <c r="A25" s="444"/>
      <c r="B25" s="444"/>
      <c r="C25" s="444"/>
      <c r="D25" s="444"/>
      <c r="E25" s="444"/>
      <c r="F25" s="444"/>
    </row>
    <row r="26" spans="1:13" ht="26.5" customHeight="1">
      <c r="A26" s="843" t="s">
        <v>790</v>
      </c>
      <c r="B26" s="843"/>
      <c r="C26" s="843"/>
      <c r="D26" s="843"/>
      <c r="E26" s="843"/>
      <c r="F26" s="843"/>
    </row>
    <row r="27" spans="1:13" ht="28.5" customHeight="1">
      <c r="A27" s="928" t="s">
        <v>791</v>
      </c>
      <c r="B27" s="928"/>
      <c r="C27" s="928"/>
      <c r="D27" s="928"/>
      <c r="E27" s="928"/>
      <c r="F27" s="928"/>
    </row>
    <row r="28" spans="1:13" ht="29.15" customHeight="1">
      <c r="A28" s="928" t="s">
        <v>792</v>
      </c>
      <c r="B28" s="928"/>
      <c r="C28" s="928"/>
      <c r="D28" s="928"/>
      <c r="E28" s="928"/>
      <c r="F28" s="928"/>
    </row>
    <row r="29" spans="1:13" ht="46.5" customHeight="1">
      <c r="A29" s="928" t="s">
        <v>793</v>
      </c>
      <c r="B29" s="928"/>
      <c r="C29" s="928"/>
      <c r="D29" s="928"/>
      <c r="E29" s="928"/>
      <c r="F29" s="928"/>
    </row>
    <row r="30" spans="1:13" ht="20.5" customHeight="1">
      <c r="A30" s="928" t="s">
        <v>794</v>
      </c>
      <c r="B30" s="928"/>
      <c r="C30" s="928"/>
      <c r="D30" s="928"/>
      <c r="E30" s="928"/>
      <c r="F30" s="928"/>
    </row>
    <row r="31" spans="1:13" ht="8.5" customHeight="1">
      <c r="A31" s="444"/>
      <c r="B31" s="444"/>
      <c r="C31" s="444"/>
      <c r="D31" s="444"/>
      <c r="E31" s="444"/>
      <c r="F31" s="444"/>
    </row>
    <row r="32" spans="1:13" ht="23.5" customHeight="1">
      <c r="A32" s="843" t="s">
        <v>795</v>
      </c>
      <c r="B32" s="843"/>
      <c r="C32" s="843"/>
      <c r="D32" s="843"/>
      <c r="E32" s="843"/>
      <c r="F32" s="843"/>
    </row>
    <row r="33" spans="1:6" ht="59.15" customHeight="1">
      <c r="A33" s="928" t="s">
        <v>796</v>
      </c>
      <c r="B33" s="928"/>
      <c r="C33" s="928"/>
      <c r="D33" s="928"/>
      <c r="E33" s="928"/>
      <c r="F33" s="928"/>
    </row>
    <row r="34" spans="1:6" ht="8.5" customHeight="1">
      <c r="A34" s="444"/>
      <c r="B34" s="444"/>
      <c r="C34" s="444"/>
      <c r="D34" s="444"/>
      <c r="E34" s="444"/>
      <c r="F34" s="444"/>
    </row>
    <row r="35" spans="1:6" ht="26.5" customHeight="1">
      <c r="A35" s="843" t="s">
        <v>797</v>
      </c>
      <c r="B35" s="843"/>
      <c r="C35" s="843"/>
      <c r="D35" s="843"/>
      <c r="E35" s="843"/>
      <c r="F35" s="843"/>
    </row>
    <row r="36" spans="1:6" ht="19.5" customHeight="1">
      <c r="A36" s="928" t="s">
        <v>798</v>
      </c>
      <c r="B36" s="928"/>
      <c r="C36" s="928"/>
      <c r="D36" s="928"/>
      <c r="E36" s="928"/>
      <c r="F36" s="928"/>
    </row>
    <row r="37" spans="1:6" ht="8.5" customHeight="1">
      <c r="A37" s="444"/>
      <c r="B37" s="444"/>
      <c r="C37" s="444"/>
      <c r="D37" s="444"/>
      <c r="E37" s="444"/>
      <c r="F37" s="444"/>
    </row>
    <row r="38" spans="1:6">
      <c r="A38" s="843" t="s">
        <v>799</v>
      </c>
      <c r="B38" s="843"/>
      <c r="C38" s="843"/>
      <c r="D38" s="843"/>
      <c r="E38" s="843"/>
      <c r="F38" s="843"/>
    </row>
    <row r="39" spans="1:6" ht="40" customHeight="1">
      <c r="A39" s="928" t="s">
        <v>800</v>
      </c>
      <c r="B39" s="928"/>
      <c r="C39" s="928"/>
      <c r="D39" s="928"/>
      <c r="E39" s="928"/>
      <c r="F39" s="928"/>
    </row>
    <row r="40" spans="1:6" ht="8.5" customHeight="1">
      <c r="A40" s="444"/>
      <c r="B40" s="444"/>
      <c r="C40" s="444"/>
      <c r="D40" s="444"/>
      <c r="E40" s="444"/>
      <c r="F40" s="444"/>
    </row>
    <row r="41" spans="1:6">
      <c r="A41" s="136" t="s">
        <v>801</v>
      </c>
      <c r="B41" s="9"/>
      <c r="C41" s="9"/>
      <c r="D41" s="9"/>
      <c r="E41" s="9"/>
      <c r="F41" s="9"/>
    </row>
    <row r="42" spans="1:6" ht="27.65" customHeight="1">
      <c r="A42" s="928" t="s">
        <v>802</v>
      </c>
      <c r="B42" s="928"/>
      <c r="C42" s="928"/>
      <c r="D42" s="928"/>
      <c r="E42" s="928"/>
      <c r="F42" s="928"/>
    </row>
    <row r="43" spans="1:6" ht="28.5" customHeight="1">
      <c r="A43" s="928" t="s">
        <v>803</v>
      </c>
      <c r="B43" s="928"/>
      <c r="C43" s="928"/>
      <c r="D43" s="928"/>
      <c r="E43" s="928"/>
      <c r="F43" s="928"/>
    </row>
    <row r="44" spans="1:6" ht="40" customHeight="1">
      <c r="A44" s="928" t="s">
        <v>804</v>
      </c>
      <c r="B44" s="928"/>
      <c r="C44" s="928"/>
      <c r="D44" s="928"/>
      <c r="E44" s="928"/>
      <c r="F44" s="928"/>
    </row>
    <row r="45" spans="1:6" ht="8.5" customHeight="1">
      <c r="A45" s="444"/>
      <c r="B45" s="444"/>
      <c r="C45" s="444"/>
      <c r="D45" s="444"/>
      <c r="E45" s="444"/>
      <c r="F45" s="444"/>
    </row>
    <row r="46" spans="1:6">
      <c r="A46" s="136" t="s">
        <v>805</v>
      </c>
      <c r="B46" s="9"/>
      <c r="C46" s="9"/>
      <c r="D46" s="9"/>
      <c r="E46" s="9"/>
      <c r="F46" s="9"/>
    </row>
    <row r="47" spans="1:6" ht="27.65" customHeight="1">
      <c r="A47" s="928" t="s">
        <v>806</v>
      </c>
      <c r="B47" s="928"/>
      <c r="C47" s="928"/>
      <c r="D47" s="928"/>
      <c r="E47" s="928"/>
      <c r="F47" s="928"/>
    </row>
    <row r="48" spans="1:6" ht="45.65" customHeight="1">
      <c r="A48" s="928" t="s">
        <v>807</v>
      </c>
      <c r="B48" s="928"/>
      <c r="C48" s="928"/>
      <c r="D48" s="928"/>
      <c r="E48" s="928"/>
      <c r="F48" s="928"/>
    </row>
    <row r="49" spans="1:6" ht="8.5" customHeight="1">
      <c r="A49" s="444"/>
      <c r="B49" s="444"/>
      <c r="C49" s="444"/>
      <c r="D49" s="444"/>
      <c r="E49" s="444"/>
      <c r="F49" s="444"/>
    </row>
    <row r="50" spans="1:6">
      <c r="A50" s="136" t="s">
        <v>808</v>
      </c>
      <c r="B50" s="9"/>
      <c r="C50" s="9"/>
      <c r="D50" s="9"/>
      <c r="E50" s="9"/>
      <c r="F50" s="9"/>
    </row>
    <row r="51" spans="1:6" ht="32.15" customHeight="1">
      <c r="A51" s="928" t="s">
        <v>809</v>
      </c>
      <c r="B51" s="928"/>
      <c r="C51" s="928"/>
      <c r="D51" s="928"/>
      <c r="E51" s="928"/>
      <c r="F51" s="928"/>
    </row>
    <row r="52" spans="1:6" ht="29.5" customHeight="1">
      <c r="A52" s="928" t="s">
        <v>810</v>
      </c>
      <c r="B52" s="928"/>
      <c r="C52" s="928"/>
      <c r="D52" s="928"/>
      <c r="E52" s="928"/>
      <c r="F52" s="928"/>
    </row>
    <row r="53" spans="1:6" ht="8.5" customHeight="1">
      <c r="A53" s="444"/>
      <c r="B53" s="444"/>
      <c r="C53" s="444"/>
      <c r="D53" s="444"/>
      <c r="E53" s="444"/>
      <c r="F53" s="444"/>
    </row>
    <row r="54" spans="1:6">
      <c r="A54" s="136" t="s">
        <v>811</v>
      </c>
      <c r="B54" s="136"/>
      <c r="C54" s="136"/>
      <c r="D54" s="136"/>
      <c r="E54" s="136"/>
      <c r="F54" s="136"/>
    </row>
    <row r="55" spans="1:6" ht="26.15" customHeight="1">
      <c r="A55" s="928" t="s">
        <v>812</v>
      </c>
      <c r="B55" s="928"/>
      <c r="C55" s="928"/>
      <c r="D55" s="928"/>
      <c r="E55" s="928"/>
      <c r="F55" s="928"/>
    </row>
    <row r="56" spans="1:6">
      <c r="A56" s="9"/>
      <c r="B56" s="9"/>
      <c r="C56" s="9"/>
      <c r="D56" s="9"/>
      <c r="E56" s="9"/>
      <c r="F56" s="9"/>
    </row>
  </sheetData>
  <mergeCells count="29">
    <mergeCell ref="A16:F16"/>
    <mergeCell ref="A17:F17"/>
    <mergeCell ref="A18:F18"/>
    <mergeCell ref="A5:B7"/>
    <mergeCell ref="C6:D6"/>
    <mergeCell ref="E6:F6"/>
    <mergeCell ref="A19:F19"/>
    <mergeCell ref="A33:F33"/>
    <mergeCell ref="A39:F39"/>
    <mergeCell ref="A30:F30"/>
    <mergeCell ref="A36:F36"/>
    <mergeCell ref="A22:F22"/>
    <mergeCell ref="A23:F23"/>
    <mergeCell ref="A24:F24"/>
    <mergeCell ref="A27:F27"/>
    <mergeCell ref="A28:F28"/>
    <mergeCell ref="A29:F29"/>
    <mergeCell ref="A38:F38"/>
    <mergeCell ref="A26:F26"/>
    <mergeCell ref="A32:F32"/>
    <mergeCell ref="A35:F35"/>
    <mergeCell ref="A55:F55"/>
    <mergeCell ref="A42:F42"/>
    <mergeCell ref="A43:F43"/>
    <mergeCell ref="A44:F44"/>
    <mergeCell ref="A51:F51"/>
    <mergeCell ref="A52:F52"/>
    <mergeCell ref="A47:F47"/>
    <mergeCell ref="A48:F48"/>
  </mergeCells>
  <pageMargins left="0.7" right="0.7" top="0.75" bottom="0.75" header="0.3" footer="0.3"/>
  <pageSetup paperSize="9" scale="87" fitToHeight="0" orientation="portrait" r:id="rId1"/>
  <rowBreaks count="1" manualBreakCount="1">
    <brk id="30" max="5" man="1"/>
  </rowBreaks>
  <colBreaks count="1" manualBreakCount="1">
    <brk id="6" max="1048575" man="1"/>
  </colBreaks>
  <customProperties>
    <customPr name="_pios_id" r:id="rId2"/>
  </customPropertie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42B1E-1821-4649-82C8-3C5B5E9EED19}">
  <sheetPr>
    <pageSetUpPr fitToPage="1"/>
  </sheetPr>
  <dimension ref="A1:E114"/>
  <sheetViews>
    <sheetView showGridLines="0" zoomScaleNormal="100" zoomScalePageLayoutView="130" workbookViewId="0">
      <selection activeCell="G2" sqref="G2"/>
    </sheetView>
  </sheetViews>
  <sheetFormatPr defaultColWidth="8.25" defaultRowHeight="14.5"/>
  <cols>
    <col min="1" max="1" width="8.25" style="7"/>
    <col min="2" max="2" width="86.58203125" style="7" customWidth="1"/>
    <col min="3" max="4" width="9.75" style="30" customWidth="1"/>
    <col min="5" max="5" width="15.5" style="7" customWidth="1"/>
    <col min="6" max="16384" width="8.25" style="7"/>
  </cols>
  <sheetData>
    <row r="1" spans="1:5" ht="18.5">
      <c r="A1" s="3" t="s">
        <v>2255</v>
      </c>
      <c r="B1" s="9"/>
      <c r="C1" s="196"/>
      <c r="D1" s="196"/>
      <c r="E1" s="9"/>
    </row>
    <row r="2" spans="1:5">
      <c r="A2" s="9"/>
      <c r="B2" s="9"/>
      <c r="C2" s="196"/>
      <c r="D2" s="196"/>
      <c r="E2" s="9"/>
    </row>
    <row r="3" spans="1:5">
      <c r="A3" s="9"/>
      <c r="B3" s="9"/>
      <c r="C3" s="196"/>
      <c r="D3" s="196"/>
      <c r="E3" s="9"/>
    </row>
    <row r="4" spans="1:5">
      <c r="A4" s="6"/>
      <c r="B4" s="6"/>
      <c r="C4" s="100" t="s">
        <v>118</v>
      </c>
      <c r="D4" s="100" t="s">
        <v>813</v>
      </c>
      <c r="E4" s="100" t="s">
        <v>814</v>
      </c>
    </row>
    <row r="5" spans="1:5" ht="85" customHeight="1">
      <c r="A5" s="87" t="s">
        <v>89</v>
      </c>
      <c r="B5" s="129"/>
      <c r="C5" s="36" t="s">
        <v>2197</v>
      </c>
      <c r="D5" s="36" t="s">
        <v>815</v>
      </c>
      <c r="E5" s="36" t="s">
        <v>816</v>
      </c>
    </row>
    <row r="6" spans="1:5" ht="15" customHeight="1">
      <c r="A6" s="934" t="s">
        <v>817</v>
      </c>
      <c r="B6" s="934"/>
      <c r="C6" s="934"/>
      <c r="D6" s="934"/>
      <c r="E6" s="934"/>
    </row>
    <row r="7" spans="1:5" ht="15" customHeight="1">
      <c r="A7" s="19">
        <v>1</v>
      </c>
      <c r="B7" s="297" t="s">
        <v>818</v>
      </c>
      <c r="C7" s="18">
        <v>3422974537.5600004</v>
      </c>
      <c r="D7" s="18">
        <v>3298890800.0900002</v>
      </c>
      <c r="E7" s="12"/>
    </row>
    <row r="8" spans="1:5" ht="15" customHeight="1">
      <c r="A8" s="19"/>
      <c r="B8" s="298" t="s">
        <v>821</v>
      </c>
      <c r="C8" s="18">
        <v>3368596700</v>
      </c>
      <c r="D8" s="18">
        <v>3243981900</v>
      </c>
      <c r="E8" s="12" t="s">
        <v>820</v>
      </c>
    </row>
    <row r="9" spans="1:5" ht="15" customHeight="1">
      <c r="A9" s="19"/>
      <c r="B9" s="298" t="s">
        <v>819</v>
      </c>
      <c r="C9" s="18">
        <v>217217386.81999996</v>
      </c>
      <c r="D9" s="18">
        <v>215055026.83000004</v>
      </c>
      <c r="E9" s="12" t="s">
        <v>820</v>
      </c>
    </row>
    <row r="10" spans="1:5" ht="15" customHeight="1">
      <c r="A10" s="19"/>
      <c r="B10" s="298" t="s">
        <v>822</v>
      </c>
      <c r="C10" s="18">
        <v>-162839549.25999999</v>
      </c>
      <c r="D10" s="18">
        <v>-160146126.74000001</v>
      </c>
      <c r="E10" s="12"/>
    </row>
    <row r="11" spans="1:5" ht="15" customHeight="1">
      <c r="A11" s="19">
        <v>2</v>
      </c>
      <c r="B11" s="297" t="s">
        <v>823</v>
      </c>
      <c r="C11" s="18">
        <v>7772633491.8800001</v>
      </c>
      <c r="D11" s="18">
        <v>7361836426.4399996</v>
      </c>
      <c r="E11" s="12" t="s">
        <v>824</v>
      </c>
    </row>
    <row r="12" spans="1:5" ht="15" customHeight="1">
      <c r="A12" s="19">
        <v>3</v>
      </c>
      <c r="B12" s="297" t="s">
        <v>825</v>
      </c>
      <c r="C12" s="18">
        <v>1473274407.75</v>
      </c>
      <c r="D12" s="18">
        <v>1868136213.74</v>
      </c>
      <c r="E12" s="12" t="s">
        <v>826</v>
      </c>
    </row>
    <row r="13" spans="1:5" ht="15" hidden="1" customHeight="1">
      <c r="A13" s="19" t="s">
        <v>827</v>
      </c>
      <c r="B13" s="297" t="s">
        <v>828</v>
      </c>
      <c r="C13" s="18"/>
      <c r="D13" s="18"/>
      <c r="E13" s="10"/>
    </row>
    <row r="14" spans="1:5" ht="25" hidden="1" customHeight="1">
      <c r="A14" s="19">
        <v>4</v>
      </c>
      <c r="B14" s="297" t="s">
        <v>829</v>
      </c>
      <c r="C14" s="18"/>
      <c r="D14" s="18"/>
      <c r="E14" s="10"/>
    </row>
    <row r="15" spans="1:5" ht="15" hidden="1" customHeight="1">
      <c r="A15" s="19">
        <v>5</v>
      </c>
      <c r="B15" s="297" t="s">
        <v>830</v>
      </c>
      <c r="C15" s="18"/>
      <c r="D15" s="18"/>
      <c r="E15" s="10"/>
    </row>
    <row r="16" spans="1:5" ht="15" customHeight="1">
      <c r="A16" s="19" t="s">
        <v>831</v>
      </c>
      <c r="B16" s="297" t="s">
        <v>832</v>
      </c>
      <c r="C16" s="18">
        <v>638122615.11000001</v>
      </c>
      <c r="D16" s="18">
        <v>411587168.99000001</v>
      </c>
      <c r="E16" s="12" t="s">
        <v>833</v>
      </c>
    </row>
    <row r="17" spans="1:5" ht="15" customHeight="1">
      <c r="A17" s="21">
        <v>6</v>
      </c>
      <c r="B17" s="299" t="s">
        <v>834</v>
      </c>
      <c r="C17" s="300">
        <v>13307005052.300001</v>
      </c>
      <c r="D17" s="300">
        <v>12940450609.26</v>
      </c>
      <c r="E17" s="22"/>
    </row>
    <row r="18" spans="1:5" ht="15" customHeight="1">
      <c r="A18" s="971" t="s">
        <v>835</v>
      </c>
      <c r="B18" s="971"/>
      <c r="C18" s="971"/>
      <c r="D18" s="971"/>
      <c r="E18" s="971"/>
    </row>
    <row r="19" spans="1:5" ht="15" customHeight="1">
      <c r="A19" s="19">
        <v>7</v>
      </c>
      <c r="B19" s="20" t="s">
        <v>836</v>
      </c>
      <c r="C19" s="18">
        <v>-38791495.119999997</v>
      </c>
      <c r="D19" s="18">
        <v>-48644621</v>
      </c>
      <c r="E19" s="10"/>
    </row>
    <row r="20" spans="1:5" ht="15" customHeight="1">
      <c r="A20" s="19">
        <v>8</v>
      </c>
      <c r="B20" s="20" t="s">
        <v>837</v>
      </c>
      <c r="C20" s="18">
        <v>-342989233.80000001</v>
      </c>
      <c r="D20" s="18">
        <v>-351021072.31999999</v>
      </c>
      <c r="E20" s="12" t="s">
        <v>838</v>
      </c>
    </row>
    <row r="21" spans="1:5" ht="24" hidden="1">
      <c r="A21" s="19">
        <v>10</v>
      </c>
      <c r="B21" s="20" t="s">
        <v>839</v>
      </c>
      <c r="C21" s="18"/>
      <c r="D21" s="18"/>
      <c r="E21" s="10"/>
    </row>
    <row r="22" spans="1:5">
      <c r="A22" s="19">
        <v>11</v>
      </c>
      <c r="B22" s="20" t="s">
        <v>840</v>
      </c>
      <c r="C22" s="18">
        <v>336582920.47000003</v>
      </c>
      <c r="D22" s="18">
        <v>-95610917.129999995</v>
      </c>
      <c r="E22" s="12" t="s">
        <v>841</v>
      </c>
    </row>
    <row r="23" spans="1:5" ht="15" customHeight="1">
      <c r="A23" s="19">
        <v>12</v>
      </c>
      <c r="B23" s="20" t="s">
        <v>842</v>
      </c>
      <c r="C23" s="18">
        <v>-425129594.62669992</v>
      </c>
      <c r="D23" s="18">
        <v>-355719211.83077997</v>
      </c>
      <c r="E23" s="10"/>
    </row>
    <row r="24" spans="1:5" ht="14.15" hidden="1" customHeight="1">
      <c r="A24" s="19">
        <v>13</v>
      </c>
      <c r="B24" s="20" t="s">
        <v>843</v>
      </c>
      <c r="C24" s="18"/>
      <c r="D24" s="18"/>
      <c r="E24" s="10"/>
    </row>
    <row r="25" spans="1:5" ht="15" hidden="1" customHeight="1">
      <c r="A25" s="19">
        <v>14</v>
      </c>
      <c r="B25" s="20" t="s">
        <v>844</v>
      </c>
      <c r="C25" s="18"/>
      <c r="D25" s="18"/>
      <c r="E25" s="10"/>
    </row>
    <row r="26" spans="1:5" ht="15" customHeight="1">
      <c r="A26" s="19">
        <v>15</v>
      </c>
      <c r="B26" s="20" t="s">
        <v>845</v>
      </c>
      <c r="C26" s="18">
        <v>-145729511.192</v>
      </c>
      <c r="D26" s="18">
        <v>-68681683.975999996</v>
      </c>
      <c r="E26" s="12" t="s">
        <v>846</v>
      </c>
    </row>
    <row r="27" spans="1:5" hidden="1">
      <c r="A27" s="19">
        <v>16</v>
      </c>
      <c r="B27" s="20" t="s">
        <v>847</v>
      </c>
      <c r="C27" s="18"/>
      <c r="D27" s="18"/>
      <c r="E27" s="10"/>
    </row>
    <row r="28" spans="1:5" ht="24" hidden="1">
      <c r="A28" s="19">
        <v>17</v>
      </c>
      <c r="B28" s="20" t="s">
        <v>848</v>
      </c>
      <c r="C28" s="18"/>
      <c r="D28" s="18"/>
      <c r="E28" s="10"/>
    </row>
    <row r="29" spans="1:5" ht="24" hidden="1">
      <c r="A29" s="19">
        <v>18</v>
      </c>
      <c r="B29" s="20" t="s">
        <v>849</v>
      </c>
      <c r="C29" s="18"/>
      <c r="D29" s="18"/>
      <c r="E29" s="10"/>
    </row>
    <row r="30" spans="1:5" ht="24" hidden="1">
      <c r="A30" s="19">
        <v>19</v>
      </c>
      <c r="B30" s="20" t="s">
        <v>850</v>
      </c>
      <c r="C30" s="18"/>
      <c r="D30" s="18"/>
      <c r="E30" s="10"/>
    </row>
    <row r="31" spans="1:5" hidden="1">
      <c r="A31" s="19" t="s">
        <v>706</v>
      </c>
      <c r="B31" s="20" t="s">
        <v>851</v>
      </c>
      <c r="C31" s="18"/>
      <c r="D31" s="18"/>
      <c r="E31" s="10"/>
    </row>
    <row r="32" spans="1:5" ht="15" hidden="1" customHeight="1">
      <c r="A32" s="19" t="s">
        <v>708</v>
      </c>
      <c r="B32" s="20" t="s">
        <v>852</v>
      </c>
      <c r="C32" s="18"/>
      <c r="D32" s="18"/>
      <c r="E32" s="10"/>
    </row>
    <row r="33" spans="1:5" ht="15" hidden="1" customHeight="1">
      <c r="A33" s="19" t="s">
        <v>710</v>
      </c>
      <c r="B33" s="10" t="s">
        <v>853</v>
      </c>
      <c r="C33" s="18"/>
      <c r="D33" s="18"/>
      <c r="E33" s="10"/>
    </row>
    <row r="34" spans="1:5" ht="15" hidden="1" customHeight="1">
      <c r="A34" s="19" t="s">
        <v>854</v>
      </c>
      <c r="B34" s="20" t="s">
        <v>855</v>
      </c>
      <c r="C34" s="18"/>
      <c r="D34" s="18"/>
      <c r="E34" s="10"/>
    </row>
    <row r="35" spans="1:5" ht="24" hidden="1">
      <c r="A35" s="19">
        <v>21</v>
      </c>
      <c r="B35" s="20" t="s">
        <v>856</v>
      </c>
      <c r="C35" s="18"/>
      <c r="D35" s="18"/>
      <c r="E35" s="10"/>
    </row>
    <row r="36" spans="1:5" hidden="1">
      <c r="A36" s="19">
        <v>22</v>
      </c>
      <c r="B36" s="20" t="s">
        <v>857</v>
      </c>
      <c r="C36" s="18"/>
      <c r="D36" s="18"/>
      <c r="E36" s="10"/>
    </row>
    <row r="37" spans="1:5" ht="24" hidden="1">
      <c r="A37" s="19">
        <v>23</v>
      </c>
      <c r="B37" s="20" t="s">
        <v>858</v>
      </c>
      <c r="C37" s="18"/>
      <c r="D37" s="18"/>
      <c r="E37" s="10"/>
    </row>
    <row r="38" spans="1:5" hidden="1">
      <c r="A38" s="19">
        <v>25</v>
      </c>
      <c r="B38" s="20" t="s">
        <v>859</v>
      </c>
      <c r="C38" s="18"/>
      <c r="D38" s="18"/>
      <c r="E38" s="10"/>
    </row>
    <row r="39" spans="1:5" ht="15" hidden="1" customHeight="1">
      <c r="A39" s="19" t="s">
        <v>860</v>
      </c>
      <c r="B39" s="20" t="s">
        <v>861</v>
      </c>
      <c r="C39" s="18"/>
      <c r="D39" s="18"/>
      <c r="E39" s="10"/>
    </row>
    <row r="40" spans="1:5" ht="24" hidden="1">
      <c r="A40" s="19" t="s">
        <v>862</v>
      </c>
      <c r="B40" s="20" t="s">
        <v>863</v>
      </c>
      <c r="C40" s="18"/>
      <c r="D40" s="18"/>
      <c r="E40" s="10"/>
    </row>
    <row r="41" spans="1:5" ht="15" hidden="1" customHeight="1">
      <c r="A41" s="19">
        <v>27</v>
      </c>
      <c r="B41" s="20" t="s">
        <v>864</v>
      </c>
      <c r="C41" s="18"/>
      <c r="D41" s="18"/>
      <c r="E41" s="10"/>
    </row>
    <row r="42" spans="1:5" ht="15" customHeight="1">
      <c r="A42" s="19" t="s">
        <v>865</v>
      </c>
      <c r="B42" s="20" t="s">
        <v>866</v>
      </c>
      <c r="C42" s="18">
        <v>-122060720.36483499</v>
      </c>
      <c r="D42" s="18">
        <v>-55880602.259625003</v>
      </c>
      <c r="E42" s="12" t="s">
        <v>867</v>
      </c>
    </row>
    <row r="43" spans="1:5" ht="15" customHeight="1">
      <c r="A43" s="21">
        <v>28</v>
      </c>
      <c r="B43" s="301" t="s">
        <v>868</v>
      </c>
      <c r="C43" s="300">
        <v>-738117634.63353491</v>
      </c>
      <c r="D43" s="300">
        <v>-975558108.51640487</v>
      </c>
      <c r="E43" s="22"/>
    </row>
    <row r="44" spans="1:5" ht="15" customHeight="1">
      <c r="A44" s="21">
        <v>29</v>
      </c>
      <c r="B44" s="301" t="s">
        <v>869</v>
      </c>
      <c r="C44" s="300">
        <v>12568887417.666466</v>
      </c>
      <c r="D44" s="300">
        <v>11964892500.743595</v>
      </c>
      <c r="E44" s="22"/>
    </row>
    <row r="45" spans="1:5" ht="15" customHeight="1">
      <c r="A45" s="971" t="s">
        <v>870</v>
      </c>
      <c r="B45" s="971"/>
      <c r="C45" s="971"/>
      <c r="D45" s="971"/>
      <c r="E45" s="971"/>
    </row>
    <row r="46" spans="1:5" ht="15" hidden="1" customHeight="1">
      <c r="A46" s="19">
        <v>30</v>
      </c>
      <c r="B46" s="20" t="s">
        <v>871</v>
      </c>
      <c r="C46" s="20"/>
      <c r="D46" s="17"/>
      <c r="E46" s="12"/>
    </row>
    <row r="47" spans="1:5" ht="15" hidden="1" customHeight="1">
      <c r="A47" s="19">
        <v>31</v>
      </c>
      <c r="B47" s="20" t="s">
        <v>872</v>
      </c>
      <c r="C47" s="20"/>
      <c r="D47" s="17"/>
      <c r="E47" s="10"/>
    </row>
    <row r="48" spans="1:5" ht="15" hidden="1" customHeight="1">
      <c r="A48" s="19">
        <v>32</v>
      </c>
      <c r="B48" s="20" t="s">
        <v>873</v>
      </c>
      <c r="C48" s="20"/>
      <c r="D48" s="17"/>
      <c r="E48" s="10"/>
    </row>
    <row r="49" spans="1:5" hidden="1">
      <c r="A49" s="19">
        <v>33</v>
      </c>
      <c r="B49" s="20" t="s">
        <v>874</v>
      </c>
      <c r="C49" s="20"/>
      <c r="D49" s="17"/>
      <c r="E49" s="10"/>
    </row>
    <row r="50" spans="1:5" s="78" customFormat="1" ht="15" hidden="1" customHeight="1">
      <c r="A50" s="19" t="s">
        <v>875</v>
      </c>
      <c r="B50" s="20" t="s">
        <v>876</v>
      </c>
      <c r="C50" s="20"/>
      <c r="D50" s="17"/>
      <c r="E50" s="10"/>
    </row>
    <row r="51" spans="1:5" s="78" customFormat="1" ht="15" hidden="1" customHeight="1">
      <c r="A51" s="19" t="s">
        <v>877</v>
      </c>
      <c r="B51" s="20" t="s">
        <v>878</v>
      </c>
      <c r="C51" s="20"/>
      <c r="D51" s="17"/>
      <c r="E51" s="10"/>
    </row>
    <row r="52" spans="1:5" ht="24" hidden="1">
      <c r="A52" s="19">
        <v>34</v>
      </c>
      <c r="B52" s="20" t="s">
        <v>879</v>
      </c>
      <c r="C52" s="20"/>
      <c r="D52" s="17"/>
      <c r="E52" s="10"/>
    </row>
    <row r="53" spans="1:5" ht="15" hidden="1" customHeight="1">
      <c r="A53" s="19">
        <v>35</v>
      </c>
      <c r="B53" s="20" t="s">
        <v>880</v>
      </c>
      <c r="C53" s="20"/>
      <c r="D53" s="17"/>
      <c r="E53" s="10"/>
    </row>
    <row r="54" spans="1:5" ht="15" customHeight="1">
      <c r="A54" s="21">
        <v>36</v>
      </c>
      <c r="B54" s="302" t="s">
        <v>881</v>
      </c>
      <c r="C54" s="302"/>
      <c r="D54" s="280"/>
      <c r="E54" s="302"/>
    </row>
    <row r="55" spans="1:5" ht="15" customHeight="1">
      <c r="A55" s="971" t="s">
        <v>882</v>
      </c>
      <c r="B55" s="971"/>
      <c r="C55" s="971"/>
      <c r="D55" s="971"/>
      <c r="E55" s="971"/>
    </row>
    <row r="56" spans="1:5" ht="15" hidden="1" customHeight="1">
      <c r="A56" s="19">
        <v>37</v>
      </c>
      <c r="B56" s="20" t="s">
        <v>883</v>
      </c>
      <c r="C56" s="20"/>
      <c r="D56" s="17"/>
      <c r="E56" s="10"/>
    </row>
    <row r="57" spans="1:5" ht="24" hidden="1">
      <c r="A57" s="19">
        <v>38</v>
      </c>
      <c r="B57" s="20" t="s">
        <v>884</v>
      </c>
      <c r="C57" s="20"/>
      <c r="D57" s="17"/>
      <c r="E57" s="10"/>
    </row>
    <row r="58" spans="1:5" ht="24" hidden="1">
      <c r="A58" s="19">
        <v>39</v>
      </c>
      <c r="B58" s="20" t="s">
        <v>885</v>
      </c>
      <c r="C58" s="20"/>
      <c r="D58" s="17"/>
      <c r="E58" s="10"/>
    </row>
    <row r="59" spans="1:5" ht="24" hidden="1">
      <c r="A59" s="19">
        <v>40</v>
      </c>
      <c r="B59" s="20" t="s">
        <v>886</v>
      </c>
      <c r="C59" s="20"/>
      <c r="D59" s="17"/>
      <c r="E59" s="10"/>
    </row>
    <row r="60" spans="1:5" ht="15" hidden="1" customHeight="1">
      <c r="A60" s="19">
        <v>42</v>
      </c>
      <c r="B60" s="20" t="s">
        <v>887</v>
      </c>
      <c r="C60" s="20"/>
      <c r="D60" s="17"/>
      <c r="E60" s="10"/>
    </row>
    <row r="61" spans="1:5" ht="15" hidden="1" customHeight="1">
      <c r="A61" s="19" t="s">
        <v>888</v>
      </c>
      <c r="B61" s="20" t="s">
        <v>889</v>
      </c>
      <c r="C61" s="20"/>
      <c r="D61" s="17"/>
      <c r="E61" s="10"/>
    </row>
    <row r="62" spans="1:5" ht="15" customHeight="1">
      <c r="A62" s="21">
        <v>43</v>
      </c>
      <c r="B62" s="301" t="s">
        <v>890</v>
      </c>
      <c r="C62" s="301"/>
      <c r="D62" s="23"/>
      <c r="E62" s="22"/>
    </row>
    <row r="63" spans="1:5" ht="15" customHeight="1">
      <c r="A63" s="21">
        <v>44</v>
      </c>
      <c r="B63" s="301" t="s">
        <v>891</v>
      </c>
      <c r="C63" s="301"/>
      <c r="D63" s="23"/>
      <c r="E63" s="22"/>
    </row>
    <row r="64" spans="1:5" ht="15" customHeight="1">
      <c r="A64" s="21">
        <v>45</v>
      </c>
      <c r="B64" s="301" t="s">
        <v>892</v>
      </c>
      <c r="C64" s="300">
        <v>12568887417.666466</v>
      </c>
      <c r="D64" s="300">
        <v>11964892500.743595</v>
      </c>
      <c r="E64" s="22"/>
    </row>
    <row r="65" spans="1:5" ht="15" customHeight="1">
      <c r="A65" s="971" t="s">
        <v>893</v>
      </c>
      <c r="B65" s="971"/>
      <c r="C65" s="971"/>
      <c r="D65" s="971"/>
      <c r="E65" s="971"/>
    </row>
    <row r="66" spans="1:5" ht="15" customHeight="1">
      <c r="A66" s="19">
        <v>46</v>
      </c>
      <c r="B66" s="20" t="s">
        <v>871</v>
      </c>
      <c r="C66" s="18">
        <v>1307884022.1600001</v>
      </c>
      <c r="D66" s="18">
        <v>1307884022.1600001</v>
      </c>
      <c r="E66" s="12" t="s">
        <v>894</v>
      </c>
    </row>
    <row r="67" spans="1:5" ht="24" hidden="1">
      <c r="A67" s="19">
        <v>47</v>
      </c>
      <c r="B67" s="20" t="s">
        <v>895</v>
      </c>
      <c r="C67" s="18"/>
      <c r="D67" s="18"/>
      <c r="E67" s="12"/>
    </row>
    <row r="68" spans="1:5" s="78" customFormat="1" ht="15" hidden="1" customHeight="1">
      <c r="A68" s="19" t="s">
        <v>896</v>
      </c>
      <c r="B68" s="20" t="s">
        <v>897</v>
      </c>
      <c r="C68" s="18"/>
      <c r="D68" s="18"/>
      <c r="E68" s="12"/>
    </row>
    <row r="69" spans="1:5" s="78" customFormat="1" ht="15" customHeight="1">
      <c r="A69" s="19" t="s">
        <v>898</v>
      </c>
      <c r="B69" s="20" t="s">
        <v>899</v>
      </c>
      <c r="C69" s="18">
        <v>91010594.194999993</v>
      </c>
      <c r="D69" s="18">
        <v>140601883.89919999</v>
      </c>
      <c r="E69" s="12" t="s">
        <v>894</v>
      </c>
    </row>
    <row r="70" spans="1:5" ht="24" hidden="1">
      <c r="A70" s="19">
        <v>48</v>
      </c>
      <c r="B70" s="20" t="s">
        <v>900</v>
      </c>
      <c r="C70" s="18"/>
      <c r="D70" s="18"/>
      <c r="E70" s="10"/>
    </row>
    <row r="71" spans="1:5" ht="15" hidden="1" customHeight="1">
      <c r="A71" s="19">
        <v>49</v>
      </c>
      <c r="B71" s="20" t="s">
        <v>901</v>
      </c>
      <c r="C71" s="18"/>
      <c r="D71" s="18"/>
      <c r="E71" s="10"/>
    </row>
    <row r="72" spans="1:5" ht="15" hidden="1" customHeight="1">
      <c r="A72" s="19">
        <v>50</v>
      </c>
      <c r="B72" s="20" t="s">
        <v>902</v>
      </c>
      <c r="C72" s="18"/>
      <c r="D72" s="18"/>
      <c r="E72" s="10"/>
    </row>
    <row r="73" spans="1:5" ht="15" customHeight="1">
      <c r="A73" s="21">
        <v>51</v>
      </c>
      <c r="B73" s="301" t="s">
        <v>903</v>
      </c>
      <c r="C73" s="300">
        <v>1398894616.355</v>
      </c>
      <c r="D73" s="300">
        <v>1448485906.0592</v>
      </c>
      <c r="E73" s="22"/>
    </row>
    <row r="74" spans="1:5" ht="15" customHeight="1">
      <c r="A74" s="971" t="s">
        <v>904</v>
      </c>
      <c r="B74" s="971"/>
      <c r="C74" s="971"/>
      <c r="D74" s="971"/>
      <c r="E74" s="971"/>
    </row>
    <row r="75" spans="1:5" hidden="1">
      <c r="A75" s="19">
        <v>52</v>
      </c>
      <c r="B75" s="20" t="s">
        <v>905</v>
      </c>
      <c r="C75" s="20"/>
      <c r="D75" s="17"/>
      <c r="E75" s="10"/>
    </row>
    <row r="76" spans="1:5" ht="24" hidden="1">
      <c r="A76" s="19">
        <v>53</v>
      </c>
      <c r="B76" s="20" t="s">
        <v>906</v>
      </c>
      <c r="C76" s="20"/>
      <c r="D76" s="17"/>
      <c r="E76" s="10"/>
    </row>
    <row r="77" spans="1:5" ht="24" hidden="1">
      <c r="A77" s="19">
        <v>54</v>
      </c>
      <c r="B77" s="20" t="s">
        <v>907</v>
      </c>
      <c r="C77" s="20"/>
      <c r="D77" s="17"/>
      <c r="E77" s="10"/>
    </row>
    <row r="78" spans="1:5" ht="24" hidden="1">
      <c r="A78" s="19">
        <v>55</v>
      </c>
      <c r="B78" s="20" t="s">
        <v>908</v>
      </c>
      <c r="C78" s="20"/>
      <c r="D78" s="17"/>
      <c r="E78" s="10"/>
    </row>
    <row r="79" spans="1:5" hidden="1">
      <c r="A79" s="19" t="s">
        <v>909</v>
      </c>
      <c r="B79" s="10" t="s">
        <v>910</v>
      </c>
      <c r="C79" s="10"/>
      <c r="D79" s="188"/>
      <c r="E79" s="10"/>
    </row>
    <row r="80" spans="1:5" ht="15" hidden="1" customHeight="1">
      <c r="A80" s="19" t="s">
        <v>911</v>
      </c>
      <c r="B80" s="10" t="s">
        <v>912</v>
      </c>
      <c r="C80" s="10"/>
      <c r="D80" s="188"/>
      <c r="E80" s="10"/>
    </row>
    <row r="81" spans="1:5" ht="15" customHeight="1">
      <c r="A81" s="21">
        <v>57</v>
      </c>
      <c r="B81" s="22" t="s">
        <v>913</v>
      </c>
      <c r="C81" s="22"/>
      <c r="D81" s="23"/>
      <c r="E81" s="22"/>
    </row>
    <row r="82" spans="1:5" ht="15" customHeight="1">
      <c r="A82" s="21">
        <v>58</v>
      </c>
      <c r="B82" s="22" t="s">
        <v>914</v>
      </c>
      <c r="C82" s="300">
        <v>1398894616.355</v>
      </c>
      <c r="D82" s="300">
        <v>1448485906.0592</v>
      </c>
      <c r="E82" s="22"/>
    </row>
    <row r="83" spans="1:5" ht="15" customHeight="1">
      <c r="A83" s="21">
        <v>59</v>
      </c>
      <c r="B83" s="22" t="s">
        <v>915</v>
      </c>
      <c r="C83" s="300">
        <v>13967782034.021465</v>
      </c>
      <c r="D83" s="300">
        <v>13413378406.802795</v>
      </c>
      <c r="E83" s="22"/>
    </row>
    <row r="84" spans="1:5" ht="15" customHeight="1">
      <c r="A84" s="21">
        <v>60</v>
      </c>
      <c r="B84" s="22" t="s">
        <v>916</v>
      </c>
      <c r="C84" s="300">
        <v>72326529181.719589</v>
      </c>
      <c r="D84" s="300">
        <v>65731012418.924843</v>
      </c>
      <c r="E84" s="22"/>
    </row>
    <row r="85" spans="1:5" ht="15" customHeight="1">
      <c r="A85" s="971" t="s">
        <v>917</v>
      </c>
      <c r="B85" s="971"/>
      <c r="C85" s="971"/>
      <c r="D85" s="971"/>
      <c r="E85" s="971"/>
    </row>
    <row r="86" spans="1:5" ht="15" customHeight="1">
      <c r="A86" s="19">
        <v>61</v>
      </c>
      <c r="B86" s="20" t="s">
        <v>918</v>
      </c>
      <c r="C86" s="355">
        <v>0.17380000000000001</v>
      </c>
      <c r="D86" s="355">
        <v>0.182</v>
      </c>
      <c r="E86" s="10"/>
    </row>
    <row r="87" spans="1:5" ht="15" customHeight="1">
      <c r="A87" s="19">
        <v>62</v>
      </c>
      <c r="B87" s="20" t="s">
        <v>919</v>
      </c>
      <c r="C87" s="355">
        <v>0.17380000000000001</v>
      </c>
      <c r="D87" s="355">
        <v>0.182</v>
      </c>
      <c r="E87" s="10"/>
    </row>
    <row r="88" spans="1:5" ht="15" customHeight="1">
      <c r="A88" s="19">
        <v>63</v>
      </c>
      <c r="B88" s="20" t="s">
        <v>920</v>
      </c>
      <c r="C88" s="355">
        <v>0.19309999999999999</v>
      </c>
      <c r="D88" s="355">
        <v>0.2041</v>
      </c>
      <c r="E88" s="10"/>
    </row>
    <row r="89" spans="1:5" ht="15" customHeight="1">
      <c r="A89" s="19">
        <v>64</v>
      </c>
      <c r="B89" s="20" t="s">
        <v>921</v>
      </c>
      <c r="C89" s="355">
        <v>9.3200000000000005E-2</v>
      </c>
      <c r="D89" s="355">
        <v>9.2700000000000005E-2</v>
      </c>
      <c r="E89" s="788" t="s">
        <v>2361</v>
      </c>
    </row>
    <row r="90" spans="1:5" ht="15" customHeight="1">
      <c r="A90" s="19">
        <v>65</v>
      </c>
      <c r="B90" s="10" t="s">
        <v>922</v>
      </c>
      <c r="C90" s="355">
        <v>2.5000000000000001E-2</v>
      </c>
      <c r="D90" s="355">
        <v>2.5000000000000001E-2</v>
      </c>
      <c r="E90" s="788"/>
    </row>
    <row r="91" spans="1:5" ht="15" customHeight="1">
      <c r="A91" s="19">
        <v>66</v>
      </c>
      <c r="B91" s="10" t="s">
        <v>923</v>
      </c>
      <c r="C91" s="355">
        <v>4.6999999999999999E-4</v>
      </c>
      <c r="D91" s="355">
        <v>4.0000000000000003E-5</v>
      </c>
      <c r="E91" s="788"/>
    </row>
    <row r="92" spans="1:5" ht="15" hidden="1" customHeight="1">
      <c r="A92" s="19">
        <v>67</v>
      </c>
      <c r="B92" s="10" t="s">
        <v>924</v>
      </c>
      <c r="C92" s="17"/>
      <c r="D92" s="17"/>
      <c r="E92" s="788"/>
    </row>
    <row r="93" spans="1:5" ht="21.65" customHeight="1">
      <c r="A93" s="19" t="s">
        <v>925</v>
      </c>
      <c r="B93" s="20" t="s">
        <v>926</v>
      </c>
      <c r="C93" s="355">
        <v>0.01</v>
      </c>
      <c r="D93" s="355">
        <v>0.01</v>
      </c>
      <c r="E93" s="788"/>
    </row>
    <row r="94" spans="1:5" ht="19" customHeight="1">
      <c r="A94" s="19" t="s">
        <v>927</v>
      </c>
      <c r="B94" s="20" t="s">
        <v>928</v>
      </c>
      <c r="C94" s="355">
        <v>1.2700000000000003E-2</v>
      </c>
      <c r="D94" s="355">
        <v>1.2700000000000003E-2</v>
      </c>
      <c r="E94" s="788" t="s">
        <v>2361</v>
      </c>
    </row>
    <row r="95" spans="1:5" ht="27.65" customHeight="1">
      <c r="A95" s="19">
        <v>68</v>
      </c>
      <c r="B95" s="20" t="s">
        <v>929</v>
      </c>
      <c r="C95" s="355">
        <v>9.06E-2</v>
      </c>
      <c r="D95" s="355">
        <v>0.1014</v>
      </c>
      <c r="E95" s="788" t="s">
        <v>2361</v>
      </c>
    </row>
    <row r="96" spans="1:5" ht="15" customHeight="1">
      <c r="A96" s="971" t="s">
        <v>930</v>
      </c>
      <c r="B96" s="971"/>
      <c r="C96" s="971"/>
      <c r="D96" s="971"/>
      <c r="E96" s="971"/>
    </row>
    <row r="97" spans="1:5" ht="15" hidden="1" customHeight="1">
      <c r="A97" s="992">
        <v>72</v>
      </c>
      <c r="B97" s="983" t="s">
        <v>931</v>
      </c>
      <c r="C97" s="48"/>
      <c r="D97" s="992"/>
      <c r="E97" s="993"/>
    </row>
    <row r="98" spans="1:5" ht="15" hidden="1" customHeight="1">
      <c r="A98" s="992"/>
      <c r="B98" s="983"/>
      <c r="C98" s="48"/>
      <c r="D98" s="992"/>
      <c r="E98" s="993"/>
    </row>
    <row r="99" spans="1:5" ht="24" hidden="1">
      <c r="A99" s="19">
        <v>73</v>
      </c>
      <c r="B99" s="20" t="s">
        <v>932</v>
      </c>
      <c r="C99" s="20"/>
      <c r="D99" s="17"/>
      <c r="E99" s="10"/>
    </row>
    <row r="100" spans="1:5" ht="24">
      <c r="A100" s="19">
        <v>75</v>
      </c>
      <c r="B100" s="20" t="s">
        <v>933</v>
      </c>
      <c r="C100" s="18">
        <v>187420166.72999999</v>
      </c>
      <c r="D100" s="18">
        <v>103190801.28</v>
      </c>
      <c r="E100" s="12" t="s">
        <v>934</v>
      </c>
    </row>
    <row r="101" spans="1:5" ht="15" customHeight="1">
      <c r="A101" s="971" t="s">
        <v>935</v>
      </c>
      <c r="B101" s="971"/>
      <c r="C101" s="971"/>
      <c r="D101" s="971"/>
      <c r="E101" s="971"/>
    </row>
    <row r="102" spans="1:5" hidden="1">
      <c r="A102" s="19">
        <v>76</v>
      </c>
      <c r="B102" s="20" t="s">
        <v>936</v>
      </c>
      <c r="C102" s="20"/>
      <c r="D102" s="17"/>
      <c r="E102" s="10"/>
    </row>
    <row r="103" spans="1:5" ht="15" customHeight="1">
      <c r="A103" s="19">
        <v>77</v>
      </c>
      <c r="B103" s="20" t="s">
        <v>937</v>
      </c>
      <c r="C103" s="741">
        <v>105955599.82139497</v>
      </c>
      <c r="D103" s="18">
        <v>60270020.742283754</v>
      </c>
      <c r="E103" s="32"/>
    </row>
    <row r="104" spans="1:5" ht="24">
      <c r="A104" s="19">
        <v>78</v>
      </c>
      <c r="B104" s="20" t="s">
        <v>938</v>
      </c>
      <c r="C104" s="744"/>
      <c r="D104" s="18"/>
      <c r="E104" s="32"/>
    </row>
    <row r="105" spans="1:5" ht="15" customHeight="1">
      <c r="A105" s="19">
        <v>79</v>
      </c>
      <c r="B105" s="20" t="s">
        <v>939</v>
      </c>
      <c r="C105" s="741">
        <v>311760421.26313919</v>
      </c>
      <c r="D105" s="18">
        <v>314675242.14781684</v>
      </c>
      <c r="E105" s="190"/>
    </row>
    <row r="106" spans="1:5" ht="15" hidden="1" customHeight="1">
      <c r="A106" s="19">
        <v>84</v>
      </c>
      <c r="B106" s="20" t="s">
        <v>940</v>
      </c>
      <c r="C106" s="20"/>
      <c r="D106" s="297"/>
      <c r="E106" s="10"/>
    </row>
    <row r="107" spans="1:5" hidden="1">
      <c r="A107" s="19">
        <v>85</v>
      </c>
      <c r="B107" s="20" t="s">
        <v>941</v>
      </c>
      <c r="C107" s="20"/>
      <c r="D107" s="297"/>
      <c r="E107" s="10"/>
    </row>
    <row r="108" spans="1:5">
      <c r="A108" s="244"/>
      <c r="B108" s="9"/>
      <c r="C108" s="196"/>
      <c r="D108" s="196"/>
      <c r="E108" s="9"/>
    </row>
    <row r="109" spans="1:5">
      <c r="A109" s="17" t="s">
        <v>2362</v>
      </c>
      <c r="B109" s="9"/>
      <c r="C109" s="196"/>
      <c r="D109" s="196"/>
      <c r="E109" s="9"/>
    </row>
    <row r="110" spans="1:5">
      <c r="A110" s="304"/>
    </row>
    <row r="111" spans="1:5">
      <c r="A111" s="305"/>
    </row>
    <row r="112" spans="1:5">
      <c r="A112" s="305"/>
    </row>
    <row r="113" spans="1:1">
      <c r="A113" s="305"/>
    </row>
    <row r="114" spans="1:1">
      <c r="A114" s="305"/>
    </row>
  </sheetData>
  <mergeCells count="13">
    <mergeCell ref="A74:E74"/>
    <mergeCell ref="A6:E6"/>
    <mergeCell ref="A18:E18"/>
    <mergeCell ref="A45:E45"/>
    <mergeCell ref="A55:E55"/>
    <mergeCell ref="A65:E65"/>
    <mergeCell ref="A101:E101"/>
    <mergeCell ref="A85:E85"/>
    <mergeCell ref="A96:E96"/>
    <mergeCell ref="A97:A98"/>
    <mergeCell ref="B97:B98"/>
    <mergeCell ref="D97:D98"/>
    <mergeCell ref="E97:E98"/>
  </mergeCells>
  <pageMargins left="0.23622047244094491" right="0.23622047244094491" top="0.74803149606299213" bottom="0.74803149606299213" header="0.31496062992125984" footer="0.31496062992125984"/>
  <pageSetup paperSize="9" scale="69" fitToHeight="0"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D9F8-7F04-40BF-8D12-4A3A01E1F092}">
  <dimension ref="A1:D41"/>
  <sheetViews>
    <sheetView showGridLines="0" zoomScaleNormal="100" workbookViewId="0">
      <selection activeCell="E1" sqref="E1"/>
    </sheetView>
  </sheetViews>
  <sheetFormatPr defaultColWidth="8.58203125" defaultRowHeight="14.5"/>
  <cols>
    <col min="1" max="1" width="3.58203125" style="7" customWidth="1"/>
    <col min="2" max="2" width="62" style="7" customWidth="1"/>
    <col min="3" max="3" width="8.75" style="7" bestFit="1" customWidth="1"/>
    <col min="4" max="4" width="10.33203125" style="7" customWidth="1"/>
    <col min="5" max="16384" width="8.58203125" style="7"/>
  </cols>
  <sheetData>
    <row r="1" spans="1:4" ht="18.5">
      <c r="A1" s="3" t="s">
        <v>160</v>
      </c>
      <c r="B1" s="92"/>
      <c r="C1" s="92"/>
      <c r="D1" s="92"/>
    </row>
    <row r="2" spans="1:4" ht="18.5">
      <c r="A2" s="3"/>
      <c r="B2" s="92"/>
      <c r="C2" s="92"/>
      <c r="D2" s="92"/>
    </row>
    <row r="3" spans="1:4">
      <c r="A3" s="112"/>
      <c r="B3" s="112"/>
      <c r="C3" s="112"/>
      <c r="D3" s="112"/>
    </row>
    <row r="4" spans="1:4">
      <c r="A4" s="113" t="s">
        <v>161</v>
      </c>
      <c r="B4" s="114"/>
      <c r="C4" s="115" t="s">
        <v>2016</v>
      </c>
      <c r="D4" s="115" t="s">
        <v>162</v>
      </c>
    </row>
    <row r="5" spans="1:4">
      <c r="A5" s="83" t="s">
        <v>163</v>
      </c>
      <c r="B5" s="58"/>
      <c r="C5" s="330">
        <v>17.38</v>
      </c>
      <c r="D5" s="330">
        <v>18.2</v>
      </c>
    </row>
    <row r="6" spans="1:4">
      <c r="A6" s="83" t="s">
        <v>164</v>
      </c>
      <c r="B6" s="58"/>
      <c r="C6" s="330">
        <v>17.38</v>
      </c>
      <c r="D6" s="330">
        <v>18.2</v>
      </c>
    </row>
    <row r="7" spans="1:4">
      <c r="A7" s="83" t="s">
        <v>165</v>
      </c>
      <c r="B7" s="58"/>
      <c r="C7" s="330">
        <v>19.309999999999999</v>
      </c>
      <c r="D7" s="330">
        <v>20.41</v>
      </c>
    </row>
    <row r="8" spans="1:4">
      <c r="A8" s="83"/>
      <c r="B8" s="58"/>
      <c r="C8" s="116"/>
      <c r="D8" s="116"/>
    </row>
    <row r="9" spans="1:4">
      <c r="A9" s="113" t="s">
        <v>166</v>
      </c>
      <c r="B9" s="117"/>
      <c r="C9" s="115" t="str">
        <f>+C4</f>
        <v>31 Dec 2022</v>
      </c>
      <c r="D9" s="115" t="str">
        <f>+D4</f>
        <v>31 Dec 2021</v>
      </c>
    </row>
    <row r="10" spans="1:4">
      <c r="A10" s="83" t="s">
        <v>163</v>
      </c>
      <c r="B10" s="58"/>
      <c r="C10" s="330">
        <v>17.378</v>
      </c>
      <c r="D10" s="330">
        <v>18.2</v>
      </c>
    </row>
    <row r="11" spans="1:4">
      <c r="A11" s="83" t="s">
        <v>164</v>
      </c>
      <c r="B11" s="58"/>
      <c r="C11" s="330">
        <v>17.38</v>
      </c>
      <c r="D11" s="330">
        <v>18.2</v>
      </c>
    </row>
    <row r="12" spans="1:4">
      <c r="A12" s="83" t="s">
        <v>165</v>
      </c>
      <c r="B12" s="58"/>
      <c r="C12" s="330">
        <v>19.190000000000001</v>
      </c>
      <c r="D12" s="330">
        <v>20.190000000000001</v>
      </c>
    </row>
    <row r="13" spans="1:4">
      <c r="A13" s="83"/>
      <c r="B13" s="58"/>
      <c r="C13" s="58"/>
      <c r="D13" s="58"/>
    </row>
    <row r="14" spans="1:4" ht="44.25" customHeight="1">
      <c r="A14" s="848" t="s">
        <v>2214</v>
      </c>
      <c r="B14" s="848"/>
      <c r="C14" s="848"/>
      <c r="D14" s="848"/>
    </row>
    <row r="15" spans="1:4">
      <c r="A15" s="118"/>
      <c r="B15" s="118"/>
      <c r="C15" s="118"/>
      <c r="D15" s="118"/>
    </row>
    <row r="16" spans="1:4">
      <c r="A16" s="113" t="s">
        <v>167</v>
      </c>
      <c r="B16" s="119"/>
      <c r="C16" s="115" t="str">
        <f>+C4</f>
        <v>31 Dec 2022</v>
      </c>
      <c r="D16" s="115" t="str">
        <f>D9</f>
        <v>31 Dec 2021</v>
      </c>
    </row>
    <row r="17" spans="1:4">
      <c r="A17" s="83" t="s">
        <v>168</v>
      </c>
      <c r="B17" s="58"/>
      <c r="C17" s="64">
        <v>13967878034.027676</v>
      </c>
      <c r="D17" s="64">
        <v>13413378406.802797</v>
      </c>
    </row>
    <row r="18" spans="1:4">
      <c r="A18" s="83" t="s">
        <v>169</v>
      </c>
      <c r="B18" s="58"/>
      <c r="C18" s="153">
        <v>9979172040.9627666</v>
      </c>
      <c r="D18" s="153">
        <v>9040608803.4121666</v>
      </c>
    </row>
    <row r="19" spans="1:4">
      <c r="A19" s="83" t="s">
        <v>170</v>
      </c>
      <c r="B19" s="59"/>
      <c r="C19" s="153">
        <v>3988705993.064909</v>
      </c>
      <c r="D19" s="153">
        <v>4372769603.3906307</v>
      </c>
    </row>
    <row r="20" spans="1:4">
      <c r="A20" s="58"/>
      <c r="B20" s="59"/>
      <c r="C20" s="59"/>
      <c r="D20" s="60"/>
    </row>
    <row r="21" spans="1:4" ht="157.5" customHeight="1">
      <c r="A21" s="848" t="s">
        <v>2350</v>
      </c>
      <c r="B21" s="848"/>
      <c r="C21" s="848"/>
      <c r="D21" s="848"/>
    </row>
    <row r="22" spans="1:4" ht="59.5" customHeight="1">
      <c r="A22" s="404"/>
      <c r="B22" s="404"/>
      <c r="C22" s="404"/>
      <c r="D22" s="404"/>
    </row>
    <row r="23" spans="1:4">
      <c r="A23" s="121"/>
      <c r="B23" s="121"/>
      <c r="C23" s="121"/>
      <c r="D23" s="121"/>
    </row>
    <row r="24" spans="1:4">
      <c r="A24" s="121"/>
      <c r="B24" s="121"/>
      <c r="C24" s="121"/>
      <c r="D24" s="121"/>
    </row>
    <row r="25" spans="1:4">
      <c r="A25" s="121"/>
      <c r="B25" s="121"/>
      <c r="C25" s="121"/>
      <c r="D25" s="121"/>
    </row>
    <row r="26" spans="1:4">
      <c r="A26" s="121"/>
      <c r="B26" s="121"/>
      <c r="C26" s="121"/>
      <c r="D26" s="121"/>
    </row>
    <row r="27" spans="1:4">
      <c r="A27" s="121"/>
      <c r="B27" s="121"/>
      <c r="C27" s="121"/>
      <c r="D27" s="121"/>
    </row>
    <row r="28" spans="1:4">
      <c r="A28" s="121"/>
      <c r="B28" s="121"/>
      <c r="C28" s="121"/>
      <c r="D28" s="121"/>
    </row>
    <row r="29" spans="1:4">
      <c r="A29" s="121"/>
      <c r="B29" s="121"/>
      <c r="C29" s="121"/>
      <c r="D29" s="121"/>
    </row>
    <row r="30" spans="1:4">
      <c r="A30" s="121"/>
      <c r="B30" s="121"/>
      <c r="C30" s="121"/>
      <c r="D30" s="121"/>
    </row>
    <row r="31" spans="1:4">
      <c r="A31" s="121"/>
      <c r="B31" s="121"/>
      <c r="C31" s="121"/>
      <c r="D31" s="121"/>
    </row>
    <row r="32" spans="1:4">
      <c r="A32" s="121"/>
      <c r="B32" s="121"/>
      <c r="C32" s="121"/>
      <c r="D32" s="121"/>
    </row>
    <row r="33" spans="1:4">
      <c r="A33" s="121"/>
      <c r="B33" s="121"/>
      <c r="C33" s="121"/>
      <c r="D33" s="121"/>
    </row>
    <row r="34" spans="1:4">
      <c r="A34" s="121"/>
      <c r="B34" s="121"/>
      <c r="C34" s="121"/>
      <c r="D34" s="121"/>
    </row>
    <row r="35" spans="1:4">
      <c r="A35" s="121"/>
      <c r="B35" s="121"/>
      <c r="C35" s="121"/>
      <c r="D35" s="121"/>
    </row>
    <row r="36" spans="1:4">
      <c r="A36" s="121"/>
      <c r="B36" s="121"/>
      <c r="C36" s="121"/>
      <c r="D36" s="121"/>
    </row>
    <row r="37" spans="1:4">
      <c r="A37" s="9"/>
      <c r="B37" s="9"/>
      <c r="C37" s="9"/>
      <c r="D37" s="9"/>
    </row>
    <row r="38" spans="1:4">
      <c r="A38" s="9"/>
      <c r="B38" s="9"/>
      <c r="C38" s="9"/>
      <c r="D38" s="9"/>
    </row>
    <row r="39" spans="1:4">
      <c r="A39" s="9"/>
      <c r="B39" s="9"/>
      <c r="C39" s="9"/>
      <c r="D39" s="9"/>
    </row>
    <row r="40" spans="1:4">
      <c r="A40" s="9"/>
      <c r="B40" s="9"/>
      <c r="C40" s="9"/>
      <c r="D40" s="9"/>
    </row>
    <row r="41" spans="1:4">
      <c r="A41" s="9"/>
      <c r="B41" s="9"/>
      <c r="C41" s="9"/>
      <c r="D41" s="9"/>
    </row>
  </sheetData>
  <mergeCells count="2">
    <mergeCell ref="A21:D21"/>
    <mergeCell ref="A14:D14"/>
  </mergeCells>
  <pageMargins left="0.70866141732283472" right="0.70866141732283472" top="0.74803149606299213" bottom="0.74803149606299213" header="0.31496062992125984" footer="0.31496062992125984"/>
  <pageSetup paperSize="9" scale="90" orientation="portrait" r:id="rId1"/>
  <customProperties>
    <customPr name="_pios_id" r:id="rId2"/>
  </customProperties>
  <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7346B-9F93-47E7-B292-B0CA06E6FBAE}">
  <sheetPr>
    <pageSetUpPr fitToPage="1"/>
  </sheetPr>
  <dimension ref="A1:S101"/>
  <sheetViews>
    <sheetView showGridLines="0" zoomScaleNormal="100" zoomScalePageLayoutView="90" workbookViewId="0">
      <selection activeCell="F3" sqref="F3"/>
    </sheetView>
  </sheetViews>
  <sheetFormatPr defaultColWidth="8.25" defaultRowHeight="14.5"/>
  <cols>
    <col min="1" max="1" width="4.83203125" style="7" customWidth="1"/>
    <col min="2" max="2" width="63.58203125" style="7" customWidth="1"/>
    <col min="3" max="4" width="12.58203125" style="7" customWidth="1"/>
    <col min="5" max="5" width="11.33203125" style="7" customWidth="1"/>
    <col min="6" max="6" width="10.83203125" style="7" bestFit="1" customWidth="1"/>
    <col min="7" max="7" width="10.75" style="7" bestFit="1" customWidth="1"/>
    <col min="8" max="8" width="8.25" style="7"/>
    <col min="9" max="9" width="15.33203125" style="7" bestFit="1" customWidth="1"/>
    <col min="10" max="16384" width="8.25" style="7"/>
  </cols>
  <sheetData>
    <row r="1" spans="1:19" ht="18.5">
      <c r="A1" s="3" t="s">
        <v>2256</v>
      </c>
      <c r="B1" s="306"/>
      <c r="C1" s="9"/>
      <c r="D1" s="9"/>
      <c r="E1" s="9"/>
    </row>
    <row r="2" spans="1:19">
      <c r="A2" s="9"/>
      <c r="B2" s="9"/>
      <c r="C2" s="9"/>
      <c r="D2" s="9"/>
      <c r="E2" s="9"/>
    </row>
    <row r="3" spans="1:19">
      <c r="A3" s="307"/>
      <c r="B3" s="307"/>
      <c r="C3" s="307"/>
      <c r="D3" s="307"/>
      <c r="E3" s="307"/>
      <c r="F3" s="308"/>
      <c r="G3" s="308"/>
      <c r="H3" s="308"/>
      <c r="I3" s="308"/>
      <c r="J3" s="308"/>
      <c r="K3" s="308"/>
      <c r="L3" s="308"/>
      <c r="M3" s="308"/>
      <c r="N3" s="308"/>
      <c r="O3" s="308"/>
      <c r="P3" s="308"/>
      <c r="Q3" s="308"/>
      <c r="R3" s="308"/>
      <c r="S3" s="308"/>
    </row>
    <row r="4" spans="1:19">
      <c r="A4" s="6"/>
      <c r="B4" s="6"/>
      <c r="C4" s="100" t="s">
        <v>118</v>
      </c>
      <c r="D4" s="100" t="s">
        <v>119</v>
      </c>
      <c r="E4" s="100" t="s">
        <v>120</v>
      </c>
    </row>
    <row r="5" spans="1:19" ht="73.5" customHeight="1">
      <c r="A5" s="6"/>
      <c r="B5" s="158"/>
      <c r="C5" s="36" t="s">
        <v>942</v>
      </c>
      <c r="D5" s="36" t="s">
        <v>943</v>
      </c>
      <c r="E5" s="876" t="s">
        <v>944</v>
      </c>
    </row>
    <row r="6" spans="1:19" ht="50.5" customHeight="1">
      <c r="A6" s="136" t="s">
        <v>2026</v>
      </c>
      <c r="B6" s="158"/>
      <c r="C6" s="180" t="s">
        <v>945</v>
      </c>
      <c r="D6" s="180" t="s">
        <v>945</v>
      </c>
      <c r="E6" s="878"/>
    </row>
    <row r="7" spans="1:19">
      <c r="A7" s="994" t="s">
        <v>946</v>
      </c>
      <c r="B7" s="994"/>
      <c r="C7" s="994"/>
      <c r="D7" s="994"/>
      <c r="E7" s="994"/>
    </row>
    <row r="8" spans="1:19">
      <c r="A8" s="17">
        <v>1</v>
      </c>
      <c r="B8" s="10" t="s">
        <v>947</v>
      </c>
      <c r="C8" s="18">
        <v>35003729784.080002</v>
      </c>
      <c r="D8" s="18">
        <v>35003729784.080002</v>
      </c>
      <c r="E8" s="12"/>
    </row>
    <row r="9" spans="1:19">
      <c r="A9" s="17">
        <v>2</v>
      </c>
      <c r="B9" s="10" t="s">
        <v>948</v>
      </c>
      <c r="C9" s="18">
        <v>798020979.80996215</v>
      </c>
      <c r="D9" s="18">
        <v>783654618.85000229</v>
      </c>
      <c r="E9" s="12"/>
    </row>
    <row r="10" spans="1:19">
      <c r="A10" s="17">
        <v>3</v>
      </c>
      <c r="B10" s="10" t="s">
        <v>949</v>
      </c>
      <c r="C10" s="18">
        <v>4117463624.3800025</v>
      </c>
      <c r="D10" s="18">
        <v>4086263475.1100011</v>
      </c>
      <c r="E10" s="12"/>
    </row>
    <row r="11" spans="1:19">
      <c r="A11" s="17">
        <v>4</v>
      </c>
      <c r="B11" s="10" t="s">
        <v>950</v>
      </c>
      <c r="C11" s="18">
        <v>98546300882.538498</v>
      </c>
      <c r="D11" s="18">
        <v>98690397502.998489</v>
      </c>
      <c r="E11" s="12"/>
    </row>
    <row r="12" spans="1:19">
      <c r="A12" s="17">
        <v>5</v>
      </c>
      <c r="B12" s="10" t="s">
        <v>951</v>
      </c>
      <c r="C12" s="18">
        <f>20754451415.54-C13</f>
        <v>20606014726.190002</v>
      </c>
      <c r="D12" s="18">
        <f>14658321452.26-D13</f>
        <v>14636335790.1</v>
      </c>
      <c r="E12" s="12"/>
    </row>
    <row r="13" spans="1:19">
      <c r="A13" s="17">
        <v>6</v>
      </c>
      <c r="B13" s="634" t="s">
        <v>952</v>
      </c>
      <c r="C13" s="741">
        <v>148436689.34999999</v>
      </c>
      <c r="D13" s="741">
        <v>21985662.16</v>
      </c>
      <c r="E13" s="742"/>
    </row>
    <row r="14" spans="1:19" hidden="1">
      <c r="A14" s="17">
        <v>7</v>
      </c>
      <c r="B14" s="743" t="s">
        <v>953</v>
      </c>
      <c r="C14" s="744"/>
      <c r="D14" s="744"/>
      <c r="E14" s="742" t="s">
        <v>838</v>
      </c>
    </row>
    <row r="15" spans="1:19">
      <c r="A15" s="17">
        <v>8</v>
      </c>
      <c r="B15" s="10" t="s">
        <v>954</v>
      </c>
      <c r="C15" s="18">
        <v>11597206240.25</v>
      </c>
      <c r="D15" s="289"/>
      <c r="E15" s="12"/>
    </row>
    <row r="16" spans="1:19">
      <c r="A16" s="17">
        <v>9</v>
      </c>
      <c r="B16" s="10" t="s">
        <v>95</v>
      </c>
      <c r="C16" s="18">
        <v>1152702706.2599998</v>
      </c>
      <c r="D16" s="18">
        <v>408849828.55000013</v>
      </c>
      <c r="E16" s="12" t="s">
        <v>838</v>
      </c>
    </row>
    <row r="17" spans="1:9">
      <c r="A17" s="17">
        <v>10</v>
      </c>
      <c r="B17" s="10" t="s">
        <v>955</v>
      </c>
      <c r="C17" s="18">
        <v>423354207.38000017</v>
      </c>
      <c r="D17" s="18">
        <v>416699768.94000024</v>
      </c>
      <c r="E17" s="12"/>
    </row>
    <row r="18" spans="1:9">
      <c r="A18" s="17">
        <v>11</v>
      </c>
      <c r="B18" s="10" t="s">
        <v>956</v>
      </c>
      <c r="C18" s="18">
        <v>2819343207.1699877</v>
      </c>
      <c r="D18" s="18">
        <v>1683229576.0200014</v>
      </c>
      <c r="E18" s="12"/>
    </row>
    <row r="19" spans="1:9">
      <c r="A19" s="17">
        <v>12</v>
      </c>
      <c r="B19" s="13" t="s">
        <v>957</v>
      </c>
      <c r="C19" s="18">
        <v>182534639.99000001</v>
      </c>
      <c r="D19" s="18">
        <v>182161888.99000001</v>
      </c>
      <c r="E19" s="12" t="s">
        <v>846</v>
      </c>
    </row>
    <row r="20" spans="1:9">
      <c r="A20" s="17">
        <v>13</v>
      </c>
      <c r="B20" s="48" t="s">
        <v>958</v>
      </c>
      <c r="C20" s="18">
        <v>303006455.22129023</v>
      </c>
      <c r="D20" s="18">
        <v>206422454.29129004</v>
      </c>
      <c r="E20" s="12"/>
    </row>
    <row r="21" spans="1:9">
      <c r="A21" s="17">
        <v>14</v>
      </c>
      <c r="B21" s="13" t="s">
        <v>959</v>
      </c>
      <c r="C21" s="18">
        <v>243641185.77000001</v>
      </c>
      <c r="D21" s="18">
        <v>187420166.72</v>
      </c>
      <c r="E21" s="12" t="s">
        <v>934</v>
      </c>
    </row>
    <row r="22" spans="1:9" hidden="1">
      <c r="A22" s="17">
        <v>15</v>
      </c>
      <c r="B22" s="48" t="s">
        <v>960</v>
      </c>
      <c r="C22" s="18"/>
      <c r="D22" s="289"/>
      <c r="E22" s="12"/>
    </row>
    <row r="23" spans="1:9">
      <c r="A23" s="23">
        <v>16</v>
      </c>
      <c r="B23" s="22" t="s">
        <v>961</v>
      </c>
      <c r="C23" s="300">
        <v>175515579502.62976</v>
      </c>
      <c r="D23" s="300">
        <v>155937568461.09979</v>
      </c>
      <c r="E23" s="57"/>
      <c r="I23" s="312"/>
    </row>
    <row r="24" spans="1:9">
      <c r="A24" s="934" t="s">
        <v>962</v>
      </c>
      <c r="B24" s="934"/>
      <c r="C24" s="934"/>
      <c r="D24" s="934"/>
      <c r="E24" s="934"/>
    </row>
    <row r="25" spans="1:9">
      <c r="A25" s="17">
        <v>1</v>
      </c>
      <c r="B25" s="10" t="s">
        <v>963</v>
      </c>
      <c r="C25" s="18">
        <v>12300989279.060013</v>
      </c>
      <c r="D25" s="18">
        <v>12300568482.050022</v>
      </c>
      <c r="E25" s="12"/>
    </row>
    <row r="26" spans="1:9">
      <c r="A26" s="17">
        <v>2</v>
      </c>
      <c r="B26" s="10" t="s">
        <v>949</v>
      </c>
      <c r="C26" s="18">
        <v>4432203051.8700018</v>
      </c>
      <c r="D26" s="18">
        <v>4422870489.9600029</v>
      </c>
      <c r="E26" s="12"/>
    </row>
    <row r="27" spans="1:9">
      <c r="A27" s="17">
        <v>3</v>
      </c>
      <c r="B27" s="13" t="s">
        <v>964</v>
      </c>
      <c r="C27" s="18">
        <v>-58113030.68</v>
      </c>
      <c r="D27" s="18">
        <v>-58113030.68</v>
      </c>
      <c r="E27" s="12" t="s">
        <v>867</v>
      </c>
    </row>
    <row r="28" spans="1:9">
      <c r="A28" s="17">
        <v>4</v>
      </c>
      <c r="B28" s="10" t="s">
        <v>965</v>
      </c>
      <c r="C28" s="18">
        <v>81468364540.639954</v>
      </c>
      <c r="D28" s="18">
        <v>82403069363.839996</v>
      </c>
      <c r="E28" s="12"/>
    </row>
    <row r="29" spans="1:9">
      <c r="A29" s="17">
        <v>5</v>
      </c>
      <c r="B29" s="10" t="s">
        <v>966</v>
      </c>
      <c r="C29" s="18">
        <v>7637942064.1600037</v>
      </c>
      <c r="D29" s="289"/>
      <c r="E29" s="12"/>
    </row>
    <row r="30" spans="1:9">
      <c r="A30" s="17">
        <v>6</v>
      </c>
      <c r="B30" s="10" t="s">
        <v>967</v>
      </c>
      <c r="C30" s="18">
        <v>11662155000</v>
      </c>
      <c r="D30" s="289"/>
      <c r="E30" s="12"/>
    </row>
    <row r="31" spans="1:9">
      <c r="A31" s="17">
        <v>7</v>
      </c>
      <c r="B31" s="10" t="s">
        <v>968</v>
      </c>
      <c r="C31" s="18">
        <v>37438488755.950012</v>
      </c>
      <c r="D31" s="18">
        <v>37498053508.600006</v>
      </c>
      <c r="E31" s="12"/>
    </row>
    <row r="32" spans="1:9">
      <c r="A32" s="17">
        <v>8</v>
      </c>
      <c r="B32" s="10" t="s">
        <v>969</v>
      </c>
      <c r="C32" s="18">
        <v>3848628167.5200076</v>
      </c>
      <c r="D32" s="18">
        <v>3476927322.3200326</v>
      </c>
      <c r="E32" s="12"/>
    </row>
    <row r="33" spans="1:5">
      <c r="A33" s="17">
        <v>9</v>
      </c>
      <c r="B33" s="10" t="s">
        <v>970</v>
      </c>
      <c r="C33" s="18">
        <v>1008073297.1326889</v>
      </c>
      <c r="D33" s="18">
        <v>837983338.55668902</v>
      </c>
      <c r="E33" s="12"/>
    </row>
    <row r="34" spans="1:5">
      <c r="A34" s="17">
        <v>10</v>
      </c>
      <c r="B34" s="48" t="s">
        <v>971</v>
      </c>
      <c r="C34" s="18">
        <v>1384071683.4599998</v>
      </c>
      <c r="D34" s="18">
        <v>1384071683.4599998</v>
      </c>
      <c r="E34" s="12" t="s">
        <v>894</v>
      </c>
    </row>
    <row r="35" spans="1:5" hidden="1">
      <c r="A35" s="17">
        <v>11</v>
      </c>
      <c r="B35" s="48" t="s">
        <v>972</v>
      </c>
      <c r="C35" s="18"/>
      <c r="D35" s="289"/>
      <c r="E35" s="12"/>
    </row>
    <row r="36" spans="1:5">
      <c r="A36" s="23">
        <v>12</v>
      </c>
      <c r="B36" s="22" t="s">
        <v>973</v>
      </c>
      <c r="C36" s="300">
        <v>161180915839.79269</v>
      </c>
      <c r="D36" s="300">
        <v>142323544188.78674</v>
      </c>
      <c r="E36" s="57"/>
    </row>
    <row r="37" spans="1:5" ht="15" customHeight="1">
      <c r="A37" s="188" t="s">
        <v>974</v>
      </c>
      <c r="B37" s="158"/>
      <c r="C37" s="309"/>
      <c r="D37" s="309"/>
      <c r="E37" s="141"/>
    </row>
    <row r="38" spans="1:5" ht="15" customHeight="1">
      <c r="A38" s="17">
        <v>1</v>
      </c>
      <c r="B38" s="10" t="s">
        <v>975</v>
      </c>
      <c r="C38" s="309"/>
      <c r="D38" s="309"/>
      <c r="E38" s="141"/>
    </row>
    <row r="39" spans="1:5">
      <c r="A39" s="17">
        <v>2</v>
      </c>
      <c r="B39" s="10" t="s">
        <v>976</v>
      </c>
      <c r="C39" s="43">
        <f>+C40+C41</f>
        <v>3585814086.8199997</v>
      </c>
      <c r="D39" s="43">
        <f>+D40+D41</f>
        <v>3585814086.8199997</v>
      </c>
      <c r="E39" s="12"/>
    </row>
    <row r="40" spans="1:5">
      <c r="A40" s="17">
        <v>3</v>
      </c>
      <c r="B40" s="13" t="s">
        <v>977</v>
      </c>
      <c r="C40" s="18">
        <v>217217386.81999993</v>
      </c>
      <c r="D40" s="18">
        <v>217217386.81999993</v>
      </c>
      <c r="E40" s="12" t="s">
        <v>820</v>
      </c>
    </row>
    <row r="41" spans="1:5">
      <c r="A41" s="17">
        <v>4</v>
      </c>
      <c r="B41" s="13" t="s">
        <v>978</v>
      </c>
      <c r="C41" s="18">
        <v>3368596700</v>
      </c>
      <c r="D41" s="18">
        <v>3368596700</v>
      </c>
      <c r="E41" s="12" t="s">
        <v>820</v>
      </c>
    </row>
    <row r="42" spans="1:5">
      <c r="A42" s="17">
        <v>5</v>
      </c>
      <c r="B42" s="48" t="s">
        <v>979</v>
      </c>
      <c r="C42" s="18">
        <v>-656077141.954</v>
      </c>
      <c r="D42" s="18">
        <v>-361047824.08800006</v>
      </c>
      <c r="E42" s="12" t="s">
        <v>826</v>
      </c>
    </row>
    <row r="43" spans="1:5">
      <c r="A43" s="17">
        <v>6</v>
      </c>
      <c r="B43" s="13" t="s">
        <v>980</v>
      </c>
      <c r="C43" s="18">
        <v>-336582920.47000003</v>
      </c>
      <c r="D43" s="18">
        <v>-336582920.47000003</v>
      </c>
      <c r="E43" s="12" t="s">
        <v>841</v>
      </c>
    </row>
    <row r="44" spans="1:5">
      <c r="A44" s="17">
        <v>7</v>
      </c>
      <c r="B44" s="48" t="s">
        <v>981</v>
      </c>
      <c r="C44" s="18">
        <v>2172137183.0016017</v>
      </c>
      <c r="D44" s="18">
        <v>2123101036.6400008</v>
      </c>
      <c r="E44" s="12" t="s">
        <v>826</v>
      </c>
    </row>
    <row r="45" spans="1:5">
      <c r="A45" s="17">
        <v>8</v>
      </c>
      <c r="B45" s="48" t="s">
        <v>982</v>
      </c>
      <c r="C45" s="18">
        <v>9114705096.132206</v>
      </c>
      <c r="D45" s="18">
        <v>8266156972.9442186</v>
      </c>
      <c r="E45" s="12"/>
    </row>
    <row r="46" spans="1:5">
      <c r="A46" s="17">
        <v>9</v>
      </c>
      <c r="B46" s="13" t="s">
        <v>983</v>
      </c>
      <c r="C46" s="18">
        <v>8406082450.3900003</v>
      </c>
      <c r="D46" s="18">
        <v>7772633491.8800001</v>
      </c>
      <c r="E46" s="12" t="s">
        <v>824</v>
      </c>
    </row>
    <row r="47" spans="1:5">
      <c r="A47" s="17">
        <v>10</v>
      </c>
      <c r="B47" s="13" t="s">
        <v>984</v>
      </c>
      <c r="C47" s="18">
        <v>-305436380.54000002</v>
      </c>
      <c r="D47" s="18">
        <v>-288778804.80000001</v>
      </c>
      <c r="E47" s="12" t="s">
        <v>826</v>
      </c>
    </row>
    <row r="48" spans="1:5">
      <c r="A48" s="17">
        <v>11</v>
      </c>
      <c r="B48" s="13" t="s">
        <v>985</v>
      </c>
      <c r="C48" s="18">
        <v>1014059026.28</v>
      </c>
      <c r="D48" s="18">
        <v>782302285.86000001</v>
      </c>
      <c r="E48" s="12" t="s">
        <v>833</v>
      </c>
    </row>
    <row r="49" spans="1:5">
      <c r="A49" s="17">
        <v>12</v>
      </c>
      <c r="B49" s="10" t="s">
        <v>986</v>
      </c>
      <c r="C49" s="18">
        <v>118084438.88418546</v>
      </c>
      <c r="D49" s="289"/>
      <c r="E49" s="12"/>
    </row>
    <row r="50" spans="1:5">
      <c r="A50" s="23">
        <v>13</v>
      </c>
      <c r="B50" s="22" t="s">
        <v>987</v>
      </c>
      <c r="C50" s="213">
        <v>14334663662.883993</v>
      </c>
      <c r="D50" s="213">
        <v>13614024272.316219</v>
      </c>
      <c r="E50" s="57"/>
    </row>
    <row r="51" spans="1:5">
      <c r="A51" s="136"/>
      <c r="B51" s="9"/>
      <c r="C51" s="9"/>
      <c r="D51" s="9"/>
      <c r="E51" s="9"/>
    </row>
    <row r="52" spans="1:5" ht="67.5" customHeight="1">
      <c r="A52" s="835" t="s">
        <v>2290</v>
      </c>
      <c r="B52" s="835"/>
      <c r="C52" s="835"/>
      <c r="D52" s="835"/>
      <c r="E52" s="835"/>
    </row>
    <row r="53" spans="1:5">
      <c r="A53" s="2"/>
      <c r="B53" s="2"/>
      <c r="C53" s="2"/>
      <c r="D53" s="2"/>
      <c r="E53" s="2"/>
    </row>
    <row r="54" spans="1:5">
      <c r="A54" s="6"/>
      <c r="B54" s="6"/>
      <c r="C54" s="100" t="s">
        <v>118</v>
      </c>
      <c r="D54" s="100" t="s">
        <v>119</v>
      </c>
      <c r="E54" s="100" t="s">
        <v>120</v>
      </c>
    </row>
    <row r="55" spans="1:5" ht="73.5" customHeight="1">
      <c r="A55" s="6"/>
      <c r="B55" s="158"/>
      <c r="C55" s="36" t="s">
        <v>942</v>
      </c>
      <c r="D55" s="36" t="s">
        <v>943</v>
      </c>
      <c r="E55" s="876" t="s">
        <v>944</v>
      </c>
    </row>
    <row r="56" spans="1:5" ht="50.5" customHeight="1">
      <c r="A56" s="136" t="s">
        <v>361</v>
      </c>
      <c r="B56" s="158"/>
      <c r="C56" s="180" t="s">
        <v>945</v>
      </c>
      <c r="D56" s="180" t="s">
        <v>945</v>
      </c>
      <c r="E56" s="878"/>
    </row>
    <row r="57" spans="1:5">
      <c r="A57" s="994" t="s">
        <v>946</v>
      </c>
      <c r="B57" s="994"/>
      <c r="C57" s="994"/>
      <c r="D57" s="994"/>
      <c r="E57" s="994"/>
    </row>
    <row r="58" spans="1:5">
      <c r="A58" s="17">
        <v>1</v>
      </c>
      <c r="B58" s="10" t="s">
        <v>947</v>
      </c>
      <c r="C58" s="18">
        <v>32846382277.23</v>
      </c>
      <c r="D58" s="18">
        <v>32846382277.23</v>
      </c>
      <c r="E58" s="12"/>
    </row>
    <row r="59" spans="1:5">
      <c r="A59" s="17">
        <v>2</v>
      </c>
      <c r="B59" s="10" t="s">
        <v>948</v>
      </c>
      <c r="C59" s="18">
        <v>540968453.23999286</v>
      </c>
      <c r="D59" s="18">
        <v>525813684.61001945</v>
      </c>
      <c r="E59" s="12"/>
    </row>
    <row r="60" spans="1:5">
      <c r="A60" s="17">
        <v>3</v>
      </c>
      <c r="B60" s="10" t="s">
        <v>949</v>
      </c>
      <c r="C60" s="18">
        <v>3467235581.9900022</v>
      </c>
      <c r="D60" s="18">
        <v>3427341813.5300031</v>
      </c>
      <c r="E60" s="12"/>
    </row>
    <row r="61" spans="1:5">
      <c r="A61" s="17">
        <v>4</v>
      </c>
      <c r="B61" s="10" t="s">
        <v>950</v>
      </c>
      <c r="C61" s="18">
        <v>96947029515.830017</v>
      </c>
      <c r="D61" s="18">
        <v>96966854116.960022</v>
      </c>
      <c r="E61" s="12"/>
    </row>
    <row r="62" spans="1:5">
      <c r="A62" s="17">
        <v>5</v>
      </c>
      <c r="B62" s="10" t="s">
        <v>951</v>
      </c>
      <c r="C62" s="18">
        <f>22782145392.23</f>
        <v>22782145392.23</v>
      </c>
      <c r="D62" s="18">
        <v>16092537415.459999</v>
      </c>
      <c r="E62" s="12"/>
    </row>
    <row r="63" spans="1:5">
      <c r="A63" s="17">
        <v>6</v>
      </c>
      <c r="B63" s="10" t="s">
        <v>952</v>
      </c>
      <c r="C63" s="18">
        <v>162640549.28</v>
      </c>
      <c r="D63" s="18">
        <v>36490717.119999997</v>
      </c>
      <c r="E63" s="12"/>
    </row>
    <row r="64" spans="1:5">
      <c r="A64" s="17">
        <v>7</v>
      </c>
      <c r="B64" s="13" t="s">
        <v>953</v>
      </c>
      <c r="C64" s="18">
        <v>13168781.65</v>
      </c>
      <c r="D64" s="18">
        <v>13168781.65</v>
      </c>
      <c r="E64" s="12" t="s">
        <v>838</v>
      </c>
    </row>
    <row r="65" spans="1:5">
      <c r="A65" s="17">
        <v>8</v>
      </c>
      <c r="B65" s="10" t="s">
        <v>954</v>
      </c>
      <c r="C65" s="18">
        <v>13136586236.91</v>
      </c>
      <c r="D65" s="289"/>
      <c r="E65" s="12"/>
    </row>
    <row r="66" spans="1:5">
      <c r="A66" s="17">
        <v>9</v>
      </c>
      <c r="B66" s="10" t="s">
        <v>95</v>
      </c>
      <c r="C66" s="18">
        <v>1212064708.1799998</v>
      </c>
      <c r="D66" s="18">
        <v>443685707.57000011</v>
      </c>
      <c r="E66" s="12" t="s">
        <v>838</v>
      </c>
    </row>
    <row r="67" spans="1:5">
      <c r="A67" s="17">
        <v>10</v>
      </c>
      <c r="B67" s="10" t="s">
        <v>955</v>
      </c>
      <c r="C67" s="18">
        <v>445938511.14999986</v>
      </c>
      <c r="D67" s="18">
        <v>428529125.33999985</v>
      </c>
      <c r="E67" s="12"/>
    </row>
    <row r="68" spans="1:5">
      <c r="A68" s="17">
        <v>11</v>
      </c>
      <c r="B68" s="10" t="s">
        <v>956</v>
      </c>
      <c r="C68" s="18">
        <v>2419237538.6800065</v>
      </c>
      <c r="D68" s="18">
        <v>1509698986.23</v>
      </c>
      <c r="E68" s="12"/>
    </row>
    <row r="69" spans="1:5">
      <c r="A69" s="17">
        <v>12</v>
      </c>
      <c r="B69" s="13" t="s">
        <v>957</v>
      </c>
      <c r="C69" s="18">
        <v>85985035.970000014</v>
      </c>
      <c r="D69" s="18">
        <v>85852104.970000014</v>
      </c>
      <c r="E69" s="12" t="s">
        <v>846</v>
      </c>
    </row>
    <row r="70" spans="1:5">
      <c r="A70" s="17">
        <v>13</v>
      </c>
      <c r="B70" s="48" t="s">
        <v>958</v>
      </c>
      <c r="C70" s="18">
        <v>141351178.42999992</v>
      </c>
      <c r="D70" s="18">
        <v>108609028.00000006</v>
      </c>
      <c r="E70" s="12"/>
    </row>
    <row r="71" spans="1:5">
      <c r="A71" s="17">
        <v>14</v>
      </c>
      <c r="B71" s="13" t="s">
        <v>959</v>
      </c>
      <c r="C71" s="18">
        <v>134560398.84000003</v>
      </c>
      <c r="D71" s="18">
        <v>103190801.28000006</v>
      </c>
      <c r="E71" s="12" t="s">
        <v>934</v>
      </c>
    </row>
    <row r="72" spans="1:5">
      <c r="A72" s="17">
        <v>15</v>
      </c>
      <c r="B72" s="48" t="s">
        <v>960</v>
      </c>
      <c r="C72" s="18">
        <v>8493784.1199999992</v>
      </c>
      <c r="D72" s="289"/>
      <c r="E72" s="12"/>
    </row>
    <row r="73" spans="1:5">
      <c r="A73" s="23">
        <v>16</v>
      </c>
      <c r="B73" s="22" t="s">
        <v>961</v>
      </c>
      <c r="C73" s="300">
        <f>+C58+C59+C60+C61+C62+C65+C66+C67+C68+C70+C72+C63</f>
        <v>174110073727.26999</v>
      </c>
      <c r="D73" s="300">
        <f>+D58+D59+D60+D61+D62+D65+D66+D67+D68+D70+D72+D63</f>
        <v>152385942872.05005</v>
      </c>
      <c r="E73" s="57"/>
    </row>
    <row r="74" spans="1:5">
      <c r="A74" s="934" t="s">
        <v>962</v>
      </c>
      <c r="B74" s="934"/>
      <c r="C74" s="934"/>
      <c r="D74" s="934"/>
      <c r="E74" s="934"/>
    </row>
    <row r="75" spans="1:5">
      <c r="A75" s="17">
        <v>1</v>
      </c>
      <c r="B75" s="10" t="s">
        <v>963</v>
      </c>
      <c r="C75" s="18">
        <v>16650351364.210001</v>
      </c>
      <c r="D75" s="18">
        <v>16581550672.389984</v>
      </c>
      <c r="E75" s="12"/>
    </row>
    <row r="76" spans="1:5">
      <c r="A76" s="17">
        <v>2</v>
      </c>
      <c r="B76" s="10" t="s">
        <v>949</v>
      </c>
      <c r="C76" s="18">
        <v>2265921856.5900011</v>
      </c>
      <c r="D76" s="18">
        <v>2285422588.2200017</v>
      </c>
      <c r="E76" s="12"/>
    </row>
    <row r="77" spans="1:5">
      <c r="A77" s="17">
        <v>3</v>
      </c>
      <c r="B77" s="13" t="s">
        <v>964</v>
      </c>
      <c r="C77" s="18">
        <v>-18724885.440000001</v>
      </c>
      <c r="D77" s="18">
        <v>-18724885.440000001</v>
      </c>
      <c r="E77" s="12" t="s">
        <v>867</v>
      </c>
    </row>
    <row r="78" spans="1:5">
      <c r="A78" s="17">
        <v>4</v>
      </c>
      <c r="B78" s="10" t="s">
        <v>965</v>
      </c>
      <c r="C78" s="18">
        <v>77898347178.659988</v>
      </c>
      <c r="D78" s="18">
        <v>79830212114.750015</v>
      </c>
      <c r="E78" s="12"/>
    </row>
    <row r="79" spans="1:5">
      <c r="A79" s="17">
        <v>5</v>
      </c>
      <c r="B79" s="10" t="s">
        <v>966</v>
      </c>
      <c r="C79" s="18">
        <v>8772974319.8399963</v>
      </c>
      <c r="D79" s="289"/>
      <c r="E79" s="12"/>
    </row>
    <row r="80" spans="1:5">
      <c r="A80" s="17">
        <v>6</v>
      </c>
      <c r="B80" s="10" t="s">
        <v>967</v>
      </c>
      <c r="C80" s="18">
        <v>13210168000</v>
      </c>
      <c r="D80" s="289"/>
      <c r="E80" s="12"/>
    </row>
    <row r="81" spans="1:5">
      <c r="A81" s="17">
        <v>7</v>
      </c>
      <c r="B81" s="10" t="s">
        <v>968</v>
      </c>
      <c r="C81" s="18">
        <v>34894797993.020004</v>
      </c>
      <c r="D81" s="18">
        <v>34952500776.800003</v>
      </c>
      <c r="E81" s="12"/>
    </row>
    <row r="82" spans="1:5">
      <c r="A82" s="17">
        <v>8</v>
      </c>
      <c r="B82" s="10" t="s">
        <v>969</v>
      </c>
      <c r="C82" s="18">
        <v>3134128347.3299837</v>
      </c>
      <c r="D82" s="18">
        <v>2731138196.4599829</v>
      </c>
      <c r="E82" s="12"/>
    </row>
    <row r="83" spans="1:5">
      <c r="A83" s="17">
        <v>9</v>
      </c>
      <c r="B83" s="10" t="s">
        <v>970</v>
      </c>
      <c r="C83" s="18">
        <v>1108945956.5080004</v>
      </c>
      <c r="D83" s="18">
        <v>825881063.25600016</v>
      </c>
      <c r="E83" s="12"/>
    </row>
    <row r="84" spans="1:5">
      <c r="A84" s="17">
        <v>10</v>
      </c>
      <c r="B84" s="48" t="s">
        <v>971</v>
      </c>
      <c r="C84" s="18">
        <v>1982351771.6100001</v>
      </c>
      <c r="D84" s="18">
        <v>1982351771.6100001</v>
      </c>
      <c r="E84" s="12" t="s">
        <v>894</v>
      </c>
    </row>
    <row r="85" spans="1:5">
      <c r="A85" s="17">
        <v>11</v>
      </c>
      <c r="B85" s="48" t="s">
        <v>972</v>
      </c>
      <c r="C85" s="18">
        <v>7694612.8499999996</v>
      </c>
      <c r="D85" s="289"/>
      <c r="E85" s="12"/>
    </row>
    <row r="86" spans="1:5">
      <c r="A86" s="23">
        <v>12</v>
      </c>
      <c r="B86" s="22" t="s">
        <v>973</v>
      </c>
      <c r="C86" s="300">
        <f>+C75+C76+C78+C79+C80+C81+C82+C83+C84+C85</f>
        <v>159925681400.61798</v>
      </c>
      <c r="D86" s="300">
        <f>+D75+D76+D78+D79+D80+D81+D82+D83+D84+D85</f>
        <v>139189057183.48596</v>
      </c>
      <c r="E86" s="57"/>
    </row>
    <row r="87" spans="1:5">
      <c r="A87" s="188" t="s">
        <v>974</v>
      </c>
      <c r="B87" s="158"/>
      <c r="C87" s="309"/>
      <c r="D87" s="309"/>
      <c r="E87" s="141"/>
    </row>
    <row r="88" spans="1:5">
      <c r="A88" s="17">
        <v>1</v>
      </c>
      <c r="B88" s="10" t="s">
        <v>975</v>
      </c>
      <c r="C88" s="309"/>
      <c r="D88" s="309"/>
      <c r="E88" s="141"/>
    </row>
    <row r="89" spans="1:5">
      <c r="A89" s="17">
        <v>2</v>
      </c>
      <c r="B89" s="10" t="s">
        <v>976</v>
      </c>
      <c r="C89" s="43">
        <f>+C90+C91</f>
        <v>3459036926.8299999</v>
      </c>
      <c r="D89" s="43">
        <f>+D90+D91</f>
        <v>3459036926.8299999</v>
      </c>
      <c r="E89" s="12"/>
    </row>
    <row r="90" spans="1:5">
      <c r="A90" s="17">
        <v>3</v>
      </c>
      <c r="B90" s="13" t="s">
        <v>977</v>
      </c>
      <c r="C90" s="18">
        <v>215055026.82999992</v>
      </c>
      <c r="D90" s="18">
        <v>215055026.83000004</v>
      </c>
      <c r="E90" s="12" t="s">
        <v>820</v>
      </c>
    </row>
    <row r="91" spans="1:5">
      <c r="A91" s="17">
        <v>4</v>
      </c>
      <c r="B91" s="13" t="s">
        <v>978</v>
      </c>
      <c r="C91" s="18">
        <v>3243981900</v>
      </c>
      <c r="D91" s="18">
        <v>3243981900</v>
      </c>
      <c r="E91" s="12" t="s">
        <v>820</v>
      </c>
    </row>
    <row r="92" spans="1:5">
      <c r="A92" s="17">
        <v>5</v>
      </c>
      <c r="B92" s="48" t="s">
        <v>979</v>
      </c>
      <c r="C92" s="18">
        <v>323240213.29999995</v>
      </c>
      <c r="D92" s="18">
        <v>117872713.92999998</v>
      </c>
      <c r="E92" s="12" t="s">
        <v>826</v>
      </c>
    </row>
    <row r="93" spans="1:5">
      <c r="A93" s="17">
        <v>6</v>
      </c>
      <c r="B93" s="13" t="s">
        <v>980</v>
      </c>
      <c r="C93" s="18">
        <v>95610917.129999995</v>
      </c>
      <c r="D93" s="18">
        <v>95610917.129999995</v>
      </c>
      <c r="E93" s="12" t="s">
        <v>841</v>
      </c>
    </row>
    <row r="94" spans="1:5">
      <c r="A94" s="17">
        <v>7</v>
      </c>
      <c r="B94" s="48" t="s">
        <v>981</v>
      </c>
      <c r="C94" s="18">
        <v>2183808490.1116018</v>
      </c>
      <c r="D94" s="18">
        <v>2123101036.6400001</v>
      </c>
      <c r="E94" s="12" t="s">
        <v>826</v>
      </c>
    </row>
    <row r="95" spans="1:5">
      <c r="A95" s="17">
        <v>8</v>
      </c>
      <c r="B95" s="48" t="s">
        <v>982</v>
      </c>
      <c r="C95" s="18">
        <v>8090495326.2148266</v>
      </c>
      <c r="D95" s="18">
        <f>+D96+D97+D98</f>
        <v>7496875011.1660109</v>
      </c>
      <c r="E95" s="12"/>
    </row>
    <row r="96" spans="1:5">
      <c r="A96" s="17">
        <v>9</v>
      </c>
      <c r="B96" s="13" t="s">
        <v>983</v>
      </c>
      <c r="C96" s="18">
        <v>7592091333.6886654</v>
      </c>
      <c r="D96" s="18">
        <v>7361836426.4380112</v>
      </c>
      <c r="E96" s="12" t="s">
        <v>824</v>
      </c>
    </row>
    <row r="97" spans="1:5">
      <c r="A97" s="17">
        <v>10</v>
      </c>
      <c r="B97" s="13" t="s">
        <v>984</v>
      </c>
      <c r="C97" s="18">
        <v>-401321824.722</v>
      </c>
      <c r="D97" s="18">
        <v>-372837536.83199996</v>
      </c>
      <c r="E97" s="12" t="s">
        <v>826</v>
      </c>
    </row>
    <row r="98" spans="1:5">
      <c r="A98" s="17">
        <v>11</v>
      </c>
      <c r="B98" s="13" t="s">
        <v>985</v>
      </c>
      <c r="C98" s="18">
        <v>899725817.24814606</v>
      </c>
      <c r="D98" s="18">
        <v>507876121.55999988</v>
      </c>
      <c r="E98" s="12" t="s">
        <v>833</v>
      </c>
    </row>
    <row r="99" spans="1:5">
      <c r="A99" s="17">
        <v>12</v>
      </c>
      <c r="B99" s="10" t="s">
        <v>986</v>
      </c>
      <c r="C99" s="18">
        <v>127811370.23884289</v>
      </c>
      <c r="D99" s="289"/>
      <c r="E99" s="12"/>
    </row>
    <row r="100" spans="1:5">
      <c r="A100" s="23">
        <v>13</v>
      </c>
      <c r="B100" s="22" t="s">
        <v>987</v>
      </c>
      <c r="C100" s="213">
        <f>+C89+C92+C94+C95+C99</f>
        <v>14184392326.695271</v>
      </c>
      <c r="D100" s="213">
        <f>+D89+D92+D94+D95+D99</f>
        <v>13196885688.56601</v>
      </c>
      <c r="E100" s="57"/>
    </row>
    <row r="101" spans="1:5">
      <c r="A101" s="9"/>
      <c r="B101" s="9"/>
      <c r="C101" s="9"/>
      <c r="D101" s="9"/>
      <c r="E101" s="9"/>
    </row>
  </sheetData>
  <mergeCells count="7">
    <mergeCell ref="A57:E57"/>
    <mergeCell ref="A74:E74"/>
    <mergeCell ref="A7:E7"/>
    <mergeCell ref="A24:E24"/>
    <mergeCell ref="E5:E6"/>
    <mergeCell ref="A52:E52"/>
    <mergeCell ref="E55:E56"/>
  </mergeCells>
  <pageMargins left="0.7" right="0.7" top="0.75" bottom="0.75" header="0.3" footer="0.3"/>
  <pageSetup paperSize="9" scale="75" fitToHeight="0" orientation="portrait" r:id="rId1"/>
  <headerFooter>
    <oddHeader xml:space="preserve">&amp;C
</oddHeader>
  </headerFooter>
  <rowBreaks count="1" manualBreakCount="1">
    <brk id="53" max="4" man="1"/>
  </rowBreaks>
  <customProperties>
    <customPr name="_pios_id" r:id="rId2"/>
  </customPropertie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592C7-410E-4F1A-84FE-D2EE58285CD5}">
  <sheetPr>
    <pageSetUpPr fitToPage="1"/>
  </sheetPr>
  <dimension ref="A1:D23"/>
  <sheetViews>
    <sheetView showGridLines="0" zoomScaleNormal="100" workbookViewId="0">
      <selection activeCell="E5" sqref="E5"/>
    </sheetView>
  </sheetViews>
  <sheetFormatPr defaultColWidth="8.33203125" defaultRowHeight="14.5"/>
  <cols>
    <col min="1" max="1" width="4.58203125" style="7" customWidth="1"/>
    <col min="2" max="2" width="87.08203125" style="7" customWidth="1"/>
    <col min="3" max="4" width="10.08203125" style="7" customWidth="1"/>
    <col min="5" max="16384" width="8.33203125" style="7"/>
  </cols>
  <sheetData>
    <row r="1" spans="1:4" ht="18.75" customHeight="1">
      <c r="A1" s="3" t="s">
        <v>2258</v>
      </c>
      <c r="B1" s="310"/>
      <c r="C1" s="310"/>
      <c r="D1" s="310"/>
    </row>
    <row r="2" spans="1:4" ht="15" customHeight="1">
      <c r="A2" s="310"/>
      <c r="B2" s="310"/>
      <c r="C2" s="310"/>
      <c r="D2" s="310"/>
    </row>
    <row r="3" spans="1:4">
      <c r="A3" s="9"/>
      <c r="B3" s="9"/>
      <c r="C3" s="9"/>
      <c r="D3" s="9"/>
    </row>
    <row r="4" spans="1:4">
      <c r="A4" s="6"/>
      <c r="B4" s="6"/>
      <c r="C4" s="138" t="s">
        <v>118</v>
      </c>
      <c r="D4" s="138" t="s">
        <v>119</v>
      </c>
    </row>
    <row r="5" spans="1:4" ht="47.5" customHeight="1">
      <c r="A5" s="87" t="s">
        <v>89</v>
      </c>
      <c r="B5" s="129"/>
      <c r="C5" s="36" t="s">
        <v>2207</v>
      </c>
      <c r="D5" s="36" t="s">
        <v>988</v>
      </c>
    </row>
    <row r="6" spans="1:4">
      <c r="A6" s="12">
        <v>1</v>
      </c>
      <c r="B6" s="10" t="s">
        <v>989</v>
      </c>
      <c r="C6" s="14">
        <v>175515579502.62976</v>
      </c>
      <c r="D6" s="14">
        <v>174110073727.26999</v>
      </c>
    </row>
    <row r="7" spans="1:4">
      <c r="A7" s="12">
        <v>2</v>
      </c>
      <c r="B7" s="10" t="s">
        <v>990</v>
      </c>
      <c r="C7" s="14">
        <v>-19578011041.529968</v>
      </c>
      <c r="D7" s="14">
        <v>-21724130855.221039</v>
      </c>
    </row>
    <row r="8" spans="1:4" hidden="1">
      <c r="A8" s="12">
        <v>3</v>
      </c>
      <c r="B8" s="10" t="s">
        <v>991</v>
      </c>
      <c r="C8" s="14"/>
      <c r="D8" s="14"/>
    </row>
    <row r="9" spans="1:4" hidden="1">
      <c r="A9" s="12">
        <v>4</v>
      </c>
      <c r="B9" s="10" t="s">
        <v>992</v>
      </c>
      <c r="C9" s="14"/>
      <c r="D9" s="14"/>
    </row>
    <row r="10" spans="1:4" ht="26.5" hidden="1" customHeight="1">
      <c r="A10" s="12">
        <v>5</v>
      </c>
      <c r="B10" s="10" t="s">
        <v>993</v>
      </c>
      <c r="C10" s="14"/>
      <c r="D10" s="14"/>
    </row>
    <row r="11" spans="1:4" hidden="1">
      <c r="A11" s="12">
        <v>6</v>
      </c>
      <c r="B11" s="10" t="s">
        <v>994</v>
      </c>
      <c r="C11" s="14"/>
      <c r="D11" s="14"/>
    </row>
    <row r="12" spans="1:4" hidden="1">
      <c r="A12" s="12">
        <v>7</v>
      </c>
      <c r="B12" s="10" t="s">
        <v>995</v>
      </c>
      <c r="C12" s="14"/>
      <c r="D12" s="14"/>
    </row>
    <row r="13" spans="1:4">
      <c r="A13" s="12">
        <v>8</v>
      </c>
      <c r="B13" s="10" t="s">
        <v>996</v>
      </c>
      <c r="C13" s="14">
        <v>500255791.14129972</v>
      </c>
      <c r="D13" s="14">
        <v>1063869250.9329996</v>
      </c>
    </row>
    <row r="14" spans="1:4" hidden="1">
      <c r="A14" s="12">
        <v>9</v>
      </c>
      <c r="B14" s="10" t="s">
        <v>997</v>
      </c>
      <c r="C14" s="729"/>
      <c r="D14" s="729"/>
    </row>
    <row r="15" spans="1:4">
      <c r="A15" s="12">
        <v>10</v>
      </c>
      <c r="B15" s="10" t="s">
        <v>998</v>
      </c>
      <c r="C15" s="729">
        <v>9069552855.5330009</v>
      </c>
      <c r="D15" s="729">
        <v>9431923157.2129993</v>
      </c>
    </row>
    <row r="16" spans="1:4" hidden="1">
      <c r="A16" s="12">
        <v>11</v>
      </c>
      <c r="B16" s="10" t="s">
        <v>999</v>
      </c>
      <c r="C16" s="729"/>
      <c r="D16" s="729"/>
    </row>
    <row r="17" spans="1:4" ht="24" hidden="1">
      <c r="A17" s="12" t="s">
        <v>1000</v>
      </c>
      <c r="B17" s="10" t="s">
        <v>1001</v>
      </c>
      <c r="C17" s="14"/>
      <c r="D17" s="14"/>
    </row>
    <row r="18" spans="1:4" ht="24" hidden="1">
      <c r="A18" s="12" t="s">
        <v>1002</v>
      </c>
      <c r="B18" s="10" t="s">
        <v>1003</v>
      </c>
      <c r="C18" s="14"/>
      <c r="D18" s="14"/>
    </row>
    <row r="19" spans="1:4">
      <c r="A19" s="12">
        <v>12</v>
      </c>
      <c r="B19" s="10" t="s">
        <v>1004</v>
      </c>
      <c r="C19" s="14">
        <v>-145810682.20848083</v>
      </c>
      <c r="D19" s="14">
        <v>-1466879789.6357145</v>
      </c>
    </row>
    <row r="20" spans="1:4">
      <c r="A20" s="57">
        <v>13</v>
      </c>
      <c r="B20" s="22" t="s">
        <v>206</v>
      </c>
      <c r="C20" s="24">
        <v>165361566425.56561</v>
      </c>
      <c r="D20" s="24">
        <v>161414855490.55923</v>
      </c>
    </row>
    <row r="21" spans="1:4">
      <c r="A21" s="9"/>
      <c r="B21" s="9"/>
      <c r="C21" s="16"/>
      <c r="D21" s="16"/>
    </row>
    <row r="22" spans="1:4">
      <c r="C22" s="311"/>
      <c r="D22" s="311"/>
    </row>
    <row r="23" spans="1:4">
      <c r="D23" s="312"/>
    </row>
  </sheetData>
  <pageMargins left="0.70866141732283472" right="0.70866141732283472" top="0.74803149606299213" bottom="0.74803149606299213" header="0.31496062992125984" footer="0.31496062992125984"/>
  <pageSetup paperSize="9" scale="70" fitToHeight="0" orientation="portrait" r:id="rId1"/>
  <customProperties>
    <customPr name="_pios_id" r:id="rId2"/>
  </customPropertie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171A-BF3B-4303-B02E-48F5CC090362}">
  <sheetPr>
    <pageSetUpPr fitToPage="1"/>
  </sheetPr>
  <dimension ref="A1:D79"/>
  <sheetViews>
    <sheetView showGridLines="0" zoomScaleNormal="100" workbookViewId="0">
      <selection activeCell="E1" sqref="E1"/>
    </sheetView>
  </sheetViews>
  <sheetFormatPr defaultColWidth="8.33203125" defaultRowHeight="14.5"/>
  <cols>
    <col min="1" max="1" width="8.33203125" style="7"/>
    <col min="2" max="2" width="73.08203125" style="7" customWidth="1"/>
    <col min="3" max="3" width="14.33203125" style="78" customWidth="1"/>
    <col min="4" max="4" width="16.33203125" style="7" customWidth="1"/>
    <col min="5" max="16384" width="8.33203125" style="7"/>
  </cols>
  <sheetData>
    <row r="1" spans="1:4" ht="18.75" customHeight="1">
      <c r="A1" s="3" t="s">
        <v>2259</v>
      </c>
      <c r="B1" s="310"/>
      <c r="C1" s="425"/>
      <c r="D1" s="9"/>
    </row>
    <row r="2" spans="1:4">
      <c r="A2" s="234"/>
      <c r="B2" s="9"/>
      <c r="C2" s="77"/>
      <c r="D2" s="9"/>
    </row>
    <row r="3" spans="1:4">
      <c r="A3" s="9"/>
      <c r="B3" s="6"/>
      <c r="C3" s="860" t="s">
        <v>1005</v>
      </c>
      <c r="D3" s="860"/>
    </row>
    <row r="4" spans="1:4">
      <c r="A4" s="968" t="s">
        <v>89</v>
      </c>
      <c r="B4" s="968"/>
      <c r="C4" s="138" t="s">
        <v>118</v>
      </c>
      <c r="D4" s="138" t="s">
        <v>119</v>
      </c>
    </row>
    <row r="5" spans="1:4">
      <c r="A5" s="995"/>
      <c r="B5" s="995"/>
      <c r="C5" s="326" t="s">
        <v>2016</v>
      </c>
      <c r="D5" s="326" t="s">
        <v>162</v>
      </c>
    </row>
    <row r="6" spans="1:4">
      <c r="A6" s="968" t="s">
        <v>1006</v>
      </c>
      <c r="B6" s="968"/>
      <c r="C6" s="968"/>
      <c r="D6" s="968"/>
    </row>
    <row r="7" spans="1:4">
      <c r="A7" s="19">
        <v>1</v>
      </c>
      <c r="B7" s="10" t="s">
        <v>1007</v>
      </c>
      <c r="C7" s="14">
        <v>152657878835.5</v>
      </c>
      <c r="D7" s="14">
        <v>148225674671.42999</v>
      </c>
    </row>
    <row r="8" spans="1:4" ht="24" hidden="1">
      <c r="A8" s="12">
        <v>2</v>
      </c>
      <c r="B8" s="10" t="s">
        <v>1008</v>
      </c>
      <c r="C8" s="14"/>
      <c r="D8" s="14"/>
    </row>
    <row r="9" spans="1:4" hidden="1">
      <c r="A9" s="12">
        <v>3</v>
      </c>
      <c r="B9" s="10" t="s">
        <v>1009</v>
      </c>
      <c r="C9" s="14"/>
      <c r="D9" s="14"/>
    </row>
    <row r="10" spans="1:4" ht="20.5" hidden="1" customHeight="1">
      <c r="A10" s="12">
        <v>4</v>
      </c>
      <c r="B10" s="10" t="s">
        <v>1010</v>
      </c>
      <c r="C10" s="14"/>
      <c r="D10" s="14"/>
    </row>
    <row r="11" spans="1:4" hidden="1">
      <c r="A11" s="12">
        <v>5</v>
      </c>
      <c r="B11" s="377" t="s">
        <v>1011</v>
      </c>
      <c r="C11" s="14"/>
      <c r="D11" s="14"/>
    </row>
    <row r="12" spans="1:4">
      <c r="A12" s="19">
        <v>6</v>
      </c>
      <c r="B12" s="10" t="s">
        <v>1012</v>
      </c>
      <c r="C12" s="14">
        <v>-984412809.96869993</v>
      </c>
      <c r="D12" s="14">
        <v>-775421968.12677991</v>
      </c>
    </row>
    <row r="13" spans="1:4">
      <c r="A13" s="248">
        <v>7</v>
      </c>
      <c r="B13" s="378" t="s">
        <v>1013</v>
      </c>
      <c r="C13" s="24">
        <v>151673466025.53131</v>
      </c>
      <c r="D13" s="24">
        <v>147450252703.30322</v>
      </c>
    </row>
    <row r="14" spans="1:4" s="290" customFormat="1">
      <c r="A14" s="968" t="s">
        <v>1014</v>
      </c>
      <c r="B14" s="968"/>
      <c r="C14" s="968"/>
      <c r="D14" s="968"/>
    </row>
    <row r="15" spans="1:4" ht="24.65" customHeight="1">
      <c r="A15" s="12">
        <v>8</v>
      </c>
      <c r="B15" s="10" t="s">
        <v>1015</v>
      </c>
      <c r="C15" s="14">
        <v>2598059357.698</v>
      </c>
      <c r="D15" s="14">
        <v>2776383731.7859998</v>
      </c>
    </row>
    <row r="16" spans="1:4" ht="17.5" hidden="1" customHeight="1">
      <c r="A16" s="12" t="s">
        <v>1016</v>
      </c>
      <c r="B16" s="379" t="s">
        <v>1017</v>
      </c>
      <c r="C16" s="14"/>
      <c r="D16" s="14"/>
    </row>
    <row r="17" spans="1:4">
      <c r="A17" s="12">
        <v>9</v>
      </c>
      <c r="B17" s="10" t="s">
        <v>1018</v>
      </c>
      <c r="C17" s="14">
        <v>2020488186.8032999</v>
      </c>
      <c r="D17" s="14">
        <v>1756295898.257</v>
      </c>
    </row>
    <row r="18" spans="1:4" hidden="1">
      <c r="A18" s="12" t="s">
        <v>1019</v>
      </c>
      <c r="B18" s="380" t="s">
        <v>1020</v>
      </c>
      <c r="C18" s="14"/>
      <c r="D18" s="15"/>
    </row>
    <row r="19" spans="1:4" hidden="1">
      <c r="A19" s="12" t="s">
        <v>1021</v>
      </c>
      <c r="B19" s="380" t="s">
        <v>1022</v>
      </c>
      <c r="C19" s="14"/>
      <c r="D19" s="15"/>
    </row>
    <row r="20" spans="1:4" hidden="1">
      <c r="A20" s="12">
        <v>10</v>
      </c>
      <c r="B20" s="13" t="s">
        <v>1023</v>
      </c>
      <c r="C20" s="14"/>
      <c r="D20" s="15"/>
    </row>
    <row r="21" spans="1:4" hidden="1">
      <c r="A21" s="12" t="s">
        <v>1024</v>
      </c>
      <c r="B21" s="13" t="s">
        <v>1025</v>
      </c>
      <c r="C21" s="14"/>
      <c r="D21" s="15"/>
    </row>
    <row r="22" spans="1:4" hidden="1">
      <c r="A22" s="12" t="s">
        <v>1026</v>
      </c>
      <c r="B22" s="13" t="s">
        <v>1027</v>
      </c>
      <c r="C22" s="14"/>
      <c r="D22" s="15"/>
    </row>
    <row r="23" spans="1:4" hidden="1">
      <c r="A23" s="12">
        <v>11</v>
      </c>
      <c r="B23" s="10" t="s">
        <v>1028</v>
      </c>
      <c r="C23" s="15"/>
      <c r="D23" s="15"/>
    </row>
    <row r="24" spans="1:4" ht="13.5" hidden="1" customHeight="1">
      <c r="A24" s="12">
        <v>12</v>
      </c>
      <c r="B24" s="10" t="s">
        <v>1029</v>
      </c>
      <c r="C24" s="15"/>
      <c r="D24" s="15"/>
    </row>
    <row r="25" spans="1:4">
      <c r="A25" s="21">
        <v>13</v>
      </c>
      <c r="B25" s="382" t="s">
        <v>1030</v>
      </c>
      <c r="C25" s="24">
        <v>4618547544.5012999</v>
      </c>
      <c r="D25" s="24">
        <v>4532679630.0429993</v>
      </c>
    </row>
    <row r="26" spans="1:4">
      <c r="A26" s="968" t="s">
        <v>1031</v>
      </c>
      <c r="B26" s="968"/>
      <c r="C26" s="968"/>
      <c r="D26" s="968"/>
    </row>
    <row r="27" spans="1:4" hidden="1">
      <c r="A27" s="19">
        <v>14</v>
      </c>
      <c r="B27" s="10" t="s">
        <v>1032</v>
      </c>
      <c r="C27" s="760"/>
      <c r="D27" s="15"/>
    </row>
    <row r="28" spans="1:4" hidden="1">
      <c r="A28" s="19">
        <v>15</v>
      </c>
      <c r="B28" s="10" t="s">
        <v>1033</v>
      </c>
      <c r="C28" s="761"/>
      <c r="D28" s="15"/>
    </row>
    <row r="29" spans="1:4" hidden="1">
      <c r="A29" s="19">
        <v>16</v>
      </c>
      <c r="B29" s="10" t="s">
        <v>1034</v>
      </c>
      <c r="C29" s="762"/>
      <c r="D29" s="15"/>
    </row>
    <row r="30" spans="1:4" hidden="1">
      <c r="A30" s="12" t="s">
        <v>1035</v>
      </c>
      <c r="B30" s="10" t="s">
        <v>1036</v>
      </c>
      <c r="C30" s="762"/>
      <c r="D30" s="15"/>
    </row>
    <row r="31" spans="1:4" hidden="1">
      <c r="A31" s="12">
        <v>17</v>
      </c>
      <c r="B31" s="10" t="s">
        <v>1037</v>
      </c>
      <c r="C31" s="762"/>
      <c r="D31" s="15"/>
    </row>
    <row r="32" spans="1:4" hidden="1">
      <c r="A32" s="12" t="s">
        <v>1038</v>
      </c>
      <c r="B32" s="10" t="s">
        <v>1039</v>
      </c>
      <c r="C32" s="762"/>
      <c r="D32" s="15"/>
    </row>
    <row r="33" spans="1:4">
      <c r="A33" s="21">
        <v>18</v>
      </c>
      <c r="B33" s="382" t="s">
        <v>1040</v>
      </c>
      <c r="C33" s="427"/>
      <c r="D33" s="378"/>
    </row>
    <row r="34" spans="1:4">
      <c r="A34" s="968" t="s">
        <v>1041</v>
      </c>
      <c r="B34" s="968"/>
      <c r="C34" s="968"/>
      <c r="D34" s="968"/>
    </row>
    <row r="35" spans="1:4">
      <c r="A35" s="19">
        <v>19</v>
      </c>
      <c r="B35" s="10" t="s">
        <v>1042</v>
      </c>
      <c r="C35" s="14">
        <v>28134027109.709999</v>
      </c>
      <c r="D35" s="14">
        <v>28586381050.43</v>
      </c>
    </row>
    <row r="36" spans="1:4">
      <c r="A36" s="19">
        <v>20</v>
      </c>
      <c r="B36" s="10" t="s">
        <v>1043</v>
      </c>
      <c r="C36" s="14">
        <v>-19064474254.176998</v>
      </c>
      <c r="D36" s="14">
        <v>-19154457893.217003</v>
      </c>
    </row>
    <row r="37" spans="1:4" ht="24" hidden="1">
      <c r="A37" s="19">
        <v>21</v>
      </c>
      <c r="B37" s="10" t="s">
        <v>1044</v>
      </c>
      <c r="C37" s="15"/>
      <c r="D37" s="15"/>
    </row>
    <row r="38" spans="1:4">
      <c r="A38" s="21">
        <v>22</v>
      </c>
      <c r="B38" s="382" t="s">
        <v>1045</v>
      </c>
      <c r="C38" s="24">
        <v>9069552855.5330009</v>
      </c>
      <c r="D38" s="24">
        <v>9431923157.2129974</v>
      </c>
    </row>
    <row r="39" spans="1:4">
      <c r="A39" s="934" t="s">
        <v>1046</v>
      </c>
      <c r="B39" s="934"/>
      <c r="C39" s="934"/>
      <c r="D39" s="934"/>
    </row>
    <row r="40" spans="1:4" hidden="1">
      <c r="A40" s="12" t="s">
        <v>1047</v>
      </c>
      <c r="B40" s="10" t="s">
        <v>1048</v>
      </c>
      <c r="C40" s="381"/>
      <c r="D40" s="15"/>
    </row>
    <row r="41" spans="1:4" hidden="1">
      <c r="A41" s="12" t="s">
        <v>1049</v>
      </c>
      <c r="B41" s="10" t="s">
        <v>1050</v>
      </c>
      <c r="C41" s="381"/>
      <c r="D41" s="15"/>
    </row>
    <row r="42" spans="1:4" hidden="1">
      <c r="A42" s="297" t="s">
        <v>1051</v>
      </c>
      <c r="B42" s="379" t="s">
        <v>1052</v>
      </c>
      <c r="C42" s="381"/>
      <c r="D42" s="15"/>
    </row>
    <row r="43" spans="1:4" hidden="1">
      <c r="A43" s="297" t="s">
        <v>1053</v>
      </c>
      <c r="B43" s="379" t="s">
        <v>1054</v>
      </c>
      <c r="C43" s="426"/>
      <c r="D43" s="15"/>
    </row>
    <row r="44" spans="1:4" hidden="1">
      <c r="A44" s="297" t="s">
        <v>1055</v>
      </c>
      <c r="B44" s="383" t="s">
        <v>1056</v>
      </c>
      <c r="C44" s="426"/>
      <c r="D44" s="15"/>
    </row>
    <row r="45" spans="1:4" hidden="1">
      <c r="A45" s="297" t="s">
        <v>1057</v>
      </c>
      <c r="B45" s="379" t="s">
        <v>1058</v>
      </c>
      <c r="C45" s="381"/>
      <c r="D45" s="15"/>
    </row>
    <row r="46" spans="1:4" hidden="1">
      <c r="A46" s="297" t="s">
        <v>1059</v>
      </c>
      <c r="B46" s="379" t="s">
        <v>1060</v>
      </c>
      <c r="C46" s="381"/>
      <c r="D46" s="15"/>
    </row>
    <row r="47" spans="1:4" hidden="1">
      <c r="A47" s="297" t="s">
        <v>1061</v>
      </c>
      <c r="B47" s="379" t="s">
        <v>1062</v>
      </c>
      <c r="C47" s="381"/>
      <c r="D47" s="15"/>
    </row>
    <row r="48" spans="1:4" hidden="1">
      <c r="A48" s="297" t="s">
        <v>1063</v>
      </c>
      <c r="B48" s="379" t="s">
        <v>1064</v>
      </c>
      <c r="C48" s="381"/>
      <c r="D48" s="15"/>
    </row>
    <row r="49" spans="1:4" hidden="1">
      <c r="A49" s="297" t="s">
        <v>1065</v>
      </c>
      <c r="B49" s="379" t="s">
        <v>1066</v>
      </c>
      <c r="C49" s="381"/>
      <c r="D49" s="15"/>
    </row>
    <row r="50" spans="1:4">
      <c r="A50" s="452" t="s">
        <v>1067</v>
      </c>
      <c r="B50" s="384" t="s">
        <v>1068</v>
      </c>
      <c r="C50" s="428"/>
      <c r="D50" s="385"/>
    </row>
    <row r="51" spans="1:4">
      <c r="A51" s="934" t="s">
        <v>1069</v>
      </c>
      <c r="B51" s="934"/>
      <c r="C51" s="934"/>
      <c r="D51" s="934"/>
    </row>
    <row r="52" spans="1:4">
      <c r="A52" s="21">
        <v>23</v>
      </c>
      <c r="B52" s="23" t="s">
        <v>919</v>
      </c>
      <c r="C52" s="24">
        <v>12568887417.666464</v>
      </c>
      <c r="D52" s="24">
        <v>11964892500.743595</v>
      </c>
    </row>
    <row r="53" spans="1:4">
      <c r="A53" s="21">
        <v>24</v>
      </c>
      <c r="B53" s="299" t="s">
        <v>206</v>
      </c>
      <c r="C53" s="24">
        <v>165361566425.56561</v>
      </c>
      <c r="D53" s="24">
        <v>161414855490.55923</v>
      </c>
    </row>
    <row r="54" spans="1:4">
      <c r="A54" s="934" t="s">
        <v>205</v>
      </c>
      <c r="B54" s="934"/>
      <c r="C54" s="934"/>
      <c r="D54" s="934"/>
    </row>
    <row r="55" spans="1:4">
      <c r="A55" s="21">
        <v>25</v>
      </c>
      <c r="B55" s="89" t="s">
        <v>207</v>
      </c>
      <c r="C55" s="442">
        <v>7.5999999999999998E-2</v>
      </c>
      <c r="D55" s="393">
        <v>7.4099999999999999E-2</v>
      </c>
    </row>
    <row r="56" spans="1:4" ht="23.5" customHeight="1">
      <c r="A56" s="19" t="s">
        <v>1070</v>
      </c>
      <c r="B56" s="10" t="s">
        <v>1071</v>
      </c>
      <c r="C56" s="412">
        <v>7.5999999999999998E-2</v>
      </c>
      <c r="D56" s="412">
        <v>7.4099999999999999E-2</v>
      </c>
    </row>
    <row r="57" spans="1:4">
      <c r="A57" s="19" t="s">
        <v>1072</v>
      </c>
      <c r="B57" s="10" t="s">
        <v>1073</v>
      </c>
      <c r="C57" s="412">
        <v>7.5999999999999998E-2</v>
      </c>
      <c r="D57" s="412">
        <v>7.4099999999999999E-2</v>
      </c>
    </row>
    <row r="58" spans="1:4">
      <c r="A58" s="19">
        <v>26</v>
      </c>
      <c r="B58" s="10" t="s">
        <v>1074</v>
      </c>
      <c r="C58" s="412">
        <v>0.03</v>
      </c>
      <c r="D58" s="412">
        <v>0.03</v>
      </c>
    </row>
    <row r="59" spans="1:4" hidden="1">
      <c r="A59" s="12" t="s">
        <v>1075</v>
      </c>
      <c r="B59" s="10" t="s">
        <v>210</v>
      </c>
      <c r="C59" s="15"/>
      <c r="D59" s="394"/>
    </row>
    <row r="60" spans="1:4" hidden="1">
      <c r="A60" s="12" t="s">
        <v>1076</v>
      </c>
      <c r="B60" s="10" t="s">
        <v>1077</v>
      </c>
      <c r="C60" s="15"/>
      <c r="D60" s="394"/>
    </row>
    <row r="61" spans="1:4" hidden="1">
      <c r="A61" s="12">
        <v>27</v>
      </c>
      <c r="B61" s="10" t="s">
        <v>217</v>
      </c>
      <c r="C61" s="15"/>
      <c r="D61" s="394"/>
    </row>
    <row r="62" spans="1:4">
      <c r="A62" s="12" t="s">
        <v>1078</v>
      </c>
      <c r="B62" s="10" t="s">
        <v>219</v>
      </c>
      <c r="C62" s="443">
        <v>0.03</v>
      </c>
      <c r="D62" s="394">
        <v>0.03</v>
      </c>
    </row>
    <row r="63" spans="1:4">
      <c r="A63" s="934" t="s">
        <v>1079</v>
      </c>
      <c r="B63" s="934"/>
      <c r="C63" s="934"/>
      <c r="D63" s="934"/>
    </row>
    <row r="64" spans="1:4">
      <c r="A64" s="12" t="s">
        <v>1080</v>
      </c>
      <c r="B64" s="10" t="s">
        <v>1081</v>
      </c>
      <c r="C64" s="392" t="s">
        <v>1082</v>
      </c>
      <c r="D64" s="392" t="s">
        <v>1082</v>
      </c>
    </row>
    <row r="65" spans="1:4">
      <c r="A65" s="934" t="s">
        <v>1083</v>
      </c>
      <c r="B65" s="934"/>
      <c r="C65" s="934"/>
      <c r="D65" s="934"/>
    </row>
    <row r="66" spans="1:4" ht="24" hidden="1">
      <c r="A66" s="12">
        <v>28</v>
      </c>
      <c r="B66" s="10" t="s">
        <v>1084</v>
      </c>
      <c r="C66" s="426"/>
      <c r="D66" s="15"/>
    </row>
    <row r="67" spans="1:4" ht="24" hidden="1">
      <c r="A67" s="12">
        <v>29</v>
      </c>
      <c r="B67" s="10" t="s">
        <v>1085</v>
      </c>
      <c r="C67" s="426"/>
      <c r="D67" s="15"/>
    </row>
    <row r="68" spans="1:4" ht="40" customHeight="1">
      <c r="A68" s="260">
        <v>30</v>
      </c>
      <c r="B68" s="53" t="s">
        <v>1086</v>
      </c>
      <c r="C68" s="395">
        <v>165361659282.83591</v>
      </c>
      <c r="D68" s="395">
        <v>161414855490.55923</v>
      </c>
    </row>
    <row r="69" spans="1:4" ht="39" customHeight="1">
      <c r="A69" s="260" t="s">
        <v>1087</v>
      </c>
      <c r="B69" s="53" t="s">
        <v>1088</v>
      </c>
      <c r="C69" s="395">
        <v>165361659282.83591</v>
      </c>
      <c r="D69" s="395">
        <v>161414855490.55923</v>
      </c>
    </row>
    <row r="70" spans="1:4" ht="44.5" customHeight="1">
      <c r="A70" s="260">
        <v>31</v>
      </c>
      <c r="B70" s="53" t="s">
        <v>1089</v>
      </c>
      <c r="C70" s="396">
        <v>7.5999999999999998E-2</v>
      </c>
      <c r="D70" s="396">
        <v>7.4099999999999999E-2</v>
      </c>
    </row>
    <row r="71" spans="1:4" ht="45" customHeight="1">
      <c r="A71" s="260" t="s">
        <v>1090</v>
      </c>
      <c r="B71" s="53" t="s">
        <v>1091</v>
      </c>
      <c r="C71" s="396">
        <v>7.5999999999999998E-2</v>
      </c>
      <c r="D71" s="396">
        <v>7.4099999999999999E-2</v>
      </c>
    </row>
    <row r="72" spans="1:4">
      <c r="A72" s="9"/>
      <c r="B72" s="9"/>
      <c r="C72" s="77"/>
      <c r="D72" s="9"/>
    </row>
    <row r="73" spans="1:4" ht="30" customHeight="1">
      <c r="A73" s="838" t="s">
        <v>2295</v>
      </c>
      <c r="B73" s="838"/>
      <c r="C73" s="838"/>
      <c r="D73" s="838"/>
    </row>
    <row r="74" spans="1:4" ht="14.5" customHeight="1">
      <c r="A74" s="835" t="s">
        <v>1092</v>
      </c>
      <c r="B74" s="835"/>
      <c r="C74" s="835"/>
      <c r="D74" s="835"/>
    </row>
    <row r="75" spans="1:4">
      <c r="A75" s="9"/>
      <c r="B75" s="9"/>
      <c r="C75" s="77"/>
      <c r="D75" s="9"/>
    </row>
    <row r="76" spans="1:4">
      <c r="A76" s="4" t="s">
        <v>1093</v>
      </c>
      <c r="B76" s="2"/>
      <c r="C76" s="417"/>
      <c r="D76" s="2"/>
    </row>
    <row r="77" spans="1:4" ht="54.65" customHeight="1">
      <c r="A77" s="835" t="s">
        <v>1094</v>
      </c>
      <c r="B77" s="835"/>
      <c r="C77" s="835"/>
      <c r="D77" s="835"/>
    </row>
    <row r="78" spans="1:4" ht="13.5" customHeight="1">
      <c r="A78" s="5"/>
      <c r="B78" s="5"/>
      <c r="C78" s="429"/>
      <c r="D78" s="5"/>
    </row>
    <row r="79" spans="1:4">
      <c r="A79" s="56"/>
      <c r="B79" s="56"/>
      <c r="C79" s="79"/>
      <c r="D79" s="56"/>
    </row>
  </sheetData>
  <mergeCells count="14">
    <mergeCell ref="A77:D77"/>
    <mergeCell ref="A74:D74"/>
    <mergeCell ref="A73:D73"/>
    <mergeCell ref="A34:D34"/>
    <mergeCell ref="C3:D3"/>
    <mergeCell ref="A4:B5"/>
    <mergeCell ref="A6:D6"/>
    <mergeCell ref="A14:D14"/>
    <mergeCell ref="A26:D26"/>
    <mergeCell ref="A39:D39"/>
    <mergeCell ref="A51:D51"/>
    <mergeCell ref="A54:D54"/>
    <mergeCell ref="A63:D63"/>
    <mergeCell ref="A65:D65"/>
  </mergeCells>
  <pageMargins left="0.70866141732283472" right="0.70866141732283472" top="0.74803149606299213" bottom="0.74803149606299213" header="0.31496062992125984" footer="0.31496062992125984"/>
  <pageSetup paperSize="9" scale="70" fitToHeight="0" orientation="portrait" r:id="rId1"/>
  <headerFooter>
    <oddFooter>&amp;C1</oddFooter>
  </headerFooter>
  <customProperties>
    <customPr name="_pios_id" r:id="rId2"/>
  </customPropertie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010A9-BC8E-4F23-BDDF-D1F3A2915C6C}">
  <sheetPr>
    <pageSetUpPr fitToPage="1"/>
  </sheetPr>
  <dimension ref="A1:G18"/>
  <sheetViews>
    <sheetView showGridLines="0" zoomScaleNormal="100" workbookViewId="0">
      <selection activeCell="E1" sqref="E1"/>
    </sheetView>
  </sheetViews>
  <sheetFormatPr defaultColWidth="8.33203125" defaultRowHeight="14.5"/>
  <cols>
    <col min="1" max="1" width="8.33203125" style="7"/>
    <col min="2" max="2" width="78.25" style="7" customWidth="1"/>
    <col min="3" max="4" width="19.25" style="7" bestFit="1" customWidth="1"/>
    <col min="5" max="5" width="16.33203125" style="7" customWidth="1"/>
    <col min="6" max="6" width="10.08203125" style="7" bestFit="1" customWidth="1"/>
    <col min="7" max="7" width="9.58203125" style="7" bestFit="1" customWidth="1"/>
    <col min="8" max="16384" width="8.33203125" style="7"/>
  </cols>
  <sheetData>
    <row r="1" spans="1:7" ht="23.15" customHeight="1">
      <c r="A1" s="3" t="s">
        <v>2260</v>
      </c>
      <c r="B1" s="310"/>
      <c r="C1" s="310"/>
      <c r="D1" s="310"/>
    </row>
    <row r="2" spans="1:7" ht="23.15" customHeight="1">
      <c r="A2" s="3"/>
      <c r="B2" s="310"/>
      <c r="C2" s="310"/>
      <c r="D2" s="310"/>
    </row>
    <row r="3" spans="1:7" ht="18.5">
      <c r="A3" s="9"/>
      <c r="B3" s="310"/>
      <c r="C3" s="156" t="s">
        <v>2016</v>
      </c>
      <c r="D3" s="156" t="s">
        <v>162</v>
      </c>
    </row>
    <row r="4" spans="1:7">
      <c r="A4" s="6"/>
      <c r="B4" s="6"/>
      <c r="C4" s="155" t="s">
        <v>118</v>
      </c>
      <c r="D4" s="155" t="s">
        <v>118</v>
      </c>
    </row>
    <row r="5" spans="1:7">
      <c r="A5" s="87" t="s">
        <v>89</v>
      </c>
      <c r="B5" s="129"/>
      <c r="C5" s="156" t="s">
        <v>1005</v>
      </c>
      <c r="D5" s="156" t="s">
        <v>1005</v>
      </c>
    </row>
    <row r="6" spans="1:7">
      <c r="A6" s="22" t="s">
        <v>580</v>
      </c>
      <c r="B6" s="22" t="s">
        <v>1095</v>
      </c>
      <c r="C6" s="24">
        <v>152657878835.5014</v>
      </c>
      <c r="D6" s="24">
        <v>148225674671.42892</v>
      </c>
      <c r="G6" s="312"/>
    </row>
    <row r="7" spans="1:7">
      <c r="A7" s="10" t="s">
        <v>583</v>
      </c>
      <c r="B7" s="13" t="s">
        <v>1096</v>
      </c>
      <c r="C7" s="14">
        <v>258767462.74000001</v>
      </c>
      <c r="D7" s="14">
        <v>400825382.56999999</v>
      </c>
      <c r="E7" s="311"/>
    </row>
    <row r="8" spans="1:7">
      <c r="A8" s="10" t="s">
        <v>1097</v>
      </c>
      <c r="B8" s="13" t="s">
        <v>1098</v>
      </c>
      <c r="C8" s="14">
        <v>152399111372.76141</v>
      </c>
      <c r="D8" s="14">
        <v>147824849288.85892</v>
      </c>
      <c r="E8" s="313"/>
      <c r="F8" s="314"/>
    </row>
    <row r="9" spans="1:7">
      <c r="A9" s="10" t="s">
        <v>603</v>
      </c>
      <c r="B9" s="261" t="s">
        <v>355</v>
      </c>
      <c r="C9" s="14">
        <v>5404368086.04</v>
      </c>
      <c r="D9" s="14">
        <v>5993672786.7399998</v>
      </c>
    </row>
    <row r="10" spans="1:7">
      <c r="A10" s="10" t="s">
        <v>412</v>
      </c>
      <c r="B10" s="261" t="s">
        <v>1099</v>
      </c>
      <c r="C10" s="14">
        <v>41270259703.889999</v>
      </c>
      <c r="D10" s="14">
        <v>40186823367.279999</v>
      </c>
      <c r="E10" s="311"/>
    </row>
    <row r="11" spans="1:7" ht="15.65" customHeight="1">
      <c r="A11" s="10" t="s">
        <v>1100</v>
      </c>
      <c r="B11" s="261" t="s">
        <v>1101</v>
      </c>
      <c r="C11" s="14">
        <v>295245886.82999998</v>
      </c>
      <c r="D11" s="14">
        <v>291179384.5</v>
      </c>
      <c r="E11" s="311"/>
    </row>
    <row r="12" spans="1:7">
      <c r="A12" s="10" t="s">
        <v>1102</v>
      </c>
      <c r="B12" s="261" t="s">
        <v>349</v>
      </c>
      <c r="C12" s="14">
        <v>984479717.96000004</v>
      </c>
      <c r="D12" s="14">
        <v>718640398.71000004</v>
      </c>
    </row>
    <row r="13" spans="1:7">
      <c r="A13" s="10" t="s">
        <v>1103</v>
      </c>
      <c r="B13" s="261" t="s">
        <v>1104</v>
      </c>
      <c r="C13" s="14">
        <v>51804533511.788399</v>
      </c>
      <c r="D13" s="14">
        <v>48257876262.697701</v>
      </c>
    </row>
    <row r="14" spans="1:7">
      <c r="A14" s="10" t="s">
        <v>1105</v>
      </c>
      <c r="B14" s="261" t="s">
        <v>351</v>
      </c>
      <c r="C14" s="14">
        <v>10788167368.827999</v>
      </c>
      <c r="D14" s="14">
        <v>10451433091.9797</v>
      </c>
    </row>
    <row r="15" spans="1:7">
      <c r="A15" s="10" t="s">
        <v>1106</v>
      </c>
      <c r="B15" s="261" t="s">
        <v>350</v>
      </c>
      <c r="C15" s="14">
        <v>35740411634.853699</v>
      </c>
      <c r="D15" s="14">
        <v>35871257340.832603</v>
      </c>
    </row>
    <row r="16" spans="1:7">
      <c r="A16" s="10" t="s">
        <v>1107</v>
      </c>
      <c r="B16" s="261" t="s">
        <v>353</v>
      </c>
      <c r="C16" s="14">
        <v>2009738298.2355001</v>
      </c>
      <c r="D16" s="14">
        <v>2006884623.7375</v>
      </c>
    </row>
    <row r="17" spans="1:4">
      <c r="A17" s="10" t="s">
        <v>1108</v>
      </c>
      <c r="B17" s="261" t="s">
        <v>1109</v>
      </c>
      <c r="C17" s="14">
        <v>4101907164.3358002</v>
      </c>
      <c r="D17" s="14">
        <v>4047082032.3814001</v>
      </c>
    </row>
    <row r="18" spans="1:4">
      <c r="A18" s="9"/>
      <c r="B18" s="9"/>
      <c r="C18" s="9"/>
      <c r="D18" s="9"/>
    </row>
  </sheetData>
  <pageMargins left="0.70866141732283472" right="0.70866141732283472" top="0.74803149606299213" bottom="0.74803149606299213" header="0.31496062992125984" footer="0.31496062992125984"/>
  <pageSetup paperSize="9" scale="94" fitToHeight="0" orientation="landscape" r:id="rId1"/>
  <customProperties>
    <customPr name="_pios_id" r:id="rId2"/>
  </customPropertie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D7AC-2B1B-4D25-9405-1A0302BF81EF}">
  <sheetPr>
    <pageSetUpPr fitToPage="1"/>
  </sheetPr>
  <dimension ref="A1:O50"/>
  <sheetViews>
    <sheetView showGridLines="0" zoomScaleNormal="100" workbookViewId="0">
      <selection activeCell="P2" sqref="P2"/>
    </sheetView>
  </sheetViews>
  <sheetFormatPr defaultColWidth="8.33203125" defaultRowHeight="13"/>
  <cols>
    <col min="1" max="1" width="4.08203125" style="56" customWidth="1"/>
    <col min="2" max="2" width="17.58203125" style="56" customWidth="1"/>
    <col min="3" max="5" width="10.08203125" style="56" customWidth="1"/>
    <col min="6" max="6" width="10.08203125" style="56" hidden="1" customWidth="1"/>
    <col min="7" max="14" width="10.08203125" style="56" customWidth="1"/>
    <col min="15" max="15" width="11.58203125" style="56" customWidth="1"/>
    <col min="16" max="16384" width="8.33203125" style="56"/>
  </cols>
  <sheetData>
    <row r="1" spans="1:15" ht="18.5">
      <c r="A1" s="3" t="s">
        <v>2261</v>
      </c>
      <c r="B1" s="67"/>
      <c r="C1" s="67"/>
      <c r="D1" s="67"/>
      <c r="E1" s="67"/>
      <c r="F1" s="67"/>
      <c r="G1" s="67"/>
      <c r="H1" s="67"/>
      <c r="I1" s="67"/>
      <c r="J1" s="67"/>
      <c r="K1" s="67"/>
      <c r="L1" s="67"/>
      <c r="M1" s="67"/>
      <c r="N1" s="67"/>
      <c r="O1" s="67"/>
    </row>
    <row r="2" spans="1:15">
      <c r="A2" s="67"/>
      <c r="B2" s="67"/>
      <c r="C2" s="67"/>
      <c r="D2" s="67"/>
      <c r="E2" s="67"/>
      <c r="F2" s="67"/>
      <c r="G2" s="67"/>
      <c r="H2" s="67"/>
      <c r="I2" s="67"/>
      <c r="J2" s="67"/>
      <c r="K2" s="67"/>
      <c r="L2" s="67"/>
      <c r="M2" s="67"/>
      <c r="N2" s="67"/>
      <c r="O2" s="67"/>
    </row>
    <row r="3" spans="1:15">
      <c r="A3" s="6"/>
      <c r="B3" s="6"/>
      <c r="C3" s="6"/>
      <c r="D3" s="6"/>
      <c r="E3" s="6"/>
      <c r="F3" s="6"/>
      <c r="G3" s="6"/>
      <c r="H3" s="6"/>
      <c r="I3" s="6"/>
      <c r="J3" s="6"/>
      <c r="K3" s="6"/>
      <c r="L3" s="6"/>
      <c r="M3" s="6"/>
      <c r="N3" s="6"/>
      <c r="O3" s="6"/>
    </row>
    <row r="4" spans="1:15">
      <c r="A4" s="6"/>
      <c r="B4" s="6"/>
      <c r="C4" s="100" t="s">
        <v>118</v>
      </c>
      <c r="D4" s="100" t="s">
        <v>119</v>
      </c>
      <c r="E4" s="100" t="s">
        <v>120</v>
      </c>
      <c r="F4" s="100" t="s">
        <v>172</v>
      </c>
      <c r="G4" s="100" t="s">
        <v>173</v>
      </c>
      <c r="H4" s="100" t="s">
        <v>266</v>
      </c>
      <c r="I4" s="100" t="s">
        <v>267</v>
      </c>
      <c r="J4" s="100" t="s">
        <v>268</v>
      </c>
      <c r="K4" s="100" t="s">
        <v>269</v>
      </c>
      <c r="L4" s="100" t="s">
        <v>270</v>
      </c>
      <c r="M4" s="100" t="s">
        <v>271</v>
      </c>
      <c r="N4" s="100" t="s">
        <v>272</v>
      </c>
      <c r="O4" s="100" t="s">
        <v>273</v>
      </c>
    </row>
    <row r="5" spans="1:15" ht="15.75" customHeight="1">
      <c r="A5" s="6"/>
      <c r="B5" s="6"/>
      <c r="C5" s="867" t="s">
        <v>1110</v>
      </c>
      <c r="D5" s="868"/>
      <c r="E5" s="867" t="s">
        <v>1111</v>
      </c>
      <c r="F5" s="868"/>
      <c r="G5" s="876" t="s">
        <v>1112</v>
      </c>
      <c r="H5" s="876" t="s">
        <v>611</v>
      </c>
      <c r="I5" s="867" t="s">
        <v>1113</v>
      </c>
      <c r="J5" s="886"/>
      <c r="K5" s="886"/>
      <c r="L5" s="868"/>
      <c r="M5" s="876" t="s">
        <v>1114</v>
      </c>
      <c r="N5" s="876" t="s">
        <v>1115</v>
      </c>
      <c r="O5" s="876" t="s">
        <v>1116</v>
      </c>
    </row>
    <row r="6" spans="1:15" ht="24.65" customHeight="1">
      <c r="A6" s="6"/>
      <c r="B6" s="6"/>
      <c r="C6" s="871"/>
      <c r="D6" s="872"/>
      <c r="E6" s="871"/>
      <c r="F6" s="872"/>
      <c r="G6" s="877"/>
      <c r="H6" s="877"/>
      <c r="I6" s="871"/>
      <c r="J6" s="935"/>
      <c r="K6" s="935"/>
      <c r="L6" s="870"/>
      <c r="M6" s="877"/>
      <c r="N6" s="877"/>
      <c r="O6" s="877"/>
    </row>
    <row r="7" spans="1:15" ht="91.5" customHeight="1">
      <c r="A7" s="87" t="s">
        <v>2026</v>
      </c>
      <c r="B7" s="129"/>
      <c r="C7" s="36" t="s">
        <v>1117</v>
      </c>
      <c r="D7" s="36" t="s">
        <v>1118</v>
      </c>
      <c r="E7" s="36" t="s">
        <v>1119</v>
      </c>
      <c r="F7" s="36" t="s">
        <v>1120</v>
      </c>
      <c r="G7" s="878"/>
      <c r="H7" s="878"/>
      <c r="I7" s="36" t="s">
        <v>1121</v>
      </c>
      <c r="J7" s="36" t="s">
        <v>1111</v>
      </c>
      <c r="K7" s="36" t="s">
        <v>1122</v>
      </c>
      <c r="L7" s="191" t="s">
        <v>1123</v>
      </c>
      <c r="M7" s="878"/>
      <c r="N7" s="878"/>
      <c r="O7" s="878"/>
    </row>
    <row r="8" spans="1:15">
      <c r="A8" s="315" t="s">
        <v>441</v>
      </c>
      <c r="B8" s="316" t="s">
        <v>1124</v>
      </c>
      <c r="C8" s="317"/>
      <c r="D8" s="317"/>
      <c r="E8" s="317"/>
      <c r="F8" s="317"/>
      <c r="G8" s="317"/>
      <c r="H8" s="317"/>
      <c r="I8" s="317"/>
      <c r="J8" s="317"/>
      <c r="K8" s="317"/>
      <c r="L8" s="317"/>
      <c r="M8" s="317"/>
      <c r="N8" s="6"/>
      <c r="O8" s="6"/>
    </row>
    <row r="9" spans="1:15">
      <c r="A9" s="6"/>
      <c r="B9" s="318" t="s">
        <v>499</v>
      </c>
      <c r="C9" s="14">
        <v>4878149298.9632998</v>
      </c>
      <c r="D9" s="14">
        <v>104355504149.6217</v>
      </c>
      <c r="E9" s="14">
        <v>122896012.31999999</v>
      </c>
      <c r="F9" s="296"/>
      <c r="G9" s="14">
        <v>124891774.18000001</v>
      </c>
      <c r="H9" s="14">
        <v>109481441235.08501</v>
      </c>
      <c r="I9" s="14">
        <v>4183866653.6904001</v>
      </c>
      <c r="J9" s="14">
        <v>3989495.1518000001</v>
      </c>
      <c r="K9" s="14">
        <v>1998268.3869</v>
      </c>
      <c r="L9" s="14">
        <v>4189854417.2291002</v>
      </c>
      <c r="M9" s="14">
        <v>52373180215.363754</v>
      </c>
      <c r="N9" s="387">
        <v>0.89751292879917477</v>
      </c>
      <c r="O9" s="319"/>
    </row>
    <row r="10" spans="1:15">
      <c r="A10" s="6"/>
      <c r="B10" s="318" t="s">
        <v>2192</v>
      </c>
      <c r="C10" s="14">
        <v>552936222.83000004</v>
      </c>
      <c r="D10" s="14">
        <v>1104169597.7693</v>
      </c>
      <c r="E10" s="14">
        <v>11868475.1</v>
      </c>
      <c r="F10" s="296"/>
      <c r="G10" s="296"/>
      <c r="H10" s="14">
        <v>1668974295.6992998</v>
      </c>
      <c r="I10" s="14">
        <v>66846929.3662</v>
      </c>
      <c r="J10" s="14">
        <v>482039.72979999997</v>
      </c>
      <c r="K10" s="296"/>
      <c r="L10" s="14">
        <v>67328969.096000001</v>
      </c>
      <c r="M10" s="14">
        <v>841612113.70000005</v>
      </c>
      <c r="N10" s="387">
        <v>1.4147644865733182E-2</v>
      </c>
      <c r="O10" s="387">
        <v>0.01</v>
      </c>
    </row>
    <row r="11" spans="1:15">
      <c r="A11" s="6"/>
      <c r="B11" s="318" t="s">
        <v>1125</v>
      </c>
      <c r="C11" s="14">
        <v>825284465.17999995</v>
      </c>
      <c r="D11" s="14">
        <v>602540565.81099999</v>
      </c>
      <c r="E11" s="14">
        <v>252930.79</v>
      </c>
      <c r="F11" s="296"/>
      <c r="G11" s="296"/>
      <c r="H11" s="14">
        <v>1428077961.7809999</v>
      </c>
      <c r="I11" s="14">
        <v>34811959.083400004</v>
      </c>
      <c r="J11" s="14">
        <v>4046.8926000000001</v>
      </c>
      <c r="K11" s="14"/>
      <c r="L11" s="14">
        <v>34816005.976000004</v>
      </c>
      <c r="M11" s="14">
        <v>435200074.70000005</v>
      </c>
      <c r="N11" s="387">
        <v>7.3157883568568611E-3</v>
      </c>
      <c r="O11" s="387">
        <v>0.02</v>
      </c>
    </row>
    <row r="12" spans="1:15">
      <c r="A12" s="6"/>
      <c r="B12" s="318" t="s">
        <v>2189</v>
      </c>
      <c r="C12" s="14">
        <v>985831261.26999998</v>
      </c>
      <c r="D12" s="14">
        <v>86297396.573200002</v>
      </c>
      <c r="E12" s="296"/>
      <c r="F12" s="296"/>
      <c r="G12" s="296"/>
      <c r="H12" s="14">
        <v>1072128657.8432</v>
      </c>
      <c r="I12" s="14">
        <v>80687381.509900004</v>
      </c>
      <c r="J12" s="296"/>
      <c r="K12" s="296"/>
      <c r="L12" s="14">
        <v>80687381.509900004</v>
      </c>
      <c r="M12" s="14">
        <v>1008592268.8737501</v>
      </c>
      <c r="N12" s="387">
        <v>1.6954610089460136E-2</v>
      </c>
      <c r="O12" s="387">
        <v>0.01</v>
      </c>
    </row>
    <row r="13" spans="1:15">
      <c r="A13" s="6"/>
      <c r="B13" s="318" t="s">
        <v>1129</v>
      </c>
      <c r="C13" s="14">
        <v>210036.51</v>
      </c>
      <c r="D13" s="14">
        <v>139178090.70789999</v>
      </c>
      <c r="E13" s="296"/>
      <c r="F13" s="296"/>
      <c r="G13" s="296"/>
      <c r="H13" s="14">
        <v>139388127.21789998</v>
      </c>
      <c r="I13" s="14">
        <v>8350674.7385999998</v>
      </c>
      <c r="J13" s="296"/>
      <c r="K13" s="296"/>
      <c r="L13" s="14">
        <v>8350674.7385999998</v>
      </c>
      <c r="M13" s="14">
        <v>104383434.2325</v>
      </c>
      <c r="N13" s="387">
        <v>1.7547035425792799E-3</v>
      </c>
      <c r="O13" s="387">
        <v>5.0000000000000001E-3</v>
      </c>
    </row>
    <row r="14" spans="1:15">
      <c r="A14" s="6"/>
      <c r="B14" s="318" t="s">
        <v>2188</v>
      </c>
      <c r="C14" s="14">
        <v>27323653.640000001</v>
      </c>
      <c r="D14" s="14">
        <v>25605497.09</v>
      </c>
      <c r="E14" s="14">
        <v>195766.7</v>
      </c>
      <c r="F14" s="296"/>
      <c r="G14" s="296"/>
      <c r="H14" s="14">
        <v>53124917.430000007</v>
      </c>
      <c r="I14" s="14">
        <v>1727582.1544000001</v>
      </c>
      <c r="J14" s="14">
        <v>15661.335999999999</v>
      </c>
      <c r="K14" s="296"/>
      <c r="L14" s="14">
        <v>1743243.4904</v>
      </c>
      <c r="M14" s="14">
        <v>21790543.629999999</v>
      </c>
      <c r="N14" s="387">
        <v>3.6630279874796956E-4</v>
      </c>
      <c r="O14" s="387">
        <v>0.02</v>
      </c>
    </row>
    <row r="15" spans="1:15">
      <c r="A15" s="6"/>
      <c r="B15" s="318" t="s">
        <v>1126</v>
      </c>
      <c r="C15" s="14">
        <v>117965.68</v>
      </c>
      <c r="D15" s="14">
        <v>2655728.23</v>
      </c>
      <c r="E15" s="296"/>
      <c r="F15" s="296"/>
      <c r="G15" s="296"/>
      <c r="H15" s="14">
        <v>2773693.91</v>
      </c>
      <c r="I15" s="14">
        <v>108478.7089</v>
      </c>
      <c r="J15" s="296"/>
      <c r="K15" s="296"/>
      <c r="L15" s="14">
        <v>108478.7089</v>
      </c>
      <c r="M15" s="14">
        <v>1355983.8612500001</v>
      </c>
      <c r="N15" s="387">
        <v>2.2794322705612712E-5</v>
      </c>
      <c r="O15" s="387">
        <v>1.4999999999999999E-2</v>
      </c>
    </row>
    <row r="16" spans="1:15">
      <c r="A16" s="6"/>
      <c r="B16" s="318" t="s">
        <v>1127</v>
      </c>
      <c r="C16" s="14">
        <v>4701.87</v>
      </c>
      <c r="D16" s="14">
        <v>558099.68000000005</v>
      </c>
      <c r="E16" s="296"/>
      <c r="F16" s="296"/>
      <c r="G16" s="296"/>
      <c r="H16" s="14">
        <v>562801.55000000005</v>
      </c>
      <c r="I16" s="14">
        <v>32946.583100000003</v>
      </c>
      <c r="J16" s="14"/>
      <c r="K16" s="14"/>
      <c r="L16" s="14">
        <v>32946.583100000003</v>
      </c>
      <c r="M16" s="14">
        <v>411832.28875000007</v>
      </c>
      <c r="N16" s="387">
        <v>6.9229718425297934E-6</v>
      </c>
      <c r="O16" s="387">
        <v>0.01</v>
      </c>
    </row>
    <row r="17" spans="1:15">
      <c r="A17" s="6"/>
      <c r="B17" s="318" t="s">
        <v>1128</v>
      </c>
      <c r="C17" s="14">
        <v>14063.27</v>
      </c>
      <c r="D17" s="14">
        <v>151563.87</v>
      </c>
      <c r="E17" s="296"/>
      <c r="F17" s="296"/>
      <c r="G17" s="296"/>
      <c r="H17" s="14">
        <v>165627.13999999998</v>
      </c>
      <c r="I17" s="14">
        <v>1986.8172</v>
      </c>
      <c r="J17" s="296"/>
      <c r="K17" s="296"/>
      <c r="L17" s="14">
        <v>1986.8172</v>
      </c>
      <c r="M17" s="14">
        <v>24835.215</v>
      </c>
      <c r="N17" s="387">
        <v>4.1748424988732393E-7</v>
      </c>
      <c r="O17" s="387">
        <v>0.01</v>
      </c>
    </row>
    <row r="18" spans="1:15">
      <c r="A18" s="6"/>
      <c r="B18" s="318" t="s">
        <v>2190</v>
      </c>
      <c r="C18" s="14">
        <v>30597.61</v>
      </c>
      <c r="D18" s="14">
        <v>865385.87</v>
      </c>
      <c r="E18" s="296"/>
      <c r="F18" s="296"/>
      <c r="G18" s="296"/>
      <c r="H18" s="14">
        <v>895983.48</v>
      </c>
      <c r="I18" s="14">
        <v>5784.4348</v>
      </c>
      <c r="J18" s="296"/>
      <c r="K18" s="296"/>
      <c r="L18" s="14">
        <v>5784.4348</v>
      </c>
      <c r="M18" s="14">
        <v>72305.434999999998</v>
      </c>
      <c r="N18" s="387">
        <v>1.2154668398784411E-6</v>
      </c>
      <c r="O18" s="387">
        <v>0.02</v>
      </c>
    </row>
    <row r="19" spans="1:15">
      <c r="A19" s="6"/>
      <c r="B19" s="318" t="s">
        <v>2191</v>
      </c>
      <c r="C19" s="14">
        <v>77621.5</v>
      </c>
      <c r="D19" s="14">
        <v>88296.83</v>
      </c>
      <c r="E19" s="296"/>
      <c r="F19" s="296"/>
      <c r="G19" s="296"/>
      <c r="H19" s="14">
        <v>165918.33000000002</v>
      </c>
      <c r="I19" s="14">
        <v>4767.2983999999997</v>
      </c>
      <c r="J19" s="296"/>
      <c r="K19" s="296"/>
      <c r="L19" s="14">
        <v>4767.2983999999997</v>
      </c>
      <c r="M19" s="14">
        <v>59591.229999999996</v>
      </c>
      <c r="N19" s="387">
        <v>1.0017388597768528E-6</v>
      </c>
      <c r="O19" s="387">
        <v>5.0000000000000001E-3</v>
      </c>
    </row>
    <row r="20" spans="1:15">
      <c r="A20" s="6"/>
      <c r="B20" s="318" t="s">
        <v>503</v>
      </c>
      <c r="C20" s="14">
        <v>6036748633.7050018</v>
      </c>
      <c r="D20" s="14">
        <v>1091563582.6105998</v>
      </c>
      <c r="E20" s="14">
        <v>212837.97</v>
      </c>
      <c r="F20" s="14"/>
      <c r="G20" s="14">
        <v>432535600.27999997</v>
      </c>
      <c r="H20" s="14">
        <v>7561060654.5656013</v>
      </c>
      <c r="I20" s="14">
        <v>287721848.74430007</v>
      </c>
      <c r="J20" s="14">
        <v>15684.969800000001</v>
      </c>
      <c r="K20" s="14">
        <v>6920569.6045000004</v>
      </c>
      <c r="L20" s="14">
        <v>294658103.31860006</v>
      </c>
      <c r="M20" s="14">
        <v>3683226291.4825006</v>
      </c>
      <c r="N20" s="388">
        <v>6.1915669562950887E-2</v>
      </c>
      <c r="O20" s="320"/>
    </row>
    <row r="21" spans="1:15" s="324" customFormat="1" ht="12" customHeight="1">
      <c r="A21" s="321" t="s">
        <v>442</v>
      </c>
      <c r="B21" s="322" t="s">
        <v>158</v>
      </c>
      <c r="C21" s="24">
        <v>13306728522.028301</v>
      </c>
      <c r="D21" s="24">
        <v>107409177954.66368</v>
      </c>
      <c r="E21" s="24">
        <v>135426022.87999997</v>
      </c>
      <c r="F21" s="24"/>
      <c r="G21" s="24">
        <v>557427374.46000004</v>
      </c>
      <c r="H21" s="24">
        <v>121408759874.032</v>
      </c>
      <c r="I21" s="24">
        <v>4664166993.1295996</v>
      </c>
      <c r="J21" s="24">
        <v>4506928.08</v>
      </c>
      <c r="K21" s="24">
        <v>8918837.9913999997</v>
      </c>
      <c r="L21" s="24">
        <v>4677592759.2010002</v>
      </c>
      <c r="M21" s="24">
        <v>58469909490.012489</v>
      </c>
      <c r="N21" s="389">
        <v>1.0000000000000004</v>
      </c>
      <c r="O21" s="323"/>
    </row>
    <row r="22" spans="1:15">
      <c r="A22" s="6"/>
      <c r="B22" s="6"/>
      <c r="C22" s="6"/>
      <c r="D22" s="6"/>
      <c r="E22" s="6"/>
      <c r="F22" s="6"/>
      <c r="G22" s="6"/>
      <c r="H22" s="6"/>
      <c r="I22" s="6"/>
      <c r="J22" s="6"/>
      <c r="K22" s="6"/>
      <c r="L22" s="6"/>
      <c r="M22" s="397"/>
      <c r="N22" s="6"/>
      <c r="O22" s="6"/>
    </row>
    <row r="23" spans="1:15">
      <c r="A23" s="6"/>
      <c r="B23" s="6"/>
      <c r="C23" s="100" t="s">
        <v>118</v>
      </c>
      <c r="D23" s="100" t="s">
        <v>119</v>
      </c>
      <c r="E23" s="100" t="s">
        <v>120</v>
      </c>
      <c r="F23" s="100" t="s">
        <v>172</v>
      </c>
      <c r="G23" s="100" t="s">
        <v>173</v>
      </c>
      <c r="H23" s="100" t="s">
        <v>266</v>
      </c>
      <c r="I23" s="100" t="s">
        <v>267</v>
      </c>
      <c r="J23" s="100" t="s">
        <v>268</v>
      </c>
      <c r="K23" s="100" t="s">
        <v>269</v>
      </c>
      <c r="L23" s="100" t="s">
        <v>270</v>
      </c>
      <c r="M23" s="100" t="s">
        <v>271</v>
      </c>
      <c r="N23" s="100" t="s">
        <v>272</v>
      </c>
      <c r="O23" s="100" t="s">
        <v>273</v>
      </c>
    </row>
    <row r="24" spans="1:15" ht="15.75" customHeight="1">
      <c r="A24" s="6"/>
      <c r="B24" s="6"/>
      <c r="C24" s="867" t="s">
        <v>1110</v>
      </c>
      <c r="D24" s="868"/>
      <c r="E24" s="867" t="s">
        <v>1111</v>
      </c>
      <c r="F24" s="868"/>
      <c r="G24" s="876" t="s">
        <v>1112</v>
      </c>
      <c r="H24" s="876" t="s">
        <v>611</v>
      </c>
      <c r="I24" s="867" t="s">
        <v>1113</v>
      </c>
      <c r="J24" s="886"/>
      <c r="K24" s="886"/>
      <c r="L24" s="868"/>
      <c r="M24" s="876" t="s">
        <v>1114</v>
      </c>
      <c r="N24" s="876" t="s">
        <v>1115</v>
      </c>
      <c r="O24" s="876" t="s">
        <v>1116</v>
      </c>
    </row>
    <row r="25" spans="1:15" ht="24.65" customHeight="1">
      <c r="A25" s="6"/>
      <c r="B25" s="6"/>
      <c r="C25" s="871"/>
      <c r="D25" s="872"/>
      <c r="E25" s="871"/>
      <c r="F25" s="872"/>
      <c r="G25" s="877"/>
      <c r="H25" s="877"/>
      <c r="I25" s="871"/>
      <c r="J25" s="935"/>
      <c r="K25" s="935"/>
      <c r="L25" s="870"/>
      <c r="M25" s="877"/>
      <c r="N25" s="877"/>
      <c r="O25" s="877"/>
    </row>
    <row r="26" spans="1:15" ht="91.5" customHeight="1">
      <c r="A26" s="87" t="s">
        <v>361</v>
      </c>
      <c r="B26" s="129"/>
      <c r="C26" s="36" t="s">
        <v>1117</v>
      </c>
      <c r="D26" s="36" t="s">
        <v>1118</v>
      </c>
      <c r="E26" s="36" t="s">
        <v>1119</v>
      </c>
      <c r="F26" s="36" t="s">
        <v>1120</v>
      </c>
      <c r="G26" s="878"/>
      <c r="H26" s="878"/>
      <c r="I26" s="36" t="s">
        <v>1121</v>
      </c>
      <c r="J26" s="36" t="s">
        <v>1111</v>
      </c>
      <c r="K26" s="36" t="s">
        <v>1122</v>
      </c>
      <c r="L26" s="191" t="s">
        <v>1123</v>
      </c>
      <c r="M26" s="878"/>
      <c r="N26" s="878"/>
      <c r="O26" s="878"/>
    </row>
    <row r="27" spans="1:15">
      <c r="A27" s="315" t="s">
        <v>441</v>
      </c>
      <c r="B27" s="316" t="s">
        <v>1124</v>
      </c>
      <c r="C27" s="317"/>
      <c r="D27" s="317"/>
      <c r="E27" s="317"/>
      <c r="F27" s="317"/>
      <c r="G27" s="317"/>
      <c r="H27" s="317"/>
      <c r="I27" s="317"/>
      <c r="J27" s="317"/>
      <c r="K27" s="317"/>
      <c r="L27" s="317"/>
      <c r="M27" s="317"/>
      <c r="N27" s="6"/>
      <c r="O27" s="6"/>
    </row>
    <row r="28" spans="1:15">
      <c r="A28" s="6"/>
      <c r="B28" s="318" t="s">
        <v>499</v>
      </c>
      <c r="C28" s="14">
        <v>2307978580.2550998</v>
      </c>
      <c r="D28" s="14">
        <v>106707410382.61479</v>
      </c>
      <c r="E28" s="14">
        <v>276749113.81</v>
      </c>
      <c r="F28" s="14"/>
      <c r="G28" s="14">
        <v>72325017.25</v>
      </c>
      <c r="H28" s="14">
        <f>SUM(C28:G28)</f>
        <v>109364463093.92989</v>
      </c>
      <c r="I28" s="14">
        <v>4086112872.0029001</v>
      </c>
      <c r="J28" s="14">
        <v>14531805.323000001</v>
      </c>
      <c r="K28" s="14">
        <v>1157200.2760000001</v>
      </c>
      <c r="L28" s="14">
        <f>SUM(I28:K28)</f>
        <v>4101801877.6019001</v>
      </c>
      <c r="M28" s="14">
        <f>L28*12.5</f>
        <v>51272523470.02375</v>
      </c>
      <c r="N28" s="387">
        <v>0.91388533461294841</v>
      </c>
      <c r="O28" s="319"/>
    </row>
    <row r="29" spans="1:15">
      <c r="A29" s="6"/>
      <c r="B29" s="318" t="s">
        <v>1125</v>
      </c>
      <c r="C29" s="14">
        <v>300220.48</v>
      </c>
      <c r="D29" s="14">
        <v>380764891.64850003</v>
      </c>
      <c r="E29" s="14">
        <v>3947997.86</v>
      </c>
      <c r="F29" s="14"/>
      <c r="G29" s="14"/>
      <c r="H29" s="14">
        <f t="shared" ref="H29:H34" si="0">SUM(C29:G29)</f>
        <v>385013109.98850006</v>
      </c>
      <c r="I29" s="14">
        <v>12348662.692600001</v>
      </c>
      <c r="J29" s="14">
        <v>312484.27679999999</v>
      </c>
      <c r="K29" s="14"/>
      <c r="L29" s="14">
        <f t="shared" ref="L29:L33" si="1">SUM(I29:K29)</f>
        <v>12661146.9694</v>
      </c>
      <c r="M29" s="14">
        <f>L29*12.5</f>
        <v>158264337.11750001</v>
      </c>
      <c r="N29" s="387">
        <v>2.8209155098145975E-3</v>
      </c>
      <c r="O29" s="387">
        <v>0.01</v>
      </c>
    </row>
    <row r="30" spans="1:15">
      <c r="A30" s="6"/>
      <c r="B30" s="318" t="s">
        <v>1129</v>
      </c>
      <c r="C30" s="14">
        <v>31510.25</v>
      </c>
      <c r="D30" s="14">
        <v>146709180.97240001</v>
      </c>
      <c r="E30" s="296"/>
      <c r="F30" s="296"/>
      <c r="G30" s="296"/>
      <c r="H30" s="14">
        <f>SUM(C30:G30)</f>
        <v>146740691.22240001</v>
      </c>
      <c r="I30" s="14">
        <v>9902093.4043000005</v>
      </c>
      <c r="J30" s="296"/>
      <c r="K30" s="296"/>
      <c r="L30" s="14">
        <f>SUM(I30:K30)</f>
        <v>9902093.4043000005</v>
      </c>
      <c r="M30" s="14">
        <f>L30*12.5</f>
        <v>123776167.55375001</v>
      </c>
      <c r="N30" s="387">
        <v>2.2061957681505703E-3</v>
      </c>
      <c r="O30" s="387">
        <v>5.0000000000000001E-3</v>
      </c>
    </row>
    <row r="31" spans="1:15">
      <c r="A31" s="6"/>
      <c r="B31" s="318" t="s">
        <v>1126</v>
      </c>
      <c r="C31" s="14">
        <v>23143.31</v>
      </c>
      <c r="D31" s="14">
        <v>2084580.61</v>
      </c>
      <c r="E31" s="296"/>
      <c r="F31" s="296"/>
      <c r="G31" s="296"/>
      <c r="H31" s="14">
        <f t="shared" si="0"/>
        <v>2107723.92</v>
      </c>
      <c r="I31" s="14">
        <v>75590.785099999994</v>
      </c>
      <c r="J31" s="14"/>
      <c r="K31" s="14"/>
      <c r="L31" s="14">
        <f t="shared" si="1"/>
        <v>75590.785099999994</v>
      </c>
      <c r="M31" s="14">
        <f t="shared" ref="M31:M33" si="2">L31*12.5</f>
        <v>944884.81374999997</v>
      </c>
      <c r="N31" s="387">
        <v>1.6841698355054886E-5</v>
      </c>
      <c r="O31" s="387">
        <v>5.0000000000000001E-3</v>
      </c>
    </row>
    <row r="32" spans="1:15">
      <c r="A32" s="6"/>
      <c r="B32" s="318" t="s">
        <v>1127</v>
      </c>
      <c r="C32" s="14">
        <v>932.28</v>
      </c>
      <c r="D32" s="14">
        <v>1072197.3213</v>
      </c>
      <c r="E32" s="296"/>
      <c r="F32" s="296"/>
      <c r="G32" s="296"/>
      <c r="H32" s="14">
        <f t="shared" si="0"/>
        <v>1073129.6013</v>
      </c>
      <c r="I32" s="14">
        <v>60328.009700000002</v>
      </c>
      <c r="J32" s="14"/>
      <c r="K32" s="14"/>
      <c r="L32" s="14">
        <f t="shared" si="1"/>
        <v>60328.009700000002</v>
      </c>
      <c r="M32" s="14">
        <f t="shared" si="2"/>
        <v>754100.12125000008</v>
      </c>
      <c r="N32" s="387">
        <v>1.3441137572312705E-5</v>
      </c>
      <c r="O32" s="387">
        <v>0.01</v>
      </c>
    </row>
    <row r="33" spans="1:15">
      <c r="A33" s="6"/>
      <c r="B33" s="318" t="s">
        <v>1128</v>
      </c>
      <c r="C33" s="14">
        <v>22417.9</v>
      </c>
      <c r="D33" s="14">
        <v>236302.62</v>
      </c>
      <c r="E33" s="296"/>
      <c r="F33" s="296"/>
      <c r="G33" s="296"/>
      <c r="H33" s="14">
        <f t="shared" si="0"/>
        <v>258720.52</v>
      </c>
      <c r="I33" s="14">
        <v>12727.6113</v>
      </c>
      <c r="J33" s="14"/>
      <c r="K33" s="14"/>
      <c r="L33" s="14">
        <f t="shared" si="1"/>
        <v>12727.6113</v>
      </c>
      <c r="M33" s="14">
        <f t="shared" si="2"/>
        <v>159095.14125000002</v>
      </c>
      <c r="N33" s="387">
        <v>2.8357238254823736E-6</v>
      </c>
      <c r="O33" s="387">
        <v>5.0000000000000001E-3</v>
      </c>
    </row>
    <row r="34" spans="1:15">
      <c r="A34" s="6"/>
      <c r="B34" s="318" t="s">
        <v>503</v>
      </c>
      <c r="C34" s="14">
        <v>2653316662.6139979</v>
      </c>
      <c r="D34" s="14">
        <v>2597792260.3186998</v>
      </c>
      <c r="E34" s="14">
        <v>25724005.222999997</v>
      </c>
      <c r="F34" s="296"/>
      <c r="G34" s="14">
        <v>395507833.74000001</v>
      </c>
      <c r="H34" s="14">
        <f t="shared" si="0"/>
        <v>5672340761.8956966</v>
      </c>
      <c r="I34" s="14">
        <v>355609038.46959996</v>
      </c>
      <c r="J34" s="14">
        <v>1860375.4791999999</v>
      </c>
      <c r="K34" s="14">
        <v>6328125.339900001</v>
      </c>
      <c r="L34" s="14">
        <f>SUM(I34:K34)</f>
        <v>363797539.28869998</v>
      </c>
      <c r="M34" s="14">
        <f>L34*12.5</f>
        <v>4547469241.1087494</v>
      </c>
      <c r="N34" s="388">
        <v>8.10544355493341E-2</v>
      </c>
      <c r="O34" s="320"/>
    </row>
    <row r="35" spans="1:15" s="324" customFormat="1" ht="12" customHeight="1">
      <c r="A35" s="321" t="s">
        <v>442</v>
      </c>
      <c r="B35" s="322" t="s">
        <v>158</v>
      </c>
      <c r="C35" s="24">
        <f>SUM(C28:C34)</f>
        <v>4961673467.089098</v>
      </c>
      <c r="D35" s="24">
        <f>SUM(D28:D34)</f>
        <v>109836069796.10568</v>
      </c>
      <c r="E35" s="24">
        <f>SUM(E28:E34)</f>
        <v>306421116.89300001</v>
      </c>
      <c r="F35" s="24"/>
      <c r="G35" s="24">
        <f t="shared" ref="G35:N35" si="3">SUM(G28:G34)</f>
        <v>467832850.99000001</v>
      </c>
      <c r="H35" s="24">
        <f t="shared" si="3"/>
        <v>115571997231.07777</v>
      </c>
      <c r="I35" s="24">
        <f t="shared" si="3"/>
        <v>4464121312.9755001</v>
      </c>
      <c r="J35" s="24">
        <f t="shared" si="3"/>
        <v>16704665.079</v>
      </c>
      <c r="K35" s="24">
        <f t="shared" si="3"/>
        <v>7485325.6159000006</v>
      </c>
      <c r="L35" s="24">
        <f t="shared" si="3"/>
        <v>4488311303.6703997</v>
      </c>
      <c r="M35" s="24">
        <f t="shared" si="3"/>
        <v>56103891295.879997</v>
      </c>
      <c r="N35" s="389">
        <f t="shared" si="3"/>
        <v>1.0000000000000004</v>
      </c>
      <c r="O35" s="323"/>
    </row>
    <row r="36" spans="1:15">
      <c r="A36" s="6"/>
      <c r="B36" s="6"/>
      <c r="C36" s="6"/>
      <c r="D36" s="6"/>
      <c r="E36" s="6"/>
      <c r="F36" s="6"/>
      <c r="G36" s="6"/>
      <c r="H36" s="6"/>
      <c r="I36" s="6"/>
      <c r="J36" s="6"/>
      <c r="K36" s="6"/>
      <c r="L36" s="6"/>
      <c r="M36" s="397"/>
      <c r="N36" s="6"/>
      <c r="O36" s="6"/>
    </row>
    <row r="37" spans="1:15">
      <c r="A37" s="6"/>
      <c r="B37" s="6"/>
      <c r="C37" s="14"/>
      <c r="D37" s="14"/>
      <c r="E37" s="14"/>
      <c r="F37" s="14"/>
      <c r="G37" s="14"/>
      <c r="H37" s="14"/>
      <c r="I37" s="14"/>
      <c r="J37" s="14"/>
      <c r="K37" s="14"/>
      <c r="L37" s="14"/>
      <c r="M37" s="14"/>
      <c r="N37" s="14"/>
      <c r="O37" s="6"/>
    </row>
    <row r="38" spans="1:15" ht="18.5">
      <c r="A38" s="3" t="s">
        <v>2262</v>
      </c>
      <c r="B38" s="6"/>
      <c r="C38" s="6"/>
      <c r="D38" s="6"/>
      <c r="E38" s="6"/>
      <c r="F38" s="6"/>
      <c r="G38" s="6"/>
      <c r="H38" s="6"/>
      <c r="I38" s="6"/>
      <c r="J38" s="6"/>
      <c r="K38" s="6"/>
      <c r="L38" s="6"/>
      <c r="M38" s="6"/>
      <c r="N38" s="446"/>
      <c r="O38" s="6"/>
    </row>
    <row r="39" spans="1:15">
      <c r="A39" s="6"/>
      <c r="B39" s="6"/>
      <c r="C39" s="6"/>
      <c r="D39" s="6"/>
      <c r="E39" s="6"/>
      <c r="F39" s="6"/>
      <c r="G39" s="6"/>
      <c r="H39" s="6"/>
      <c r="I39" s="6"/>
      <c r="J39" s="6"/>
      <c r="K39" s="6"/>
      <c r="L39" s="6"/>
      <c r="M39" s="6"/>
      <c r="N39" s="6"/>
      <c r="O39" s="6"/>
    </row>
    <row r="40" spans="1:15">
      <c r="A40" s="6"/>
      <c r="B40" s="6"/>
      <c r="C40" s="6"/>
      <c r="D40" s="6"/>
      <c r="E40" s="6"/>
      <c r="F40" s="6"/>
      <c r="G40" s="6"/>
      <c r="H40" s="6"/>
      <c r="I40" s="6"/>
      <c r="J40" s="6"/>
      <c r="K40" s="6"/>
      <c r="L40" s="6"/>
      <c r="M40" s="6"/>
      <c r="N40" s="6"/>
      <c r="O40" s="6"/>
    </row>
    <row r="41" spans="1:15">
      <c r="A41" s="87" t="s">
        <v>2026</v>
      </c>
      <c r="B41" s="129"/>
      <c r="C41" s="414"/>
      <c r="D41" s="415"/>
      <c r="E41" s="100" t="s">
        <v>118</v>
      </c>
      <c r="F41" s="6"/>
      <c r="G41" s="6"/>
      <c r="H41" s="6"/>
      <c r="I41" s="6"/>
      <c r="J41" s="6"/>
      <c r="K41" s="6"/>
      <c r="L41" s="6"/>
      <c r="M41" s="6"/>
      <c r="N41" s="6"/>
      <c r="O41" s="6"/>
    </row>
    <row r="42" spans="1:15" ht="13" customHeight="1">
      <c r="A42" s="315">
        <v>1</v>
      </c>
      <c r="B42" s="997" t="s">
        <v>179</v>
      </c>
      <c r="C42" s="997"/>
      <c r="D42" s="997"/>
      <c r="E42" s="14">
        <v>72326529181.719589</v>
      </c>
      <c r="F42" s="6"/>
      <c r="G42" s="6"/>
      <c r="H42" s="6"/>
      <c r="I42" s="6"/>
      <c r="J42" s="6"/>
      <c r="K42" s="6"/>
      <c r="L42" s="6"/>
      <c r="M42" s="6"/>
      <c r="N42" s="6"/>
      <c r="O42" s="6"/>
    </row>
    <row r="43" spans="1:15" ht="13" customHeight="1">
      <c r="A43" s="315">
        <v>2</v>
      </c>
      <c r="B43" s="998" t="s">
        <v>1130</v>
      </c>
      <c r="C43" s="998"/>
      <c r="D43" s="998"/>
      <c r="E43" s="413">
        <v>4.7388252780953101E-4</v>
      </c>
      <c r="F43" s="6"/>
      <c r="G43" s="6"/>
      <c r="H43" s="6"/>
      <c r="I43" s="6"/>
      <c r="J43" s="6"/>
      <c r="K43" s="6"/>
      <c r="L43" s="6"/>
      <c r="M43" s="6"/>
      <c r="N43" s="6"/>
      <c r="O43" s="6"/>
    </row>
    <row r="44" spans="1:15" ht="13" customHeight="1">
      <c r="A44" s="321">
        <v>3</v>
      </c>
      <c r="B44" s="996" t="s">
        <v>1131</v>
      </c>
      <c r="C44" s="996"/>
      <c r="D44" s="996"/>
      <c r="E44" s="24">
        <v>34274278.47632309</v>
      </c>
      <c r="F44" s="6"/>
      <c r="G44" s="157"/>
      <c r="H44" s="6"/>
      <c r="I44" s="6"/>
      <c r="J44" s="6"/>
      <c r="K44" s="6"/>
      <c r="L44" s="6"/>
      <c r="M44" s="6"/>
      <c r="N44" s="6"/>
      <c r="O44" s="6"/>
    </row>
    <row r="45" spans="1:15">
      <c r="A45" s="6"/>
      <c r="B45" s="6"/>
      <c r="C45" s="6"/>
      <c r="D45" s="6"/>
      <c r="E45" s="6"/>
      <c r="F45" s="6"/>
      <c r="G45" s="6"/>
      <c r="H45" s="6"/>
      <c r="I45" s="6"/>
      <c r="J45" s="6"/>
      <c r="K45" s="6"/>
      <c r="L45" s="6"/>
      <c r="M45" s="6"/>
      <c r="N45" s="6"/>
      <c r="O45" s="6"/>
    </row>
    <row r="46" spans="1:15">
      <c r="A46" s="87" t="s">
        <v>361</v>
      </c>
      <c r="B46" s="129"/>
      <c r="C46" s="414"/>
      <c r="D46" s="415"/>
      <c r="E46" s="100" t="s">
        <v>118</v>
      </c>
      <c r="F46" s="67"/>
      <c r="G46" s="67"/>
      <c r="H46" s="67"/>
      <c r="I46" s="67"/>
      <c r="J46" s="67"/>
      <c r="K46" s="67"/>
      <c r="L46" s="67"/>
      <c r="M46" s="67"/>
      <c r="N46" s="67"/>
      <c r="O46" s="67"/>
    </row>
    <row r="47" spans="1:15">
      <c r="A47" s="315">
        <v>1</v>
      </c>
      <c r="B47" s="997" t="s">
        <v>179</v>
      </c>
      <c r="C47" s="997"/>
      <c r="D47" s="997"/>
      <c r="E47" s="14">
        <v>65731012418.924843</v>
      </c>
      <c r="F47" s="67"/>
      <c r="G47" s="67"/>
      <c r="H47" s="67"/>
      <c r="I47" s="67"/>
      <c r="J47" s="67"/>
      <c r="K47" s="67"/>
      <c r="L47" s="67"/>
      <c r="M47" s="67"/>
      <c r="N47" s="67"/>
      <c r="O47" s="67"/>
    </row>
    <row r="48" spans="1:15">
      <c r="A48" s="315">
        <v>2</v>
      </c>
      <c r="B48" s="998" t="s">
        <v>1130</v>
      </c>
      <c r="C48" s="998"/>
      <c r="D48" s="998"/>
      <c r="E48" s="413">
        <v>3.947293242552464E-5</v>
      </c>
      <c r="F48" s="67"/>
      <c r="G48" s="67"/>
      <c r="H48" s="67"/>
      <c r="I48" s="67"/>
      <c r="J48" s="67"/>
      <c r="K48" s="67"/>
      <c r="L48" s="67"/>
      <c r="M48" s="67"/>
      <c r="N48" s="67"/>
      <c r="O48" s="67"/>
    </row>
    <row r="49" spans="1:15">
      <c r="A49" s="321">
        <v>3</v>
      </c>
      <c r="B49" s="996" t="s">
        <v>1131</v>
      </c>
      <c r="C49" s="996"/>
      <c r="D49" s="996"/>
      <c r="E49" s="24">
        <v>2594595.8114735414</v>
      </c>
      <c r="F49" s="67"/>
      <c r="G49" s="67"/>
      <c r="H49" s="67"/>
      <c r="I49" s="67"/>
      <c r="J49" s="67"/>
      <c r="K49" s="67"/>
      <c r="L49" s="67"/>
      <c r="M49" s="67"/>
      <c r="N49" s="67"/>
      <c r="O49" s="67"/>
    </row>
    <row r="50" spans="1:15">
      <c r="A50" s="67"/>
      <c r="B50" s="67"/>
      <c r="C50" s="67"/>
      <c r="D50" s="67"/>
      <c r="E50" s="67"/>
      <c r="F50" s="67"/>
      <c r="G50" s="67"/>
      <c r="H50" s="67"/>
      <c r="I50" s="67"/>
      <c r="J50" s="67"/>
      <c r="K50" s="67"/>
      <c r="L50" s="67"/>
      <c r="M50" s="67"/>
      <c r="N50" s="67"/>
      <c r="O50" s="67"/>
    </row>
  </sheetData>
  <mergeCells count="22">
    <mergeCell ref="B49:D49"/>
    <mergeCell ref="M24:M26"/>
    <mergeCell ref="N24:N26"/>
    <mergeCell ref="O24:O26"/>
    <mergeCell ref="B47:D47"/>
    <mergeCell ref="B48:D48"/>
    <mergeCell ref="B42:D42"/>
    <mergeCell ref="B43:D43"/>
    <mergeCell ref="B44:D44"/>
    <mergeCell ref="C24:D25"/>
    <mergeCell ref="E24:F25"/>
    <mergeCell ref="G24:G26"/>
    <mergeCell ref="H24:H26"/>
    <mergeCell ref="I24:L25"/>
    <mergeCell ref="N5:N7"/>
    <mergeCell ref="O5:O7"/>
    <mergeCell ref="C5:D6"/>
    <mergeCell ref="E5:F6"/>
    <mergeCell ref="G5:G7"/>
    <mergeCell ref="H5:H7"/>
    <mergeCell ref="I5:L6"/>
    <mergeCell ref="M5:M7"/>
  </mergeCells>
  <conditionalFormatting sqref="C21:L21 N20:N21 O20 N9:O19 C8:M20 N34:N35 N28:O33 C27:M34 O34">
    <cfRule type="cellIs" dxfId="24" priority="17" stopIfTrue="1" operator="lessThan">
      <formula>0</formula>
    </cfRule>
  </conditionalFormatting>
  <conditionalFormatting sqref="O21">
    <cfRule type="cellIs" dxfId="23" priority="16" stopIfTrue="1" operator="lessThan">
      <formula>0</formula>
    </cfRule>
  </conditionalFormatting>
  <conditionalFormatting sqref="E43">
    <cfRule type="cellIs" dxfId="22" priority="12" stopIfTrue="1" operator="lessThan">
      <formula>0</formula>
    </cfRule>
  </conditionalFormatting>
  <conditionalFormatting sqref="E42">
    <cfRule type="cellIs" dxfId="21" priority="11" stopIfTrue="1" operator="lessThan">
      <formula>0</formula>
    </cfRule>
  </conditionalFormatting>
  <conditionalFormatting sqref="E44">
    <cfRule type="cellIs" dxfId="20" priority="10" stopIfTrue="1" operator="lessThan">
      <formula>0</formula>
    </cfRule>
  </conditionalFormatting>
  <conditionalFormatting sqref="M21:M22">
    <cfRule type="cellIs" dxfId="19" priority="9" stopIfTrue="1" operator="lessThan">
      <formula>0</formula>
    </cfRule>
  </conditionalFormatting>
  <conditionalFormatting sqref="C37:N37">
    <cfRule type="cellIs" dxfId="18" priority="8" stopIfTrue="1" operator="lessThan">
      <formula>0</formula>
    </cfRule>
  </conditionalFormatting>
  <conditionalFormatting sqref="E49">
    <cfRule type="cellIs" dxfId="17" priority="1" stopIfTrue="1" operator="lessThan">
      <formula>0</formula>
    </cfRule>
  </conditionalFormatting>
  <conditionalFormatting sqref="C35:L35">
    <cfRule type="cellIs" dxfId="16" priority="7" stopIfTrue="1" operator="lessThan">
      <formula>0</formula>
    </cfRule>
  </conditionalFormatting>
  <conditionalFormatting sqref="O35">
    <cfRule type="cellIs" dxfId="15" priority="6" stopIfTrue="1" operator="lessThan">
      <formula>0</formula>
    </cfRule>
  </conditionalFormatting>
  <conditionalFormatting sqref="M35:M36">
    <cfRule type="cellIs" dxfId="14" priority="4" stopIfTrue="1" operator="lessThan">
      <formula>0</formula>
    </cfRule>
  </conditionalFormatting>
  <conditionalFormatting sqref="E48">
    <cfRule type="cellIs" dxfId="13" priority="3" stopIfTrue="1" operator="lessThan">
      <formula>0</formula>
    </cfRule>
  </conditionalFormatting>
  <conditionalFormatting sqref="E47">
    <cfRule type="cellIs" dxfId="12" priority="2" stopIfTrue="1" operator="lessThan">
      <formula>0</formula>
    </cfRule>
  </conditionalFormatting>
  <pageMargins left="0.70866141732283472" right="0.70866141732283472" top="0.74803149606299213" bottom="0.74803149606299213" header="0.31496062992125984" footer="0.31496062992125984"/>
  <pageSetup paperSize="9" scale="76" fitToHeight="0" orientation="landscape" r:id="rId1"/>
  <headerFooter>
    <oddHeader xml:space="preserve">&amp;C
</oddHeader>
  </headerFooter>
  <rowBreaks count="1" manualBreakCount="1">
    <brk id="22" max="14" man="1"/>
  </rowBreaks>
  <customProperties>
    <customPr name="_pios_id" r:id="rId2"/>
  </customProperties>
  <ignoredErrors>
    <ignoredError sqref="N35" unlockedFormula="1"/>
    <ignoredError sqref="A8 A21 A27 A35"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42E52-EC20-4F69-A94D-26C9024FCBC9}">
  <sheetPr>
    <pageSetUpPr fitToPage="1"/>
  </sheetPr>
  <dimension ref="A1:K23"/>
  <sheetViews>
    <sheetView showGridLines="0" zoomScaleNormal="100" workbookViewId="0">
      <selection activeCell="H1" sqref="H1"/>
    </sheetView>
  </sheetViews>
  <sheetFormatPr defaultColWidth="8.33203125" defaultRowHeight="14.5"/>
  <cols>
    <col min="1" max="1" width="10.33203125" style="7" customWidth="1"/>
    <col min="2" max="2" width="40.08203125" style="7" customWidth="1"/>
    <col min="3" max="7" width="9.5" style="7" customWidth="1"/>
    <col min="8" max="8" width="8.33203125" style="7"/>
    <col min="9" max="9" width="12" style="26" customWidth="1"/>
    <col min="10" max="10" width="48.08203125" style="7" customWidth="1"/>
    <col min="11" max="16384" width="8.33203125" style="7"/>
  </cols>
  <sheetData>
    <row r="1" spans="1:11" s="265" customFormat="1" ht="18.5">
      <c r="A1" s="3" t="s">
        <v>2263</v>
      </c>
      <c r="B1" s="263"/>
      <c r="C1" s="264"/>
      <c r="D1" s="263"/>
      <c r="E1" s="263"/>
      <c r="F1" s="263"/>
      <c r="G1" s="263"/>
    </row>
    <row r="2" spans="1:11" s="265" customFormat="1">
      <c r="A2" s="263"/>
      <c r="B2" s="263"/>
      <c r="C2" s="263"/>
      <c r="D2" s="263"/>
      <c r="E2" s="263"/>
      <c r="F2" s="263"/>
      <c r="G2" s="263"/>
    </row>
    <row r="3" spans="1:11" s="265" customFormat="1">
      <c r="A3" s="9"/>
      <c r="B3" s="263"/>
      <c r="C3" s="263"/>
      <c r="D3" s="263"/>
      <c r="E3" s="263"/>
      <c r="F3" s="263"/>
      <c r="G3" s="263"/>
    </row>
    <row r="4" spans="1:11" s="265" customFormat="1">
      <c r="A4" s="136" t="s">
        <v>2026</v>
      </c>
      <c r="B4" s="39"/>
      <c r="C4" s="39"/>
      <c r="D4" s="39"/>
      <c r="E4" s="39"/>
      <c r="F4" s="39"/>
      <c r="G4" s="39"/>
    </row>
    <row r="5" spans="1:11" ht="13.5" customHeight="1">
      <c r="A5" s="999" t="s">
        <v>1132</v>
      </c>
      <c r="B5" s="999"/>
      <c r="C5" s="266" t="s">
        <v>118</v>
      </c>
      <c r="D5" s="266" t="s">
        <v>119</v>
      </c>
      <c r="E5" s="266" t="s">
        <v>120</v>
      </c>
      <c r="F5" s="266" t="s">
        <v>172</v>
      </c>
      <c r="G5" s="267" t="s">
        <v>173</v>
      </c>
      <c r="H5" s="26"/>
      <c r="J5" s="26"/>
      <c r="K5" s="26"/>
    </row>
    <row r="6" spans="1:11" ht="15" customHeight="1">
      <c r="A6" s="999"/>
      <c r="B6" s="999"/>
      <c r="C6" s="999" t="s">
        <v>1133</v>
      </c>
      <c r="D6" s="999"/>
      <c r="E6" s="999"/>
      <c r="F6" s="847" t="s">
        <v>1134</v>
      </c>
      <c r="G6" s="847" t="s">
        <v>334</v>
      </c>
    </row>
    <row r="7" spans="1:11" ht="22" customHeight="1">
      <c r="A7" s="999"/>
      <c r="B7" s="999"/>
      <c r="C7" s="268">
        <v>2019</v>
      </c>
      <c r="D7" s="268">
        <v>2020</v>
      </c>
      <c r="E7" s="268">
        <v>2021</v>
      </c>
      <c r="F7" s="847"/>
      <c r="G7" s="847"/>
    </row>
    <row r="8" spans="1:11" hidden="1">
      <c r="A8" s="27">
        <v>1</v>
      </c>
      <c r="B8" s="269" t="s">
        <v>1135</v>
      </c>
      <c r="C8" s="27"/>
      <c r="D8" s="27"/>
      <c r="E8" s="27"/>
      <c r="F8" s="27"/>
      <c r="G8" s="27"/>
    </row>
    <row r="9" spans="1:11" ht="24">
      <c r="A9" s="27">
        <v>2</v>
      </c>
      <c r="B9" s="270" t="s">
        <v>1136</v>
      </c>
      <c r="C9" s="18">
        <v>2108524548.3800001</v>
      </c>
      <c r="D9" s="18">
        <v>2252787230.6799998</v>
      </c>
      <c r="E9" s="18">
        <v>2438930013.5999999</v>
      </c>
      <c r="F9" s="18">
        <v>308116107.55279499</v>
      </c>
      <c r="G9" s="18">
        <v>3851451344.4099374</v>
      </c>
    </row>
    <row r="10" spans="1:11" ht="18.5" customHeight="1">
      <c r="A10" s="27">
        <v>3</v>
      </c>
      <c r="B10" s="271" t="s">
        <v>1137</v>
      </c>
      <c r="C10" s="18">
        <v>2108524548.3800001</v>
      </c>
      <c r="D10" s="18">
        <v>2252787230.6799998</v>
      </c>
      <c r="E10" s="18">
        <v>2438930013.5999999</v>
      </c>
      <c r="F10" s="18"/>
      <c r="G10" s="272"/>
    </row>
    <row r="11" spans="1:11" hidden="1">
      <c r="A11" s="27">
        <v>4</v>
      </c>
      <c r="B11" s="28" t="s">
        <v>1138</v>
      </c>
      <c r="C11" s="18"/>
      <c r="D11" s="18"/>
      <c r="E11" s="18"/>
      <c r="F11" s="18"/>
      <c r="G11" s="29"/>
    </row>
    <row r="12" spans="1:11" ht="24" hidden="1">
      <c r="A12" s="273">
        <v>5</v>
      </c>
      <c r="B12" s="269" t="s">
        <v>1139</v>
      </c>
      <c r="C12" s="18"/>
      <c r="D12" s="18"/>
      <c r="E12" s="18"/>
      <c r="F12" s="18"/>
      <c r="G12" s="18"/>
    </row>
    <row r="13" spans="1:11">
      <c r="A13" s="9"/>
      <c r="B13" s="9"/>
      <c r="C13" s="9"/>
      <c r="D13" s="9"/>
      <c r="E13" s="9"/>
      <c r="F13" s="9"/>
      <c r="G13" s="9"/>
    </row>
    <row r="14" spans="1:11">
      <c r="A14" s="136" t="s">
        <v>361</v>
      </c>
      <c r="B14" s="39"/>
      <c r="C14" s="39"/>
      <c r="D14" s="39"/>
      <c r="E14" s="39"/>
      <c r="F14" s="39"/>
      <c r="G14" s="39"/>
    </row>
    <row r="15" spans="1:11" ht="14.5" customHeight="1">
      <c r="A15" s="999" t="s">
        <v>1132</v>
      </c>
      <c r="B15" s="999"/>
      <c r="C15" s="266" t="s">
        <v>118</v>
      </c>
      <c r="D15" s="266" t="s">
        <v>119</v>
      </c>
      <c r="E15" s="266" t="s">
        <v>120</v>
      </c>
      <c r="F15" s="266" t="s">
        <v>172</v>
      </c>
      <c r="G15" s="267" t="s">
        <v>173</v>
      </c>
    </row>
    <row r="16" spans="1:11" ht="14.5" customHeight="1">
      <c r="A16" s="999"/>
      <c r="B16" s="999"/>
      <c r="C16" s="999" t="s">
        <v>1133</v>
      </c>
      <c r="D16" s="999"/>
      <c r="E16" s="999"/>
      <c r="F16" s="847" t="s">
        <v>1134</v>
      </c>
      <c r="G16" s="847" t="s">
        <v>334</v>
      </c>
    </row>
    <row r="17" spans="1:7" ht="23.15" customHeight="1">
      <c r="A17" s="999"/>
      <c r="B17" s="999"/>
      <c r="C17" s="268">
        <v>2018</v>
      </c>
      <c r="D17" s="268">
        <v>2019</v>
      </c>
      <c r="E17" s="268">
        <v>2020</v>
      </c>
      <c r="F17" s="847"/>
      <c r="G17" s="847"/>
    </row>
    <row r="18" spans="1:7" ht="14.5" hidden="1" customHeight="1">
      <c r="A18" s="27">
        <v>1</v>
      </c>
      <c r="B18" s="269" t="s">
        <v>1135</v>
      </c>
      <c r="C18" s="27"/>
      <c r="D18" s="27"/>
      <c r="E18" s="27"/>
      <c r="F18" s="27"/>
      <c r="G18" s="27"/>
    </row>
    <row r="19" spans="1:7" ht="24">
      <c r="A19" s="27">
        <v>2</v>
      </c>
      <c r="B19" s="270" t="s">
        <v>1136</v>
      </c>
      <c r="C19" s="18">
        <v>2395895746.3741999</v>
      </c>
      <c r="D19" s="18">
        <v>2108524548.3653004</v>
      </c>
      <c r="E19" s="18">
        <v>2252787230.6805997</v>
      </c>
      <c r="F19" s="18">
        <v>302878126.85136801</v>
      </c>
      <c r="G19" s="18">
        <v>3785976585.6421003</v>
      </c>
    </row>
    <row r="20" spans="1:7" ht="20" customHeight="1">
      <c r="A20" s="27">
        <v>3</v>
      </c>
      <c r="B20" s="271" t="s">
        <v>1137</v>
      </c>
      <c r="C20" s="18">
        <v>2395895746.3741999</v>
      </c>
      <c r="D20" s="18">
        <v>2108524548.3653004</v>
      </c>
      <c r="E20" s="18">
        <v>2252787230.6805997</v>
      </c>
      <c r="F20" s="18"/>
      <c r="G20" s="272"/>
    </row>
    <row r="21" spans="1:7" hidden="1">
      <c r="A21" s="27">
        <v>4</v>
      </c>
      <c r="B21" s="28" t="s">
        <v>1138</v>
      </c>
      <c r="C21" s="18"/>
      <c r="D21" s="18"/>
      <c r="E21" s="18"/>
      <c r="F21" s="18"/>
      <c r="G21" s="29"/>
    </row>
    <row r="22" spans="1:7" ht="24" hidden="1">
      <c r="A22" s="273">
        <v>5</v>
      </c>
      <c r="B22" s="269" t="s">
        <v>1139</v>
      </c>
      <c r="C22" s="18"/>
      <c r="D22" s="18"/>
      <c r="E22" s="18"/>
      <c r="F22" s="18"/>
      <c r="G22" s="18"/>
    </row>
    <row r="23" spans="1:7">
      <c r="A23" s="9"/>
      <c r="B23" s="9"/>
      <c r="C23" s="9"/>
      <c r="D23" s="9"/>
      <c r="E23" s="9"/>
      <c r="F23" s="9"/>
      <c r="G23" s="9"/>
    </row>
  </sheetData>
  <mergeCells count="8">
    <mergeCell ref="A15:B17"/>
    <mergeCell ref="C16:E16"/>
    <mergeCell ref="F16:F17"/>
    <mergeCell ref="G16:G17"/>
    <mergeCell ref="A5:B7"/>
    <mergeCell ref="C6:E6"/>
    <mergeCell ref="F6:F7"/>
    <mergeCell ref="G6:G7"/>
  </mergeCells>
  <pageMargins left="0.70866141732283472" right="0.70866141732283472" top="0.74803149606299213" bottom="0.74803149606299213" header="0.31496062992125984" footer="0.31496062992125984"/>
  <pageSetup paperSize="9" fitToHeight="0" orientation="landscape" verticalDpi="1200" r:id="rId1"/>
  <headerFooter>
    <oddHeader xml:space="preserve">&amp;C
</oddHeader>
  </headerFooter>
  <customProperties>
    <customPr name="_pios_id" r:id="rId2"/>
  </customPropertie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6092A-D79B-4ADE-A40B-BC3D4E9B3A9C}">
  <sheetPr>
    <pageSetUpPr fitToPage="1"/>
  </sheetPr>
  <dimension ref="A1:L32"/>
  <sheetViews>
    <sheetView showGridLines="0" zoomScaleNormal="100" workbookViewId="0">
      <selection activeCell="M1" sqref="M1"/>
    </sheetView>
  </sheetViews>
  <sheetFormatPr defaultColWidth="8.58203125" defaultRowHeight="14.5"/>
  <cols>
    <col min="1" max="1" width="8.58203125" style="38"/>
    <col min="2" max="2" width="35.08203125" style="38" customWidth="1"/>
    <col min="3" max="7" width="9.08203125" style="38" customWidth="1"/>
    <col min="8" max="10" width="11.58203125" style="38" customWidth="1"/>
    <col min="11" max="12" width="11.58203125" style="38" hidden="1" customWidth="1"/>
    <col min="13" max="16384" width="8.58203125" style="38"/>
  </cols>
  <sheetData>
    <row r="1" spans="1:12" ht="18.5">
      <c r="A1" s="3" t="s">
        <v>2264</v>
      </c>
      <c r="B1" s="3"/>
      <c r="C1" s="9"/>
      <c r="D1" s="9"/>
      <c r="E1" s="9"/>
      <c r="F1" s="9"/>
      <c r="G1" s="9"/>
      <c r="H1" s="9"/>
      <c r="I1" s="9"/>
      <c r="J1" s="9"/>
    </row>
    <row r="2" spans="1:12">
      <c r="A2" s="9"/>
      <c r="B2" s="122"/>
      <c r="C2" s="9"/>
      <c r="D2" s="9"/>
      <c r="E2" s="9"/>
      <c r="F2" s="9"/>
      <c r="G2" s="9"/>
      <c r="H2" s="9"/>
      <c r="I2" s="9"/>
      <c r="J2" s="9"/>
    </row>
    <row r="3" spans="1:12">
      <c r="A3" s="1"/>
      <c r="B3" s="196"/>
      <c r="C3" s="196"/>
      <c r="D3" s="196"/>
      <c r="E3" s="196"/>
      <c r="F3" s="196"/>
      <c r="G3" s="196"/>
      <c r="H3" s="196"/>
      <c r="I3" s="196"/>
      <c r="J3" s="196"/>
      <c r="K3" s="487"/>
      <c r="L3" s="487"/>
    </row>
    <row r="4" spans="1:12">
      <c r="A4" s="435"/>
      <c r="B4" s="488"/>
      <c r="C4" s="100" t="s">
        <v>118</v>
      </c>
      <c r="D4" s="100" t="s">
        <v>119</v>
      </c>
      <c r="E4" s="100" t="s">
        <v>120</v>
      </c>
      <c r="F4" s="100" t="s">
        <v>172</v>
      </c>
      <c r="G4" s="100" t="s">
        <v>173</v>
      </c>
      <c r="H4" s="100" t="s">
        <v>1526</v>
      </c>
      <c r="I4" s="100" t="s">
        <v>1527</v>
      </c>
      <c r="J4" s="100" t="s">
        <v>266</v>
      </c>
      <c r="K4" s="489" t="s">
        <v>267</v>
      </c>
      <c r="L4" s="489" t="s">
        <v>268</v>
      </c>
    </row>
    <row r="5" spans="1:12" ht="31.5" customHeight="1">
      <c r="A5" s="87" t="s">
        <v>2026</v>
      </c>
      <c r="B5" s="488"/>
      <c r="C5" s="864" t="s">
        <v>1528</v>
      </c>
      <c r="D5" s="865"/>
      <c r="E5" s="865"/>
      <c r="F5" s="865"/>
      <c r="G5" s="866"/>
      <c r="H5" s="864" t="s">
        <v>1529</v>
      </c>
      <c r="I5" s="866"/>
      <c r="J5" s="876" t="s">
        <v>1530</v>
      </c>
      <c r="K5" s="490"/>
      <c r="L5" s="491"/>
    </row>
    <row r="6" spans="1:12" ht="36">
      <c r="A6" s="864" t="s">
        <v>1531</v>
      </c>
      <c r="B6" s="866"/>
      <c r="C6" s="456" t="s">
        <v>374</v>
      </c>
      <c r="D6" s="456" t="s">
        <v>1532</v>
      </c>
      <c r="E6" s="456" t="s">
        <v>1533</v>
      </c>
      <c r="F6" s="456" t="s">
        <v>1534</v>
      </c>
      <c r="G6" s="456" t="s">
        <v>1535</v>
      </c>
      <c r="H6" s="456" t="s">
        <v>1536</v>
      </c>
      <c r="I6" s="456" t="s">
        <v>1537</v>
      </c>
      <c r="J6" s="878"/>
      <c r="K6" s="491" t="s">
        <v>1538</v>
      </c>
      <c r="L6" s="489" t="s">
        <v>1539</v>
      </c>
    </row>
    <row r="7" spans="1:12">
      <c r="A7" s="753">
        <v>1</v>
      </c>
      <c r="B7" s="752" t="s">
        <v>1540</v>
      </c>
      <c r="C7" s="14">
        <v>149725.82610000001</v>
      </c>
      <c r="D7" s="14">
        <v>6300887.3952000001</v>
      </c>
      <c r="E7" s="14">
        <v>299501.83970000001</v>
      </c>
      <c r="F7" s="14">
        <v>15921117.009500001</v>
      </c>
      <c r="G7" s="14"/>
      <c r="H7" s="14"/>
      <c r="I7" s="14"/>
      <c r="J7" s="14">
        <v>11335616.0353</v>
      </c>
    </row>
    <row r="8" spans="1:12">
      <c r="A8" s="753">
        <v>3</v>
      </c>
      <c r="B8" s="752" t="s">
        <v>1541</v>
      </c>
      <c r="C8" s="14">
        <v>149725.82610000001</v>
      </c>
      <c r="D8" s="14">
        <v>11611143.202</v>
      </c>
      <c r="E8" s="14">
        <v>778478.55500000005</v>
      </c>
      <c r="F8" s="14"/>
      <c r="G8" s="14"/>
      <c r="H8" s="14"/>
      <c r="I8" s="14"/>
      <c r="J8" s="14">
        <v>6269673.7916000001</v>
      </c>
    </row>
    <row r="9" spans="1:12" hidden="1">
      <c r="A9" s="753">
        <v>4</v>
      </c>
      <c r="B9" s="752" t="s">
        <v>1542</v>
      </c>
      <c r="C9" s="14"/>
      <c r="D9" s="14"/>
      <c r="E9" s="14"/>
      <c r="F9" s="14"/>
      <c r="G9" s="14"/>
      <c r="H9" s="14"/>
      <c r="I9" s="14"/>
      <c r="J9" s="14"/>
    </row>
    <row r="10" spans="1:12" hidden="1">
      <c r="A10" s="753">
        <v>5</v>
      </c>
      <c r="B10" s="752" t="s">
        <v>1543</v>
      </c>
      <c r="C10" s="14"/>
      <c r="D10" s="14"/>
      <c r="E10" s="14"/>
      <c r="F10" s="14"/>
      <c r="G10" s="14"/>
      <c r="H10" s="14"/>
      <c r="I10" s="14"/>
      <c r="J10" s="14"/>
    </row>
    <row r="11" spans="1:12">
      <c r="A11" s="753">
        <v>6</v>
      </c>
      <c r="B11" s="752" t="s">
        <v>1544</v>
      </c>
      <c r="C11" s="14">
        <v>183041.88459999999</v>
      </c>
      <c r="D11" s="14">
        <v>28178.411100000001</v>
      </c>
      <c r="E11" s="14">
        <v>3714.8388</v>
      </c>
      <c r="F11" s="14">
        <v>225064.86550000001</v>
      </c>
      <c r="G11" s="14"/>
      <c r="H11" s="14">
        <v>6425845.5779999997</v>
      </c>
      <c r="I11" s="14"/>
      <c r="J11" s="14">
        <v>3432922.7889999999</v>
      </c>
    </row>
    <row r="12" spans="1:12">
      <c r="A12" s="753">
        <v>7</v>
      </c>
      <c r="B12" s="752" t="s">
        <v>1545</v>
      </c>
      <c r="C12" s="14">
        <v>29945.165199999999</v>
      </c>
      <c r="D12" s="14">
        <v>1791203.0597000001</v>
      </c>
      <c r="E12" s="14">
        <v>107798.0395</v>
      </c>
      <c r="F12" s="14">
        <v>1592111.7009999999</v>
      </c>
      <c r="G12" s="14"/>
      <c r="H12" s="14"/>
      <c r="I12" s="14"/>
      <c r="J12" s="14">
        <v>1760528.9827000001</v>
      </c>
    </row>
    <row r="13" spans="1:12" hidden="1">
      <c r="A13" s="753">
        <v>10</v>
      </c>
      <c r="B13" s="752" t="s">
        <v>1546</v>
      </c>
      <c r="C13" s="14"/>
      <c r="D13" s="14"/>
      <c r="E13" s="14"/>
      <c r="F13" s="14"/>
      <c r="G13" s="14"/>
      <c r="H13" s="14"/>
      <c r="I13" s="14"/>
      <c r="J13" s="14"/>
    </row>
    <row r="14" spans="1:12">
      <c r="A14" s="753">
        <v>11</v>
      </c>
      <c r="B14" s="752" t="s">
        <v>1547</v>
      </c>
      <c r="C14" s="14"/>
      <c r="D14" s="14"/>
      <c r="E14" s="14"/>
      <c r="F14" s="14"/>
      <c r="G14" s="14"/>
      <c r="H14" s="14"/>
      <c r="I14" s="14"/>
      <c r="J14" s="14">
        <v>15992753.521400001</v>
      </c>
    </row>
    <row r="15" spans="1:12">
      <c r="A15" s="57">
        <v>12</v>
      </c>
      <c r="B15" s="749" t="s">
        <v>1548</v>
      </c>
      <c r="C15" s="24"/>
      <c r="D15" s="24"/>
      <c r="E15" s="24"/>
      <c r="F15" s="24"/>
      <c r="G15" s="24"/>
      <c r="H15" s="24"/>
      <c r="I15" s="24"/>
      <c r="J15" s="24">
        <v>38791495.119999997</v>
      </c>
    </row>
    <row r="16" spans="1:12">
      <c r="A16" s="196"/>
      <c r="B16" s="196"/>
      <c r="C16" s="196"/>
      <c r="D16" s="196"/>
      <c r="E16" s="196"/>
      <c r="F16" s="196"/>
      <c r="G16" s="196"/>
      <c r="H16" s="196"/>
      <c r="I16" s="196"/>
      <c r="J16" s="196"/>
      <c r="K16" s="487"/>
      <c r="L16" s="487"/>
    </row>
    <row r="17" spans="1:10" ht="29.5" customHeight="1">
      <c r="A17" s="838" t="s">
        <v>2363</v>
      </c>
      <c r="B17" s="838"/>
      <c r="C17" s="838"/>
      <c r="D17" s="838"/>
      <c r="E17" s="838"/>
      <c r="F17" s="838"/>
      <c r="G17" s="838"/>
      <c r="H17" s="838"/>
      <c r="I17" s="838"/>
      <c r="J17" s="838"/>
    </row>
    <row r="18" spans="1:10">
      <c r="A18" s="9"/>
      <c r="B18" s="9"/>
      <c r="C18" s="9"/>
      <c r="D18" s="9"/>
      <c r="E18" s="67"/>
      <c r="F18" s="9"/>
      <c r="G18" s="9"/>
      <c r="H18" s="9"/>
      <c r="I18" s="9"/>
      <c r="J18" s="9"/>
    </row>
    <row r="19" spans="1:10">
      <c r="A19" s="1"/>
      <c r="B19" s="196"/>
      <c r="C19" s="196"/>
      <c r="D19" s="196"/>
      <c r="E19" s="196"/>
      <c r="F19" s="196"/>
      <c r="G19" s="196"/>
      <c r="H19" s="196"/>
      <c r="I19" s="196"/>
      <c r="J19" s="196"/>
    </row>
    <row r="20" spans="1:10">
      <c r="A20" s="435"/>
      <c r="B20" s="488"/>
      <c r="C20" s="100" t="s">
        <v>118</v>
      </c>
      <c r="D20" s="100" t="s">
        <v>119</v>
      </c>
      <c r="E20" s="100" t="s">
        <v>120</v>
      </c>
      <c r="F20" s="100" t="s">
        <v>172</v>
      </c>
      <c r="G20" s="100" t="s">
        <v>173</v>
      </c>
      <c r="H20" s="100" t="s">
        <v>1526</v>
      </c>
      <c r="I20" s="100" t="s">
        <v>1527</v>
      </c>
      <c r="J20" s="100" t="s">
        <v>266</v>
      </c>
    </row>
    <row r="21" spans="1:10" ht="26.25" customHeight="1">
      <c r="A21" s="87" t="s">
        <v>361</v>
      </c>
      <c r="B21" s="488"/>
      <c r="C21" s="864" t="s">
        <v>1528</v>
      </c>
      <c r="D21" s="865"/>
      <c r="E21" s="865"/>
      <c r="F21" s="865"/>
      <c r="G21" s="866"/>
      <c r="H21" s="864" t="s">
        <v>1529</v>
      </c>
      <c r="I21" s="866"/>
      <c r="J21" s="876" t="s">
        <v>1530</v>
      </c>
    </row>
    <row r="22" spans="1:10" ht="36">
      <c r="A22" s="864" t="s">
        <v>1531</v>
      </c>
      <c r="B22" s="866"/>
      <c r="C22" s="594" t="s">
        <v>374</v>
      </c>
      <c r="D22" s="594" t="s">
        <v>1532</v>
      </c>
      <c r="E22" s="594" t="s">
        <v>1533</v>
      </c>
      <c r="F22" s="594" t="s">
        <v>1534</v>
      </c>
      <c r="G22" s="594" t="s">
        <v>1535</v>
      </c>
      <c r="H22" s="594" t="s">
        <v>1536</v>
      </c>
      <c r="I22" s="594" t="s">
        <v>1537</v>
      </c>
      <c r="J22" s="878"/>
    </row>
    <row r="23" spans="1:10">
      <c r="A23" s="603">
        <v>1</v>
      </c>
      <c r="B23" s="596" t="s">
        <v>1540</v>
      </c>
      <c r="C23" s="14">
        <v>276382.7573</v>
      </c>
      <c r="D23" s="14">
        <v>14796283.816299999</v>
      </c>
      <c r="E23" s="14">
        <v>90509.763500000001</v>
      </c>
      <c r="F23" s="14">
        <v>13187287.571599999</v>
      </c>
      <c r="G23" s="14"/>
      <c r="H23" s="14"/>
      <c r="I23" s="14"/>
      <c r="J23" s="14">
        <v>14175231.954399999</v>
      </c>
    </row>
    <row r="24" spans="1:10">
      <c r="A24" s="603">
        <v>3</v>
      </c>
      <c r="B24" s="596" t="s">
        <v>1541</v>
      </c>
      <c r="C24" s="14">
        <v>276382.7573</v>
      </c>
      <c r="D24" s="14">
        <v>22800037.420600001</v>
      </c>
      <c r="E24" s="14">
        <v>228530.96979999999</v>
      </c>
      <c r="F24" s="14">
        <v>0</v>
      </c>
      <c r="G24" s="14"/>
      <c r="H24" s="14"/>
      <c r="I24" s="14"/>
      <c r="J24" s="14">
        <v>11652475.573799999</v>
      </c>
    </row>
    <row r="25" spans="1:10" hidden="1">
      <c r="A25" s="603">
        <v>4</v>
      </c>
      <c r="B25" s="596" t="s">
        <v>1542</v>
      </c>
      <c r="C25" s="14"/>
      <c r="D25" s="14"/>
      <c r="E25" s="14"/>
      <c r="F25" s="14"/>
      <c r="G25" s="14"/>
      <c r="H25" s="14"/>
      <c r="I25" s="14"/>
      <c r="J25" s="14"/>
    </row>
    <row r="26" spans="1:10" hidden="1">
      <c r="A26" s="603">
        <v>5</v>
      </c>
      <c r="B26" s="596" t="s">
        <v>1543</v>
      </c>
      <c r="C26" s="14"/>
      <c r="D26" s="14"/>
      <c r="E26" s="14"/>
      <c r="F26" s="14"/>
      <c r="G26" s="14"/>
      <c r="H26" s="14"/>
      <c r="I26" s="14"/>
      <c r="J26" s="14"/>
    </row>
    <row r="27" spans="1:10">
      <c r="A27" s="603">
        <v>6</v>
      </c>
      <c r="B27" s="596" t="s">
        <v>1544</v>
      </c>
      <c r="C27" s="14">
        <v>159130.1777</v>
      </c>
      <c r="D27" s="14">
        <v>7313.3397000000004</v>
      </c>
      <c r="E27" s="14">
        <v>20451.335299999999</v>
      </c>
      <c r="F27" s="14">
        <v>253105.14730000001</v>
      </c>
      <c r="G27" s="14"/>
      <c r="H27" s="14">
        <v>15335624.205</v>
      </c>
      <c r="I27" s="14"/>
      <c r="J27" s="14">
        <v>7887812.1025</v>
      </c>
    </row>
    <row r="28" spans="1:10">
      <c r="A28" s="603">
        <v>7</v>
      </c>
      <c r="B28" s="596" t="s">
        <v>1545</v>
      </c>
      <c r="C28" s="14">
        <v>55276.551500000001</v>
      </c>
      <c r="D28" s="14">
        <v>3759632.1236999999</v>
      </c>
      <c r="E28" s="14">
        <v>31904.0733</v>
      </c>
      <c r="F28" s="14">
        <v>1318728.7572000001</v>
      </c>
      <c r="G28" s="14"/>
      <c r="H28" s="6"/>
      <c r="I28" s="6"/>
      <c r="J28" s="14">
        <v>2582770.7527999999</v>
      </c>
    </row>
    <row r="29" spans="1:10" hidden="1">
      <c r="A29" s="603">
        <v>10</v>
      </c>
      <c r="B29" s="596" t="s">
        <v>1546</v>
      </c>
      <c r="C29" s="14"/>
      <c r="D29" s="14"/>
      <c r="E29" s="14"/>
      <c r="F29" s="14"/>
      <c r="G29" s="14"/>
      <c r="H29" s="14"/>
      <c r="I29" s="14"/>
      <c r="J29" s="14"/>
    </row>
    <row r="30" spans="1:10">
      <c r="A30" s="603">
        <v>11</v>
      </c>
      <c r="B30" s="596" t="s">
        <v>1547</v>
      </c>
      <c r="C30" s="14"/>
      <c r="D30" s="14"/>
      <c r="E30" s="14"/>
      <c r="F30" s="14"/>
      <c r="G30" s="14"/>
      <c r="H30" s="14"/>
      <c r="I30" s="14"/>
      <c r="J30" s="14">
        <v>12346330.609999999</v>
      </c>
    </row>
    <row r="31" spans="1:10">
      <c r="A31" s="57">
        <v>12</v>
      </c>
      <c r="B31" s="595" t="s">
        <v>1548</v>
      </c>
      <c r="C31" s="493"/>
      <c r="D31" s="493"/>
      <c r="E31" s="493"/>
      <c r="F31" s="493"/>
      <c r="G31" s="493"/>
      <c r="H31" s="493"/>
      <c r="I31" s="493"/>
      <c r="J31" s="24">
        <v>48644621</v>
      </c>
    </row>
    <row r="32" spans="1:10">
      <c r="A32" s="468"/>
      <c r="B32" s="468"/>
      <c r="C32" s="468"/>
      <c r="D32" s="468"/>
      <c r="E32" s="468"/>
      <c r="F32" s="468"/>
      <c r="G32" s="468"/>
      <c r="H32" s="468"/>
      <c r="I32" s="468"/>
      <c r="J32" s="468"/>
    </row>
  </sheetData>
  <mergeCells count="9">
    <mergeCell ref="C21:G21"/>
    <mergeCell ref="H21:I21"/>
    <mergeCell ref="J21:J22"/>
    <mergeCell ref="A22:B22"/>
    <mergeCell ref="C5:G5"/>
    <mergeCell ref="H5:I5"/>
    <mergeCell ref="J5:J6"/>
    <mergeCell ref="A6:B6"/>
    <mergeCell ref="A17:J17"/>
  </mergeCells>
  <pageMargins left="0.7" right="0.7" top="0.75" bottom="0.75" header="0.3" footer="0.3"/>
  <pageSetup paperSize="9" scale="95" fitToHeight="0" orientation="landscape" r:id="rId1"/>
  <customProperties>
    <customPr name="_pios_id" r:id="rId2"/>
  </customPropertie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3A6C7-9E7B-4E55-A608-4065FCA892F4}">
  <sheetPr>
    <pageSetUpPr fitToPage="1"/>
  </sheetPr>
  <dimension ref="A1:K18"/>
  <sheetViews>
    <sheetView showGridLines="0" zoomScaleNormal="100" workbookViewId="0">
      <selection activeCell="K3" sqref="K3"/>
    </sheetView>
  </sheetViews>
  <sheetFormatPr defaultColWidth="8.58203125" defaultRowHeight="12"/>
  <cols>
    <col min="1" max="1" width="5.25" style="492" customWidth="1"/>
    <col min="2" max="2" width="39.25" style="492" customWidth="1"/>
    <col min="3" max="10" width="11" style="492" customWidth="1"/>
    <col min="11" max="16384" width="8.58203125" style="492"/>
  </cols>
  <sheetData>
    <row r="1" spans="1:11" ht="18.5">
      <c r="A1" s="3" t="s">
        <v>2265</v>
      </c>
      <c r="B1" s="494"/>
      <c r="C1" s="495"/>
      <c r="D1" s="496"/>
      <c r="E1" s="496"/>
      <c r="F1" s="496"/>
      <c r="G1" s="496"/>
      <c r="H1" s="496"/>
      <c r="I1" s="496"/>
      <c r="J1" s="496"/>
    </row>
    <row r="2" spans="1:11">
      <c r="A2" s="497"/>
      <c r="B2" s="498"/>
      <c r="C2" s="494"/>
      <c r="D2" s="494"/>
      <c r="E2" s="494"/>
      <c r="F2" s="494"/>
      <c r="G2" s="494"/>
      <c r="H2" s="494"/>
      <c r="I2" s="494"/>
      <c r="J2" s="497"/>
    </row>
    <row r="3" spans="1:11">
      <c r="A3" s="497"/>
      <c r="B3" s="498"/>
      <c r="C3" s="494"/>
      <c r="D3" s="494"/>
      <c r="E3" s="494"/>
      <c r="F3" s="494"/>
      <c r="G3" s="494"/>
      <c r="H3" s="494"/>
      <c r="I3" s="494"/>
      <c r="J3" s="497"/>
    </row>
    <row r="4" spans="1:11" ht="41.15" customHeight="1">
      <c r="A4" s="497"/>
      <c r="B4" s="498"/>
      <c r="C4" s="1000" t="s">
        <v>1549</v>
      </c>
      <c r="D4" s="1001"/>
      <c r="E4" s="1000" t="s">
        <v>1550</v>
      </c>
      <c r="F4" s="1001"/>
      <c r="G4" s="1000" t="s">
        <v>1551</v>
      </c>
      <c r="H4" s="1001"/>
      <c r="I4" s="1000" t="s">
        <v>1552</v>
      </c>
      <c r="J4" s="1001"/>
    </row>
    <row r="5" spans="1:11" ht="50.5" customHeight="1">
      <c r="A5" s="497"/>
      <c r="B5" s="497"/>
      <c r="C5" s="499"/>
      <c r="D5" s="500" t="s">
        <v>1553</v>
      </c>
      <c r="E5" s="499"/>
      <c r="F5" s="500" t="s">
        <v>1553</v>
      </c>
      <c r="G5" s="499"/>
      <c r="H5" s="500" t="s">
        <v>1554</v>
      </c>
      <c r="I5" s="501"/>
      <c r="J5" s="500" t="s">
        <v>1554</v>
      </c>
    </row>
    <row r="6" spans="1:11">
      <c r="A6" s="502" t="s">
        <v>2026</v>
      </c>
      <c r="B6" s="503"/>
      <c r="C6" s="504" t="s">
        <v>441</v>
      </c>
      <c r="D6" s="504" t="s">
        <v>444</v>
      </c>
      <c r="E6" s="504" t="s">
        <v>446</v>
      </c>
      <c r="F6" s="504" t="s">
        <v>448</v>
      </c>
      <c r="G6" s="504" t="s">
        <v>450</v>
      </c>
      <c r="H6" s="504" t="s">
        <v>454</v>
      </c>
      <c r="I6" s="504" t="s">
        <v>456</v>
      </c>
      <c r="J6" s="504" t="s">
        <v>457</v>
      </c>
    </row>
    <row r="7" spans="1:11" ht="14.5" customHeight="1">
      <c r="A7" s="505" t="s">
        <v>441</v>
      </c>
      <c r="B7" s="322" t="s">
        <v>1555</v>
      </c>
      <c r="C7" s="506">
        <v>31883.463463446096</v>
      </c>
      <c r="D7" s="506">
        <v>7926.5</v>
      </c>
      <c r="E7" s="506"/>
      <c r="F7" s="506"/>
      <c r="G7" s="506">
        <v>118630.22839230479</v>
      </c>
      <c r="H7" s="506">
        <v>3809.5</v>
      </c>
      <c r="I7" s="506"/>
      <c r="J7" s="506"/>
      <c r="K7" s="507"/>
    </row>
    <row r="8" spans="1:11" ht="14.5" customHeight="1">
      <c r="A8" s="508" t="s">
        <v>444</v>
      </c>
      <c r="B8" s="509" t="s">
        <v>1556</v>
      </c>
      <c r="C8" s="510"/>
      <c r="D8" s="510"/>
      <c r="E8" s="510"/>
      <c r="F8" s="510"/>
      <c r="G8" s="510">
        <v>83.605908594999988</v>
      </c>
      <c r="H8" s="510"/>
      <c r="I8" s="510"/>
      <c r="J8" s="510"/>
    </row>
    <row r="9" spans="1:11" ht="14.5" customHeight="1">
      <c r="A9" s="508" t="s">
        <v>446</v>
      </c>
      <c r="B9" s="509" t="s">
        <v>424</v>
      </c>
      <c r="C9" s="510">
        <v>7974.436662319451</v>
      </c>
      <c r="D9" s="510">
        <v>7926.5</v>
      </c>
      <c r="E9" s="510">
        <v>7974.436662319451</v>
      </c>
      <c r="F9" s="510">
        <v>7926.5</v>
      </c>
      <c r="G9" s="510">
        <v>4698.1144875685495</v>
      </c>
      <c r="H9" s="510">
        <v>3623.5</v>
      </c>
      <c r="I9" s="510">
        <v>4702.9380546635493</v>
      </c>
      <c r="J9" s="510">
        <v>3623.5</v>
      </c>
    </row>
    <row r="10" spans="1:11" ht="14.5" customHeight="1">
      <c r="A10" s="508" t="s">
        <v>448</v>
      </c>
      <c r="B10" s="511" t="s">
        <v>1557</v>
      </c>
      <c r="C10" s="510">
        <v>5403.4231471149997</v>
      </c>
      <c r="D10" s="510">
        <v>5403.2172402100005</v>
      </c>
      <c r="E10" s="510">
        <v>5403.4231471149997</v>
      </c>
      <c r="F10" s="510">
        <v>5403.2172402100005</v>
      </c>
      <c r="G10" s="510">
        <v>99.212028895000003</v>
      </c>
      <c r="H10" s="510">
        <v>96.5</v>
      </c>
      <c r="I10" s="510">
        <v>99.193456975000004</v>
      </c>
      <c r="J10" s="510">
        <v>96.5</v>
      </c>
    </row>
    <row r="11" spans="1:11" ht="14.5" customHeight="1">
      <c r="A11" s="508" t="s">
        <v>450</v>
      </c>
      <c r="B11" s="511" t="s">
        <v>1558</v>
      </c>
      <c r="C11" s="510"/>
      <c r="D11" s="510"/>
      <c r="E11" s="510"/>
      <c r="F11" s="510"/>
      <c r="G11" s="510">
        <v>545.13112025000009</v>
      </c>
      <c r="H11" s="510">
        <v>545.21368723000001</v>
      </c>
      <c r="I11" s="510">
        <v>545.13112025000009</v>
      </c>
      <c r="J11" s="510">
        <v>545.21368723000001</v>
      </c>
    </row>
    <row r="12" spans="1:11" ht="14.5" customHeight="1">
      <c r="A12" s="508" t="s">
        <v>452</v>
      </c>
      <c r="B12" s="511" t="s">
        <v>1559</v>
      </c>
      <c r="C12" s="510">
        <v>2095.72975620035</v>
      </c>
      <c r="D12" s="510">
        <v>2081.5</v>
      </c>
      <c r="E12" s="510">
        <v>2095.72975620035</v>
      </c>
      <c r="F12" s="510">
        <v>2081.5</v>
      </c>
      <c r="G12" s="510">
        <v>2304.8549697785502</v>
      </c>
      <c r="H12" s="510">
        <v>2019.5</v>
      </c>
      <c r="I12" s="510">
        <v>2304.7862791085499</v>
      </c>
      <c r="J12" s="510">
        <v>2019.5</v>
      </c>
    </row>
    <row r="13" spans="1:11" ht="14.5" customHeight="1">
      <c r="A13" s="508" t="s">
        <v>454</v>
      </c>
      <c r="B13" s="511" t="s">
        <v>1560</v>
      </c>
      <c r="C13" s="510">
        <v>5741.7738442999998</v>
      </c>
      <c r="D13" s="510">
        <v>5703.4284231500005</v>
      </c>
      <c r="E13" s="510">
        <v>5741.7738442999998</v>
      </c>
      <c r="F13" s="510">
        <v>5703.4284231500005</v>
      </c>
      <c r="G13" s="510">
        <v>1081.717160295</v>
      </c>
      <c r="H13" s="510">
        <v>392.5</v>
      </c>
      <c r="I13" s="510">
        <v>1081.59043084</v>
      </c>
      <c r="J13" s="510">
        <v>392.5</v>
      </c>
    </row>
    <row r="14" spans="1:11" ht="14.5" customHeight="1">
      <c r="A14" s="508" t="s">
        <v>456</v>
      </c>
      <c r="B14" s="511" t="s">
        <v>1561</v>
      </c>
      <c r="C14" s="510">
        <v>86.750627054999995</v>
      </c>
      <c r="D14" s="510">
        <v>86.5</v>
      </c>
      <c r="E14" s="510">
        <v>86.750627054999995</v>
      </c>
      <c r="F14" s="510">
        <v>86.5</v>
      </c>
      <c r="G14" s="510">
        <v>1181.38817156</v>
      </c>
      <c r="H14" s="510">
        <v>181.5</v>
      </c>
      <c r="I14" s="510">
        <v>1186.5382635000001</v>
      </c>
      <c r="J14" s="510">
        <v>181.5</v>
      </c>
    </row>
    <row r="15" spans="1:11" ht="14.5" customHeight="1">
      <c r="A15" s="508" t="s">
        <v>459</v>
      </c>
      <c r="B15" s="509" t="s">
        <v>956</v>
      </c>
      <c r="C15" s="510">
        <v>23183.662843029997</v>
      </c>
      <c r="D15" s="510"/>
      <c r="E15" s="512"/>
      <c r="F15" s="512"/>
      <c r="G15" s="510">
        <v>113678.08845614</v>
      </c>
      <c r="H15" s="510"/>
      <c r="I15" s="512"/>
      <c r="J15" s="512"/>
    </row>
    <row r="16" spans="1:11">
      <c r="A16" s="8"/>
      <c r="B16" s="8"/>
      <c r="C16" s="513"/>
      <c r="D16" s="514"/>
      <c r="E16" s="514"/>
      <c r="F16" s="514"/>
      <c r="G16" s="513"/>
      <c r="H16" s="514"/>
      <c r="I16" s="514"/>
      <c r="J16" s="514"/>
    </row>
    <row r="17" spans="1:10" ht="71.5" customHeight="1">
      <c r="A17" s="838" t="s">
        <v>2303</v>
      </c>
      <c r="B17" s="838"/>
      <c r="C17" s="838"/>
      <c r="D17" s="838"/>
      <c r="E17" s="838"/>
      <c r="F17" s="838"/>
      <c r="G17" s="838"/>
      <c r="H17" s="838"/>
      <c r="I17" s="838"/>
      <c r="J17" s="838"/>
    </row>
    <row r="18" spans="1:10">
      <c r="A18" s="8"/>
      <c r="B18" s="8"/>
      <c r="C18" s="8"/>
      <c r="D18" s="8"/>
      <c r="E18" s="8"/>
      <c r="F18" s="8"/>
      <c r="G18" s="8"/>
      <c r="H18" s="8"/>
      <c r="I18" s="8"/>
      <c r="J18" s="8"/>
    </row>
  </sheetData>
  <mergeCells count="5">
    <mergeCell ref="C4:D4"/>
    <mergeCell ref="E4:F4"/>
    <mergeCell ref="G4:H4"/>
    <mergeCell ref="I4:J4"/>
    <mergeCell ref="A17:J17"/>
  </mergeCells>
  <conditionalFormatting sqref="C7:J15 C16 G16">
    <cfRule type="cellIs" dxfId="11" priority="1" stopIfTrue="1" operator="lessThan">
      <formula>0</formula>
    </cfRule>
  </conditionalFormatting>
  <pageMargins left="0.70866141732283472" right="0.70866141732283472" top="0.74803149606299213" bottom="0.74803149606299213" header="0.31496062992125984" footer="0.31496062992125984"/>
  <pageSetup paperSize="9" scale="89" fitToHeight="0" orientation="landscape" r:id="rId1"/>
  <customProperties>
    <customPr name="_pios_id" r:id="rId2"/>
  </customProperties>
  <ignoredErrors>
    <ignoredError sqref="A7:A15 C6:J6"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4455C-1BE6-4B89-93B2-E156624D5257}">
  <sheetPr>
    <pageSetUpPr fitToPage="1"/>
  </sheetPr>
  <dimension ref="A1:F38"/>
  <sheetViews>
    <sheetView showGridLines="0" zoomScaleNormal="100" workbookViewId="0">
      <selection activeCell="G1" sqref="G1"/>
    </sheetView>
  </sheetViews>
  <sheetFormatPr defaultColWidth="8.58203125" defaultRowHeight="12"/>
  <cols>
    <col min="1" max="1" width="5.25" style="492" customWidth="1"/>
    <col min="2" max="2" width="43.25" style="492" customWidth="1"/>
    <col min="3" max="6" width="15" style="492" customWidth="1"/>
    <col min="7" max="7" width="16.25" style="492" customWidth="1"/>
    <col min="8" max="8" width="17.75" style="492" customWidth="1"/>
    <col min="9" max="10" width="16.25" style="492" customWidth="1"/>
    <col min="11" max="16384" width="8.58203125" style="492"/>
  </cols>
  <sheetData>
    <row r="1" spans="1:6" ht="18.5">
      <c r="A1" s="3" t="s">
        <v>2266</v>
      </c>
      <c r="B1" s="8"/>
      <c r="C1" s="8"/>
      <c r="D1" s="8"/>
      <c r="E1" s="8"/>
      <c r="F1" s="8"/>
    </row>
    <row r="2" spans="1:6" ht="18.5">
      <c r="A2" s="515"/>
      <c r="B2" s="3"/>
      <c r="C2" s="317"/>
      <c r="D2" s="317"/>
      <c r="E2" s="317"/>
      <c r="F2" s="317"/>
    </row>
    <row r="3" spans="1:6">
      <c r="A3" s="515"/>
      <c r="B3" s="516"/>
      <c r="C3" s="317"/>
      <c r="D3" s="317"/>
      <c r="E3" s="317"/>
      <c r="F3" s="317"/>
    </row>
    <row r="4" spans="1:6" ht="21" customHeight="1">
      <c r="A4" s="515"/>
      <c r="B4" s="509"/>
      <c r="C4" s="1000" t="s">
        <v>1562</v>
      </c>
      <c r="D4" s="1001"/>
      <c r="E4" s="1004" t="s">
        <v>1563</v>
      </c>
      <c r="F4" s="1005"/>
    </row>
    <row r="5" spans="1:6" ht="43" customHeight="1">
      <c r="A5" s="515"/>
      <c r="B5" s="509"/>
      <c r="C5" s="1002"/>
      <c r="D5" s="1003"/>
      <c r="E5" s="1000" t="s">
        <v>1564</v>
      </c>
      <c r="F5" s="1001"/>
    </row>
    <row r="6" spans="1:6" ht="46.5" customHeight="1">
      <c r="A6" s="497"/>
      <c r="B6" s="517"/>
      <c r="C6" s="518"/>
      <c r="D6" s="500" t="s">
        <v>1553</v>
      </c>
      <c r="E6" s="519"/>
      <c r="F6" s="500" t="s">
        <v>1554</v>
      </c>
    </row>
    <row r="7" spans="1:6">
      <c r="A7" s="502" t="s">
        <v>2026</v>
      </c>
      <c r="B7" s="520"/>
      <c r="C7" s="521" t="s">
        <v>441</v>
      </c>
      <c r="D7" s="521" t="s">
        <v>444</v>
      </c>
      <c r="E7" s="521" t="s">
        <v>446</v>
      </c>
      <c r="F7" s="521" t="s">
        <v>450</v>
      </c>
    </row>
    <row r="8" spans="1:6" ht="14.5" customHeight="1">
      <c r="A8" s="505" t="s">
        <v>460</v>
      </c>
      <c r="B8" s="522" t="s">
        <v>1565</v>
      </c>
      <c r="C8" s="523"/>
      <c r="D8" s="523"/>
      <c r="E8" s="506">
        <v>1354.7092775350002</v>
      </c>
      <c r="F8" s="523"/>
    </row>
    <row r="9" spans="1:6" ht="14.5" hidden="1" customHeight="1">
      <c r="A9" s="508" t="s">
        <v>461</v>
      </c>
      <c r="B9" s="511" t="s">
        <v>1566</v>
      </c>
      <c r="C9" s="320"/>
      <c r="D9" s="320"/>
      <c r="E9" s="513"/>
      <c r="F9" s="320"/>
    </row>
    <row r="10" spans="1:6" ht="14.5" customHeight="1">
      <c r="A10" s="508" t="s">
        <v>462</v>
      </c>
      <c r="B10" s="511" t="s">
        <v>1556</v>
      </c>
      <c r="C10" s="320"/>
      <c r="D10" s="320"/>
      <c r="E10" s="746">
        <v>1211.1441891600002</v>
      </c>
      <c r="F10" s="320"/>
    </row>
    <row r="11" spans="1:6" ht="14.5" customHeight="1">
      <c r="A11" s="508" t="s">
        <v>463</v>
      </c>
      <c r="B11" s="511" t="s">
        <v>424</v>
      </c>
      <c r="C11" s="320"/>
      <c r="D11" s="320"/>
      <c r="E11" s="746">
        <v>143.56508837500002</v>
      </c>
      <c r="F11" s="320"/>
    </row>
    <row r="12" spans="1:6" ht="14.5" hidden="1" customHeight="1">
      <c r="A12" s="508" t="s">
        <v>464</v>
      </c>
      <c r="B12" s="524" t="s">
        <v>1557</v>
      </c>
      <c r="C12" s="320"/>
      <c r="D12" s="320"/>
      <c r="E12" s="746"/>
      <c r="F12" s="320"/>
    </row>
    <row r="13" spans="1:6" ht="14.5" hidden="1" customHeight="1">
      <c r="A13" s="508" t="s">
        <v>465</v>
      </c>
      <c r="B13" s="524" t="s">
        <v>1558</v>
      </c>
      <c r="C13" s="320"/>
      <c r="D13" s="320"/>
      <c r="E13" s="746"/>
      <c r="F13" s="320"/>
    </row>
    <row r="14" spans="1:6" ht="14.5" customHeight="1">
      <c r="A14" s="508" t="s">
        <v>466</v>
      </c>
      <c r="B14" s="524" t="s">
        <v>1559</v>
      </c>
      <c r="C14" s="320"/>
      <c r="D14" s="320"/>
      <c r="E14" s="746">
        <v>30.567366445000001</v>
      </c>
      <c r="F14" s="320"/>
    </row>
    <row r="15" spans="1:6" ht="14.5" customHeight="1">
      <c r="A15" s="508" t="s">
        <v>467</v>
      </c>
      <c r="B15" s="524" t="s">
        <v>1560</v>
      </c>
      <c r="C15" s="320"/>
      <c r="D15" s="320"/>
      <c r="E15" s="746">
        <v>4.6964694949999997</v>
      </c>
      <c r="F15" s="320"/>
    </row>
    <row r="16" spans="1:6" ht="14.5" customHeight="1">
      <c r="A16" s="508" t="s">
        <v>468</v>
      </c>
      <c r="B16" s="524" t="s">
        <v>1561</v>
      </c>
      <c r="C16" s="320"/>
      <c r="D16" s="320"/>
      <c r="E16" s="746">
        <v>109.99659237500001</v>
      </c>
      <c r="F16" s="320"/>
    </row>
    <row r="17" spans="1:6" ht="14.5" hidden="1" customHeight="1">
      <c r="A17" s="508" t="s">
        <v>469</v>
      </c>
      <c r="B17" s="511" t="s">
        <v>1567</v>
      </c>
      <c r="C17" s="320"/>
      <c r="D17" s="320"/>
      <c r="E17" s="746"/>
      <c r="F17" s="320"/>
    </row>
    <row r="18" spans="1:6" ht="14.5" hidden="1" customHeight="1">
      <c r="A18" s="508" t="s">
        <v>1568</v>
      </c>
      <c r="B18" s="511" t="s">
        <v>1569</v>
      </c>
      <c r="C18" s="320"/>
      <c r="D18" s="320"/>
      <c r="E18" s="746"/>
      <c r="F18" s="320"/>
    </row>
    <row r="19" spans="1:6" ht="14.5" hidden="1" customHeight="1">
      <c r="A19" s="505" t="s">
        <v>1570</v>
      </c>
      <c r="B19" s="522" t="s">
        <v>1571</v>
      </c>
      <c r="C19" s="523"/>
      <c r="D19" s="523"/>
      <c r="E19" s="523"/>
      <c r="F19" s="525"/>
    </row>
    <row r="20" spans="1:6" ht="14.5" hidden="1" customHeight="1">
      <c r="A20" s="505">
        <v>241</v>
      </c>
      <c r="B20" s="522" t="s">
        <v>1572</v>
      </c>
      <c r="C20" s="523"/>
      <c r="D20" s="523"/>
      <c r="E20" s="526"/>
      <c r="F20" s="525"/>
    </row>
    <row r="21" spans="1:6" ht="14.5" customHeight="1">
      <c r="A21" s="505">
        <v>250</v>
      </c>
      <c r="B21" s="522" t="s">
        <v>1573</v>
      </c>
      <c r="C21" s="506">
        <v>31883.463463446096</v>
      </c>
      <c r="D21" s="506">
        <v>7926.5</v>
      </c>
      <c r="E21" s="523"/>
      <c r="F21" s="525"/>
    </row>
    <row r="22" spans="1:6">
      <c r="A22" s="527"/>
      <c r="B22" s="528"/>
      <c r="C22" s="529"/>
      <c r="D22" s="529"/>
      <c r="E22" s="530"/>
      <c r="F22" s="530"/>
    </row>
    <row r="23" spans="1:6">
      <c r="A23" s="670" t="s">
        <v>2302</v>
      </c>
      <c r="B23" s="670"/>
      <c r="C23" s="670"/>
      <c r="D23" s="670"/>
      <c r="E23" s="670"/>
      <c r="F23" s="670"/>
    </row>
    <row r="24" spans="1:6">
      <c r="A24" s="8"/>
      <c r="B24" s="8"/>
      <c r="C24" s="8"/>
      <c r="D24" s="8"/>
      <c r="E24" s="8"/>
      <c r="F24" s="8"/>
    </row>
    <row r="25" spans="1:6" ht="18.5">
      <c r="A25" s="3" t="s">
        <v>2267</v>
      </c>
      <c r="B25" s="516"/>
      <c r="C25" s="495"/>
      <c r="D25" s="495"/>
      <c r="E25" s="8"/>
      <c r="F25" s="8"/>
    </row>
    <row r="26" spans="1:6" ht="18.5">
      <c r="A26" s="3"/>
      <c r="B26" s="516"/>
      <c r="C26" s="531"/>
      <c r="D26" s="531"/>
      <c r="E26" s="8"/>
      <c r="F26" s="8"/>
    </row>
    <row r="27" spans="1:6" ht="15" customHeight="1">
      <c r="A27" s="497"/>
      <c r="B27" s="516"/>
      <c r="C27" s="495"/>
      <c r="D27" s="495"/>
      <c r="E27" s="8"/>
      <c r="F27" s="8"/>
    </row>
    <row r="28" spans="1:6" ht="84">
      <c r="A28" s="496"/>
      <c r="B28" s="532"/>
      <c r="C28" s="500" t="s">
        <v>1574</v>
      </c>
      <c r="D28" s="500" t="s">
        <v>1575</v>
      </c>
      <c r="E28" s="8"/>
      <c r="F28" s="8"/>
    </row>
    <row r="29" spans="1:6">
      <c r="A29" s="502" t="s">
        <v>2026</v>
      </c>
      <c r="B29" s="533"/>
      <c r="C29" s="521" t="s">
        <v>441</v>
      </c>
      <c r="D29" s="521" t="s">
        <v>444</v>
      </c>
      <c r="E29" s="8"/>
      <c r="F29" s="8"/>
    </row>
    <row r="30" spans="1:6" ht="14.5" customHeight="1">
      <c r="A30" s="505" t="s">
        <v>441</v>
      </c>
      <c r="B30" s="322" t="s">
        <v>1576</v>
      </c>
      <c r="C30" s="506">
        <f>+C31+C32</f>
        <v>33581.580913171398</v>
      </c>
      <c r="D30" s="506">
        <f>+D31+D32</f>
        <v>31883.463463446104</v>
      </c>
      <c r="E30" s="8"/>
      <c r="F30" s="8"/>
    </row>
    <row r="31" spans="1:6" ht="14.5" customHeight="1">
      <c r="A31" s="508" t="s">
        <v>1577</v>
      </c>
      <c r="B31" s="6" t="s">
        <v>355</v>
      </c>
      <c r="C31" s="510">
        <v>17444.791926439098</v>
      </c>
      <c r="D31" s="510">
        <v>19705.586648485001</v>
      </c>
      <c r="E31" s="8"/>
      <c r="F31" s="8"/>
    </row>
    <row r="32" spans="1:6" ht="14.5" customHeight="1">
      <c r="A32" s="508" t="s">
        <v>1578</v>
      </c>
      <c r="B32" s="17" t="s">
        <v>1579</v>
      </c>
      <c r="C32" s="510">
        <v>16136.788986732299</v>
      </c>
      <c r="D32" s="510">
        <v>12177.876814961101</v>
      </c>
      <c r="E32" s="8"/>
      <c r="F32" s="8"/>
    </row>
    <row r="33" spans="1:6">
      <c r="A33" s="8"/>
      <c r="B33" s="8"/>
      <c r="C33" s="8"/>
      <c r="D33" s="8"/>
      <c r="E33" s="8"/>
      <c r="F33" s="8"/>
    </row>
    <row r="34" spans="1:6">
      <c r="A34" s="8"/>
      <c r="B34" s="8"/>
      <c r="C34" s="8"/>
      <c r="D34" s="8"/>
      <c r="E34" s="8"/>
      <c r="F34" s="8"/>
    </row>
    <row r="35" spans="1:6" ht="18.5">
      <c r="A35" s="3" t="s">
        <v>2268</v>
      </c>
      <c r="B35" s="3"/>
      <c r="C35" s="8"/>
      <c r="D35" s="8"/>
      <c r="E35" s="8"/>
      <c r="F35" s="8"/>
    </row>
    <row r="36" spans="1:6" ht="9.65" customHeight="1">
      <c r="A36" s="3"/>
      <c r="B36" s="3"/>
      <c r="C36" s="8"/>
      <c r="D36" s="8"/>
      <c r="E36" s="8"/>
      <c r="F36" s="8"/>
    </row>
    <row r="37" spans="1:6" ht="13">
      <c r="A37" s="2" t="s">
        <v>2364</v>
      </c>
      <c r="B37" s="497"/>
      <c r="C37" s="8"/>
      <c r="D37" s="103"/>
      <c r="E37" s="8"/>
      <c r="F37" s="8"/>
    </row>
    <row r="38" spans="1:6">
      <c r="A38" s="103"/>
      <c r="B38" s="534"/>
      <c r="C38" s="103"/>
      <c r="D38" s="103"/>
      <c r="E38" s="103"/>
      <c r="F38" s="103"/>
    </row>
  </sheetData>
  <mergeCells count="3">
    <mergeCell ref="C4:D5"/>
    <mergeCell ref="E4:F4"/>
    <mergeCell ref="E5:F5"/>
  </mergeCells>
  <conditionalFormatting sqref="C4:C17 D7:D17 E6:E17 D4:E5 C21:E22 E20 C18:E19 F7:F22 C2:F3">
    <cfRule type="cellIs" dxfId="10" priority="4" stopIfTrue="1" operator="lessThan">
      <formula>0</formula>
    </cfRule>
  </conditionalFormatting>
  <conditionalFormatting sqref="C20:D20">
    <cfRule type="cellIs" dxfId="9" priority="3" stopIfTrue="1" operator="lessThan">
      <formula>0</formula>
    </cfRule>
  </conditionalFormatting>
  <conditionalFormatting sqref="C25:D30">
    <cfRule type="cellIs" dxfId="8" priority="2" stopIfTrue="1" operator="lessThan">
      <formula>0</formula>
    </cfRule>
  </conditionalFormatting>
  <conditionalFormatting sqref="C31:D32">
    <cfRule type="cellIs" dxfId="7" priority="1" stopIfTrue="1" operator="lessThan">
      <formula>0</formula>
    </cfRule>
  </conditionalFormatting>
  <pageMargins left="0.70866141732283472" right="0.70866141732283472" top="0.74803149606299213" bottom="0.74803149606299213" header="0.31496062992125984" footer="0.31496062992125984"/>
  <pageSetup paperSize="9" scale="72" fitToHeight="0" orientation="portrait" r:id="rId1"/>
  <customProperties>
    <customPr name="_pios_id" r:id="rId2"/>
  </customProperties>
  <ignoredErrors>
    <ignoredError sqref="A8:XFD21 A30:A32 C7:F7 C29:D29" numberStoredAsText="1"/>
    <ignoredError sqref="C30:D30" numberStoredAsText="1" unlockedFormula="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11EA0-88CF-4F97-AB6A-A463390F29ED}">
  <sheetPr>
    <pageSetUpPr fitToPage="1"/>
  </sheetPr>
  <dimension ref="A1:I54"/>
  <sheetViews>
    <sheetView showGridLines="0" zoomScaleNormal="100" workbookViewId="0">
      <selection activeCell="J1" sqref="J1"/>
    </sheetView>
  </sheetViews>
  <sheetFormatPr defaultColWidth="8.58203125" defaultRowHeight="14.5"/>
  <cols>
    <col min="1" max="1" width="8.58203125" style="38"/>
    <col min="2" max="2" width="50.08203125" style="38" customWidth="1"/>
    <col min="3" max="9" width="11.58203125" style="38" customWidth="1"/>
    <col min="10" max="16384" width="8.58203125" style="38"/>
  </cols>
  <sheetData>
    <row r="1" spans="1:9" s="325" customFormat="1" ht="38.15" customHeight="1">
      <c r="A1" s="906" t="s">
        <v>2269</v>
      </c>
      <c r="B1" s="906"/>
      <c r="C1" s="906"/>
      <c r="D1" s="906"/>
      <c r="E1" s="906"/>
      <c r="F1" s="906"/>
      <c r="G1" s="906"/>
      <c r="H1" s="906"/>
      <c r="I1" s="906"/>
    </row>
    <row r="2" spans="1:9">
      <c r="A2" s="221"/>
      <c r="B2" s="9"/>
      <c r="C2" s="9"/>
      <c r="D2" s="9"/>
      <c r="E2" s="9"/>
      <c r="F2" s="9"/>
      <c r="G2" s="9"/>
      <c r="H2" s="9"/>
      <c r="I2" s="9"/>
    </row>
    <row r="3" spans="1:9" s="471" customFormat="1" ht="12">
      <c r="A3" s="6"/>
      <c r="B3" s="6"/>
      <c r="C3" s="6"/>
      <c r="D3" s="6"/>
      <c r="E3" s="6"/>
      <c r="F3" s="6"/>
      <c r="G3" s="6"/>
      <c r="H3" s="6"/>
      <c r="I3" s="6"/>
    </row>
    <row r="4" spans="1:9" s="471" customFormat="1" ht="12">
      <c r="A4" s="6"/>
      <c r="B4" s="6"/>
      <c r="C4" s="456" t="s">
        <v>118</v>
      </c>
      <c r="D4" s="456" t="s">
        <v>119</v>
      </c>
      <c r="E4" s="456" t="s">
        <v>120</v>
      </c>
      <c r="F4" s="456" t="s">
        <v>172</v>
      </c>
      <c r="G4" s="456" t="s">
        <v>173</v>
      </c>
      <c r="H4" s="456" t="s">
        <v>266</v>
      </c>
      <c r="I4" s="456" t="s">
        <v>267</v>
      </c>
    </row>
    <row r="5" spans="1:9" s="471" customFormat="1" ht="12">
      <c r="A5" s="6"/>
      <c r="B5" s="6" t="s">
        <v>1580</v>
      </c>
      <c r="C5" s="847" t="s">
        <v>1581</v>
      </c>
      <c r="D5" s="847" t="s">
        <v>1582</v>
      </c>
      <c r="E5" s="847" t="s">
        <v>1583</v>
      </c>
      <c r="F5" s="847"/>
      <c r="G5" s="847"/>
      <c r="H5" s="847"/>
      <c r="I5" s="847"/>
    </row>
    <row r="6" spans="1:9" s="471" customFormat="1" ht="89.15" customHeight="1">
      <c r="A6" s="87" t="s">
        <v>2026</v>
      </c>
      <c r="B6" s="129"/>
      <c r="C6" s="847"/>
      <c r="D6" s="847"/>
      <c r="E6" s="456" t="s">
        <v>1584</v>
      </c>
      <c r="F6" s="456" t="s">
        <v>1585</v>
      </c>
      <c r="G6" s="456" t="s">
        <v>1586</v>
      </c>
      <c r="H6" s="456" t="s">
        <v>1587</v>
      </c>
      <c r="I6" s="456" t="s">
        <v>1588</v>
      </c>
    </row>
    <row r="7" spans="1:9" s="471" customFormat="1" ht="27" customHeight="1">
      <c r="A7" s="293"/>
      <c r="B7" s="460" t="s">
        <v>1589</v>
      </c>
      <c r="C7" s="460"/>
      <c r="D7" s="460"/>
      <c r="E7" s="460"/>
      <c r="F7" s="460"/>
      <c r="G7" s="460"/>
      <c r="H7" s="460"/>
      <c r="I7" s="460"/>
    </row>
    <row r="8" spans="1:9" s="471" customFormat="1" ht="14.5" customHeight="1">
      <c r="A8" s="17">
        <v>1</v>
      </c>
      <c r="B8" s="626" t="s">
        <v>947</v>
      </c>
      <c r="C8" s="18">
        <v>35003729784.080002</v>
      </c>
      <c r="D8" s="18">
        <v>35003729784.080002</v>
      </c>
      <c r="E8" s="43">
        <f>D8</f>
        <v>35003729784.080002</v>
      </c>
      <c r="F8" s="602"/>
      <c r="G8" s="602"/>
      <c r="H8" s="602"/>
      <c r="I8" s="602"/>
    </row>
    <row r="9" spans="1:9" s="471" customFormat="1" ht="14.5" customHeight="1">
      <c r="A9" s="17">
        <v>2</v>
      </c>
      <c r="B9" s="626" t="s">
        <v>948</v>
      </c>
      <c r="C9" s="18">
        <v>798020979.80996215</v>
      </c>
      <c r="D9" s="18">
        <v>783654618.85000229</v>
      </c>
      <c r="E9" s="43">
        <f>D9</f>
        <v>783654618.85000229</v>
      </c>
      <c r="F9" s="602"/>
      <c r="G9" s="602"/>
      <c r="H9" s="602"/>
      <c r="I9" s="602"/>
    </row>
    <row r="10" spans="1:9" s="471" customFormat="1" ht="14.5" customHeight="1">
      <c r="A10" s="17">
        <v>3</v>
      </c>
      <c r="B10" s="626" t="s">
        <v>949</v>
      </c>
      <c r="C10" s="18">
        <v>4117463624.3800025</v>
      </c>
      <c r="D10" s="18">
        <v>4086263475.1100011</v>
      </c>
      <c r="E10" s="42"/>
      <c r="F10" s="633">
        <f>+D10</f>
        <v>4086263475.1100011</v>
      </c>
      <c r="G10" s="614"/>
      <c r="H10" s="633">
        <v>1518816834.7699993</v>
      </c>
      <c r="I10" s="602"/>
    </row>
    <row r="11" spans="1:9" s="471" customFormat="1" ht="14.5" customHeight="1">
      <c r="A11" s="17">
        <v>4</v>
      </c>
      <c r="B11" s="626" t="s">
        <v>950</v>
      </c>
      <c r="C11" s="18">
        <v>98546300882.538498</v>
      </c>
      <c r="D11" s="18">
        <v>98690397502.998489</v>
      </c>
      <c r="E11" s="43">
        <f>D11</f>
        <v>98690397502.998489</v>
      </c>
      <c r="F11" s="602"/>
      <c r="G11" s="602"/>
      <c r="H11" s="602"/>
      <c r="I11" s="602"/>
    </row>
    <row r="12" spans="1:9" s="471" customFormat="1" ht="14.5" customHeight="1">
      <c r="A12" s="17">
        <v>5</v>
      </c>
      <c r="B12" s="626" t="s">
        <v>951</v>
      </c>
      <c r="C12" s="18">
        <v>20606014726.190002</v>
      </c>
      <c r="D12" s="18">
        <v>14636335790.1</v>
      </c>
      <c r="E12" s="633">
        <f>D12-G12-H12</f>
        <v>13650090795.9</v>
      </c>
      <c r="F12" s="634"/>
      <c r="G12" s="633">
        <v>557427374.46000004</v>
      </c>
      <c r="H12" s="633">
        <v>428817619.73999918</v>
      </c>
      <c r="I12" s="602"/>
    </row>
    <row r="13" spans="1:9" s="471" customFormat="1" ht="14.5" customHeight="1">
      <c r="A13" s="17">
        <v>6</v>
      </c>
      <c r="B13" s="626" t="s">
        <v>952</v>
      </c>
      <c r="C13" s="18">
        <v>148436689.34999999</v>
      </c>
      <c r="D13" s="18">
        <v>21985662.16</v>
      </c>
      <c r="E13" s="43">
        <f>D13-D14</f>
        <v>21985662.16</v>
      </c>
      <c r="F13" s="602"/>
      <c r="G13" s="602"/>
      <c r="H13" s="602"/>
      <c r="I13" s="602"/>
    </row>
    <row r="14" spans="1:9" s="471" customFormat="1" ht="14.5" hidden="1" customHeight="1">
      <c r="A14" s="17">
        <v>7</v>
      </c>
      <c r="B14" s="13" t="s">
        <v>953</v>
      </c>
      <c r="C14" s="18"/>
      <c r="D14" s="18"/>
      <c r="E14" s="602"/>
      <c r="F14" s="602"/>
      <c r="G14" s="602"/>
      <c r="H14" s="602"/>
      <c r="I14" s="42"/>
    </row>
    <row r="15" spans="1:9" s="471" customFormat="1" ht="14.5" customHeight="1">
      <c r="A15" s="17">
        <v>8</v>
      </c>
      <c r="B15" s="626" t="s">
        <v>954</v>
      </c>
      <c r="C15" s="18">
        <v>11597206240.25</v>
      </c>
      <c r="D15" s="18"/>
      <c r="E15" s="602"/>
      <c r="F15" s="602"/>
      <c r="G15" s="602"/>
      <c r="H15" s="602"/>
      <c r="I15" s="602"/>
    </row>
    <row r="16" spans="1:9" s="471" customFormat="1" ht="14.5" customHeight="1">
      <c r="A16" s="17">
        <v>9</v>
      </c>
      <c r="B16" s="626" t="s">
        <v>95</v>
      </c>
      <c r="C16" s="18">
        <v>1152702706.2599998</v>
      </c>
      <c r="D16" s="18">
        <v>408849828.55000013</v>
      </c>
      <c r="E16" s="633">
        <f>D16-I16</f>
        <v>65860594.750000119</v>
      </c>
      <c r="F16" s="614"/>
      <c r="G16" s="614"/>
      <c r="H16" s="614"/>
      <c r="I16" s="633">
        <v>342989233.80000001</v>
      </c>
    </row>
    <row r="17" spans="1:9" s="471" customFormat="1" ht="14.5" customHeight="1">
      <c r="A17" s="17">
        <v>10</v>
      </c>
      <c r="B17" s="626" t="s">
        <v>955</v>
      </c>
      <c r="C17" s="18">
        <v>423354207.38000017</v>
      </c>
      <c r="D17" s="18">
        <v>416699768.94000024</v>
      </c>
      <c r="E17" s="43">
        <f>D17</f>
        <v>416699768.94000024</v>
      </c>
      <c r="F17" s="602"/>
      <c r="G17" s="602"/>
      <c r="H17" s="602"/>
      <c r="I17" s="602"/>
    </row>
    <row r="18" spans="1:9" s="471" customFormat="1" ht="14.5" customHeight="1">
      <c r="A18" s="17">
        <v>11</v>
      </c>
      <c r="B18" s="626" t="s">
        <v>956</v>
      </c>
      <c r="C18" s="18">
        <v>2819343207.1699877</v>
      </c>
      <c r="D18" s="18">
        <v>1683229576.0200014</v>
      </c>
      <c r="E18" s="43">
        <f>D18-F18-D19</f>
        <v>1459963195.7800014</v>
      </c>
      <c r="F18" s="633">
        <v>41104491.25</v>
      </c>
      <c r="G18" s="602"/>
      <c r="H18" s="602"/>
      <c r="I18" s="43">
        <f>I19</f>
        <v>145729511.192</v>
      </c>
    </row>
    <row r="19" spans="1:9" s="471" customFormat="1" ht="14.5" customHeight="1">
      <c r="A19" s="17">
        <v>12</v>
      </c>
      <c r="B19" s="13" t="s">
        <v>957</v>
      </c>
      <c r="C19" s="18">
        <v>182534639.99000001</v>
      </c>
      <c r="D19" s="18">
        <v>182161888.99000001</v>
      </c>
      <c r="E19" s="602"/>
      <c r="F19" s="602"/>
      <c r="G19" s="602"/>
      <c r="H19" s="602"/>
      <c r="I19" s="633">
        <f>D19*0.8</f>
        <v>145729511.192</v>
      </c>
    </row>
    <row r="20" spans="1:9" s="471" customFormat="1" ht="14.5" customHeight="1">
      <c r="A20" s="17">
        <v>13</v>
      </c>
      <c r="B20" s="630" t="s">
        <v>958</v>
      </c>
      <c r="C20" s="18">
        <v>303006455.22129023</v>
      </c>
      <c r="D20" s="18">
        <v>206422454.29129004</v>
      </c>
      <c r="E20" s="43">
        <f>D20</f>
        <v>206422454.29129004</v>
      </c>
      <c r="F20" s="602"/>
      <c r="G20" s="602"/>
      <c r="H20" s="602"/>
      <c r="I20" s="602"/>
    </row>
    <row r="21" spans="1:9" s="471" customFormat="1" ht="14.5" customHeight="1">
      <c r="A21" s="17">
        <v>14</v>
      </c>
      <c r="B21" s="13" t="s">
        <v>2365</v>
      </c>
      <c r="C21" s="18">
        <v>243641185.77000001</v>
      </c>
      <c r="D21" s="18">
        <v>187420166.72</v>
      </c>
      <c r="E21" s="43">
        <f>D21</f>
        <v>187420166.72</v>
      </c>
      <c r="F21" s="602"/>
      <c r="G21" s="602"/>
      <c r="H21" s="602"/>
      <c r="I21" s="602"/>
    </row>
    <row r="22" spans="1:9" s="471" customFormat="1" ht="14.5" hidden="1" customHeight="1">
      <c r="A22" s="17">
        <v>15</v>
      </c>
      <c r="B22" s="630" t="s">
        <v>960</v>
      </c>
      <c r="C22" s="18"/>
      <c r="D22" s="18"/>
      <c r="E22" s="602"/>
      <c r="F22" s="602"/>
      <c r="G22" s="602"/>
      <c r="H22" s="602"/>
      <c r="I22" s="602"/>
    </row>
    <row r="23" spans="1:9" s="471" customFormat="1" ht="14.5" customHeight="1">
      <c r="A23" s="23">
        <v>16</v>
      </c>
      <c r="B23" s="625" t="s">
        <v>961</v>
      </c>
      <c r="C23" s="300">
        <v>175515579502.62976</v>
      </c>
      <c r="D23" s="300">
        <v>155937568461.10001</v>
      </c>
      <c r="E23" s="300">
        <f>+E8+E9+E10+E11+E12+E15+E16+E17+E18+E20+E22+E13</f>
        <v>150298804377.74979</v>
      </c>
      <c r="F23" s="300">
        <f>+F8+F9+F10+F11+F12+F15+F16+F17+F18+F20+F22+F13</f>
        <v>4127367966.3600011</v>
      </c>
      <c r="G23" s="300">
        <f>+G8+G9+G10+G11+G12+G15+G16+G17+G18+G20+G22+G13</f>
        <v>557427374.46000004</v>
      </c>
      <c r="H23" s="300">
        <f>+H8+H9+H10+H11+H12+H15+H16+H17+H18+H20+H22+H13</f>
        <v>1947634454.5099983</v>
      </c>
      <c r="I23" s="300">
        <f>+I16+I19</f>
        <v>488718744.99199998</v>
      </c>
    </row>
    <row r="24" spans="1:9" s="471" customFormat="1" ht="12">
      <c r="A24" s="535"/>
      <c r="B24" s="462"/>
      <c r="C24" s="602"/>
      <c r="D24" s="602"/>
      <c r="E24" s="42"/>
      <c r="F24" s="233"/>
      <c r="G24" s="602"/>
      <c r="H24" s="602"/>
      <c r="I24" s="602"/>
    </row>
    <row r="25" spans="1:9" s="471" customFormat="1" ht="26.5" customHeight="1">
      <c r="A25" s="293"/>
      <c r="B25" s="460" t="s">
        <v>1590</v>
      </c>
      <c r="C25" s="309"/>
      <c r="D25" s="309"/>
      <c r="E25" s="309"/>
      <c r="F25" s="780"/>
      <c r="G25" s="309"/>
      <c r="H25" s="309"/>
      <c r="I25" s="309"/>
    </row>
    <row r="26" spans="1:9" s="471" customFormat="1" ht="14.5" customHeight="1">
      <c r="A26" s="17">
        <v>1</v>
      </c>
      <c r="B26" s="626" t="s">
        <v>963</v>
      </c>
      <c r="C26" s="18">
        <v>12300989279.060013</v>
      </c>
      <c r="D26" s="18">
        <v>12300568482.050022</v>
      </c>
      <c r="E26" s="602"/>
      <c r="F26" s="602"/>
      <c r="G26" s="602"/>
      <c r="H26" s="602"/>
      <c r="I26" s="43">
        <v>12300568482.050022</v>
      </c>
    </row>
    <row r="27" spans="1:9" s="471" customFormat="1" ht="14.5" customHeight="1">
      <c r="A27" s="17">
        <v>2</v>
      </c>
      <c r="B27" s="626" t="s">
        <v>949</v>
      </c>
      <c r="C27" s="18">
        <v>4432203051.8700018</v>
      </c>
      <c r="D27" s="18">
        <v>4422870489.9600029</v>
      </c>
      <c r="E27" s="602"/>
      <c r="F27" s="602"/>
      <c r="G27" s="602"/>
      <c r="H27" s="602"/>
      <c r="I27" s="43">
        <v>4422870489.9600029</v>
      </c>
    </row>
    <row r="28" spans="1:9" s="471" customFormat="1" ht="14.5" customHeight="1">
      <c r="A28" s="17">
        <v>3</v>
      </c>
      <c r="B28" s="13" t="s">
        <v>964</v>
      </c>
      <c r="C28" s="18">
        <v>-58113030.68</v>
      </c>
      <c r="D28" s="18">
        <v>-58113030.68</v>
      </c>
      <c r="E28" s="602"/>
      <c r="F28" s="602"/>
      <c r="G28" s="602"/>
      <c r="H28" s="602"/>
      <c r="I28" s="43">
        <f>-58113030.68*0.8</f>
        <v>-46490424.544</v>
      </c>
    </row>
    <row r="29" spans="1:9" s="471" customFormat="1" ht="14.5" customHeight="1">
      <c r="A29" s="17">
        <v>4</v>
      </c>
      <c r="B29" s="626" t="s">
        <v>965</v>
      </c>
      <c r="C29" s="18">
        <v>81468364540.639954</v>
      </c>
      <c r="D29" s="18">
        <v>82403069363.839996</v>
      </c>
      <c r="E29" s="602"/>
      <c r="F29" s="602"/>
      <c r="G29" s="602"/>
      <c r="H29" s="602"/>
      <c r="I29" s="43">
        <v>82403069363.839996</v>
      </c>
    </row>
    <row r="30" spans="1:9" s="471" customFormat="1" ht="14.5" customHeight="1">
      <c r="A30" s="17">
        <v>5</v>
      </c>
      <c r="B30" s="626" t="s">
        <v>966</v>
      </c>
      <c r="C30" s="18">
        <v>7637942064.1600037</v>
      </c>
      <c r="D30" s="18"/>
      <c r="E30" s="602"/>
      <c r="F30" s="602"/>
      <c r="G30" s="602"/>
      <c r="H30" s="602"/>
      <c r="I30" s="43"/>
    </row>
    <row r="31" spans="1:9" s="471" customFormat="1" ht="14.5" customHeight="1">
      <c r="A31" s="17">
        <v>6</v>
      </c>
      <c r="B31" s="626" t="s">
        <v>967</v>
      </c>
      <c r="C31" s="18">
        <v>11662155000</v>
      </c>
      <c r="D31" s="18"/>
      <c r="E31" s="602"/>
      <c r="F31" s="602"/>
      <c r="G31" s="602"/>
      <c r="H31" s="602"/>
      <c r="I31" s="43"/>
    </row>
    <row r="32" spans="1:9" s="471" customFormat="1" ht="14.5" customHeight="1">
      <c r="A32" s="17">
        <v>7</v>
      </c>
      <c r="B32" s="626" t="s">
        <v>968</v>
      </c>
      <c r="C32" s="18">
        <v>37438488755.950012</v>
      </c>
      <c r="D32" s="18">
        <v>37498053508.600006</v>
      </c>
      <c r="E32" s="602"/>
      <c r="F32" s="602"/>
      <c r="G32" s="602"/>
      <c r="H32" s="602"/>
      <c r="I32" s="43">
        <v>37498053508.600006</v>
      </c>
    </row>
    <row r="33" spans="1:9" s="471" customFormat="1" ht="14.5" customHeight="1">
      <c r="A33" s="17">
        <v>8</v>
      </c>
      <c r="B33" s="626" t="s">
        <v>969</v>
      </c>
      <c r="C33" s="18">
        <v>3848628167.5200076</v>
      </c>
      <c r="D33" s="18">
        <v>3476927322.3200326</v>
      </c>
      <c r="E33" s="602"/>
      <c r="F33" s="602"/>
      <c r="G33" s="602"/>
      <c r="H33" s="602"/>
      <c r="I33" s="43">
        <v>3476927322.3200326</v>
      </c>
    </row>
    <row r="34" spans="1:9" s="471" customFormat="1" ht="14.5" customHeight="1">
      <c r="A34" s="17">
        <v>9</v>
      </c>
      <c r="B34" s="626" t="s">
        <v>970</v>
      </c>
      <c r="C34" s="18">
        <v>1008073297.1326889</v>
      </c>
      <c r="D34" s="18">
        <v>837983338.55668902</v>
      </c>
      <c r="E34" s="602"/>
      <c r="F34" s="602"/>
      <c r="G34" s="602"/>
      <c r="H34" s="602"/>
      <c r="I34" s="43">
        <v>837983338.55668902</v>
      </c>
    </row>
    <row r="35" spans="1:9" s="471" customFormat="1" ht="14.5" customHeight="1">
      <c r="A35" s="17">
        <v>10</v>
      </c>
      <c r="B35" s="630" t="s">
        <v>971</v>
      </c>
      <c r="C35" s="18">
        <v>1384071683.4599998</v>
      </c>
      <c r="D35" s="18">
        <v>1384071683.4599998</v>
      </c>
      <c r="E35" s="602"/>
      <c r="F35" s="602"/>
      <c r="G35" s="602"/>
      <c r="H35" s="602"/>
      <c r="I35" s="43">
        <v>1384071683.4599998</v>
      </c>
    </row>
    <row r="36" spans="1:9" s="471" customFormat="1" ht="14.5" hidden="1" customHeight="1">
      <c r="A36" s="17">
        <v>11</v>
      </c>
      <c r="B36" s="630" t="s">
        <v>972</v>
      </c>
      <c r="C36" s="18"/>
      <c r="D36" s="18"/>
      <c r="E36" s="602"/>
      <c r="F36" s="602"/>
      <c r="G36" s="602"/>
      <c r="H36" s="602"/>
      <c r="I36" s="42"/>
    </row>
    <row r="37" spans="1:9" s="471" customFormat="1" ht="14.5" customHeight="1">
      <c r="A37" s="23">
        <v>12</v>
      </c>
      <c r="B37" s="625" t="s">
        <v>973</v>
      </c>
      <c r="C37" s="300">
        <v>161180915839.79269</v>
      </c>
      <c r="D37" s="300">
        <v>142323544188.78674</v>
      </c>
      <c r="E37" s="619"/>
      <c r="F37" s="619"/>
      <c r="G37" s="619"/>
      <c r="H37" s="619"/>
      <c r="I37" s="300">
        <f>+I26+I27+I29+I32+I33+I34+I35</f>
        <v>142323544188.78674</v>
      </c>
    </row>
    <row r="38" spans="1:9" s="471" customFormat="1" ht="14.5" customHeight="1">
      <c r="A38" s="188"/>
      <c r="B38" s="188" t="s">
        <v>974</v>
      </c>
      <c r="C38" s="309"/>
      <c r="D38" s="309"/>
      <c r="E38" s="602"/>
      <c r="F38" s="602"/>
      <c r="G38" s="602"/>
      <c r="H38" s="602"/>
      <c r="I38" s="602"/>
    </row>
    <row r="39" spans="1:9" s="471" customFormat="1" ht="14.5" customHeight="1">
      <c r="A39" s="17">
        <v>1</v>
      </c>
      <c r="B39" s="626" t="s">
        <v>975</v>
      </c>
      <c r="C39" s="623"/>
      <c r="D39" s="623"/>
      <c r="E39" s="602"/>
      <c r="F39" s="602"/>
      <c r="G39" s="602"/>
      <c r="H39" s="602"/>
      <c r="I39" s="602"/>
    </row>
    <row r="40" spans="1:9" s="471" customFormat="1" ht="14.5" customHeight="1">
      <c r="A40" s="17">
        <v>2</v>
      </c>
      <c r="B40" s="626" t="s">
        <v>976</v>
      </c>
      <c r="C40" s="43"/>
      <c r="D40" s="43"/>
      <c r="E40" s="602"/>
      <c r="F40" s="602"/>
      <c r="G40" s="602"/>
      <c r="H40" s="602"/>
      <c r="I40" s="42"/>
    </row>
    <row r="41" spans="1:9" s="471" customFormat="1" ht="14.5" customHeight="1">
      <c r="A41" s="17">
        <v>3</v>
      </c>
      <c r="B41" s="13" t="s">
        <v>977</v>
      </c>
      <c r="C41" s="18">
        <v>217217386.81999993</v>
      </c>
      <c r="D41" s="18">
        <v>217217386.81999993</v>
      </c>
      <c r="E41" s="602"/>
      <c r="F41" s="602"/>
      <c r="G41" s="602"/>
      <c r="H41" s="602"/>
      <c r="I41" s="43">
        <v>217217386.81999993</v>
      </c>
    </row>
    <row r="42" spans="1:9" s="471" customFormat="1" ht="14.5" customHeight="1">
      <c r="A42" s="17">
        <v>4</v>
      </c>
      <c r="B42" s="13" t="s">
        <v>978</v>
      </c>
      <c r="C42" s="18">
        <v>3368596700</v>
      </c>
      <c r="D42" s="18">
        <v>3368596700</v>
      </c>
      <c r="E42" s="103"/>
      <c r="F42" s="103"/>
      <c r="G42" s="103"/>
      <c r="H42" s="103"/>
      <c r="I42" s="43">
        <v>3368596700</v>
      </c>
    </row>
    <row r="43" spans="1:9" s="471" customFormat="1" ht="14.5" customHeight="1">
      <c r="A43" s="17">
        <v>5</v>
      </c>
      <c r="B43" s="630" t="s">
        <v>979</v>
      </c>
      <c r="C43" s="18">
        <v>-656077141.954</v>
      </c>
      <c r="D43" s="18">
        <v>-361047824.08800006</v>
      </c>
      <c r="E43" s="103"/>
      <c r="F43" s="103"/>
      <c r="G43" s="103"/>
      <c r="H43" s="103"/>
      <c r="I43" s="43">
        <v>-361047824.08800006</v>
      </c>
    </row>
    <row r="44" spans="1:9" ht="14.5" customHeight="1">
      <c r="A44" s="17">
        <v>6</v>
      </c>
      <c r="B44" s="13" t="s">
        <v>980</v>
      </c>
      <c r="C44" s="18">
        <v>-336582920.47000003</v>
      </c>
      <c r="D44" s="18">
        <v>-336582920.47000003</v>
      </c>
      <c r="E44" s="77"/>
      <c r="F44" s="77"/>
      <c r="G44" s="77"/>
      <c r="H44" s="77"/>
      <c r="I44" s="43">
        <v>-336582920.47000003</v>
      </c>
    </row>
    <row r="45" spans="1:9" ht="14.5" customHeight="1">
      <c r="A45" s="17">
        <v>7</v>
      </c>
      <c r="B45" s="630" t="s">
        <v>981</v>
      </c>
      <c r="C45" s="18">
        <v>2172137183.0016017</v>
      </c>
      <c r="D45" s="18">
        <v>2123101036.6400008</v>
      </c>
      <c r="E45" s="77"/>
      <c r="F45" s="77"/>
      <c r="G45" s="77"/>
      <c r="H45" s="77"/>
      <c r="I45" s="43">
        <v>2123101036.6400008</v>
      </c>
    </row>
    <row r="46" spans="1:9" ht="14.5" customHeight="1">
      <c r="A46" s="17">
        <v>8</v>
      </c>
      <c r="B46" s="630" t="s">
        <v>982</v>
      </c>
      <c r="C46" s="18">
        <v>9114705096.132206</v>
      </c>
      <c r="D46" s="18">
        <v>8266156972.9442186</v>
      </c>
      <c r="E46" s="77"/>
      <c r="F46" s="77"/>
      <c r="G46" s="77"/>
      <c r="H46" s="77"/>
      <c r="I46" s="43">
        <v>8266156972.9442186</v>
      </c>
    </row>
    <row r="47" spans="1:9" ht="14.5" customHeight="1">
      <c r="A47" s="17">
        <v>9</v>
      </c>
      <c r="B47" s="13" t="s">
        <v>983</v>
      </c>
      <c r="C47" s="18">
        <v>8406082450.3900003</v>
      </c>
      <c r="D47" s="18">
        <v>7772633491.8800001</v>
      </c>
      <c r="E47" s="77"/>
      <c r="F47" s="77"/>
      <c r="G47" s="77"/>
      <c r="H47" s="77"/>
      <c r="I47" s="43">
        <v>7772633491.8800001</v>
      </c>
    </row>
    <row r="48" spans="1:9" ht="14.5" customHeight="1">
      <c r="A48" s="17">
        <v>10</v>
      </c>
      <c r="B48" s="13" t="s">
        <v>984</v>
      </c>
      <c r="C48" s="18">
        <v>-305436380.54000002</v>
      </c>
      <c r="D48" s="18">
        <v>-288778804.80000001</v>
      </c>
      <c r="E48" s="77"/>
      <c r="F48" s="77"/>
      <c r="G48" s="77"/>
      <c r="H48" s="77"/>
      <c r="I48" s="43">
        <v>-288778804.80000001</v>
      </c>
    </row>
    <row r="49" spans="1:9" ht="14.5" customHeight="1">
      <c r="A49" s="17">
        <v>11</v>
      </c>
      <c r="B49" s="13" t="s">
        <v>985</v>
      </c>
      <c r="C49" s="18">
        <v>1014059026.28</v>
      </c>
      <c r="D49" s="18">
        <v>782302285.86000001</v>
      </c>
      <c r="E49" s="77"/>
      <c r="F49" s="77"/>
      <c r="G49" s="77"/>
      <c r="H49" s="77"/>
      <c r="I49" s="43">
        <v>782302285.86000001</v>
      </c>
    </row>
    <row r="50" spans="1:9" ht="14.5" customHeight="1">
      <c r="A50" s="17">
        <v>12</v>
      </c>
      <c r="B50" s="626" t="s">
        <v>986</v>
      </c>
      <c r="C50" s="18">
        <v>118084438.88418546</v>
      </c>
      <c r="D50" s="18"/>
      <c r="E50" s="77"/>
      <c r="F50" s="77"/>
      <c r="G50" s="77"/>
      <c r="H50" s="77"/>
      <c r="I50" s="77"/>
    </row>
    <row r="51" spans="1:9" ht="14.5" customHeight="1">
      <c r="A51" s="23">
        <v>13</v>
      </c>
      <c r="B51" s="625" t="s">
        <v>987</v>
      </c>
      <c r="C51" s="213">
        <v>14334663662.883993</v>
      </c>
      <c r="D51" s="213">
        <v>13614024272.316219</v>
      </c>
      <c r="E51" s="213"/>
      <c r="F51" s="213"/>
      <c r="G51" s="213"/>
      <c r="H51" s="213"/>
      <c r="I51" s="213">
        <v>13614024272.316219</v>
      </c>
    </row>
    <row r="52" spans="1:9">
      <c r="A52" s="9"/>
      <c r="B52" s="9"/>
      <c r="C52" s="9"/>
      <c r="D52" s="9"/>
      <c r="E52" s="9"/>
      <c r="F52" s="9"/>
      <c r="G52" s="9"/>
      <c r="H52" s="9"/>
      <c r="I52" s="9"/>
    </row>
    <row r="53" spans="1:9" ht="55" customHeight="1">
      <c r="A53" s="835" t="s">
        <v>1591</v>
      </c>
      <c r="B53" s="835"/>
      <c r="C53" s="835"/>
      <c r="D53" s="835"/>
      <c r="E53" s="835"/>
      <c r="F53" s="835"/>
      <c r="G53" s="835"/>
      <c r="H53" s="835"/>
      <c r="I53" s="835"/>
    </row>
    <row r="54" spans="1:9">
      <c r="A54" s="9"/>
      <c r="B54" s="9"/>
      <c r="C54" s="9"/>
      <c r="D54" s="9"/>
      <c r="E54" s="9"/>
      <c r="F54" s="9"/>
      <c r="G54" s="9"/>
      <c r="H54" s="9"/>
      <c r="I54" s="9"/>
    </row>
  </sheetData>
  <mergeCells count="5">
    <mergeCell ref="A1:I1"/>
    <mergeCell ref="C5:C6"/>
    <mergeCell ref="D5:D6"/>
    <mergeCell ref="E5:I5"/>
    <mergeCell ref="A53:I53"/>
  </mergeCells>
  <pageMargins left="0.7" right="0.7" top="0.75" bottom="0.75" header="0.3" footer="0.3"/>
  <pageSetup paperSize="9" scale="84" fitToHeight="0" orientation="landscape" r:id="rId1"/>
  <rowBreaks count="1" manualBreakCount="1">
    <brk id="24" max="8"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839D-598A-4498-906B-D6F5EED34E67}">
  <dimension ref="A1:G54"/>
  <sheetViews>
    <sheetView showGridLines="0" zoomScaleNormal="100" workbookViewId="0">
      <selection activeCell="H1" sqref="H1"/>
    </sheetView>
  </sheetViews>
  <sheetFormatPr defaultColWidth="8.58203125" defaultRowHeight="14.5"/>
  <cols>
    <col min="1" max="1" width="8.58203125" style="7"/>
    <col min="2" max="2" width="52.58203125" style="7" customWidth="1"/>
    <col min="3" max="3" width="11" style="78" customWidth="1"/>
    <col min="4" max="7" width="11" style="7" customWidth="1"/>
    <col min="8" max="16384" width="8.58203125" style="7"/>
  </cols>
  <sheetData>
    <row r="1" spans="1:7" ht="18.5">
      <c r="A1" s="3" t="s">
        <v>171</v>
      </c>
      <c r="B1" s="67"/>
      <c r="C1" s="417"/>
      <c r="D1" s="67"/>
      <c r="E1" s="67"/>
      <c r="F1" s="67"/>
      <c r="G1" s="67"/>
    </row>
    <row r="2" spans="1:7">
      <c r="A2" s="122"/>
      <c r="B2" s="67"/>
      <c r="C2" s="417"/>
      <c r="D2" s="67"/>
      <c r="E2" s="67"/>
      <c r="F2" s="67"/>
      <c r="G2" s="67"/>
    </row>
    <row r="3" spans="1:7">
      <c r="A3" s="8"/>
      <c r="B3" s="8"/>
      <c r="C3" s="103"/>
      <c r="D3" s="8"/>
      <c r="E3" s="8"/>
      <c r="F3" s="8"/>
      <c r="G3" s="8"/>
    </row>
    <row r="4" spans="1:7">
      <c r="A4" s="25"/>
      <c r="B4" s="123"/>
      <c r="C4" s="100" t="s">
        <v>118</v>
      </c>
      <c r="D4" s="100" t="s">
        <v>119</v>
      </c>
      <c r="E4" s="100" t="s">
        <v>120</v>
      </c>
      <c r="F4" s="100" t="s">
        <v>172</v>
      </c>
      <c r="G4" s="100" t="s">
        <v>173</v>
      </c>
    </row>
    <row r="5" spans="1:7">
      <c r="A5" s="161"/>
      <c r="B5" s="124"/>
      <c r="C5" s="646" t="s">
        <v>2016</v>
      </c>
      <c r="D5" s="588" t="s">
        <v>2021</v>
      </c>
      <c r="E5" s="588" t="s">
        <v>121</v>
      </c>
      <c r="F5" s="588" t="s">
        <v>122</v>
      </c>
      <c r="G5" s="588" t="s">
        <v>162</v>
      </c>
    </row>
    <row r="6" spans="1:7" ht="15.65" customHeight="1">
      <c r="A6" s="22"/>
      <c r="B6" s="850" t="s">
        <v>174</v>
      </c>
      <c r="C6" s="850"/>
      <c r="D6" s="850"/>
      <c r="E6" s="850"/>
      <c r="F6" s="850"/>
      <c r="G6" s="850"/>
    </row>
    <row r="7" spans="1:7">
      <c r="A7" s="12">
        <v>1</v>
      </c>
      <c r="B7" s="10" t="s">
        <v>175</v>
      </c>
      <c r="C7" s="337">
        <v>12568887417.672676</v>
      </c>
      <c r="D7" s="337">
        <v>12551088198.979641</v>
      </c>
      <c r="E7" s="337">
        <v>12222609048.037712</v>
      </c>
      <c r="F7" s="337">
        <v>12051367652.068579</v>
      </c>
      <c r="G7" s="337">
        <v>11964892500.743597</v>
      </c>
    </row>
    <row r="8" spans="1:7">
      <c r="A8" s="12">
        <v>2</v>
      </c>
      <c r="B8" s="10" t="s">
        <v>176</v>
      </c>
      <c r="C8" s="337">
        <v>12568887417.672676</v>
      </c>
      <c r="D8" s="337">
        <v>12551088198.979641</v>
      </c>
      <c r="E8" s="337">
        <v>12222609048.037712</v>
      </c>
      <c r="F8" s="337">
        <v>12051367652.068579</v>
      </c>
      <c r="G8" s="337">
        <v>11964892500.743597</v>
      </c>
    </row>
    <row r="9" spans="1:7">
      <c r="A9" s="12">
        <v>3</v>
      </c>
      <c r="B9" s="10" t="s">
        <v>177</v>
      </c>
      <c r="C9" s="337">
        <v>13967782034.027676</v>
      </c>
      <c r="D9" s="337">
        <v>13958671071.632542</v>
      </c>
      <c r="E9" s="337">
        <v>13645324889.744812</v>
      </c>
      <c r="F9" s="337">
        <v>13476232599.748878</v>
      </c>
      <c r="G9" s="337">
        <v>13413378406.802797</v>
      </c>
    </row>
    <row r="10" spans="1:7">
      <c r="A10" s="57"/>
      <c r="B10" s="850" t="s">
        <v>178</v>
      </c>
      <c r="C10" s="850"/>
      <c r="D10" s="850"/>
      <c r="E10" s="850"/>
      <c r="F10" s="850"/>
      <c r="G10" s="850"/>
    </row>
    <row r="11" spans="1:7">
      <c r="A11" s="12">
        <v>4</v>
      </c>
      <c r="B11" s="10" t="s">
        <v>179</v>
      </c>
      <c r="C11" s="337">
        <v>72326529181.72084</v>
      </c>
      <c r="D11" s="337">
        <v>70825995313.520462</v>
      </c>
      <c r="E11" s="337">
        <v>69337511369.563812</v>
      </c>
      <c r="F11" s="337">
        <v>65395422366.563095</v>
      </c>
      <c r="G11" s="337">
        <v>65731012419.500359</v>
      </c>
    </row>
    <row r="12" spans="1:7">
      <c r="A12" s="57"/>
      <c r="B12" s="850" t="s">
        <v>180</v>
      </c>
      <c r="C12" s="850"/>
      <c r="D12" s="850"/>
      <c r="E12" s="850"/>
      <c r="F12" s="850"/>
      <c r="G12" s="850"/>
    </row>
    <row r="13" spans="1:7">
      <c r="A13" s="12">
        <v>5</v>
      </c>
      <c r="B13" s="10" t="s">
        <v>181</v>
      </c>
      <c r="C13" s="303">
        <v>0.17380000000000001</v>
      </c>
      <c r="D13" s="303">
        <v>0.1772</v>
      </c>
      <c r="E13" s="333">
        <v>0.17630000000000001</v>
      </c>
      <c r="F13" s="333">
        <v>0.18429999999999999</v>
      </c>
      <c r="G13" s="333">
        <v>0.182</v>
      </c>
    </row>
    <row r="14" spans="1:7">
      <c r="A14" s="12">
        <v>6</v>
      </c>
      <c r="B14" s="10" t="s">
        <v>182</v>
      </c>
      <c r="C14" s="303">
        <v>0.17380000000000001</v>
      </c>
      <c r="D14" s="303">
        <v>0.1772</v>
      </c>
      <c r="E14" s="333">
        <v>0.17630000000000001</v>
      </c>
      <c r="F14" s="333">
        <v>0.18429999999999999</v>
      </c>
      <c r="G14" s="333">
        <v>0.182</v>
      </c>
    </row>
    <row r="15" spans="1:7">
      <c r="A15" s="12">
        <v>7</v>
      </c>
      <c r="B15" s="10" t="s">
        <v>183</v>
      </c>
      <c r="C15" s="303">
        <v>0.19309999999999999</v>
      </c>
      <c r="D15" s="303">
        <v>0.1971</v>
      </c>
      <c r="E15" s="333">
        <v>0.1968</v>
      </c>
      <c r="F15" s="333">
        <v>0.20610000000000001</v>
      </c>
      <c r="G15" s="333">
        <v>0.2041</v>
      </c>
    </row>
    <row r="16" spans="1:7">
      <c r="A16" s="57"/>
      <c r="B16" s="850" t="s">
        <v>184</v>
      </c>
      <c r="C16" s="850"/>
      <c r="D16" s="850"/>
      <c r="E16" s="850"/>
      <c r="F16" s="850"/>
      <c r="G16" s="850"/>
    </row>
    <row r="17" spans="1:7" ht="24">
      <c r="A17" s="12" t="s">
        <v>185</v>
      </c>
      <c r="B17" s="10" t="s">
        <v>186</v>
      </c>
      <c r="C17" s="334">
        <v>2.2499999999999999E-2</v>
      </c>
      <c r="D17" s="333">
        <v>2.2499999999999999E-2</v>
      </c>
      <c r="E17" s="333">
        <v>2.2499999999999999E-2</v>
      </c>
      <c r="F17" s="333">
        <v>2.2499999999999999E-2</v>
      </c>
      <c r="G17" s="333">
        <v>2.2499999999999999E-2</v>
      </c>
    </row>
    <row r="18" spans="1:7">
      <c r="A18" s="12" t="s">
        <v>187</v>
      </c>
      <c r="B18" s="10" t="s">
        <v>188</v>
      </c>
      <c r="C18" s="645">
        <v>2.2499999999999999E-2</v>
      </c>
      <c r="D18" s="333">
        <v>2.2499999999999999E-2</v>
      </c>
      <c r="E18" s="333">
        <v>2.1999999999999999E-2</v>
      </c>
      <c r="F18" s="333">
        <v>2.0711549125052544E-2</v>
      </c>
      <c r="G18" s="333">
        <v>2.050275823830295E-2</v>
      </c>
    </row>
    <row r="19" spans="1:7">
      <c r="A19" s="12" t="s">
        <v>189</v>
      </c>
      <c r="B19" s="10" t="s">
        <v>190</v>
      </c>
      <c r="C19" s="645">
        <v>2.2499999999999999E-2</v>
      </c>
      <c r="D19" s="333">
        <v>2.2499999999999999E-2</v>
      </c>
      <c r="E19" s="333">
        <v>2.1999999999999999E-2</v>
      </c>
      <c r="F19" s="333">
        <v>2.0711549125052544E-2</v>
      </c>
      <c r="G19" s="333">
        <v>2.050275823830295E-2</v>
      </c>
    </row>
    <row r="20" spans="1:7">
      <c r="A20" s="12" t="s">
        <v>191</v>
      </c>
      <c r="B20" s="10" t="s">
        <v>192</v>
      </c>
      <c r="C20" s="334">
        <v>0.10250000000000001</v>
      </c>
      <c r="D20" s="333">
        <v>0.10250000000000001</v>
      </c>
      <c r="E20" s="333">
        <v>0.10250000000000001</v>
      </c>
      <c r="F20" s="333">
        <v>0.10250000000000001</v>
      </c>
      <c r="G20" s="333">
        <v>0.10250000000000001</v>
      </c>
    </row>
    <row r="21" spans="1:7" ht="14.5" customHeight="1">
      <c r="A21" s="57"/>
      <c r="B21" s="850" t="s">
        <v>193</v>
      </c>
      <c r="C21" s="850"/>
      <c r="D21" s="850"/>
      <c r="E21" s="850"/>
      <c r="F21" s="850"/>
      <c r="G21" s="850"/>
    </row>
    <row r="22" spans="1:7">
      <c r="A22" s="12">
        <v>8</v>
      </c>
      <c r="B22" s="10" t="s">
        <v>194</v>
      </c>
      <c r="C22" s="334">
        <v>2.5000000000000001E-2</v>
      </c>
      <c r="D22" s="333">
        <v>2.5000000000000001E-2</v>
      </c>
      <c r="E22" s="333">
        <v>2.5000000000000001E-2</v>
      </c>
      <c r="F22" s="333">
        <v>2.5000000000000001E-2</v>
      </c>
      <c r="G22" s="333">
        <v>2.5000000000000001E-2</v>
      </c>
    </row>
    <row r="23" spans="1:7" ht="24" hidden="1" customHeight="1">
      <c r="A23" s="12" t="s">
        <v>132</v>
      </c>
      <c r="B23" s="10" t="s">
        <v>195</v>
      </c>
      <c r="C23" s="12"/>
      <c r="D23" s="333"/>
      <c r="E23" s="333"/>
      <c r="F23" s="333"/>
      <c r="G23" s="333"/>
    </row>
    <row r="24" spans="1:7">
      <c r="A24" s="12">
        <v>9</v>
      </c>
      <c r="B24" s="10" t="s">
        <v>196</v>
      </c>
      <c r="C24" s="334">
        <v>4.6999999999999999E-4</v>
      </c>
      <c r="D24" s="334">
        <v>2.2699999999999999E-4</v>
      </c>
      <c r="E24" s="334">
        <v>7.2000000000000002E-5</v>
      </c>
      <c r="F24" s="334">
        <v>5.8E-5</v>
      </c>
      <c r="G24" s="334">
        <v>4.0000000000000003E-5</v>
      </c>
    </row>
    <row r="25" spans="1:7" ht="14.5" hidden="1" customHeight="1">
      <c r="A25" s="12" t="s">
        <v>197</v>
      </c>
      <c r="B25" s="10" t="s">
        <v>198</v>
      </c>
      <c r="C25" s="12"/>
      <c r="D25" s="333"/>
      <c r="E25" s="333"/>
      <c r="F25" s="333"/>
      <c r="G25" s="333"/>
    </row>
    <row r="26" spans="1:7" ht="14.5" hidden="1" customHeight="1">
      <c r="A26" s="12">
        <v>10</v>
      </c>
      <c r="B26" s="10" t="s">
        <v>199</v>
      </c>
      <c r="C26" s="12"/>
      <c r="D26" s="303"/>
      <c r="E26" s="333"/>
      <c r="F26" s="333"/>
      <c r="G26" s="333"/>
    </row>
    <row r="27" spans="1:7">
      <c r="A27" s="12" t="s">
        <v>200</v>
      </c>
      <c r="B27" s="10" t="s">
        <v>201</v>
      </c>
      <c r="C27" s="334">
        <v>0.01</v>
      </c>
      <c r="D27" s="333">
        <v>0.01</v>
      </c>
      <c r="E27" s="333">
        <v>0.01</v>
      </c>
      <c r="F27" s="333">
        <v>0.01</v>
      </c>
      <c r="G27" s="333">
        <v>0.01</v>
      </c>
    </row>
    <row r="28" spans="1:7">
      <c r="A28" s="12">
        <v>11</v>
      </c>
      <c r="B28" s="10" t="s">
        <v>202</v>
      </c>
      <c r="C28" s="334">
        <f>C22+C24+C27</f>
        <v>3.5470000000000002E-2</v>
      </c>
      <c r="D28" s="334">
        <v>3.5227000000000001E-2</v>
      </c>
      <c r="E28" s="334">
        <v>3.5071999999999999E-2</v>
      </c>
      <c r="F28" s="334">
        <v>3.5057999999999999E-2</v>
      </c>
      <c r="G28" s="334">
        <v>3.5040000000000002E-2</v>
      </c>
    </row>
    <row r="29" spans="1:7">
      <c r="A29" s="12" t="s">
        <v>203</v>
      </c>
      <c r="B29" s="10" t="s">
        <v>204</v>
      </c>
      <c r="C29" s="334">
        <v>0.13797000000000001</v>
      </c>
      <c r="D29" s="303">
        <v>0.13772700000000002</v>
      </c>
      <c r="E29" s="333">
        <v>0.137572</v>
      </c>
      <c r="F29" s="333">
        <v>0.13755800000000001</v>
      </c>
      <c r="G29" s="333">
        <v>0.13750000000000001</v>
      </c>
    </row>
    <row r="30" spans="1:7">
      <c r="A30" s="12">
        <v>12</v>
      </c>
      <c r="B30" s="10" t="s">
        <v>2291</v>
      </c>
      <c r="C30" s="334">
        <v>9.06E-2</v>
      </c>
      <c r="D30" s="334">
        <v>9.4579999999999997E-2</v>
      </c>
      <c r="E30" s="334">
        <v>9.4299999999999995E-2</v>
      </c>
      <c r="F30" s="334">
        <v>0.1036</v>
      </c>
      <c r="G30" s="333">
        <v>0.1014</v>
      </c>
    </row>
    <row r="31" spans="1:7">
      <c r="A31" s="57"/>
      <c r="B31" s="850" t="s">
        <v>205</v>
      </c>
      <c r="C31" s="850"/>
      <c r="D31" s="850"/>
      <c r="E31" s="850"/>
      <c r="F31" s="850"/>
      <c r="G31" s="850"/>
    </row>
    <row r="32" spans="1:7">
      <c r="A32" s="12">
        <v>13</v>
      </c>
      <c r="B32" s="20" t="s">
        <v>206</v>
      </c>
      <c r="C32" s="337">
        <v>165361566425.56561</v>
      </c>
      <c r="D32" s="337">
        <v>160581181248.89627</v>
      </c>
      <c r="E32" s="337">
        <v>157102372330.86765</v>
      </c>
      <c r="F32" s="337">
        <v>157642610874.94067</v>
      </c>
      <c r="G32" s="337">
        <v>161414855490.55923</v>
      </c>
    </row>
    <row r="33" spans="1:7">
      <c r="A33" s="12">
        <v>14</v>
      </c>
      <c r="B33" s="20" t="s">
        <v>207</v>
      </c>
      <c r="C33" s="771">
        <v>7.5999999999999998E-2</v>
      </c>
      <c r="D33" s="333">
        <v>7.8200000000000006E-2</v>
      </c>
      <c r="E33" s="333">
        <v>7.7799999999999994E-2</v>
      </c>
      <c r="F33" s="333">
        <v>7.6399999999999996E-2</v>
      </c>
      <c r="G33" s="333">
        <v>7.4099999999999999E-2</v>
      </c>
    </row>
    <row r="34" spans="1:7" hidden="1">
      <c r="A34" s="57"/>
      <c r="B34" s="850" t="s">
        <v>208</v>
      </c>
      <c r="C34" s="850"/>
      <c r="D34" s="850"/>
      <c r="E34" s="850"/>
      <c r="F34" s="850"/>
      <c r="G34" s="850"/>
    </row>
    <row r="35" spans="1:7" ht="16.5" hidden="1" customHeight="1">
      <c r="A35" s="12" t="s">
        <v>209</v>
      </c>
      <c r="B35" s="10" t="s">
        <v>210</v>
      </c>
      <c r="C35" s="126"/>
      <c r="D35" s="12"/>
      <c r="E35" s="12"/>
      <c r="F35" s="12"/>
      <c r="G35" s="12"/>
    </row>
    <row r="36" spans="1:7" ht="12" hidden="1" customHeight="1">
      <c r="A36" s="12" t="s">
        <v>211</v>
      </c>
      <c r="B36" s="10" t="s">
        <v>212</v>
      </c>
      <c r="C36" s="126"/>
      <c r="D36" s="12"/>
      <c r="E36" s="12"/>
      <c r="F36" s="12"/>
      <c r="G36" s="12"/>
    </row>
    <row r="37" spans="1:7" hidden="1">
      <c r="A37" s="12" t="s">
        <v>213</v>
      </c>
      <c r="B37" s="10" t="s">
        <v>214</v>
      </c>
      <c r="C37" s="126"/>
      <c r="D37" s="12"/>
      <c r="E37" s="12"/>
      <c r="F37" s="12"/>
      <c r="G37" s="12"/>
    </row>
    <row r="38" spans="1:7">
      <c r="A38" s="57"/>
      <c r="B38" s="850" t="s">
        <v>215</v>
      </c>
      <c r="C38" s="850"/>
      <c r="D38" s="850"/>
      <c r="E38" s="850"/>
      <c r="F38" s="850"/>
      <c r="G38" s="850"/>
    </row>
    <row r="39" spans="1:7" hidden="1">
      <c r="A39" s="12" t="s">
        <v>216</v>
      </c>
      <c r="B39" s="10" t="s">
        <v>217</v>
      </c>
      <c r="C39" s="126"/>
      <c r="D39" s="12"/>
      <c r="E39" s="12"/>
      <c r="F39" s="12"/>
      <c r="G39" s="12"/>
    </row>
    <row r="40" spans="1:7">
      <c r="A40" s="12" t="s">
        <v>218</v>
      </c>
      <c r="B40" s="10" t="s">
        <v>219</v>
      </c>
      <c r="C40" s="334">
        <v>0.03</v>
      </c>
      <c r="D40" s="334">
        <v>0.03</v>
      </c>
      <c r="E40" s="334">
        <v>0.03</v>
      </c>
      <c r="F40" s="334">
        <v>0.03</v>
      </c>
      <c r="G40" s="334">
        <v>0.03</v>
      </c>
    </row>
    <row r="41" spans="1:7">
      <c r="A41" s="57"/>
      <c r="B41" s="850" t="s">
        <v>220</v>
      </c>
      <c r="C41" s="850"/>
      <c r="D41" s="850"/>
      <c r="E41" s="850"/>
      <c r="F41" s="850"/>
      <c r="G41" s="850"/>
    </row>
    <row r="42" spans="1:7">
      <c r="A42" s="12">
        <v>15</v>
      </c>
      <c r="B42" s="20" t="s">
        <v>221</v>
      </c>
      <c r="C42" s="337">
        <v>31805427447.25</v>
      </c>
      <c r="D42" s="337">
        <v>32592227607.580002</v>
      </c>
      <c r="E42" s="337">
        <v>34022640234.919998</v>
      </c>
      <c r="F42" s="337">
        <v>33903136361.040001</v>
      </c>
      <c r="G42" s="337">
        <v>32873452676.650002</v>
      </c>
    </row>
    <row r="43" spans="1:7">
      <c r="A43" s="12" t="s">
        <v>222</v>
      </c>
      <c r="B43" s="20" t="s">
        <v>223</v>
      </c>
      <c r="C43" s="337">
        <v>16733028076.209999</v>
      </c>
      <c r="D43" s="337">
        <v>16817044566.629999</v>
      </c>
      <c r="E43" s="337">
        <v>16544189264.299999</v>
      </c>
      <c r="F43" s="337">
        <v>16418826260.709999</v>
      </c>
      <c r="G43" s="337">
        <v>16091890521.59</v>
      </c>
    </row>
    <row r="44" spans="1:7">
      <c r="A44" s="12" t="s">
        <v>224</v>
      </c>
      <c r="B44" s="20" t="s">
        <v>225</v>
      </c>
      <c r="C44" s="337">
        <v>2022156316.9400001</v>
      </c>
      <c r="D44" s="337">
        <v>1855941734.9200001</v>
      </c>
      <c r="E44" s="337">
        <v>1806893830.74</v>
      </c>
      <c r="F44" s="337">
        <v>1761517736.3399999</v>
      </c>
      <c r="G44" s="337">
        <v>1780208296.99</v>
      </c>
    </row>
    <row r="45" spans="1:7">
      <c r="A45" s="12">
        <v>16</v>
      </c>
      <c r="B45" s="20" t="s">
        <v>226</v>
      </c>
      <c r="C45" s="337">
        <v>14710871759.26</v>
      </c>
      <c r="D45" s="337">
        <v>14961102831.700001</v>
      </c>
      <c r="E45" s="337">
        <v>14737295433.549999</v>
      </c>
      <c r="F45" s="337">
        <v>14657308524.370001</v>
      </c>
      <c r="G45" s="337">
        <v>14311682224.6</v>
      </c>
    </row>
    <row r="46" spans="1:7">
      <c r="A46" s="12">
        <v>17</v>
      </c>
      <c r="B46" s="20" t="s">
        <v>227</v>
      </c>
      <c r="C46" s="727">
        <v>2.1800000000000002</v>
      </c>
      <c r="D46" s="335">
        <v>2.2200000000000002</v>
      </c>
      <c r="E46" s="335">
        <v>2.3199999999999998</v>
      </c>
      <c r="F46" s="335">
        <v>2.3199999999999998</v>
      </c>
      <c r="G46" s="335">
        <v>2.2999999999999998</v>
      </c>
    </row>
    <row r="47" spans="1:7">
      <c r="A47" s="57"/>
      <c r="B47" s="850" t="s">
        <v>228</v>
      </c>
      <c r="C47" s="850"/>
      <c r="D47" s="850"/>
      <c r="E47" s="850"/>
      <c r="F47" s="850"/>
      <c r="G47" s="850"/>
    </row>
    <row r="48" spans="1:7">
      <c r="A48" s="12">
        <v>18</v>
      </c>
      <c r="B48" s="20" t="s">
        <v>229</v>
      </c>
      <c r="C48" s="331">
        <v>106001.214995663</v>
      </c>
      <c r="D48" s="331">
        <v>114286.550392216</v>
      </c>
      <c r="E48" s="331">
        <v>112093.15044700001</v>
      </c>
      <c r="F48" s="331">
        <v>99254.235864000002</v>
      </c>
      <c r="G48" s="331">
        <v>115593.654156</v>
      </c>
    </row>
    <row r="49" spans="1:7">
      <c r="A49" s="12">
        <v>19</v>
      </c>
      <c r="B49" s="6" t="s">
        <v>230</v>
      </c>
      <c r="C49" s="331">
        <v>82674.567742450396</v>
      </c>
      <c r="D49" s="331">
        <v>86834.007275911499</v>
      </c>
      <c r="E49" s="331">
        <v>86669.685840000006</v>
      </c>
      <c r="F49" s="331">
        <v>80756.188498000003</v>
      </c>
      <c r="G49" s="331">
        <v>88803.953368999995</v>
      </c>
    </row>
    <row r="50" spans="1:7">
      <c r="A50" s="12">
        <v>20</v>
      </c>
      <c r="B50" s="20" t="s">
        <v>231</v>
      </c>
      <c r="C50" s="727">
        <v>1.2822</v>
      </c>
      <c r="D50" s="335">
        <v>1.3161496742753724</v>
      </c>
      <c r="E50" s="335">
        <v>1.2932999999999999</v>
      </c>
      <c r="F50" s="335">
        <v>1.2291000000000001</v>
      </c>
      <c r="G50" s="335">
        <v>1.3017000000000001</v>
      </c>
    </row>
    <row r="51" spans="1:7">
      <c r="A51" s="9"/>
      <c r="B51" s="9"/>
      <c r="C51" s="77"/>
      <c r="D51" s="9"/>
      <c r="E51" s="9"/>
      <c r="F51" s="9"/>
      <c r="G51" s="9"/>
    </row>
    <row r="52" spans="1:7" ht="30.75" customHeight="1">
      <c r="A52" s="849" t="s">
        <v>2282</v>
      </c>
      <c r="B52" s="849"/>
      <c r="C52" s="849"/>
      <c r="D52" s="849"/>
      <c r="E52" s="849"/>
      <c r="F52" s="849"/>
      <c r="G52" s="849"/>
    </row>
    <row r="53" spans="1:7" ht="17.5" customHeight="1">
      <c r="A53" s="772" t="s">
        <v>2292</v>
      </c>
      <c r="B53" s="773"/>
      <c r="C53" s="773"/>
      <c r="D53" s="773"/>
      <c r="E53" s="773"/>
      <c r="F53" s="589"/>
      <c r="G53" s="589"/>
    </row>
    <row r="54" spans="1:7">
      <c r="A54" s="9"/>
      <c r="B54" s="9"/>
      <c r="C54" s="77"/>
      <c r="D54" s="9"/>
      <c r="E54" s="9"/>
      <c r="F54" s="9"/>
      <c r="G54" s="9"/>
    </row>
  </sheetData>
  <mergeCells count="11">
    <mergeCell ref="B31:G31"/>
    <mergeCell ref="B6:G6"/>
    <mergeCell ref="B10:G10"/>
    <mergeCell ref="B12:G12"/>
    <mergeCell ref="B16:G16"/>
    <mergeCell ref="B21:G21"/>
    <mergeCell ref="A52:G52"/>
    <mergeCell ref="B34:G34"/>
    <mergeCell ref="B38:G38"/>
    <mergeCell ref="B41:G41"/>
    <mergeCell ref="B47:G47"/>
  </mergeCells>
  <pageMargins left="0.70866141732283472" right="0.70866141732283472" top="0.74803149606299213" bottom="0.74803149606299213" header="0.31496062992125984" footer="0.31496062992125984"/>
  <pageSetup paperSize="9" scale="63" orientation="landscape" r:id="rId1"/>
  <customProperties>
    <customPr name="_pios_id" r:id="rId2"/>
  </customPropertie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0A3A-3DD1-45B4-9B44-3F0C201CCE2A}">
  <sheetPr>
    <pageSetUpPr fitToPage="1"/>
  </sheetPr>
  <dimension ref="A1:O24"/>
  <sheetViews>
    <sheetView showGridLines="0" zoomScaleNormal="100" workbookViewId="0">
      <selection activeCell="H2" sqref="H2"/>
    </sheetView>
  </sheetViews>
  <sheetFormatPr defaultColWidth="8.58203125" defaultRowHeight="14.5"/>
  <cols>
    <col min="1" max="1" width="5.08203125" style="11" customWidth="1"/>
    <col min="2" max="2" width="49.75" style="11" customWidth="1"/>
    <col min="3" max="7" width="15" style="11" customWidth="1"/>
    <col min="8" max="8" width="11" style="11" bestFit="1" customWidth="1"/>
    <col min="9" max="16384" width="8.58203125" style="11"/>
  </cols>
  <sheetData>
    <row r="1" spans="1:7" ht="18.5">
      <c r="A1" s="3" t="s">
        <v>2270</v>
      </c>
      <c r="B1" s="9"/>
      <c r="C1" s="245"/>
      <c r="D1" s="245"/>
      <c r="E1" s="245"/>
      <c r="F1" s="245"/>
      <c r="G1" s="245"/>
    </row>
    <row r="2" spans="1:7" s="536" customFormat="1" ht="12">
      <c r="A2" s="464"/>
      <c r="B2" s="6"/>
      <c r="C2" s="6"/>
      <c r="D2" s="6"/>
      <c r="E2" s="6"/>
      <c r="F2" s="6"/>
      <c r="G2" s="6"/>
    </row>
    <row r="3" spans="1:7" s="536" customFormat="1" ht="12">
      <c r="A3" s="464"/>
      <c r="B3" s="6"/>
      <c r="C3" s="6"/>
      <c r="D3" s="6"/>
      <c r="E3" s="6"/>
      <c r="F3" s="6"/>
      <c r="G3" s="6"/>
    </row>
    <row r="4" spans="1:7" s="536" customFormat="1" ht="12">
      <c r="A4" s="136"/>
      <c r="B4" s="136"/>
      <c r="C4" s="456" t="s">
        <v>118</v>
      </c>
      <c r="D4" s="456" t="s">
        <v>119</v>
      </c>
      <c r="E4" s="456" t="s">
        <v>120</v>
      </c>
      <c r="F4" s="456" t="s">
        <v>172</v>
      </c>
      <c r="G4" s="456" t="s">
        <v>173</v>
      </c>
    </row>
    <row r="5" spans="1:7" s="536" customFormat="1" ht="12">
      <c r="A5" s="136"/>
      <c r="B5" s="136"/>
      <c r="C5" s="847" t="s">
        <v>158</v>
      </c>
      <c r="D5" s="847" t="s">
        <v>1592</v>
      </c>
      <c r="E5" s="847"/>
      <c r="F5" s="847"/>
      <c r="G5" s="847"/>
    </row>
    <row r="6" spans="1:7" s="536" customFormat="1" ht="24">
      <c r="A6" s="87" t="s">
        <v>2026</v>
      </c>
      <c r="B6" s="87"/>
      <c r="C6" s="847"/>
      <c r="D6" s="456" t="s">
        <v>1593</v>
      </c>
      <c r="E6" s="456" t="s">
        <v>1594</v>
      </c>
      <c r="F6" s="456" t="s">
        <v>1595</v>
      </c>
      <c r="G6" s="456" t="s">
        <v>1596</v>
      </c>
    </row>
    <row r="7" spans="1:7" s="536" customFormat="1" ht="24">
      <c r="A7" s="465">
        <v>1</v>
      </c>
      <c r="B7" s="462" t="s">
        <v>1597</v>
      </c>
      <c r="C7" s="18">
        <v>155937568461.10001</v>
      </c>
      <c r="D7" s="18">
        <v>150298804377.74979</v>
      </c>
      <c r="E7" s="18">
        <v>557427374.46000004</v>
      </c>
      <c r="F7" s="18">
        <v>4127367966.3600011</v>
      </c>
      <c r="G7" s="18">
        <v>1947634454.5099983</v>
      </c>
    </row>
    <row r="8" spans="1:7" s="536" customFormat="1" ht="24" hidden="1">
      <c r="A8" s="465">
        <v>2</v>
      </c>
      <c r="B8" s="462" t="s">
        <v>1598</v>
      </c>
      <c r="C8" s="289"/>
      <c r="D8" s="289"/>
      <c r="E8" s="18"/>
      <c r="F8" s="289"/>
      <c r="G8" s="289"/>
    </row>
    <row r="9" spans="1:7" s="536" customFormat="1" ht="12" hidden="1">
      <c r="A9" s="465">
        <v>3</v>
      </c>
      <c r="B9" s="462" t="s">
        <v>1599</v>
      </c>
      <c r="C9" s="289"/>
      <c r="D9" s="289"/>
      <c r="E9" s="18"/>
      <c r="F9" s="289"/>
      <c r="G9" s="289"/>
    </row>
    <row r="10" spans="1:7" s="536" customFormat="1" ht="12">
      <c r="A10" s="465">
        <v>4</v>
      </c>
      <c r="B10" s="462" t="s">
        <v>1600</v>
      </c>
      <c r="C10" s="18">
        <v>28134027109.709995</v>
      </c>
      <c r="D10" s="18">
        <v>12282369460.109018</v>
      </c>
      <c r="E10" s="18"/>
      <c r="F10" s="289"/>
      <c r="G10" s="289"/>
    </row>
    <row r="11" spans="1:7" s="536" customFormat="1" ht="12" hidden="1">
      <c r="A11" s="465">
        <v>5</v>
      </c>
      <c r="B11" s="462" t="s">
        <v>1601</v>
      </c>
      <c r="C11" s="289"/>
      <c r="D11" s="289"/>
      <c r="E11" s="18"/>
      <c r="F11" s="289"/>
      <c r="G11" s="289"/>
    </row>
    <row r="12" spans="1:7" s="536" customFormat="1" ht="24">
      <c r="A12" s="465">
        <v>6</v>
      </c>
      <c r="B12" s="462" t="s">
        <v>1602</v>
      </c>
      <c r="C12" s="18">
        <v>-1814635182.8557925</v>
      </c>
      <c r="D12" s="289"/>
      <c r="E12" s="18"/>
      <c r="F12" s="18">
        <v>-1814635182.8557925</v>
      </c>
      <c r="G12" s="289"/>
    </row>
    <row r="13" spans="1:7" s="536" customFormat="1" ht="12">
      <c r="A13" s="465">
        <v>7</v>
      </c>
      <c r="B13" s="462" t="s">
        <v>1603</v>
      </c>
      <c r="C13" s="741">
        <v>584902541.11000001</v>
      </c>
      <c r="D13" s="741">
        <v>584902541.11000001</v>
      </c>
      <c r="E13" s="18"/>
      <c r="F13" s="289"/>
      <c r="G13" s="289"/>
    </row>
    <row r="14" spans="1:7" s="536" customFormat="1" ht="12" hidden="1">
      <c r="A14" s="465">
        <v>8</v>
      </c>
      <c r="B14" s="462" t="s">
        <v>1604</v>
      </c>
      <c r="C14" s="18"/>
      <c r="D14" s="18"/>
      <c r="E14" s="18"/>
      <c r="F14" s="289"/>
      <c r="G14" s="289"/>
    </row>
    <row r="15" spans="1:7" s="536" customFormat="1" ht="12" hidden="1">
      <c r="A15" s="465">
        <v>9</v>
      </c>
      <c r="B15" s="462" t="s">
        <v>1605</v>
      </c>
      <c r="C15" s="18"/>
      <c r="D15" s="18"/>
      <c r="E15" s="18"/>
      <c r="F15" s="289"/>
      <c r="G15" s="289"/>
    </row>
    <row r="16" spans="1:7" s="536" customFormat="1" ht="12" hidden="1">
      <c r="A16" s="465">
        <v>10</v>
      </c>
      <c r="B16" s="462" t="s">
        <v>1606</v>
      </c>
      <c r="C16" s="18"/>
      <c r="D16" s="18"/>
      <c r="E16" s="18"/>
      <c r="F16" s="289"/>
      <c r="G16" s="289"/>
    </row>
    <row r="17" spans="1:15" s="536" customFormat="1" ht="12">
      <c r="A17" s="465">
        <v>11</v>
      </c>
      <c r="B17" s="462" t="s">
        <v>1607</v>
      </c>
      <c r="C17" s="18">
        <v>1712251936.8042054</v>
      </c>
      <c r="D17" s="18">
        <v>1712251936.8042054</v>
      </c>
      <c r="E17" s="18"/>
      <c r="F17" s="289"/>
      <c r="G17" s="289"/>
    </row>
    <row r="18" spans="1:15" s="536" customFormat="1" ht="12">
      <c r="A18" s="57">
        <v>12</v>
      </c>
      <c r="B18" s="461" t="s">
        <v>1608</v>
      </c>
      <c r="C18" s="300">
        <v>184554114865.86838</v>
      </c>
      <c r="D18" s="300">
        <v>164878328315.77301</v>
      </c>
      <c r="E18" s="300">
        <v>557427374.46000004</v>
      </c>
      <c r="F18" s="300">
        <v>2312732783.5042086</v>
      </c>
      <c r="G18" s="300">
        <v>1947634454.5099983</v>
      </c>
    </row>
    <row r="19" spans="1:15">
      <c r="A19" s="9"/>
      <c r="B19" s="9"/>
      <c r="C19" s="9"/>
      <c r="D19" s="542"/>
      <c r="E19" s="542"/>
      <c r="F19" s="542"/>
      <c r="G19" s="542"/>
      <c r="H19" s="536"/>
      <c r="I19" s="536"/>
      <c r="J19" s="536"/>
    </row>
    <row r="20" spans="1:15" ht="44.15" customHeight="1">
      <c r="A20" s="835" t="s">
        <v>1609</v>
      </c>
      <c r="B20" s="835"/>
      <c r="C20" s="835"/>
      <c r="D20" s="835"/>
      <c r="E20" s="835"/>
      <c r="F20" s="835"/>
      <c r="G20" s="835"/>
      <c r="H20" s="536"/>
      <c r="I20" s="536"/>
      <c r="J20" s="536"/>
      <c r="K20" s="536"/>
      <c r="L20" s="536"/>
      <c r="M20" s="536"/>
      <c r="N20" s="536"/>
      <c r="O20" s="536"/>
    </row>
    <row r="21" spans="1:15">
      <c r="A21" s="9"/>
      <c r="B21" s="9"/>
      <c r="C21" s="9"/>
      <c r="D21" s="9"/>
      <c r="E21" s="9"/>
      <c r="F21" s="9"/>
      <c r="G21" s="9"/>
      <c r="H21" s="536"/>
      <c r="I21" s="536"/>
      <c r="J21" s="536"/>
      <c r="K21" s="536"/>
      <c r="L21" s="536"/>
      <c r="M21" s="536"/>
      <c r="N21" s="536"/>
      <c r="O21" s="536"/>
    </row>
    <row r="22" spans="1:15">
      <c r="H22" s="536"/>
      <c r="I22" s="536"/>
      <c r="J22" s="536"/>
      <c r="K22" s="536"/>
      <c r="L22" s="536"/>
      <c r="M22" s="536"/>
      <c r="N22" s="536"/>
      <c r="O22" s="536"/>
    </row>
    <row r="23" spans="1:15">
      <c r="H23" s="536"/>
      <c r="I23" s="536"/>
      <c r="J23" s="536"/>
      <c r="K23" s="536"/>
      <c r="L23" s="536"/>
      <c r="M23" s="536"/>
      <c r="N23" s="536"/>
      <c r="O23" s="536"/>
    </row>
    <row r="24" spans="1:15">
      <c r="H24" s="536"/>
      <c r="I24" s="536"/>
      <c r="J24" s="536"/>
      <c r="K24" s="536"/>
      <c r="L24" s="536"/>
      <c r="M24" s="536"/>
      <c r="N24" s="536"/>
      <c r="O24" s="536"/>
    </row>
  </sheetData>
  <mergeCells count="3">
    <mergeCell ref="C5:C6"/>
    <mergeCell ref="D5:G5"/>
    <mergeCell ref="A20:G20"/>
  </mergeCells>
  <pageMargins left="0.7" right="0.7" top="0.75" bottom="0.75" header="0.3" footer="0.3"/>
  <pageSetup paperSize="9" scale="96" fitToHeight="0" orientation="landscape" r:id="rId1"/>
  <colBreaks count="1" manualBreakCount="1">
    <brk id="7" max="1048575" man="1"/>
  </colBreaks>
  <customProperties>
    <customPr name="_pios_id" r:id="rId2"/>
  </customPropertie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CFD2-D24D-4F40-B86D-49FD17E37593}">
  <sheetPr>
    <pageSetUpPr fitToPage="1"/>
  </sheetPr>
  <dimension ref="A1:H240"/>
  <sheetViews>
    <sheetView showGridLines="0" zoomScaleNormal="100" workbookViewId="0">
      <pane ySplit="7" topLeftCell="A8" activePane="bottomLeft" state="frozen"/>
      <selection activeCell="Q34" sqref="Q34"/>
      <selection pane="bottomLeft" activeCell="I10" sqref="I10"/>
    </sheetView>
  </sheetViews>
  <sheetFormatPr defaultColWidth="8.58203125" defaultRowHeight="12"/>
  <cols>
    <col min="1" max="1" width="31.75" style="492" customWidth="1"/>
    <col min="2" max="2" width="13.33203125" style="492" customWidth="1"/>
    <col min="3" max="7" width="11.33203125" style="492" customWidth="1"/>
    <col min="8" max="8" width="42.83203125" style="492" customWidth="1"/>
    <col min="9" max="16384" width="8.58203125" style="492"/>
  </cols>
  <sheetData>
    <row r="1" spans="1:8" ht="18.5">
      <c r="A1" s="3" t="s">
        <v>2271</v>
      </c>
      <c r="B1" s="8"/>
      <c r="C1" s="8"/>
      <c r="D1" s="8"/>
      <c r="E1" s="8"/>
      <c r="F1" s="537"/>
      <c r="G1" s="537"/>
      <c r="H1" s="8"/>
    </row>
    <row r="2" spans="1:8">
      <c r="A2" s="8"/>
      <c r="B2" s="8"/>
      <c r="C2" s="8"/>
      <c r="D2" s="8"/>
      <c r="E2" s="8"/>
      <c r="F2" s="8"/>
      <c r="G2" s="8"/>
      <c r="H2" s="8"/>
    </row>
    <row r="3" spans="1:8">
      <c r="A3" s="136" t="s">
        <v>2016</v>
      </c>
      <c r="B3" s="8"/>
      <c r="C3" s="8"/>
      <c r="D3" s="8"/>
      <c r="E3" s="8"/>
      <c r="F3" s="8"/>
      <c r="G3" s="8"/>
      <c r="H3" s="8"/>
    </row>
    <row r="4" spans="1:8">
      <c r="A4" s="456" t="s">
        <v>118</v>
      </c>
      <c r="B4" s="326" t="s">
        <v>119</v>
      </c>
      <c r="C4" s="456" t="s">
        <v>120</v>
      </c>
      <c r="D4" s="456" t="s">
        <v>172</v>
      </c>
      <c r="E4" s="456" t="s">
        <v>173</v>
      </c>
      <c r="F4" s="456" t="s">
        <v>266</v>
      </c>
      <c r="G4" s="456" t="s">
        <v>1610</v>
      </c>
      <c r="H4" s="326" t="s">
        <v>268</v>
      </c>
    </row>
    <row r="5" spans="1:8">
      <c r="A5" s="847" t="s">
        <v>1611</v>
      </c>
      <c r="B5" s="847" t="s">
        <v>1612</v>
      </c>
      <c r="C5" s="1006" t="s">
        <v>1613</v>
      </c>
      <c r="D5" s="1007"/>
      <c r="E5" s="1007"/>
      <c r="F5" s="1007"/>
      <c r="G5" s="538"/>
      <c r="H5" s="876" t="s">
        <v>1614</v>
      </c>
    </row>
    <row r="6" spans="1:8" ht="82" customHeight="1">
      <c r="A6" s="847"/>
      <c r="B6" s="847"/>
      <c r="C6" s="456" t="s">
        <v>1615</v>
      </c>
      <c r="D6" s="456" t="s">
        <v>1616</v>
      </c>
      <c r="E6" s="456" t="s">
        <v>1617</v>
      </c>
      <c r="F6" s="456" t="s">
        <v>1618</v>
      </c>
      <c r="G6" s="456" t="s">
        <v>1619</v>
      </c>
      <c r="H6" s="878"/>
    </row>
    <row r="7" spans="1:8">
      <c r="A7" s="539"/>
      <c r="B7" s="539"/>
      <c r="C7" s="540"/>
      <c r="D7" s="541"/>
      <c r="E7" s="541"/>
      <c r="F7" s="541"/>
      <c r="G7" s="541"/>
      <c r="H7" s="8"/>
    </row>
    <row r="8" spans="1:8" s="471" customFormat="1">
      <c r="A8" s="6" t="s">
        <v>1620</v>
      </c>
      <c r="B8" s="783" t="s">
        <v>1615</v>
      </c>
      <c r="C8" s="782" t="s">
        <v>1610</v>
      </c>
      <c r="D8" s="784"/>
      <c r="E8" s="6"/>
      <c r="F8" s="6"/>
      <c r="G8" s="6"/>
      <c r="H8" s="6" t="s">
        <v>1621</v>
      </c>
    </row>
    <row r="9" spans="1:8" s="471" customFormat="1">
      <c r="A9" s="6" t="s">
        <v>1622</v>
      </c>
      <c r="B9" s="783" t="s">
        <v>1615</v>
      </c>
      <c r="C9" s="782" t="s">
        <v>1610</v>
      </c>
      <c r="D9" s="784"/>
      <c r="E9" s="6" t="s">
        <v>102</v>
      </c>
      <c r="F9" s="6" t="s">
        <v>102</v>
      </c>
      <c r="G9" s="6"/>
      <c r="H9" s="6" t="s">
        <v>1623</v>
      </c>
    </row>
    <row r="10" spans="1:8" s="471" customFormat="1">
      <c r="A10" s="6" t="s">
        <v>1624</v>
      </c>
      <c r="B10" s="783" t="s">
        <v>1615</v>
      </c>
      <c r="C10" s="782" t="s">
        <v>1610</v>
      </c>
      <c r="D10" s="784"/>
      <c r="E10" s="6"/>
      <c r="F10" s="6"/>
      <c r="G10" s="6"/>
      <c r="H10" s="6" t="s">
        <v>1623</v>
      </c>
    </row>
    <row r="11" spans="1:8" s="471" customFormat="1">
      <c r="A11" s="6" t="s">
        <v>1625</v>
      </c>
      <c r="B11" s="783" t="s">
        <v>1615</v>
      </c>
      <c r="C11" s="782" t="s">
        <v>1610</v>
      </c>
      <c r="D11" s="784"/>
      <c r="E11" s="6"/>
      <c r="F11" s="6"/>
      <c r="G11" s="6"/>
      <c r="H11" s="6" t="s">
        <v>1623</v>
      </c>
    </row>
    <row r="12" spans="1:8" s="471" customFormat="1">
      <c r="A12" s="6" t="s">
        <v>1626</v>
      </c>
      <c r="B12" s="783" t="s">
        <v>1615</v>
      </c>
      <c r="C12" s="782" t="s">
        <v>1610</v>
      </c>
      <c r="D12" s="784"/>
      <c r="E12" s="6" t="s">
        <v>102</v>
      </c>
      <c r="F12" s="6" t="s">
        <v>102</v>
      </c>
      <c r="G12" s="6"/>
      <c r="H12" s="6" t="s">
        <v>1623</v>
      </c>
    </row>
    <row r="13" spans="1:8" s="471" customFormat="1">
      <c r="A13" s="6" t="s">
        <v>1627</v>
      </c>
      <c r="B13" s="783" t="s">
        <v>1615</v>
      </c>
      <c r="C13" s="782" t="s">
        <v>1610</v>
      </c>
      <c r="D13" s="784"/>
      <c r="E13" s="6" t="s">
        <v>102</v>
      </c>
      <c r="F13" s="6" t="s">
        <v>102</v>
      </c>
      <c r="G13" s="6"/>
      <c r="H13" s="6" t="s">
        <v>1623</v>
      </c>
    </row>
    <row r="14" spans="1:8" s="471" customFormat="1">
      <c r="A14" s="6" t="s">
        <v>1628</v>
      </c>
      <c r="B14" s="783" t="s">
        <v>1615</v>
      </c>
      <c r="C14" s="782" t="s">
        <v>1610</v>
      </c>
      <c r="D14" s="784"/>
      <c r="E14" s="6" t="s">
        <v>102</v>
      </c>
      <c r="F14" s="6" t="s">
        <v>102</v>
      </c>
      <c r="G14" s="6"/>
      <c r="H14" s="6" t="s">
        <v>1623</v>
      </c>
    </row>
    <row r="15" spans="1:8" s="471" customFormat="1">
      <c r="A15" s="6" t="s">
        <v>1629</v>
      </c>
      <c r="B15" s="783" t="s">
        <v>1615</v>
      </c>
      <c r="C15" s="782" t="s">
        <v>1610</v>
      </c>
      <c r="D15" s="784"/>
      <c r="E15" s="6" t="s">
        <v>102</v>
      </c>
      <c r="F15" s="6" t="s">
        <v>102</v>
      </c>
      <c r="G15" s="6"/>
      <c r="H15" s="6" t="s">
        <v>1623</v>
      </c>
    </row>
    <row r="16" spans="1:8" s="471" customFormat="1">
      <c r="A16" s="6" t="s">
        <v>1630</v>
      </c>
      <c r="B16" s="783" t="s">
        <v>1615</v>
      </c>
      <c r="C16" s="782" t="s">
        <v>1610</v>
      </c>
      <c r="D16" s="784"/>
      <c r="E16" s="6" t="s">
        <v>102</v>
      </c>
      <c r="F16" s="6" t="s">
        <v>102</v>
      </c>
      <c r="G16" s="6"/>
      <c r="H16" s="6" t="s">
        <v>1623</v>
      </c>
    </row>
    <row r="17" spans="1:8" s="471" customFormat="1">
      <c r="A17" s="6" t="s">
        <v>1631</v>
      </c>
      <c r="B17" s="783" t="s">
        <v>1615</v>
      </c>
      <c r="C17" s="782" t="s">
        <v>1610</v>
      </c>
      <c r="D17" s="784"/>
      <c r="E17" s="6" t="s">
        <v>102</v>
      </c>
      <c r="F17" s="6" t="s">
        <v>102</v>
      </c>
      <c r="G17" s="6"/>
      <c r="H17" s="6" t="s">
        <v>1623</v>
      </c>
    </row>
    <row r="18" spans="1:8" s="471" customFormat="1">
      <c r="A18" s="6" t="s">
        <v>1632</v>
      </c>
      <c r="B18" s="783" t="s">
        <v>1615</v>
      </c>
      <c r="C18" s="782" t="s">
        <v>1610</v>
      </c>
      <c r="D18" s="784"/>
      <c r="E18" s="6" t="s">
        <v>102</v>
      </c>
      <c r="F18" s="6" t="s">
        <v>102</v>
      </c>
      <c r="G18" s="6"/>
      <c r="H18" s="6" t="s">
        <v>1623</v>
      </c>
    </row>
    <row r="19" spans="1:8" s="471" customFormat="1">
      <c r="A19" s="6" t="s">
        <v>1633</v>
      </c>
      <c r="B19" s="783" t="s">
        <v>1615</v>
      </c>
      <c r="C19" s="782" t="s">
        <v>1610</v>
      </c>
      <c r="D19" s="784"/>
      <c r="E19" s="6" t="s">
        <v>102</v>
      </c>
      <c r="F19" s="6" t="s">
        <v>102</v>
      </c>
      <c r="G19" s="6"/>
      <c r="H19" s="6" t="s">
        <v>1623</v>
      </c>
    </row>
    <row r="20" spans="1:8" s="471" customFormat="1">
      <c r="A20" s="6" t="s">
        <v>1634</v>
      </c>
      <c r="B20" s="783" t="s">
        <v>1615</v>
      </c>
      <c r="C20" s="782" t="s">
        <v>1610</v>
      </c>
      <c r="D20" s="784"/>
      <c r="E20" s="6" t="s">
        <v>102</v>
      </c>
      <c r="F20" s="6" t="s">
        <v>102</v>
      </c>
      <c r="G20" s="6"/>
      <c r="H20" s="6" t="s">
        <v>1623</v>
      </c>
    </row>
    <row r="21" spans="1:8" s="471" customFormat="1">
      <c r="A21" s="6" t="s">
        <v>1635</v>
      </c>
      <c r="B21" s="783" t="s">
        <v>1615</v>
      </c>
      <c r="C21" s="782" t="s">
        <v>1610</v>
      </c>
      <c r="D21" s="784"/>
      <c r="E21" s="6"/>
      <c r="F21" s="6"/>
      <c r="G21" s="6"/>
      <c r="H21" s="6" t="s">
        <v>1623</v>
      </c>
    </row>
    <row r="22" spans="1:8" s="471" customFormat="1">
      <c r="A22" s="6" t="s">
        <v>1636</v>
      </c>
      <c r="B22" s="783" t="s">
        <v>1615</v>
      </c>
      <c r="C22" s="782" t="s">
        <v>1610</v>
      </c>
      <c r="D22" s="784"/>
      <c r="E22" s="6" t="s">
        <v>102</v>
      </c>
      <c r="F22" s="6" t="s">
        <v>102</v>
      </c>
      <c r="G22" s="6"/>
      <c r="H22" s="6" t="s">
        <v>1623</v>
      </c>
    </row>
    <row r="23" spans="1:8" s="471" customFormat="1">
      <c r="A23" s="6" t="s">
        <v>1637</v>
      </c>
      <c r="B23" s="783" t="s">
        <v>1615</v>
      </c>
      <c r="C23" s="782" t="s">
        <v>1610</v>
      </c>
      <c r="D23" s="784"/>
      <c r="E23" s="6" t="s">
        <v>102</v>
      </c>
      <c r="F23" s="6" t="s">
        <v>102</v>
      </c>
      <c r="G23" s="6"/>
      <c r="H23" s="6" t="s">
        <v>1623</v>
      </c>
    </row>
    <row r="24" spans="1:8" s="471" customFormat="1">
      <c r="A24" s="6" t="s">
        <v>1638</v>
      </c>
      <c r="B24" s="783" t="s">
        <v>1615</v>
      </c>
      <c r="C24" s="782" t="s">
        <v>1610</v>
      </c>
      <c r="D24" s="784"/>
      <c r="E24" s="6" t="s">
        <v>102</v>
      </c>
      <c r="F24" s="6" t="s">
        <v>102</v>
      </c>
      <c r="G24" s="6"/>
      <c r="H24" s="6" t="s">
        <v>1623</v>
      </c>
    </row>
    <row r="25" spans="1:8" s="471" customFormat="1">
      <c r="A25" s="6" t="s">
        <v>1639</v>
      </c>
      <c r="B25" s="783" t="s">
        <v>1615</v>
      </c>
      <c r="C25" s="782" t="s">
        <v>1610</v>
      </c>
      <c r="D25" s="784"/>
      <c r="E25" s="6" t="s">
        <v>102</v>
      </c>
      <c r="F25" s="6" t="s">
        <v>102</v>
      </c>
      <c r="G25" s="6"/>
      <c r="H25" s="6" t="s">
        <v>1623</v>
      </c>
    </row>
    <row r="26" spans="1:8" s="471" customFormat="1">
      <c r="A26" s="6" t="s">
        <v>1640</v>
      </c>
      <c r="B26" s="783" t="s">
        <v>1615</v>
      </c>
      <c r="C26" s="782" t="s">
        <v>1610</v>
      </c>
      <c r="D26" s="784"/>
      <c r="E26" s="6" t="s">
        <v>102</v>
      </c>
      <c r="F26" s="6" t="s">
        <v>102</v>
      </c>
      <c r="G26" s="6"/>
      <c r="H26" s="6" t="s">
        <v>1623</v>
      </c>
    </row>
    <row r="27" spans="1:8" s="471" customFormat="1">
      <c r="A27" s="6" t="s">
        <v>1641</v>
      </c>
      <c r="B27" s="783" t="s">
        <v>1615</v>
      </c>
      <c r="C27" s="782" t="s">
        <v>1610</v>
      </c>
      <c r="D27" s="784"/>
      <c r="E27" s="6" t="s">
        <v>102</v>
      </c>
      <c r="F27" s="6" t="s">
        <v>102</v>
      </c>
      <c r="G27" s="6"/>
      <c r="H27" s="6" t="s">
        <v>1623</v>
      </c>
    </row>
    <row r="28" spans="1:8" s="471" customFormat="1">
      <c r="A28" s="6" t="s">
        <v>1642</v>
      </c>
      <c r="B28" s="783" t="s">
        <v>1615</v>
      </c>
      <c r="C28" s="782" t="s">
        <v>1610</v>
      </c>
      <c r="D28" s="784"/>
      <c r="E28" s="6" t="s">
        <v>102</v>
      </c>
      <c r="F28" s="6" t="s">
        <v>102</v>
      </c>
      <c r="G28" s="6"/>
      <c r="H28" s="6" t="s">
        <v>1623</v>
      </c>
    </row>
    <row r="29" spans="1:8" s="471" customFormat="1">
      <c r="A29" s="6" t="s">
        <v>1643</v>
      </c>
      <c r="B29" s="783" t="s">
        <v>1615</v>
      </c>
      <c r="C29" s="782" t="s">
        <v>1610</v>
      </c>
      <c r="D29" s="784"/>
      <c r="E29" s="6" t="s">
        <v>102</v>
      </c>
      <c r="F29" s="6" t="s">
        <v>102</v>
      </c>
      <c r="G29" s="6"/>
      <c r="H29" s="6" t="s">
        <v>1623</v>
      </c>
    </row>
    <row r="30" spans="1:8" s="471" customFormat="1">
      <c r="A30" s="6" t="s">
        <v>1644</v>
      </c>
      <c r="B30" s="783" t="s">
        <v>1615</v>
      </c>
      <c r="C30" s="782" t="s">
        <v>1610</v>
      </c>
      <c r="D30" s="784"/>
      <c r="E30" s="6" t="s">
        <v>102</v>
      </c>
      <c r="F30" s="6" t="s">
        <v>102</v>
      </c>
      <c r="G30" s="6"/>
      <c r="H30" s="6" t="s">
        <v>1623</v>
      </c>
    </row>
    <row r="31" spans="1:8" s="471" customFormat="1">
      <c r="A31" s="6" t="s">
        <v>1645</v>
      </c>
      <c r="B31" s="783" t="s">
        <v>1615</v>
      </c>
      <c r="C31" s="782" t="s">
        <v>1610</v>
      </c>
      <c r="D31" s="784"/>
      <c r="E31" s="6" t="s">
        <v>102</v>
      </c>
      <c r="F31" s="6" t="s">
        <v>102</v>
      </c>
      <c r="G31" s="6"/>
      <c r="H31" s="6" t="s">
        <v>1623</v>
      </c>
    </row>
    <row r="32" spans="1:8" s="471" customFormat="1">
      <c r="A32" s="6" t="s">
        <v>1646</v>
      </c>
      <c r="B32" s="783" t="s">
        <v>1615</v>
      </c>
      <c r="C32" s="782" t="s">
        <v>1610</v>
      </c>
      <c r="D32" s="784"/>
      <c r="E32" s="6"/>
      <c r="F32" s="6"/>
      <c r="G32" s="6"/>
      <c r="H32" s="6" t="s">
        <v>1623</v>
      </c>
    </row>
    <row r="33" spans="1:8" s="471" customFormat="1">
      <c r="A33" s="6" t="s">
        <v>1647</v>
      </c>
      <c r="B33" s="783" t="s">
        <v>1615</v>
      </c>
      <c r="C33" s="782" t="s">
        <v>1610</v>
      </c>
      <c r="D33" s="784"/>
      <c r="E33" s="6" t="s">
        <v>102</v>
      </c>
      <c r="F33" s="6" t="s">
        <v>102</v>
      </c>
      <c r="G33" s="6"/>
      <c r="H33" s="6" t="s">
        <v>1623</v>
      </c>
    </row>
    <row r="34" spans="1:8" s="471" customFormat="1">
      <c r="A34" s="6" t="s">
        <v>1648</v>
      </c>
      <c r="B34" s="783" t="s">
        <v>1615</v>
      </c>
      <c r="C34" s="782" t="s">
        <v>1610</v>
      </c>
      <c r="D34" s="784"/>
      <c r="E34" s="6" t="s">
        <v>102</v>
      </c>
      <c r="F34" s="6" t="s">
        <v>102</v>
      </c>
      <c r="G34" s="6"/>
      <c r="H34" s="6" t="s">
        <v>1623</v>
      </c>
    </row>
    <row r="35" spans="1:8" s="471" customFormat="1">
      <c r="A35" s="6" t="s">
        <v>1649</v>
      </c>
      <c r="B35" s="783" t="s">
        <v>1615</v>
      </c>
      <c r="C35" s="782" t="s">
        <v>1610</v>
      </c>
      <c r="D35" s="784"/>
      <c r="E35" s="6" t="s">
        <v>102</v>
      </c>
      <c r="F35" s="6" t="s">
        <v>102</v>
      </c>
      <c r="G35" s="6"/>
      <c r="H35" s="6" t="s">
        <v>1623</v>
      </c>
    </row>
    <row r="36" spans="1:8" s="471" customFormat="1">
      <c r="A36" s="6" t="s">
        <v>1650</v>
      </c>
      <c r="B36" s="783" t="s">
        <v>1615</v>
      </c>
      <c r="C36" s="782" t="s">
        <v>1610</v>
      </c>
      <c r="D36" s="784"/>
      <c r="E36" s="6" t="s">
        <v>102</v>
      </c>
      <c r="F36" s="6" t="s">
        <v>102</v>
      </c>
      <c r="G36" s="6"/>
      <c r="H36" s="6" t="s">
        <v>1623</v>
      </c>
    </row>
    <row r="37" spans="1:8" s="471" customFormat="1">
      <c r="A37" s="6" t="s">
        <v>1651</v>
      </c>
      <c r="B37" s="783" t="s">
        <v>1615</v>
      </c>
      <c r="C37" s="782" t="s">
        <v>1610</v>
      </c>
      <c r="D37" s="784"/>
      <c r="E37" s="6" t="s">
        <v>102</v>
      </c>
      <c r="F37" s="6" t="s">
        <v>102</v>
      </c>
      <c r="G37" s="6"/>
      <c r="H37" s="6" t="s">
        <v>1623</v>
      </c>
    </row>
    <row r="38" spans="1:8" s="471" customFormat="1">
      <c r="A38" s="6" t="s">
        <v>1652</v>
      </c>
      <c r="B38" s="783" t="s">
        <v>1615</v>
      </c>
      <c r="C38" s="782" t="s">
        <v>1610</v>
      </c>
      <c r="D38" s="784"/>
      <c r="E38" s="6" t="s">
        <v>102</v>
      </c>
      <c r="F38" s="6" t="s">
        <v>102</v>
      </c>
      <c r="G38" s="6"/>
      <c r="H38" s="6" t="s">
        <v>1623</v>
      </c>
    </row>
    <row r="39" spans="1:8" s="471" customFormat="1">
      <c r="A39" s="6" t="s">
        <v>1653</v>
      </c>
      <c r="B39" s="783" t="s">
        <v>1615</v>
      </c>
      <c r="C39" s="782" t="s">
        <v>1610</v>
      </c>
      <c r="D39" s="784"/>
      <c r="E39" s="6" t="s">
        <v>102</v>
      </c>
      <c r="F39" s="6" t="s">
        <v>102</v>
      </c>
      <c r="G39" s="6"/>
      <c r="H39" s="6" t="s">
        <v>1623</v>
      </c>
    </row>
    <row r="40" spans="1:8" s="471" customFormat="1">
      <c r="A40" s="6" t="s">
        <v>1654</v>
      </c>
      <c r="B40" s="783" t="s">
        <v>1615</v>
      </c>
      <c r="C40" s="782" t="s">
        <v>1610</v>
      </c>
      <c r="D40" s="784"/>
      <c r="E40" s="6" t="s">
        <v>102</v>
      </c>
      <c r="F40" s="6" t="s">
        <v>102</v>
      </c>
      <c r="G40" s="6"/>
      <c r="H40" s="6" t="s">
        <v>1623</v>
      </c>
    </row>
    <row r="41" spans="1:8" s="471" customFormat="1">
      <c r="A41" s="6" t="s">
        <v>1655</v>
      </c>
      <c r="B41" s="783" t="s">
        <v>1615</v>
      </c>
      <c r="C41" s="782" t="s">
        <v>1610</v>
      </c>
      <c r="D41" s="784"/>
      <c r="E41" s="6" t="s">
        <v>102</v>
      </c>
      <c r="F41" s="6" t="s">
        <v>102</v>
      </c>
      <c r="G41" s="6"/>
      <c r="H41" s="6" t="s">
        <v>1623</v>
      </c>
    </row>
    <row r="42" spans="1:8" s="471" customFormat="1">
      <c r="A42" s="6" t="s">
        <v>1656</v>
      </c>
      <c r="B42" s="783" t="s">
        <v>1615</v>
      </c>
      <c r="C42" s="782" t="s">
        <v>1610</v>
      </c>
      <c r="D42" s="784"/>
      <c r="E42" s="6" t="s">
        <v>102</v>
      </c>
      <c r="F42" s="6" t="s">
        <v>102</v>
      </c>
      <c r="G42" s="6"/>
      <c r="H42" s="6" t="s">
        <v>1623</v>
      </c>
    </row>
    <row r="43" spans="1:8" s="471" customFormat="1">
      <c r="A43" s="6" t="s">
        <v>1657</v>
      </c>
      <c r="B43" s="783" t="s">
        <v>1615</v>
      </c>
      <c r="C43" s="782" t="s">
        <v>1610</v>
      </c>
      <c r="D43" s="784"/>
      <c r="E43" s="6" t="s">
        <v>102</v>
      </c>
      <c r="F43" s="6" t="s">
        <v>102</v>
      </c>
      <c r="G43" s="6"/>
      <c r="H43" s="6" t="s">
        <v>1623</v>
      </c>
    </row>
    <row r="44" spans="1:8" s="471" customFormat="1">
      <c r="A44" s="6" t="s">
        <v>1658</v>
      </c>
      <c r="B44" s="783" t="s">
        <v>1615</v>
      </c>
      <c r="C44" s="782" t="s">
        <v>1610</v>
      </c>
      <c r="D44" s="784"/>
      <c r="E44" s="6" t="s">
        <v>102</v>
      </c>
      <c r="F44" s="6" t="s">
        <v>102</v>
      </c>
      <c r="G44" s="6"/>
      <c r="H44" s="6" t="s">
        <v>1623</v>
      </c>
    </row>
    <row r="45" spans="1:8" s="471" customFormat="1">
      <c r="A45" s="6" t="s">
        <v>1659</v>
      </c>
      <c r="B45" s="783" t="s">
        <v>1615</v>
      </c>
      <c r="C45" s="782" t="s">
        <v>1610</v>
      </c>
      <c r="D45" s="784"/>
      <c r="E45" s="6" t="s">
        <v>102</v>
      </c>
      <c r="F45" s="6" t="s">
        <v>102</v>
      </c>
      <c r="G45" s="6"/>
      <c r="H45" s="6" t="s">
        <v>1623</v>
      </c>
    </row>
    <row r="46" spans="1:8" s="471" customFormat="1">
      <c r="A46" s="6" t="s">
        <v>1660</v>
      </c>
      <c r="B46" s="783" t="s">
        <v>1615</v>
      </c>
      <c r="C46" s="782" t="s">
        <v>1610</v>
      </c>
      <c r="D46" s="784"/>
      <c r="E46" s="6" t="s">
        <v>102</v>
      </c>
      <c r="F46" s="6" t="s">
        <v>102</v>
      </c>
      <c r="G46" s="6"/>
      <c r="H46" s="6" t="s">
        <v>1623</v>
      </c>
    </row>
    <row r="47" spans="1:8" s="471" customFormat="1">
      <c r="A47" s="6" t="s">
        <v>1661</v>
      </c>
      <c r="B47" s="783" t="s">
        <v>1615</v>
      </c>
      <c r="C47" s="782" t="s">
        <v>1610</v>
      </c>
      <c r="D47" s="784"/>
      <c r="E47" s="6" t="s">
        <v>102</v>
      </c>
      <c r="F47" s="6" t="s">
        <v>102</v>
      </c>
      <c r="G47" s="6"/>
      <c r="H47" s="6" t="s">
        <v>1623</v>
      </c>
    </row>
    <row r="48" spans="1:8" s="471" customFormat="1">
      <c r="A48" s="6" t="s">
        <v>1662</v>
      </c>
      <c r="B48" s="783" t="s">
        <v>1615</v>
      </c>
      <c r="C48" s="782" t="s">
        <v>1610</v>
      </c>
      <c r="D48" s="784"/>
      <c r="E48" s="6" t="s">
        <v>102</v>
      </c>
      <c r="F48" s="6" t="s">
        <v>102</v>
      </c>
      <c r="G48" s="6"/>
      <c r="H48" s="6" t="s">
        <v>1623</v>
      </c>
    </row>
    <row r="49" spans="1:8" s="471" customFormat="1">
      <c r="A49" s="6" t="s">
        <v>1663</v>
      </c>
      <c r="B49" s="783" t="s">
        <v>1615</v>
      </c>
      <c r="C49" s="782" t="s">
        <v>1610</v>
      </c>
      <c r="D49" s="784"/>
      <c r="E49" s="6" t="s">
        <v>102</v>
      </c>
      <c r="F49" s="6" t="s">
        <v>102</v>
      </c>
      <c r="G49" s="6"/>
      <c r="H49" s="6" t="s">
        <v>1623</v>
      </c>
    </row>
    <row r="50" spans="1:8" s="471" customFormat="1">
      <c r="A50" s="6" t="s">
        <v>1664</v>
      </c>
      <c r="B50" s="783" t="s">
        <v>1615</v>
      </c>
      <c r="C50" s="782" t="s">
        <v>1610</v>
      </c>
      <c r="D50" s="784"/>
      <c r="E50" s="6" t="s">
        <v>102</v>
      </c>
      <c r="F50" s="6" t="s">
        <v>102</v>
      </c>
      <c r="G50" s="6"/>
      <c r="H50" s="6" t="s">
        <v>1623</v>
      </c>
    </row>
    <row r="51" spans="1:8" s="471" customFormat="1">
      <c r="A51" s="6" t="s">
        <v>1665</v>
      </c>
      <c r="B51" s="783" t="s">
        <v>1615</v>
      </c>
      <c r="C51" s="782" t="s">
        <v>1610</v>
      </c>
      <c r="D51" s="784"/>
      <c r="E51" s="6" t="s">
        <v>102</v>
      </c>
      <c r="F51" s="6" t="s">
        <v>102</v>
      </c>
      <c r="G51" s="6"/>
      <c r="H51" s="6" t="s">
        <v>1623</v>
      </c>
    </row>
    <row r="52" spans="1:8" s="471" customFormat="1">
      <c r="A52" s="6" t="s">
        <v>1666</v>
      </c>
      <c r="B52" s="783" t="s">
        <v>1615</v>
      </c>
      <c r="C52" s="782" t="s">
        <v>1610</v>
      </c>
      <c r="D52" s="784"/>
      <c r="E52" s="6" t="s">
        <v>102</v>
      </c>
      <c r="F52" s="6" t="s">
        <v>102</v>
      </c>
      <c r="G52" s="6"/>
      <c r="H52" s="6" t="s">
        <v>1623</v>
      </c>
    </row>
    <row r="53" spans="1:8" s="471" customFormat="1">
      <c r="A53" s="6" t="s">
        <v>1667</v>
      </c>
      <c r="B53" s="783" t="s">
        <v>1615</v>
      </c>
      <c r="C53" s="782" t="s">
        <v>1610</v>
      </c>
      <c r="D53" s="784"/>
      <c r="E53" s="6" t="s">
        <v>102</v>
      </c>
      <c r="F53" s="6" t="s">
        <v>102</v>
      </c>
      <c r="G53" s="6"/>
      <c r="H53" s="6" t="s">
        <v>1623</v>
      </c>
    </row>
    <row r="54" spans="1:8" s="471" customFormat="1">
      <c r="A54" s="6" t="s">
        <v>1668</v>
      </c>
      <c r="B54" s="783" t="s">
        <v>1615</v>
      </c>
      <c r="C54" s="782" t="s">
        <v>1610</v>
      </c>
      <c r="D54" s="784"/>
      <c r="E54" s="6" t="s">
        <v>102</v>
      </c>
      <c r="F54" s="6" t="s">
        <v>102</v>
      </c>
      <c r="G54" s="6"/>
      <c r="H54" s="6" t="s">
        <v>1623</v>
      </c>
    </row>
    <row r="55" spans="1:8" s="471" customFormat="1">
      <c r="A55" s="6" t="s">
        <v>1669</v>
      </c>
      <c r="B55" s="783" t="s">
        <v>1615</v>
      </c>
      <c r="C55" s="782" t="s">
        <v>1610</v>
      </c>
      <c r="D55" s="784"/>
      <c r="E55" s="6" t="s">
        <v>102</v>
      </c>
      <c r="F55" s="6" t="s">
        <v>102</v>
      </c>
      <c r="G55" s="6"/>
      <c r="H55" s="6" t="s">
        <v>1623</v>
      </c>
    </row>
    <row r="56" spans="1:8" s="471" customFormat="1">
      <c r="A56" s="6" t="s">
        <v>1670</v>
      </c>
      <c r="B56" s="783" t="s">
        <v>1615</v>
      </c>
      <c r="C56" s="782" t="s">
        <v>1610</v>
      </c>
      <c r="D56" s="784"/>
      <c r="E56" s="6" t="s">
        <v>102</v>
      </c>
      <c r="F56" s="6" t="s">
        <v>102</v>
      </c>
      <c r="G56" s="6"/>
      <c r="H56" s="6" t="s">
        <v>1623</v>
      </c>
    </row>
    <row r="57" spans="1:8" s="471" customFormat="1">
      <c r="A57" s="6" t="s">
        <v>1671</v>
      </c>
      <c r="B57" s="783" t="s">
        <v>1615</v>
      </c>
      <c r="C57" s="782" t="s">
        <v>1610</v>
      </c>
      <c r="D57" s="784"/>
      <c r="E57" s="6" t="s">
        <v>102</v>
      </c>
      <c r="F57" s="6" t="s">
        <v>102</v>
      </c>
      <c r="G57" s="6"/>
      <c r="H57" s="6" t="s">
        <v>1623</v>
      </c>
    </row>
    <row r="58" spans="1:8" s="471" customFormat="1">
      <c r="A58" s="6" t="s">
        <v>1672</v>
      </c>
      <c r="B58" s="783" t="s">
        <v>1615</v>
      </c>
      <c r="C58" s="782" t="s">
        <v>1610</v>
      </c>
      <c r="D58" s="784"/>
      <c r="E58" s="6" t="s">
        <v>102</v>
      </c>
      <c r="F58" s="6" t="s">
        <v>102</v>
      </c>
      <c r="G58" s="6"/>
      <c r="H58" s="6" t="s">
        <v>1623</v>
      </c>
    </row>
    <row r="59" spans="1:8" s="471" customFormat="1">
      <c r="A59" s="6" t="s">
        <v>1673</v>
      </c>
      <c r="B59" s="783" t="s">
        <v>1615</v>
      </c>
      <c r="C59" s="782" t="s">
        <v>1610</v>
      </c>
      <c r="D59" s="784"/>
      <c r="E59" s="6" t="s">
        <v>102</v>
      </c>
      <c r="F59" s="6" t="s">
        <v>102</v>
      </c>
      <c r="G59" s="6"/>
      <c r="H59" s="6" t="s">
        <v>1623</v>
      </c>
    </row>
    <row r="60" spans="1:8" s="471" customFormat="1">
      <c r="A60" s="6" t="s">
        <v>1674</v>
      </c>
      <c r="B60" s="783" t="s">
        <v>1615</v>
      </c>
      <c r="C60" s="782" t="s">
        <v>1610</v>
      </c>
      <c r="D60" s="784"/>
      <c r="E60" s="6" t="s">
        <v>102</v>
      </c>
      <c r="F60" s="6" t="s">
        <v>102</v>
      </c>
      <c r="G60" s="6"/>
      <c r="H60" s="6" t="s">
        <v>1623</v>
      </c>
    </row>
    <row r="61" spans="1:8" s="471" customFormat="1">
      <c r="A61" s="6" t="s">
        <v>1675</v>
      </c>
      <c r="B61" s="783" t="s">
        <v>1615</v>
      </c>
      <c r="C61" s="782" t="s">
        <v>1610</v>
      </c>
      <c r="D61" s="784"/>
      <c r="E61" s="6" t="s">
        <v>102</v>
      </c>
      <c r="F61" s="6" t="s">
        <v>102</v>
      </c>
      <c r="G61" s="6"/>
      <c r="H61" s="6" t="s">
        <v>1623</v>
      </c>
    </row>
    <row r="62" spans="1:8" s="471" customFormat="1">
      <c r="A62" s="6" t="s">
        <v>1676</v>
      </c>
      <c r="B62" s="783" t="s">
        <v>1615</v>
      </c>
      <c r="C62" s="782" t="s">
        <v>1610</v>
      </c>
      <c r="D62" s="784"/>
      <c r="E62" s="6" t="s">
        <v>102</v>
      </c>
      <c r="F62" s="6" t="s">
        <v>102</v>
      </c>
      <c r="G62" s="6"/>
      <c r="H62" s="6" t="s">
        <v>1623</v>
      </c>
    </row>
    <row r="63" spans="1:8" s="471" customFormat="1">
      <c r="A63" s="6" t="s">
        <v>1677</v>
      </c>
      <c r="B63" s="783" t="s">
        <v>1615</v>
      </c>
      <c r="C63" s="782" t="s">
        <v>1610</v>
      </c>
      <c r="D63" s="784"/>
      <c r="E63" s="6" t="s">
        <v>102</v>
      </c>
      <c r="F63" s="6" t="s">
        <v>102</v>
      </c>
      <c r="G63" s="6"/>
      <c r="H63" s="6" t="s">
        <v>1623</v>
      </c>
    </row>
    <row r="64" spans="1:8" s="471" customFormat="1">
      <c r="A64" s="6" t="s">
        <v>1678</v>
      </c>
      <c r="B64" s="783" t="s">
        <v>1615</v>
      </c>
      <c r="C64" s="782" t="s">
        <v>1610</v>
      </c>
      <c r="D64" s="784"/>
      <c r="E64" s="6" t="s">
        <v>102</v>
      </c>
      <c r="F64" s="6" t="s">
        <v>102</v>
      </c>
      <c r="G64" s="6"/>
      <c r="H64" s="6" t="s">
        <v>1623</v>
      </c>
    </row>
    <row r="65" spans="1:8" s="471" customFormat="1">
      <c r="A65" s="6" t="s">
        <v>1679</v>
      </c>
      <c r="B65" s="783" t="s">
        <v>1615</v>
      </c>
      <c r="C65" s="782" t="s">
        <v>1610</v>
      </c>
      <c r="D65" s="784"/>
      <c r="E65" s="6" t="s">
        <v>102</v>
      </c>
      <c r="F65" s="6" t="s">
        <v>102</v>
      </c>
      <c r="G65" s="6"/>
      <c r="H65" s="6" t="s">
        <v>1623</v>
      </c>
    </row>
    <row r="66" spans="1:8" s="471" customFormat="1">
      <c r="A66" s="6" t="s">
        <v>1680</v>
      </c>
      <c r="B66" s="783" t="s">
        <v>1615</v>
      </c>
      <c r="C66" s="782" t="s">
        <v>1610</v>
      </c>
      <c r="D66" s="784"/>
      <c r="E66" s="6" t="s">
        <v>102</v>
      </c>
      <c r="F66" s="6" t="s">
        <v>102</v>
      </c>
      <c r="G66" s="6"/>
      <c r="H66" s="6" t="s">
        <v>1623</v>
      </c>
    </row>
    <row r="67" spans="1:8" s="471" customFormat="1">
      <c r="A67" s="6" t="s">
        <v>1681</v>
      </c>
      <c r="B67" s="783" t="s">
        <v>1615</v>
      </c>
      <c r="C67" s="782" t="s">
        <v>1610</v>
      </c>
      <c r="D67" s="784"/>
      <c r="E67" s="6" t="s">
        <v>102</v>
      </c>
      <c r="F67" s="6" t="s">
        <v>102</v>
      </c>
      <c r="G67" s="6"/>
      <c r="H67" s="6" t="s">
        <v>1623</v>
      </c>
    </row>
    <row r="68" spans="1:8" s="471" customFormat="1">
      <c r="A68" s="6" t="s">
        <v>1682</v>
      </c>
      <c r="B68" s="783" t="s">
        <v>1615</v>
      </c>
      <c r="C68" s="782" t="s">
        <v>1610</v>
      </c>
      <c r="D68" s="784"/>
      <c r="E68" s="6" t="s">
        <v>102</v>
      </c>
      <c r="F68" s="6" t="s">
        <v>102</v>
      </c>
      <c r="G68" s="6"/>
      <c r="H68" s="6" t="s">
        <v>1623</v>
      </c>
    </row>
    <row r="69" spans="1:8" s="471" customFormat="1">
      <c r="A69" s="6" t="s">
        <v>1683</v>
      </c>
      <c r="B69" s="783" t="s">
        <v>1615</v>
      </c>
      <c r="C69" s="782" t="s">
        <v>1610</v>
      </c>
      <c r="D69" s="784"/>
      <c r="E69" s="6" t="s">
        <v>102</v>
      </c>
      <c r="F69" s="6" t="s">
        <v>102</v>
      </c>
      <c r="G69" s="6"/>
      <c r="H69" s="6" t="s">
        <v>1623</v>
      </c>
    </row>
    <row r="70" spans="1:8" s="471" customFormat="1">
      <c r="A70" s="6" t="s">
        <v>1684</v>
      </c>
      <c r="B70" s="783" t="s">
        <v>1615</v>
      </c>
      <c r="C70" s="782" t="s">
        <v>1610</v>
      </c>
      <c r="D70" s="784"/>
      <c r="E70" s="6" t="s">
        <v>102</v>
      </c>
      <c r="F70" s="6" t="s">
        <v>102</v>
      </c>
      <c r="G70" s="6"/>
      <c r="H70" s="6" t="s">
        <v>1623</v>
      </c>
    </row>
    <row r="71" spans="1:8" s="471" customFormat="1">
      <c r="A71" s="6" t="s">
        <v>1685</v>
      </c>
      <c r="B71" s="783" t="s">
        <v>1615</v>
      </c>
      <c r="C71" s="782" t="s">
        <v>1610</v>
      </c>
      <c r="D71" s="784"/>
      <c r="E71" s="6" t="s">
        <v>102</v>
      </c>
      <c r="F71" s="6" t="s">
        <v>102</v>
      </c>
      <c r="G71" s="6"/>
      <c r="H71" s="6" t="s">
        <v>1623</v>
      </c>
    </row>
    <row r="72" spans="1:8" s="471" customFormat="1">
      <c r="A72" s="6" t="s">
        <v>1686</v>
      </c>
      <c r="B72" s="783" t="s">
        <v>1615</v>
      </c>
      <c r="C72" s="782" t="s">
        <v>1610</v>
      </c>
      <c r="D72" s="784"/>
      <c r="E72" s="6" t="s">
        <v>102</v>
      </c>
      <c r="F72" s="6" t="s">
        <v>102</v>
      </c>
      <c r="G72" s="6"/>
      <c r="H72" s="6" t="s">
        <v>1623</v>
      </c>
    </row>
    <row r="73" spans="1:8" s="471" customFormat="1">
      <c r="A73" s="6" t="s">
        <v>1687</v>
      </c>
      <c r="B73" s="783" t="s">
        <v>1615</v>
      </c>
      <c r="C73" s="782" t="s">
        <v>1610</v>
      </c>
      <c r="D73" s="784"/>
      <c r="E73" s="6" t="s">
        <v>102</v>
      </c>
      <c r="F73" s="6" t="s">
        <v>102</v>
      </c>
      <c r="G73" s="6"/>
      <c r="H73" s="6" t="s">
        <v>1623</v>
      </c>
    </row>
    <row r="74" spans="1:8" s="471" customFormat="1">
      <c r="A74" s="6" t="s">
        <v>1688</v>
      </c>
      <c r="B74" s="783" t="s">
        <v>1615</v>
      </c>
      <c r="C74" s="782" t="s">
        <v>1610</v>
      </c>
      <c r="D74" s="784"/>
      <c r="E74" s="6" t="s">
        <v>102</v>
      </c>
      <c r="F74" s="6" t="s">
        <v>102</v>
      </c>
      <c r="G74" s="6"/>
      <c r="H74" s="6" t="s">
        <v>1623</v>
      </c>
    </row>
    <row r="75" spans="1:8" s="471" customFormat="1">
      <c r="A75" s="6" t="s">
        <v>1689</v>
      </c>
      <c r="B75" s="783" t="s">
        <v>1615</v>
      </c>
      <c r="C75" s="782" t="s">
        <v>1610</v>
      </c>
      <c r="D75" s="784"/>
      <c r="E75" s="6" t="s">
        <v>102</v>
      </c>
      <c r="F75" s="6" t="s">
        <v>102</v>
      </c>
      <c r="G75" s="6"/>
      <c r="H75" s="6" t="s">
        <v>1623</v>
      </c>
    </row>
    <row r="76" spans="1:8" s="471" customFormat="1">
      <c r="A76" s="6" t="s">
        <v>1690</v>
      </c>
      <c r="B76" s="783" t="s">
        <v>1615</v>
      </c>
      <c r="C76" s="782" t="s">
        <v>1610</v>
      </c>
      <c r="D76" s="784"/>
      <c r="E76" s="6" t="s">
        <v>102</v>
      </c>
      <c r="F76" s="6" t="s">
        <v>102</v>
      </c>
      <c r="G76" s="6"/>
      <c r="H76" s="6" t="s">
        <v>1623</v>
      </c>
    </row>
    <row r="77" spans="1:8" s="471" customFormat="1">
      <c r="A77" s="6" t="s">
        <v>1691</v>
      </c>
      <c r="B77" s="783" t="s">
        <v>1615</v>
      </c>
      <c r="C77" s="782" t="s">
        <v>1610</v>
      </c>
      <c r="D77" s="784"/>
      <c r="E77" s="6" t="s">
        <v>102</v>
      </c>
      <c r="F77" s="6" t="s">
        <v>102</v>
      </c>
      <c r="G77" s="6"/>
      <c r="H77" s="6" t="s">
        <v>1623</v>
      </c>
    </row>
    <row r="78" spans="1:8" s="471" customFormat="1">
      <c r="A78" s="6" t="s">
        <v>1692</v>
      </c>
      <c r="B78" s="783" t="s">
        <v>1615</v>
      </c>
      <c r="C78" s="782" t="s">
        <v>1610</v>
      </c>
      <c r="D78" s="784"/>
      <c r="E78" s="6" t="s">
        <v>102</v>
      </c>
      <c r="F78" s="6" t="s">
        <v>102</v>
      </c>
      <c r="G78" s="6"/>
      <c r="H78" s="6" t="s">
        <v>1623</v>
      </c>
    </row>
    <row r="79" spans="1:8" s="471" customFormat="1">
      <c r="A79" s="6" t="s">
        <v>1693</v>
      </c>
      <c r="B79" s="783" t="s">
        <v>1615</v>
      </c>
      <c r="C79" s="782" t="s">
        <v>1610</v>
      </c>
      <c r="D79" s="784"/>
      <c r="E79" s="6" t="s">
        <v>102</v>
      </c>
      <c r="F79" s="6" t="s">
        <v>102</v>
      </c>
      <c r="G79" s="6"/>
      <c r="H79" s="6" t="s">
        <v>1623</v>
      </c>
    </row>
    <row r="80" spans="1:8" s="471" customFormat="1">
      <c r="A80" s="6" t="s">
        <v>1694</v>
      </c>
      <c r="B80" s="783" t="s">
        <v>1615</v>
      </c>
      <c r="C80" s="782" t="s">
        <v>1610</v>
      </c>
      <c r="D80" s="784"/>
      <c r="E80" s="6" t="s">
        <v>102</v>
      </c>
      <c r="F80" s="6" t="s">
        <v>102</v>
      </c>
      <c r="G80" s="6"/>
      <c r="H80" s="6" t="s">
        <v>1623</v>
      </c>
    </row>
    <row r="81" spans="1:8" s="471" customFormat="1">
      <c r="A81" s="6" t="s">
        <v>1695</v>
      </c>
      <c r="B81" s="783" t="s">
        <v>1615</v>
      </c>
      <c r="C81" s="782" t="s">
        <v>1610</v>
      </c>
      <c r="D81" s="784"/>
      <c r="E81" s="6" t="s">
        <v>102</v>
      </c>
      <c r="F81" s="6" t="s">
        <v>102</v>
      </c>
      <c r="G81" s="6"/>
      <c r="H81" s="6" t="s">
        <v>1623</v>
      </c>
    </row>
    <row r="82" spans="1:8" s="471" customFormat="1">
      <c r="A82" s="6" t="s">
        <v>1696</v>
      </c>
      <c r="B82" s="783" t="s">
        <v>1615</v>
      </c>
      <c r="C82" s="782" t="s">
        <v>1610</v>
      </c>
      <c r="D82" s="784"/>
      <c r="E82" s="6" t="s">
        <v>102</v>
      </c>
      <c r="F82" s="6" t="s">
        <v>102</v>
      </c>
      <c r="G82" s="6"/>
      <c r="H82" s="6" t="s">
        <v>1623</v>
      </c>
    </row>
    <row r="83" spans="1:8" s="471" customFormat="1">
      <c r="A83" s="6" t="s">
        <v>1697</v>
      </c>
      <c r="B83" s="783" t="s">
        <v>1615</v>
      </c>
      <c r="C83" s="782" t="s">
        <v>1610</v>
      </c>
      <c r="D83" s="784"/>
      <c r="E83" s="6" t="s">
        <v>102</v>
      </c>
      <c r="F83" s="6" t="s">
        <v>102</v>
      </c>
      <c r="G83" s="6"/>
      <c r="H83" s="6" t="s">
        <v>1623</v>
      </c>
    </row>
    <row r="84" spans="1:8" s="471" customFormat="1">
      <c r="A84" s="6" t="s">
        <v>1698</v>
      </c>
      <c r="B84" s="783" t="s">
        <v>1615</v>
      </c>
      <c r="C84" s="782" t="s">
        <v>1610</v>
      </c>
      <c r="D84" s="784"/>
      <c r="E84" s="6" t="s">
        <v>102</v>
      </c>
      <c r="F84" s="6" t="s">
        <v>102</v>
      </c>
      <c r="G84" s="6"/>
      <c r="H84" s="6" t="s">
        <v>1623</v>
      </c>
    </row>
    <row r="85" spans="1:8" s="471" customFormat="1">
      <c r="A85" s="6" t="s">
        <v>1699</v>
      </c>
      <c r="B85" s="783" t="s">
        <v>1615</v>
      </c>
      <c r="C85" s="782" t="s">
        <v>1610</v>
      </c>
      <c r="D85" s="784"/>
      <c r="E85" s="6" t="s">
        <v>102</v>
      </c>
      <c r="F85" s="6" t="s">
        <v>102</v>
      </c>
      <c r="G85" s="6"/>
      <c r="H85" s="6" t="s">
        <v>1623</v>
      </c>
    </row>
    <row r="86" spans="1:8" s="471" customFormat="1">
      <c r="A86" s="6" t="s">
        <v>1700</v>
      </c>
      <c r="B86" s="783" t="s">
        <v>1615</v>
      </c>
      <c r="C86" s="782" t="s">
        <v>1610</v>
      </c>
      <c r="D86" s="784"/>
      <c r="E86" s="6" t="s">
        <v>102</v>
      </c>
      <c r="F86" s="6" t="s">
        <v>102</v>
      </c>
      <c r="G86" s="6"/>
      <c r="H86" s="6" t="s">
        <v>1623</v>
      </c>
    </row>
    <row r="87" spans="1:8" s="471" customFormat="1">
      <c r="A87" s="6" t="s">
        <v>1701</v>
      </c>
      <c r="B87" s="783" t="s">
        <v>1615</v>
      </c>
      <c r="C87" s="782" t="s">
        <v>1610</v>
      </c>
      <c r="D87" s="784"/>
      <c r="E87" s="6" t="s">
        <v>102</v>
      </c>
      <c r="F87" s="6" t="s">
        <v>102</v>
      </c>
      <c r="G87" s="6"/>
      <c r="H87" s="6" t="s">
        <v>1623</v>
      </c>
    </row>
    <row r="88" spans="1:8" s="471" customFormat="1">
      <c r="A88" s="6" t="s">
        <v>1702</v>
      </c>
      <c r="B88" s="783" t="s">
        <v>1615</v>
      </c>
      <c r="C88" s="782" t="s">
        <v>1610</v>
      </c>
      <c r="D88" s="784"/>
      <c r="E88" s="6" t="s">
        <v>102</v>
      </c>
      <c r="F88" s="6" t="s">
        <v>102</v>
      </c>
      <c r="G88" s="6"/>
      <c r="H88" s="6" t="s">
        <v>1623</v>
      </c>
    </row>
    <row r="89" spans="1:8" s="471" customFormat="1">
      <c r="A89" s="6" t="s">
        <v>1703</v>
      </c>
      <c r="B89" s="783" t="s">
        <v>1615</v>
      </c>
      <c r="C89" s="782" t="s">
        <v>1610</v>
      </c>
      <c r="D89" s="784"/>
      <c r="E89" s="6" t="s">
        <v>102</v>
      </c>
      <c r="F89" s="6" t="s">
        <v>102</v>
      </c>
      <c r="G89" s="6"/>
      <c r="H89" s="6" t="s">
        <v>1623</v>
      </c>
    </row>
    <row r="90" spans="1:8" s="471" customFormat="1">
      <c r="A90" s="6" t="s">
        <v>1704</v>
      </c>
      <c r="B90" s="783" t="s">
        <v>1615</v>
      </c>
      <c r="C90" s="782" t="s">
        <v>1610</v>
      </c>
      <c r="D90" s="784"/>
      <c r="E90" s="6" t="s">
        <v>102</v>
      </c>
      <c r="F90" s="6" t="s">
        <v>102</v>
      </c>
      <c r="G90" s="6"/>
      <c r="H90" s="6" t="s">
        <v>1623</v>
      </c>
    </row>
    <row r="91" spans="1:8" s="471" customFormat="1">
      <c r="A91" s="6" t="s">
        <v>1705</v>
      </c>
      <c r="B91" s="783" t="s">
        <v>1615</v>
      </c>
      <c r="C91" s="782" t="s">
        <v>1610</v>
      </c>
      <c r="D91" s="784"/>
      <c r="E91" s="6" t="s">
        <v>102</v>
      </c>
      <c r="F91" s="6" t="s">
        <v>102</v>
      </c>
      <c r="G91" s="6"/>
      <c r="H91" s="6" t="s">
        <v>1623</v>
      </c>
    </row>
    <row r="92" spans="1:8" s="471" customFormat="1">
      <c r="A92" s="6" t="s">
        <v>1706</v>
      </c>
      <c r="B92" s="783" t="s">
        <v>1615</v>
      </c>
      <c r="C92" s="782" t="s">
        <v>1610</v>
      </c>
      <c r="D92" s="784"/>
      <c r="E92" s="6" t="s">
        <v>102</v>
      </c>
      <c r="F92" s="6" t="s">
        <v>102</v>
      </c>
      <c r="G92" s="6"/>
      <c r="H92" s="6" t="s">
        <v>1623</v>
      </c>
    </row>
    <row r="93" spans="1:8" s="471" customFormat="1">
      <c r="A93" s="6" t="s">
        <v>1707</v>
      </c>
      <c r="B93" s="783" t="s">
        <v>1615</v>
      </c>
      <c r="C93" s="782" t="s">
        <v>1610</v>
      </c>
      <c r="D93" s="784"/>
      <c r="E93" s="6" t="s">
        <v>102</v>
      </c>
      <c r="F93" s="6" t="s">
        <v>102</v>
      </c>
      <c r="G93" s="6"/>
      <c r="H93" s="6" t="s">
        <v>1623</v>
      </c>
    </row>
    <row r="94" spans="1:8" s="471" customFormat="1">
      <c r="A94" s="6" t="s">
        <v>1708</v>
      </c>
      <c r="B94" s="783" t="s">
        <v>1615</v>
      </c>
      <c r="C94" s="782" t="s">
        <v>1610</v>
      </c>
      <c r="D94" s="784"/>
      <c r="E94" s="6" t="s">
        <v>102</v>
      </c>
      <c r="F94" s="6" t="s">
        <v>102</v>
      </c>
      <c r="G94" s="6"/>
      <c r="H94" s="6" t="s">
        <v>1623</v>
      </c>
    </row>
    <row r="95" spans="1:8" s="471" customFormat="1">
      <c r="A95" s="6" t="s">
        <v>1709</v>
      </c>
      <c r="B95" s="783" t="s">
        <v>1615</v>
      </c>
      <c r="C95" s="782" t="s">
        <v>1610</v>
      </c>
      <c r="D95" s="784"/>
      <c r="E95" s="6" t="s">
        <v>102</v>
      </c>
      <c r="F95" s="6" t="s">
        <v>102</v>
      </c>
      <c r="G95" s="6"/>
      <c r="H95" s="6" t="s">
        <v>1623</v>
      </c>
    </row>
    <row r="96" spans="1:8" s="471" customFormat="1">
      <c r="A96" s="6" t="s">
        <v>1710</v>
      </c>
      <c r="B96" s="783" t="s">
        <v>1615</v>
      </c>
      <c r="C96" s="782" t="s">
        <v>1610</v>
      </c>
      <c r="D96" s="784"/>
      <c r="E96" s="6" t="s">
        <v>102</v>
      </c>
      <c r="F96" s="6" t="s">
        <v>102</v>
      </c>
      <c r="G96" s="6"/>
      <c r="H96" s="6" t="s">
        <v>1623</v>
      </c>
    </row>
    <row r="97" spans="1:8" s="471" customFormat="1">
      <c r="A97" s="6" t="s">
        <v>1711</v>
      </c>
      <c r="B97" s="783" t="s">
        <v>1615</v>
      </c>
      <c r="C97" s="782" t="s">
        <v>1610</v>
      </c>
      <c r="D97" s="784"/>
      <c r="E97" s="6" t="s">
        <v>102</v>
      </c>
      <c r="F97" s="6" t="s">
        <v>102</v>
      </c>
      <c r="G97" s="6"/>
      <c r="H97" s="6" t="s">
        <v>1623</v>
      </c>
    </row>
    <row r="98" spans="1:8" s="471" customFormat="1">
      <c r="A98" s="6" t="s">
        <v>1712</v>
      </c>
      <c r="B98" s="783" t="s">
        <v>1615</v>
      </c>
      <c r="C98" s="782" t="s">
        <v>1610</v>
      </c>
      <c r="D98" s="784"/>
      <c r="E98" s="6" t="s">
        <v>102</v>
      </c>
      <c r="F98" s="6" t="s">
        <v>102</v>
      </c>
      <c r="G98" s="6"/>
      <c r="H98" s="6" t="s">
        <v>1623</v>
      </c>
    </row>
    <row r="99" spans="1:8" s="471" customFormat="1">
      <c r="A99" s="6" t="s">
        <v>1713</v>
      </c>
      <c r="B99" s="783" t="s">
        <v>1615</v>
      </c>
      <c r="C99" s="782" t="s">
        <v>1610</v>
      </c>
      <c r="D99" s="784"/>
      <c r="E99" s="6" t="s">
        <v>102</v>
      </c>
      <c r="F99" s="6" t="s">
        <v>102</v>
      </c>
      <c r="G99" s="6"/>
      <c r="H99" s="6" t="s">
        <v>1623</v>
      </c>
    </row>
    <row r="100" spans="1:8" s="471" customFormat="1">
      <c r="A100" s="6" t="s">
        <v>1714</v>
      </c>
      <c r="B100" s="783" t="s">
        <v>1615</v>
      </c>
      <c r="C100" s="782" t="s">
        <v>1610</v>
      </c>
      <c r="D100" s="784"/>
      <c r="E100" s="6" t="s">
        <v>102</v>
      </c>
      <c r="F100" s="6" t="s">
        <v>102</v>
      </c>
      <c r="G100" s="6"/>
      <c r="H100" s="6" t="s">
        <v>1623</v>
      </c>
    </row>
    <row r="101" spans="1:8" s="471" customFormat="1">
      <c r="A101" s="6" t="s">
        <v>1715</v>
      </c>
      <c r="B101" s="783" t="s">
        <v>1615</v>
      </c>
      <c r="C101" s="782" t="s">
        <v>1610</v>
      </c>
      <c r="D101" s="784"/>
      <c r="E101" s="6" t="s">
        <v>102</v>
      </c>
      <c r="F101" s="6" t="s">
        <v>102</v>
      </c>
      <c r="G101" s="6"/>
      <c r="H101" s="6" t="s">
        <v>1623</v>
      </c>
    </row>
    <row r="102" spans="1:8" s="471" customFormat="1">
      <c r="A102" s="6" t="s">
        <v>1716</v>
      </c>
      <c r="B102" s="783" t="s">
        <v>1615</v>
      </c>
      <c r="C102" s="782" t="s">
        <v>1610</v>
      </c>
      <c r="D102" s="784"/>
      <c r="E102" s="6" t="s">
        <v>102</v>
      </c>
      <c r="F102" s="6" t="s">
        <v>102</v>
      </c>
      <c r="G102" s="6"/>
      <c r="H102" s="6" t="s">
        <v>1623</v>
      </c>
    </row>
    <row r="103" spans="1:8" s="471" customFormat="1">
      <c r="A103" s="6" t="s">
        <v>1717</v>
      </c>
      <c r="B103" s="783" t="s">
        <v>1615</v>
      </c>
      <c r="C103" s="782" t="s">
        <v>1610</v>
      </c>
      <c r="D103" s="784"/>
      <c r="E103" s="6" t="s">
        <v>102</v>
      </c>
      <c r="F103" s="6" t="s">
        <v>102</v>
      </c>
      <c r="G103" s="6"/>
      <c r="H103" s="6" t="s">
        <v>1623</v>
      </c>
    </row>
    <row r="104" spans="1:8" s="471" customFormat="1">
      <c r="A104" s="6" t="s">
        <v>1718</v>
      </c>
      <c r="B104" s="783" t="s">
        <v>1615</v>
      </c>
      <c r="C104" s="782" t="s">
        <v>1610</v>
      </c>
      <c r="D104" s="784"/>
      <c r="E104" s="6" t="s">
        <v>102</v>
      </c>
      <c r="F104" s="6" t="s">
        <v>102</v>
      </c>
      <c r="G104" s="6"/>
      <c r="H104" s="6" t="s">
        <v>1623</v>
      </c>
    </row>
    <row r="105" spans="1:8" s="471" customFormat="1">
      <c r="A105" s="6" t="s">
        <v>1719</v>
      </c>
      <c r="B105" s="783" t="s">
        <v>1615</v>
      </c>
      <c r="C105" s="782" t="s">
        <v>1610</v>
      </c>
      <c r="D105" s="784"/>
      <c r="E105" s="6" t="s">
        <v>102</v>
      </c>
      <c r="F105" s="6" t="s">
        <v>102</v>
      </c>
      <c r="G105" s="6"/>
      <c r="H105" s="6" t="s">
        <v>1623</v>
      </c>
    </row>
    <row r="106" spans="1:8" s="471" customFormat="1">
      <c r="A106" s="6" t="s">
        <v>1720</v>
      </c>
      <c r="B106" s="783" t="s">
        <v>1615</v>
      </c>
      <c r="C106" s="782" t="s">
        <v>1610</v>
      </c>
      <c r="D106" s="784"/>
      <c r="E106" s="6" t="s">
        <v>102</v>
      </c>
      <c r="F106" s="6" t="s">
        <v>102</v>
      </c>
      <c r="G106" s="6"/>
      <c r="H106" s="6" t="s">
        <v>1623</v>
      </c>
    </row>
    <row r="107" spans="1:8" s="471" customFormat="1">
      <c r="A107" s="6" t="s">
        <v>1721</v>
      </c>
      <c r="B107" s="783" t="s">
        <v>1615</v>
      </c>
      <c r="C107" s="782" t="s">
        <v>1610</v>
      </c>
      <c r="D107" s="784"/>
      <c r="E107" s="6" t="s">
        <v>102</v>
      </c>
      <c r="F107" s="6" t="s">
        <v>102</v>
      </c>
      <c r="G107" s="6"/>
      <c r="H107" s="6" t="s">
        <v>1623</v>
      </c>
    </row>
    <row r="108" spans="1:8" s="471" customFormat="1">
      <c r="A108" s="6" t="s">
        <v>1722</v>
      </c>
      <c r="B108" s="783" t="s">
        <v>1615</v>
      </c>
      <c r="C108" s="782" t="s">
        <v>1610</v>
      </c>
      <c r="D108" s="784"/>
      <c r="E108" s="6" t="s">
        <v>102</v>
      </c>
      <c r="F108" s="6" t="s">
        <v>102</v>
      </c>
      <c r="G108" s="6"/>
      <c r="H108" s="6" t="s">
        <v>1623</v>
      </c>
    </row>
    <row r="109" spans="1:8" s="471" customFormat="1">
      <c r="A109" s="6" t="s">
        <v>1723</v>
      </c>
      <c r="B109" s="783" t="s">
        <v>1615</v>
      </c>
      <c r="C109" s="782" t="s">
        <v>1610</v>
      </c>
      <c r="D109" s="784"/>
      <c r="E109" s="6" t="s">
        <v>102</v>
      </c>
      <c r="F109" s="6" t="s">
        <v>102</v>
      </c>
      <c r="G109" s="6"/>
      <c r="H109" s="6" t="s">
        <v>1623</v>
      </c>
    </row>
    <row r="110" spans="1:8" s="471" customFormat="1">
      <c r="A110" s="6" t="s">
        <v>1724</v>
      </c>
      <c r="B110" s="783" t="s">
        <v>1615</v>
      </c>
      <c r="C110" s="782" t="s">
        <v>1610</v>
      </c>
      <c r="D110" s="784"/>
      <c r="E110" s="6" t="s">
        <v>102</v>
      </c>
      <c r="F110" s="6" t="s">
        <v>102</v>
      </c>
      <c r="G110" s="6"/>
      <c r="H110" s="6" t="s">
        <v>1623</v>
      </c>
    </row>
    <row r="111" spans="1:8" s="471" customFormat="1">
      <c r="A111" s="6" t="s">
        <v>1725</v>
      </c>
      <c r="B111" s="783" t="s">
        <v>1615</v>
      </c>
      <c r="C111" s="782" t="s">
        <v>1610</v>
      </c>
      <c r="D111" s="784"/>
      <c r="E111" s="6" t="s">
        <v>102</v>
      </c>
      <c r="F111" s="6" t="s">
        <v>102</v>
      </c>
      <c r="G111" s="6"/>
      <c r="H111" s="6" t="s">
        <v>1623</v>
      </c>
    </row>
    <row r="112" spans="1:8" s="471" customFormat="1">
      <c r="A112" s="6" t="s">
        <v>1726</v>
      </c>
      <c r="B112" s="783" t="s">
        <v>1615</v>
      </c>
      <c r="C112" s="782" t="s">
        <v>1610</v>
      </c>
      <c r="D112" s="784"/>
      <c r="E112" s="6" t="s">
        <v>102</v>
      </c>
      <c r="F112" s="6" t="s">
        <v>102</v>
      </c>
      <c r="G112" s="6"/>
      <c r="H112" s="6" t="s">
        <v>1623</v>
      </c>
    </row>
    <row r="113" spans="1:8" s="471" customFormat="1">
      <c r="A113" s="6" t="s">
        <v>1727</v>
      </c>
      <c r="B113" s="783" t="s">
        <v>1615</v>
      </c>
      <c r="C113" s="782" t="s">
        <v>1610</v>
      </c>
      <c r="D113" s="784"/>
      <c r="E113" s="6" t="s">
        <v>102</v>
      </c>
      <c r="F113" s="6" t="s">
        <v>102</v>
      </c>
      <c r="G113" s="6"/>
      <c r="H113" s="6" t="s">
        <v>1623</v>
      </c>
    </row>
    <row r="114" spans="1:8" s="471" customFormat="1">
      <c r="A114" s="6" t="s">
        <v>1728</v>
      </c>
      <c r="B114" s="783" t="s">
        <v>1615</v>
      </c>
      <c r="C114" s="782" t="s">
        <v>1610</v>
      </c>
      <c r="D114" s="784"/>
      <c r="E114" s="6" t="s">
        <v>102</v>
      </c>
      <c r="F114" s="6" t="s">
        <v>102</v>
      </c>
      <c r="G114" s="6"/>
      <c r="H114" s="6" t="s">
        <v>1623</v>
      </c>
    </row>
    <row r="115" spans="1:8" s="471" customFormat="1">
      <c r="A115" s="6" t="s">
        <v>1729</v>
      </c>
      <c r="B115" s="783" t="s">
        <v>1615</v>
      </c>
      <c r="C115" s="782" t="s">
        <v>1610</v>
      </c>
      <c r="D115" s="784"/>
      <c r="E115" s="6" t="s">
        <v>102</v>
      </c>
      <c r="F115" s="6" t="s">
        <v>102</v>
      </c>
      <c r="G115" s="6"/>
      <c r="H115" s="6" t="s">
        <v>1623</v>
      </c>
    </row>
    <row r="116" spans="1:8" s="471" customFormat="1">
      <c r="A116" s="6" t="s">
        <v>1730</v>
      </c>
      <c r="B116" s="783" t="s">
        <v>1615</v>
      </c>
      <c r="C116" s="782" t="s">
        <v>1610</v>
      </c>
      <c r="D116" s="784"/>
      <c r="E116" s="6" t="s">
        <v>102</v>
      </c>
      <c r="F116" s="6" t="s">
        <v>102</v>
      </c>
      <c r="G116" s="6"/>
      <c r="H116" s="6" t="s">
        <v>1623</v>
      </c>
    </row>
    <row r="117" spans="1:8" s="471" customFormat="1">
      <c r="A117" s="6" t="s">
        <v>1731</v>
      </c>
      <c r="B117" s="783" t="s">
        <v>1615</v>
      </c>
      <c r="C117" s="782" t="s">
        <v>1610</v>
      </c>
      <c r="D117" s="784"/>
      <c r="E117" s="6" t="s">
        <v>102</v>
      </c>
      <c r="F117" s="6" t="s">
        <v>102</v>
      </c>
      <c r="G117" s="6"/>
      <c r="H117" s="6" t="s">
        <v>1623</v>
      </c>
    </row>
    <row r="118" spans="1:8" s="471" customFormat="1">
      <c r="A118" s="6" t="s">
        <v>2305</v>
      </c>
      <c r="B118" s="783" t="s">
        <v>1615</v>
      </c>
      <c r="C118" s="782" t="s">
        <v>1610</v>
      </c>
      <c r="D118" s="784"/>
      <c r="E118" s="6" t="s">
        <v>102</v>
      </c>
      <c r="F118" s="6" t="s">
        <v>102</v>
      </c>
      <c r="G118" s="6"/>
      <c r="H118" s="6" t="s">
        <v>1623</v>
      </c>
    </row>
    <row r="119" spans="1:8" s="471" customFormat="1">
      <c r="A119" s="6" t="s">
        <v>1732</v>
      </c>
      <c r="B119" s="783" t="s">
        <v>1615</v>
      </c>
      <c r="C119" s="782" t="s">
        <v>1610</v>
      </c>
      <c r="D119" s="784"/>
      <c r="E119" s="6" t="s">
        <v>102</v>
      </c>
      <c r="F119" s="6" t="s">
        <v>102</v>
      </c>
      <c r="G119" s="6"/>
      <c r="H119" s="6" t="s">
        <v>1623</v>
      </c>
    </row>
    <row r="120" spans="1:8" s="471" customFormat="1">
      <c r="A120" s="6" t="s">
        <v>1733</v>
      </c>
      <c r="B120" s="783" t="s">
        <v>1615</v>
      </c>
      <c r="C120" s="782" t="s">
        <v>1610</v>
      </c>
      <c r="D120" s="6"/>
      <c r="E120" s="6" t="s">
        <v>102</v>
      </c>
      <c r="F120" s="6" t="s">
        <v>102</v>
      </c>
      <c r="G120" s="6"/>
      <c r="H120" s="6" t="s">
        <v>1734</v>
      </c>
    </row>
    <row r="121" spans="1:8" s="471" customFormat="1">
      <c r="A121" s="6" t="s">
        <v>1735</v>
      </c>
      <c r="B121" s="783" t="s">
        <v>1615</v>
      </c>
      <c r="C121" s="782" t="s">
        <v>1610</v>
      </c>
      <c r="D121" s="6"/>
      <c r="E121" s="6" t="s">
        <v>102</v>
      </c>
      <c r="F121" s="6" t="s">
        <v>102</v>
      </c>
      <c r="G121" s="6"/>
      <c r="H121" s="6" t="s">
        <v>1736</v>
      </c>
    </row>
    <row r="122" spans="1:8" s="471" customFormat="1">
      <c r="A122" s="6" t="s">
        <v>1737</v>
      </c>
      <c r="B122" s="783" t="s">
        <v>1615</v>
      </c>
      <c r="C122" s="782" t="s">
        <v>1610</v>
      </c>
      <c r="D122" s="6"/>
      <c r="E122" s="6" t="s">
        <v>102</v>
      </c>
      <c r="F122" s="6" t="s">
        <v>102</v>
      </c>
      <c r="G122" s="6"/>
      <c r="H122" s="6" t="s">
        <v>1734</v>
      </c>
    </row>
    <row r="123" spans="1:8" s="471" customFormat="1">
      <c r="A123" s="6" t="s">
        <v>1738</v>
      </c>
      <c r="B123" s="783" t="s">
        <v>1615</v>
      </c>
      <c r="C123" s="782" t="s">
        <v>1610</v>
      </c>
      <c r="D123" s="6"/>
      <c r="E123" s="6" t="s">
        <v>102</v>
      </c>
      <c r="F123" s="6" t="s">
        <v>102</v>
      </c>
      <c r="G123" s="6"/>
      <c r="H123" s="6" t="s">
        <v>1739</v>
      </c>
    </row>
    <row r="124" spans="1:8" s="471" customFormat="1">
      <c r="A124" s="6" t="s">
        <v>1740</v>
      </c>
      <c r="B124" s="6" t="s">
        <v>1615</v>
      </c>
      <c r="C124" s="782"/>
      <c r="D124" s="782" t="s">
        <v>102</v>
      </c>
      <c r="E124" s="782"/>
      <c r="F124" s="782" t="s">
        <v>1610</v>
      </c>
      <c r="G124" s="782" t="s">
        <v>1610</v>
      </c>
      <c r="H124" s="6" t="s">
        <v>1741</v>
      </c>
    </row>
    <row r="125" spans="1:8" s="471" customFormat="1">
      <c r="A125" s="6" t="s">
        <v>1742</v>
      </c>
      <c r="B125" s="6" t="s">
        <v>1615</v>
      </c>
      <c r="C125" s="782"/>
      <c r="D125" s="782" t="s">
        <v>102</v>
      </c>
      <c r="E125" s="782"/>
      <c r="F125" s="782" t="s">
        <v>1610</v>
      </c>
      <c r="G125" s="782" t="s">
        <v>1610</v>
      </c>
      <c r="H125" s="6" t="s">
        <v>1743</v>
      </c>
    </row>
    <row r="126" spans="1:8" s="471" customFormat="1">
      <c r="A126" s="6" t="s">
        <v>1744</v>
      </c>
      <c r="B126" s="6" t="s">
        <v>1617</v>
      </c>
      <c r="C126" s="782"/>
      <c r="D126" s="782"/>
      <c r="E126" s="782"/>
      <c r="F126" s="782" t="s">
        <v>1610</v>
      </c>
      <c r="G126" s="782" t="s">
        <v>1610</v>
      </c>
      <c r="H126" s="6" t="s">
        <v>1745</v>
      </c>
    </row>
    <row r="127" spans="1:8" s="471" customFormat="1">
      <c r="A127" s="6" t="s">
        <v>1746</v>
      </c>
      <c r="B127" s="6" t="s">
        <v>1747</v>
      </c>
      <c r="C127" s="782"/>
      <c r="D127" s="782"/>
      <c r="E127" s="782"/>
      <c r="F127" s="782" t="s">
        <v>1610</v>
      </c>
      <c r="G127" s="782"/>
      <c r="H127" s="6" t="s">
        <v>1748</v>
      </c>
    </row>
    <row r="128" spans="1:8" s="471" customFormat="1">
      <c r="A128" s="6" t="s">
        <v>1749</v>
      </c>
      <c r="B128" s="6" t="s">
        <v>1747</v>
      </c>
      <c r="C128" s="782"/>
      <c r="D128" s="782"/>
      <c r="E128" s="782"/>
      <c r="F128" s="782" t="s">
        <v>1610</v>
      </c>
      <c r="G128" s="782"/>
      <c r="H128" s="6" t="s">
        <v>1748</v>
      </c>
    </row>
    <row r="129" spans="1:8" s="471" customFormat="1">
      <c r="A129" s="6" t="s">
        <v>1750</v>
      </c>
      <c r="B129" s="6" t="s">
        <v>1751</v>
      </c>
      <c r="C129" s="782"/>
      <c r="D129" s="782" t="s">
        <v>102</v>
      </c>
      <c r="E129" s="782" t="s">
        <v>1610</v>
      </c>
      <c r="F129" s="782" t="s">
        <v>102</v>
      </c>
      <c r="G129" s="782"/>
      <c r="H129" s="6" t="s">
        <v>1752</v>
      </c>
    </row>
    <row r="130" spans="1:8" s="471" customFormat="1">
      <c r="A130" s="6" t="s">
        <v>1753</v>
      </c>
      <c r="B130" s="6" t="s">
        <v>1617</v>
      </c>
      <c r="C130" s="782"/>
      <c r="D130" s="782"/>
      <c r="E130" s="782"/>
      <c r="F130" s="782" t="s">
        <v>1610</v>
      </c>
      <c r="G130" s="782" t="s">
        <v>1610</v>
      </c>
      <c r="H130" s="6" t="s">
        <v>1745</v>
      </c>
    </row>
    <row r="131" spans="1:8" s="471" customFormat="1">
      <c r="A131" s="6" t="s">
        <v>1754</v>
      </c>
      <c r="B131" s="6" t="s">
        <v>1617</v>
      </c>
      <c r="C131" s="782"/>
      <c r="D131" s="782"/>
      <c r="E131" s="782"/>
      <c r="F131" s="782" t="s">
        <v>1610</v>
      </c>
      <c r="G131" s="782" t="s">
        <v>1610</v>
      </c>
      <c r="H131" s="6" t="s">
        <v>1745</v>
      </c>
    </row>
    <row r="132" spans="1:8" s="471" customFormat="1">
      <c r="A132" s="6" t="s">
        <v>1755</v>
      </c>
      <c r="B132" s="6" t="s">
        <v>1615</v>
      </c>
      <c r="C132" s="782"/>
      <c r="D132" s="782"/>
      <c r="E132" s="782"/>
      <c r="F132" s="782" t="s">
        <v>1610</v>
      </c>
      <c r="G132" s="782" t="s">
        <v>1610</v>
      </c>
      <c r="H132" s="6" t="s">
        <v>1756</v>
      </c>
    </row>
    <row r="133" spans="1:8" s="471" customFormat="1">
      <c r="A133" s="6" t="s">
        <v>1757</v>
      </c>
      <c r="B133" s="6" t="s">
        <v>1615</v>
      </c>
      <c r="C133" s="782"/>
      <c r="D133" s="782"/>
      <c r="E133" s="782"/>
      <c r="F133" s="782" t="s">
        <v>1610</v>
      </c>
      <c r="G133" s="782" t="s">
        <v>1610</v>
      </c>
      <c r="H133" s="6" t="s">
        <v>1756</v>
      </c>
    </row>
    <row r="134" spans="1:8" s="471" customFormat="1">
      <c r="A134" s="6" t="s">
        <v>1758</v>
      </c>
      <c r="B134" s="6" t="s">
        <v>1615</v>
      </c>
      <c r="C134" s="782"/>
      <c r="D134" s="782"/>
      <c r="E134" s="782"/>
      <c r="F134" s="782" t="s">
        <v>1610</v>
      </c>
      <c r="G134" s="782" t="s">
        <v>1610</v>
      </c>
      <c r="H134" s="6" t="s">
        <v>1756</v>
      </c>
    </row>
    <row r="135" spans="1:8" s="471" customFormat="1">
      <c r="A135" s="6" t="s">
        <v>1759</v>
      </c>
      <c r="B135" s="6" t="s">
        <v>1615</v>
      </c>
      <c r="C135" s="782"/>
      <c r="D135" s="782"/>
      <c r="E135" s="782"/>
      <c r="F135" s="782" t="s">
        <v>1610</v>
      </c>
      <c r="G135" s="782" t="s">
        <v>1610</v>
      </c>
      <c r="H135" s="6" t="s">
        <v>1756</v>
      </c>
    </row>
    <row r="136" spans="1:8" s="471" customFormat="1">
      <c r="A136" s="6" t="s">
        <v>1760</v>
      </c>
      <c r="B136" s="6" t="s">
        <v>1617</v>
      </c>
      <c r="C136" s="782"/>
      <c r="D136" s="782"/>
      <c r="E136" s="782" t="s">
        <v>1610</v>
      </c>
      <c r="F136" s="782"/>
      <c r="G136" s="782"/>
      <c r="H136" s="6" t="s">
        <v>1761</v>
      </c>
    </row>
    <row r="137" spans="1:8" s="471" customFormat="1">
      <c r="A137" s="6" t="s">
        <v>1762</v>
      </c>
      <c r="B137" s="6" t="s">
        <v>1617</v>
      </c>
      <c r="C137" s="782"/>
      <c r="D137" s="782"/>
      <c r="E137" s="782"/>
      <c r="F137" s="782" t="s">
        <v>1610</v>
      </c>
      <c r="G137" s="782" t="s">
        <v>1610</v>
      </c>
      <c r="H137" s="6" t="s">
        <v>1745</v>
      </c>
    </row>
    <row r="138" spans="1:8" s="471" customFormat="1">
      <c r="A138" s="6" t="s">
        <v>1763</v>
      </c>
      <c r="B138" s="6" t="s">
        <v>1617</v>
      </c>
      <c r="C138" s="782"/>
      <c r="D138" s="782" t="s">
        <v>102</v>
      </c>
      <c r="E138" s="782" t="s">
        <v>102</v>
      </c>
      <c r="F138" s="782" t="s">
        <v>1610</v>
      </c>
      <c r="G138" s="782" t="s">
        <v>1610</v>
      </c>
      <c r="H138" s="6" t="s">
        <v>1734</v>
      </c>
    </row>
    <row r="139" spans="1:8" s="471" customFormat="1">
      <c r="A139" s="6" t="s">
        <v>1764</v>
      </c>
      <c r="B139" s="6" t="s">
        <v>1615</v>
      </c>
      <c r="C139" s="782"/>
      <c r="D139" s="782"/>
      <c r="E139" s="782"/>
      <c r="F139" s="782" t="s">
        <v>1610</v>
      </c>
      <c r="G139" s="782" t="s">
        <v>1610</v>
      </c>
      <c r="H139" s="6" t="s">
        <v>1765</v>
      </c>
    </row>
    <row r="140" spans="1:8" s="471" customFormat="1" ht="13" customHeight="1">
      <c r="A140" s="6" t="s">
        <v>1766</v>
      </c>
      <c r="B140" s="6" t="s">
        <v>1747</v>
      </c>
      <c r="C140" s="782"/>
      <c r="D140" s="782"/>
      <c r="E140" s="782"/>
      <c r="F140" s="782" t="s">
        <v>1610</v>
      </c>
      <c r="G140" s="782"/>
      <c r="H140" s="6" t="s">
        <v>1748</v>
      </c>
    </row>
    <row r="141" spans="1:8" s="471" customFormat="1">
      <c r="A141" s="6" t="s">
        <v>1767</v>
      </c>
      <c r="B141" s="6" t="s">
        <v>1747</v>
      </c>
      <c r="C141" s="782"/>
      <c r="D141" s="782"/>
      <c r="E141" s="782"/>
      <c r="F141" s="782" t="s">
        <v>1610</v>
      </c>
      <c r="G141" s="782" t="s">
        <v>1610</v>
      </c>
      <c r="H141" s="6" t="s">
        <v>1765</v>
      </c>
    </row>
    <row r="142" spans="1:8" s="471" customFormat="1">
      <c r="A142" s="6" t="s">
        <v>1768</v>
      </c>
      <c r="B142" s="6" t="s">
        <v>1747</v>
      </c>
      <c r="C142" s="782"/>
      <c r="D142" s="782"/>
      <c r="E142" s="782"/>
      <c r="F142" s="782" t="s">
        <v>1610</v>
      </c>
      <c r="G142" s="782" t="s">
        <v>1610</v>
      </c>
      <c r="H142" s="6" t="s">
        <v>1765</v>
      </c>
    </row>
    <row r="143" spans="1:8" s="471" customFormat="1">
      <c r="A143" s="6" t="s">
        <v>1769</v>
      </c>
      <c r="B143" s="6" t="s">
        <v>1747</v>
      </c>
      <c r="C143" s="782"/>
      <c r="D143" s="782"/>
      <c r="E143" s="782"/>
      <c r="F143" s="782" t="s">
        <v>1610</v>
      </c>
      <c r="G143" s="782" t="s">
        <v>1610</v>
      </c>
      <c r="H143" s="6" t="s">
        <v>1765</v>
      </c>
    </row>
    <row r="144" spans="1:8" s="471" customFormat="1">
      <c r="A144" s="6" t="s">
        <v>1770</v>
      </c>
      <c r="B144" s="6" t="s">
        <v>1747</v>
      </c>
      <c r="C144" s="782"/>
      <c r="D144" s="782"/>
      <c r="E144" s="782"/>
      <c r="F144" s="782" t="s">
        <v>1610</v>
      </c>
      <c r="G144" s="782" t="s">
        <v>1610</v>
      </c>
      <c r="H144" s="6" t="s">
        <v>1765</v>
      </c>
    </row>
    <row r="145" spans="1:8" s="471" customFormat="1">
      <c r="A145" s="6" t="s">
        <v>1771</v>
      </c>
      <c r="B145" s="6" t="s">
        <v>1747</v>
      </c>
      <c r="C145" s="782"/>
      <c r="D145" s="782"/>
      <c r="E145" s="782"/>
      <c r="F145" s="782" t="s">
        <v>1610</v>
      </c>
      <c r="G145" s="782"/>
      <c r="H145" s="6" t="s">
        <v>1748</v>
      </c>
    </row>
    <row r="146" spans="1:8" s="471" customFormat="1">
      <c r="A146" s="6" t="s">
        <v>1772</v>
      </c>
      <c r="B146" s="6" t="s">
        <v>1747</v>
      </c>
      <c r="C146" s="782"/>
      <c r="D146" s="782"/>
      <c r="E146" s="782"/>
      <c r="F146" s="782" t="s">
        <v>1610</v>
      </c>
      <c r="G146" s="782"/>
      <c r="H146" s="6" t="s">
        <v>1748</v>
      </c>
    </row>
    <row r="147" spans="1:8" s="471" customFormat="1">
      <c r="A147" s="6" t="s">
        <v>1773</v>
      </c>
      <c r="B147" s="6" t="s">
        <v>1747</v>
      </c>
      <c r="C147" s="782"/>
      <c r="D147" s="782"/>
      <c r="E147" s="782"/>
      <c r="F147" s="782" t="s">
        <v>1610</v>
      </c>
      <c r="G147" s="782" t="s">
        <v>1610</v>
      </c>
      <c r="H147" s="6" t="s">
        <v>1765</v>
      </c>
    </row>
    <row r="148" spans="1:8" s="471" customFormat="1">
      <c r="A148" s="6" t="s">
        <v>1774</v>
      </c>
      <c r="B148" s="6" t="s">
        <v>1747</v>
      </c>
      <c r="C148" s="782"/>
      <c r="D148" s="782"/>
      <c r="E148" s="782"/>
      <c r="F148" s="782" t="s">
        <v>1610</v>
      </c>
      <c r="G148" s="782" t="s">
        <v>1610</v>
      </c>
      <c r="H148" s="6" t="s">
        <v>1765</v>
      </c>
    </row>
    <row r="149" spans="1:8" s="471" customFormat="1">
      <c r="A149" s="6" t="s">
        <v>1775</v>
      </c>
      <c r="B149" s="6" t="s">
        <v>1747</v>
      </c>
      <c r="C149" s="782"/>
      <c r="D149" s="782"/>
      <c r="E149" s="782"/>
      <c r="F149" s="782" t="s">
        <v>1610</v>
      </c>
      <c r="G149" s="782" t="s">
        <v>1610</v>
      </c>
      <c r="H149" s="6" t="s">
        <v>1765</v>
      </c>
    </row>
    <row r="150" spans="1:8" s="471" customFormat="1">
      <c r="A150" s="6" t="s">
        <v>1776</v>
      </c>
      <c r="B150" s="6" t="s">
        <v>1747</v>
      </c>
      <c r="C150" s="782"/>
      <c r="D150" s="782"/>
      <c r="E150" s="782"/>
      <c r="F150" s="782" t="s">
        <v>1610</v>
      </c>
      <c r="G150" s="782" t="s">
        <v>1610</v>
      </c>
      <c r="H150" s="6" t="s">
        <v>1765</v>
      </c>
    </row>
    <row r="151" spans="1:8" s="471" customFormat="1">
      <c r="A151" s="6" t="s">
        <v>1777</v>
      </c>
      <c r="B151" s="6" t="s">
        <v>1747</v>
      </c>
      <c r="C151" s="782"/>
      <c r="D151" s="782"/>
      <c r="E151" s="782"/>
      <c r="F151" s="782" t="s">
        <v>1610</v>
      </c>
      <c r="G151" s="782" t="s">
        <v>1610</v>
      </c>
      <c r="H151" s="6" t="s">
        <v>1765</v>
      </c>
    </row>
    <row r="152" spans="1:8" s="471" customFormat="1">
      <c r="A152" s="6" t="s">
        <v>1778</v>
      </c>
      <c r="B152" s="6" t="s">
        <v>1747</v>
      </c>
      <c r="C152" s="782"/>
      <c r="D152" s="782"/>
      <c r="E152" s="782"/>
      <c r="F152" s="782" t="s">
        <v>1610</v>
      </c>
      <c r="G152" s="782" t="s">
        <v>1610</v>
      </c>
      <c r="H152" s="6" t="s">
        <v>1765</v>
      </c>
    </row>
    <row r="153" spans="1:8" s="471" customFormat="1">
      <c r="A153" s="6" t="s">
        <v>1779</v>
      </c>
      <c r="B153" s="6" t="s">
        <v>1747</v>
      </c>
      <c r="C153" s="782"/>
      <c r="D153" s="782"/>
      <c r="E153" s="782"/>
      <c r="F153" s="782" t="s">
        <v>1610</v>
      </c>
      <c r="G153" s="782"/>
      <c r="H153" s="6" t="s">
        <v>1748</v>
      </c>
    </row>
    <row r="154" spans="1:8" s="471" customFormat="1">
      <c r="A154" s="6" t="s">
        <v>1780</v>
      </c>
      <c r="B154" s="6" t="s">
        <v>1747</v>
      </c>
      <c r="C154" s="782"/>
      <c r="D154" s="782"/>
      <c r="E154" s="782"/>
      <c r="F154" s="782" t="s">
        <v>1610</v>
      </c>
      <c r="G154" s="782" t="s">
        <v>1610</v>
      </c>
      <c r="H154" s="6" t="s">
        <v>1765</v>
      </c>
    </row>
    <row r="155" spans="1:8" s="471" customFormat="1">
      <c r="A155" s="6" t="s">
        <v>1781</v>
      </c>
      <c r="B155" s="6" t="s">
        <v>1747</v>
      </c>
      <c r="C155" s="782"/>
      <c r="D155" s="782"/>
      <c r="E155" s="782"/>
      <c r="F155" s="782" t="s">
        <v>1610</v>
      </c>
      <c r="G155" s="782" t="s">
        <v>1610</v>
      </c>
      <c r="H155" s="6" t="s">
        <v>1765</v>
      </c>
    </row>
    <row r="156" spans="1:8" s="471" customFormat="1">
      <c r="A156" s="6" t="s">
        <v>1782</v>
      </c>
      <c r="B156" s="6" t="s">
        <v>1747</v>
      </c>
      <c r="C156" s="782"/>
      <c r="D156" s="782"/>
      <c r="E156" s="782"/>
      <c r="F156" s="782" t="s">
        <v>1610</v>
      </c>
      <c r="G156" s="782" t="s">
        <v>1610</v>
      </c>
      <c r="H156" s="6" t="s">
        <v>1765</v>
      </c>
    </row>
    <row r="157" spans="1:8" s="471" customFormat="1">
      <c r="A157" s="6" t="s">
        <v>1783</v>
      </c>
      <c r="B157" s="6" t="s">
        <v>1747</v>
      </c>
      <c r="C157" s="782"/>
      <c r="D157" s="782"/>
      <c r="E157" s="782"/>
      <c r="F157" s="782" t="s">
        <v>1610</v>
      </c>
      <c r="G157" s="782"/>
      <c r="H157" s="6" t="s">
        <v>1748</v>
      </c>
    </row>
    <row r="158" spans="1:8" s="471" customFormat="1">
      <c r="A158" s="6" t="s">
        <v>1784</v>
      </c>
      <c r="B158" s="6" t="s">
        <v>1747</v>
      </c>
      <c r="C158" s="782"/>
      <c r="D158" s="782"/>
      <c r="E158" s="782"/>
      <c r="F158" s="782" t="s">
        <v>1610</v>
      </c>
      <c r="G158" s="782" t="s">
        <v>1610</v>
      </c>
      <c r="H158" s="6" t="s">
        <v>1765</v>
      </c>
    </row>
    <row r="159" spans="1:8" s="471" customFormat="1">
      <c r="A159" s="6" t="s">
        <v>1785</v>
      </c>
      <c r="B159" s="6" t="s">
        <v>1747</v>
      </c>
      <c r="C159" s="782"/>
      <c r="D159" s="782"/>
      <c r="E159" s="782"/>
      <c r="F159" s="782" t="s">
        <v>1610</v>
      </c>
      <c r="G159" s="782" t="s">
        <v>1610</v>
      </c>
      <c r="H159" s="6" t="s">
        <v>1765</v>
      </c>
    </row>
    <row r="160" spans="1:8" s="471" customFormat="1">
      <c r="A160" s="6" t="s">
        <v>1786</v>
      </c>
      <c r="B160" s="6" t="s">
        <v>1747</v>
      </c>
      <c r="C160" s="782"/>
      <c r="D160" s="782"/>
      <c r="E160" s="782"/>
      <c r="F160" s="782" t="s">
        <v>1610</v>
      </c>
      <c r="G160" s="782" t="s">
        <v>1610</v>
      </c>
      <c r="H160" s="6" t="s">
        <v>1765</v>
      </c>
    </row>
    <row r="161" spans="1:8" s="471" customFormat="1">
      <c r="A161" s="6" t="s">
        <v>1787</v>
      </c>
      <c r="B161" s="6" t="s">
        <v>1747</v>
      </c>
      <c r="C161" s="782"/>
      <c r="D161" s="782"/>
      <c r="E161" s="782"/>
      <c r="F161" s="782" t="s">
        <v>1610</v>
      </c>
      <c r="G161" s="782"/>
      <c r="H161" s="6" t="s">
        <v>1748</v>
      </c>
    </row>
    <row r="162" spans="1:8" s="471" customFormat="1">
      <c r="A162" s="6" t="s">
        <v>1788</v>
      </c>
      <c r="B162" s="6" t="s">
        <v>1747</v>
      </c>
      <c r="C162" s="782"/>
      <c r="D162" s="782"/>
      <c r="E162" s="782"/>
      <c r="F162" s="782" t="s">
        <v>1610</v>
      </c>
      <c r="G162" s="782"/>
      <c r="H162" s="6" t="s">
        <v>1748</v>
      </c>
    </row>
    <row r="163" spans="1:8" s="471" customFormat="1">
      <c r="A163" s="6" t="s">
        <v>1789</v>
      </c>
      <c r="B163" s="6" t="s">
        <v>1747</v>
      </c>
      <c r="C163" s="782"/>
      <c r="D163" s="782"/>
      <c r="E163" s="782"/>
      <c r="F163" s="782" t="s">
        <v>1610</v>
      </c>
      <c r="G163" s="782" t="s">
        <v>1610</v>
      </c>
      <c r="H163" s="6" t="s">
        <v>1765</v>
      </c>
    </row>
    <row r="164" spans="1:8" s="471" customFormat="1">
      <c r="A164" s="6" t="s">
        <v>1790</v>
      </c>
      <c r="B164" s="6" t="s">
        <v>1747</v>
      </c>
      <c r="C164" s="782"/>
      <c r="D164" s="782"/>
      <c r="E164" s="782"/>
      <c r="F164" s="782" t="s">
        <v>1610</v>
      </c>
      <c r="G164" s="782" t="s">
        <v>1610</v>
      </c>
      <c r="H164" s="6" t="s">
        <v>1765</v>
      </c>
    </row>
    <row r="165" spans="1:8" s="471" customFormat="1">
      <c r="A165" s="6" t="s">
        <v>1791</v>
      </c>
      <c r="B165" s="6" t="s">
        <v>1747</v>
      </c>
      <c r="C165" s="782"/>
      <c r="D165" s="782"/>
      <c r="E165" s="782"/>
      <c r="F165" s="782" t="s">
        <v>1610</v>
      </c>
      <c r="G165" s="782" t="s">
        <v>1610</v>
      </c>
      <c r="H165" s="6" t="s">
        <v>1765</v>
      </c>
    </row>
    <row r="166" spans="1:8" s="471" customFormat="1">
      <c r="A166" s="6" t="s">
        <v>1792</v>
      </c>
      <c r="B166" s="6" t="s">
        <v>1615</v>
      </c>
      <c r="C166" s="782"/>
      <c r="D166" s="782"/>
      <c r="E166" s="782"/>
      <c r="F166" s="782" t="s">
        <v>1610</v>
      </c>
      <c r="G166" s="782" t="s">
        <v>1610</v>
      </c>
      <c r="H166" s="6" t="s">
        <v>1765</v>
      </c>
    </row>
    <row r="167" spans="1:8" s="471" customFormat="1">
      <c r="A167" s="6" t="s">
        <v>1793</v>
      </c>
      <c r="B167" s="6" t="s">
        <v>1747</v>
      </c>
      <c r="C167" s="782"/>
      <c r="D167" s="782"/>
      <c r="E167" s="782"/>
      <c r="F167" s="782" t="s">
        <v>1610</v>
      </c>
      <c r="G167" s="782"/>
      <c r="H167" s="6" t="s">
        <v>1748</v>
      </c>
    </row>
    <row r="168" spans="1:8" s="471" customFormat="1">
      <c r="A168" s="6" t="s">
        <v>1794</v>
      </c>
      <c r="B168" s="6" t="s">
        <v>1615</v>
      </c>
      <c r="C168" s="782"/>
      <c r="D168" s="782"/>
      <c r="E168" s="782"/>
      <c r="F168" s="782" t="s">
        <v>1610</v>
      </c>
      <c r="G168" s="782" t="s">
        <v>1610</v>
      </c>
      <c r="H168" s="6" t="s">
        <v>1795</v>
      </c>
    </row>
    <row r="169" spans="1:8" s="471" customFormat="1">
      <c r="A169" s="6" t="s">
        <v>1796</v>
      </c>
      <c r="B169" s="6" t="s">
        <v>1751</v>
      </c>
      <c r="C169" s="782"/>
      <c r="D169" s="782"/>
      <c r="E169" s="782" t="s">
        <v>1610</v>
      </c>
      <c r="F169" s="782"/>
      <c r="G169" s="782"/>
      <c r="H169" s="6" t="s">
        <v>1752</v>
      </c>
    </row>
    <row r="170" spans="1:8" s="471" customFormat="1">
      <c r="A170" s="6" t="s">
        <v>1797</v>
      </c>
      <c r="B170" s="6" t="s">
        <v>1747</v>
      </c>
      <c r="C170" s="782"/>
      <c r="D170" s="782"/>
      <c r="E170" s="782"/>
      <c r="F170" s="782" t="s">
        <v>1610</v>
      </c>
      <c r="G170" s="782"/>
      <c r="H170" s="6" t="s">
        <v>1748</v>
      </c>
    </row>
    <row r="171" spans="1:8" s="471" customFormat="1">
      <c r="A171" s="670" t="s">
        <v>2306</v>
      </c>
      <c r="B171" s="670" t="s">
        <v>1751</v>
      </c>
      <c r="C171" s="813"/>
      <c r="D171" s="813"/>
      <c r="E171" s="813"/>
      <c r="F171" s="813" t="s">
        <v>1610</v>
      </c>
      <c r="G171" s="813" t="s">
        <v>1610</v>
      </c>
      <c r="H171" s="6" t="s">
        <v>1745</v>
      </c>
    </row>
    <row r="172" spans="1:8" s="471" customFormat="1">
      <c r="A172" s="6" t="s">
        <v>1798</v>
      </c>
      <c r="B172" s="6" t="s">
        <v>1615</v>
      </c>
      <c r="C172" s="782"/>
      <c r="D172" s="782"/>
      <c r="E172" s="782"/>
      <c r="F172" s="782" t="s">
        <v>1610</v>
      </c>
      <c r="G172" s="782"/>
      <c r="H172" s="6" t="s">
        <v>1799</v>
      </c>
    </row>
    <row r="173" spans="1:8" s="471" customFormat="1">
      <c r="A173" s="6" t="s">
        <v>1800</v>
      </c>
      <c r="B173" s="6" t="s">
        <v>1615</v>
      </c>
      <c r="C173" s="782"/>
      <c r="D173" s="782"/>
      <c r="E173" s="782"/>
      <c r="F173" s="782" t="s">
        <v>1610</v>
      </c>
      <c r="G173" s="782"/>
      <c r="H173" s="6" t="s">
        <v>1799</v>
      </c>
    </row>
    <row r="174" spans="1:8" s="471" customFormat="1">
      <c r="A174" s="6" t="s">
        <v>1801</v>
      </c>
      <c r="B174" s="6" t="s">
        <v>1615</v>
      </c>
      <c r="C174" s="782"/>
      <c r="D174" s="782"/>
      <c r="E174" s="782"/>
      <c r="F174" s="782" t="s">
        <v>1610</v>
      </c>
      <c r="G174" s="782" t="s">
        <v>1610</v>
      </c>
      <c r="H174" s="6" t="s">
        <v>1795</v>
      </c>
    </row>
    <row r="175" spans="1:8" s="471" customFormat="1">
      <c r="A175" s="6" t="s">
        <v>1802</v>
      </c>
      <c r="B175" s="6" t="s">
        <v>1615</v>
      </c>
      <c r="C175" s="782"/>
      <c r="D175" s="782"/>
      <c r="E175" s="782"/>
      <c r="F175" s="782" t="s">
        <v>1610</v>
      </c>
      <c r="G175" s="782" t="s">
        <v>1610</v>
      </c>
      <c r="H175" s="6" t="s">
        <v>1795</v>
      </c>
    </row>
    <row r="176" spans="1:8" s="471" customFormat="1">
      <c r="A176" s="6" t="s">
        <v>1803</v>
      </c>
      <c r="B176" s="6" t="s">
        <v>1615</v>
      </c>
      <c r="C176" s="782"/>
      <c r="D176" s="782"/>
      <c r="E176" s="782"/>
      <c r="F176" s="782" t="s">
        <v>1610</v>
      </c>
      <c r="G176" s="782" t="s">
        <v>1610</v>
      </c>
      <c r="H176" s="6" t="s">
        <v>1795</v>
      </c>
    </row>
    <row r="177" spans="1:8" s="471" customFormat="1">
      <c r="A177" s="6" t="s">
        <v>1804</v>
      </c>
      <c r="B177" s="6" t="s">
        <v>1615</v>
      </c>
      <c r="C177" s="782"/>
      <c r="D177" s="782"/>
      <c r="E177" s="782"/>
      <c r="F177" s="782" t="s">
        <v>1610</v>
      </c>
      <c r="G177" s="782" t="s">
        <v>1610</v>
      </c>
      <c r="H177" s="6" t="s">
        <v>1795</v>
      </c>
    </row>
    <row r="178" spans="1:8" s="471" customFormat="1">
      <c r="A178" s="6" t="s">
        <v>1805</v>
      </c>
      <c r="B178" s="6" t="s">
        <v>1615</v>
      </c>
      <c r="C178" s="782"/>
      <c r="D178" s="782"/>
      <c r="E178" s="782"/>
      <c r="F178" s="782" t="s">
        <v>1610</v>
      </c>
      <c r="G178" s="782" t="s">
        <v>1610</v>
      </c>
      <c r="H178" s="6" t="s">
        <v>1795</v>
      </c>
    </row>
    <row r="179" spans="1:8" s="471" customFormat="1">
      <c r="A179" s="6" t="s">
        <v>1806</v>
      </c>
      <c r="B179" s="6" t="s">
        <v>1615</v>
      </c>
      <c r="C179" s="782"/>
      <c r="D179" s="782"/>
      <c r="E179" s="782"/>
      <c r="F179" s="782" t="s">
        <v>1610</v>
      </c>
      <c r="G179" s="782" t="s">
        <v>1610</v>
      </c>
      <c r="H179" s="6" t="s">
        <v>1795</v>
      </c>
    </row>
    <row r="180" spans="1:8" s="471" customFormat="1">
      <c r="A180" s="6" t="s">
        <v>1807</v>
      </c>
      <c r="B180" s="6" t="s">
        <v>1615</v>
      </c>
      <c r="C180" s="782"/>
      <c r="D180" s="782"/>
      <c r="E180" s="782"/>
      <c r="F180" s="782" t="s">
        <v>1610</v>
      </c>
      <c r="G180" s="782" t="s">
        <v>1610</v>
      </c>
      <c r="H180" s="6" t="s">
        <v>1795</v>
      </c>
    </row>
    <row r="181" spans="1:8" s="471" customFormat="1">
      <c r="A181" s="6" t="s">
        <v>1808</v>
      </c>
      <c r="B181" s="6" t="s">
        <v>1615</v>
      </c>
      <c r="C181" s="782"/>
      <c r="D181" s="782"/>
      <c r="E181" s="782"/>
      <c r="F181" s="782" t="s">
        <v>1610</v>
      </c>
      <c r="G181" s="782" t="s">
        <v>1610</v>
      </c>
      <c r="H181" s="6" t="s">
        <v>1795</v>
      </c>
    </row>
    <row r="182" spans="1:8" s="471" customFormat="1">
      <c r="A182" s="6" t="s">
        <v>1809</v>
      </c>
      <c r="B182" s="6" t="s">
        <v>1615</v>
      </c>
      <c r="C182" s="782"/>
      <c r="D182" s="782"/>
      <c r="E182" s="782"/>
      <c r="F182" s="782" t="s">
        <v>1610</v>
      </c>
      <c r="G182" s="782" t="s">
        <v>1610</v>
      </c>
      <c r="H182" s="6" t="s">
        <v>1795</v>
      </c>
    </row>
    <row r="183" spans="1:8" s="471" customFormat="1">
      <c r="A183" s="6" t="s">
        <v>1810</v>
      </c>
      <c r="B183" s="6" t="s">
        <v>1615</v>
      </c>
      <c r="C183" s="782"/>
      <c r="D183" s="782"/>
      <c r="E183" s="782"/>
      <c r="F183" s="782" t="s">
        <v>1610</v>
      </c>
      <c r="G183" s="782" t="s">
        <v>1610</v>
      </c>
      <c r="H183" s="6" t="s">
        <v>1795</v>
      </c>
    </row>
    <row r="184" spans="1:8" s="471" customFormat="1">
      <c r="A184" s="6" t="s">
        <v>1811</v>
      </c>
      <c r="B184" s="6" t="s">
        <v>1615</v>
      </c>
      <c r="C184" s="782"/>
      <c r="D184" s="782"/>
      <c r="E184" s="782"/>
      <c r="F184" s="782" t="s">
        <v>1610</v>
      </c>
      <c r="G184" s="782" t="s">
        <v>1610</v>
      </c>
      <c r="H184" s="6" t="s">
        <v>1795</v>
      </c>
    </row>
    <row r="185" spans="1:8" s="471" customFormat="1">
      <c r="A185" s="6" t="s">
        <v>1812</v>
      </c>
      <c r="B185" s="6" t="s">
        <v>1615</v>
      </c>
      <c r="C185" s="782"/>
      <c r="D185" s="782"/>
      <c r="E185" s="782"/>
      <c r="F185" s="782" t="s">
        <v>1610</v>
      </c>
      <c r="G185" s="782" t="s">
        <v>1610</v>
      </c>
      <c r="H185" s="6" t="s">
        <v>1795</v>
      </c>
    </row>
    <row r="186" spans="1:8" s="471" customFormat="1">
      <c r="A186" s="6" t="s">
        <v>1813</v>
      </c>
      <c r="B186" s="6" t="s">
        <v>1615</v>
      </c>
      <c r="C186" s="782"/>
      <c r="D186" s="782"/>
      <c r="E186" s="782"/>
      <c r="F186" s="782" t="s">
        <v>1610</v>
      </c>
      <c r="G186" s="782" t="s">
        <v>1610</v>
      </c>
      <c r="H186" s="6" t="s">
        <v>1795</v>
      </c>
    </row>
    <row r="187" spans="1:8" s="471" customFormat="1">
      <c r="A187" s="6" t="s">
        <v>1814</v>
      </c>
      <c r="B187" s="6" t="s">
        <v>1615</v>
      </c>
      <c r="C187" s="782"/>
      <c r="D187" s="782"/>
      <c r="E187" s="782"/>
      <c r="F187" s="782" t="s">
        <v>1610</v>
      </c>
      <c r="G187" s="782" t="s">
        <v>1610</v>
      </c>
      <c r="H187" s="6" t="s">
        <v>1795</v>
      </c>
    </row>
    <row r="188" spans="1:8" s="471" customFormat="1">
      <c r="A188" s="6" t="s">
        <v>1815</v>
      </c>
      <c r="B188" s="6" t="s">
        <v>1615</v>
      </c>
      <c r="C188" s="782"/>
      <c r="D188" s="782"/>
      <c r="E188" s="782"/>
      <c r="F188" s="782" t="s">
        <v>1610</v>
      </c>
      <c r="G188" s="782" t="s">
        <v>1610</v>
      </c>
      <c r="H188" s="6" t="s">
        <v>1795</v>
      </c>
    </row>
    <row r="189" spans="1:8" s="471" customFormat="1">
      <c r="A189" s="6" t="s">
        <v>1816</v>
      </c>
      <c r="B189" s="6" t="s">
        <v>1615</v>
      </c>
      <c r="C189" s="782"/>
      <c r="D189" s="782"/>
      <c r="E189" s="782"/>
      <c r="F189" s="782" t="s">
        <v>1610</v>
      </c>
      <c r="G189" s="782" t="s">
        <v>1610</v>
      </c>
      <c r="H189" s="6" t="s">
        <v>1795</v>
      </c>
    </row>
    <row r="190" spans="1:8" s="471" customFormat="1">
      <c r="A190" s="6" t="s">
        <v>1817</v>
      </c>
      <c r="B190" s="6" t="s">
        <v>1615</v>
      </c>
      <c r="C190" s="782"/>
      <c r="D190" s="782"/>
      <c r="E190" s="782"/>
      <c r="F190" s="782" t="s">
        <v>1610</v>
      </c>
      <c r="G190" s="782" t="s">
        <v>1610</v>
      </c>
      <c r="H190" s="6" t="s">
        <v>1795</v>
      </c>
    </row>
    <row r="191" spans="1:8" s="471" customFormat="1">
      <c r="A191" s="6" t="s">
        <v>1818</v>
      </c>
      <c r="B191" s="6" t="s">
        <v>1615</v>
      </c>
      <c r="C191" s="782"/>
      <c r="D191" s="782"/>
      <c r="E191" s="782"/>
      <c r="F191" s="782" t="s">
        <v>1610</v>
      </c>
      <c r="G191" s="782" t="s">
        <v>1610</v>
      </c>
      <c r="H191" s="6" t="s">
        <v>1795</v>
      </c>
    </row>
    <row r="192" spans="1:8" s="471" customFormat="1">
      <c r="A192" s="6" t="s">
        <v>1819</v>
      </c>
      <c r="B192" s="6" t="s">
        <v>1615</v>
      </c>
      <c r="C192" s="782"/>
      <c r="D192" s="782"/>
      <c r="E192" s="782"/>
      <c r="F192" s="782" t="s">
        <v>1610</v>
      </c>
      <c r="G192" s="782" t="s">
        <v>1610</v>
      </c>
      <c r="H192" s="6" t="s">
        <v>1795</v>
      </c>
    </row>
    <row r="193" spans="1:8" s="471" customFormat="1">
      <c r="A193" s="6" t="s">
        <v>1820</v>
      </c>
      <c r="B193" s="6" t="s">
        <v>1615</v>
      </c>
      <c r="C193" s="782"/>
      <c r="D193" s="782"/>
      <c r="E193" s="782"/>
      <c r="F193" s="782" t="s">
        <v>1610</v>
      </c>
      <c r="G193" s="782" t="s">
        <v>1610</v>
      </c>
      <c r="H193" s="6" t="s">
        <v>1795</v>
      </c>
    </row>
    <row r="194" spans="1:8" s="471" customFormat="1">
      <c r="A194" s="6" t="s">
        <v>1821</v>
      </c>
      <c r="B194" s="6" t="s">
        <v>1615</v>
      </c>
      <c r="C194" s="782"/>
      <c r="D194" s="782"/>
      <c r="E194" s="782"/>
      <c r="F194" s="782" t="s">
        <v>1610</v>
      </c>
      <c r="G194" s="782" t="s">
        <v>1610</v>
      </c>
      <c r="H194" s="6" t="s">
        <v>1795</v>
      </c>
    </row>
    <row r="195" spans="1:8" s="471" customFormat="1">
      <c r="A195" s="6" t="s">
        <v>1822</v>
      </c>
      <c r="B195" s="6" t="s">
        <v>1615</v>
      </c>
      <c r="C195" s="782"/>
      <c r="D195" s="782"/>
      <c r="E195" s="782"/>
      <c r="F195" s="782" t="s">
        <v>1610</v>
      </c>
      <c r="G195" s="782" t="s">
        <v>1610</v>
      </c>
      <c r="H195" s="6" t="s">
        <v>1795</v>
      </c>
    </row>
    <row r="196" spans="1:8" s="471" customFormat="1">
      <c r="A196" s="6" t="s">
        <v>1823</v>
      </c>
      <c r="B196" s="6" t="s">
        <v>1615</v>
      </c>
      <c r="C196" s="782"/>
      <c r="D196" s="782"/>
      <c r="E196" s="782"/>
      <c r="F196" s="782" t="s">
        <v>1610</v>
      </c>
      <c r="G196" s="782" t="s">
        <v>1610</v>
      </c>
      <c r="H196" s="6" t="s">
        <v>1795</v>
      </c>
    </row>
    <row r="197" spans="1:8" s="471" customFormat="1">
      <c r="A197" s="6" t="s">
        <v>1824</v>
      </c>
      <c r="B197" s="6" t="s">
        <v>1615</v>
      </c>
      <c r="C197" s="782"/>
      <c r="D197" s="782"/>
      <c r="E197" s="782"/>
      <c r="F197" s="782" t="s">
        <v>1610</v>
      </c>
      <c r="G197" s="782" t="s">
        <v>1610</v>
      </c>
      <c r="H197" s="6" t="s">
        <v>1795</v>
      </c>
    </row>
    <row r="198" spans="1:8" s="471" customFormat="1">
      <c r="A198" s="6" t="s">
        <v>1825</v>
      </c>
      <c r="B198" s="6" t="s">
        <v>1615</v>
      </c>
      <c r="C198" s="782"/>
      <c r="D198" s="782"/>
      <c r="E198" s="782"/>
      <c r="F198" s="782" t="s">
        <v>1610</v>
      </c>
      <c r="G198" s="782" t="s">
        <v>1610</v>
      </c>
      <c r="H198" s="6" t="s">
        <v>1795</v>
      </c>
    </row>
    <row r="199" spans="1:8" s="471" customFormat="1">
      <c r="A199" s="6" t="s">
        <v>1826</v>
      </c>
      <c r="B199" s="6" t="s">
        <v>1615</v>
      </c>
      <c r="C199" s="782"/>
      <c r="D199" s="782"/>
      <c r="E199" s="782"/>
      <c r="F199" s="782" t="s">
        <v>1610</v>
      </c>
      <c r="G199" s="782" t="s">
        <v>1610</v>
      </c>
      <c r="H199" s="6" t="s">
        <v>1795</v>
      </c>
    </row>
    <row r="200" spans="1:8" s="471" customFormat="1">
      <c r="A200" s="6" t="s">
        <v>1827</v>
      </c>
      <c r="B200" s="6" t="s">
        <v>1615</v>
      </c>
      <c r="C200" s="782"/>
      <c r="D200" s="782"/>
      <c r="E200" s="782"/>
      <c r="F200" s="782" t="s">
        <v>1610</v>
      </c>
      <c r="G200" s="782" t="s">
        <v>1610</v>
      </c>
      <c r="H200" s="6" t="s">
        <v>1795</v>
      </c>
    </row>
    <row r="201" spans="1:8" s="471" customFormat="1">
      <c r="A201" s="6" t="s">
        <v>1828</v>
      </c>
      <c r="B201" s="6" t="s">
        <v>1615</v>
      </c>
      <c r="C201" s="782"/>
      <c r="D201" s="782"/>
      <c r="E201" s="782"/>
      <c r="F201" s="782" t="s">
        <v>1610</v>
      </c>
      <c r="G201" s="782" t="s">
        <v>1610</v>
      </c>
      <c r="H201" s="6" t="s">
        <v>1795</v>
      </c>
    </row>
    <row r="202" spans="1:8" s="471" customFormat="1">
      <c r="A202" s="6" t="s">
        <v>2368</v>
      </c>
      <c r="B202" s="6" t="s">
        <v>1615</v>
      </c>
      <c r="C202" s="792"/>
      <c r="D202" s="792"/>
      <c r="E202" s="792"/>
      <c r="F202" s="792" t="s">
        <v>1610</v>
      </c>
      <c r="G202" s="792" t="s">
        <v>1610</v>
      </c>
      <c r="H202" s="6" t="s">
        <v>1795</v>
      </c>
    </row>
    <row r="203" spans="1:8" s="471" customFormat="1">
      <c r="A203" s="6" t="s">
        <v>1829</v>
      </c>
      <c r="B203" s="6" t="s">
        <v>1615</v>
      </c>
      <c r="C203" s="782"/>
      <c r="D203" s="782"/>
      <c r="E203" s="782"/>
      <c r="F203" s="782" t="s">
        <v>1610</v>
      </c>
      <c r="G203" s="782" t="s">
        <v>1610</v>
      </c>
      <c r="H203" s="6" t="s">
        <v>1795</v>
      </c>
    </row>
    <row r="204" spans="1:8" s="471" customFormat="1">
      <c r="A204" s="6" t="s">
        <v>1830</v>
      </c>
      <c r="B204" s="6" t="s">
        <v>1615</v>
      </c>
      <c r="C204" s="782"/>
      <c r="D204" s="782"/>
      <c r="E204" s="782"/>
      <c r="F204" s="782" t="s">
        <v>1610</v>
      </c>
      <c r="G204" s="782" t="s">
        <v>1610</v>
      </c>
      <c r="H204" s="6" t="s">
        <v>1795</v>
      </c>
    </row>
    <row r="205" spans="1:8" s="471" customFormat="1">
      <c r="A205" s="6" t="s">
        <v>1831</v>
      </c>
      <c r="B205" s="6" t="s">
        <v>1615</v>
      </c>
      <c r="C205" s="782"/>
      <c r="D205" s="782"/>
      <c r="E205" s="782"/>
      <c r="F205" s="782" t="s">
        <v>1610</v>
      </c>
      <c r="G205" s="782" t="s">
        <v>1610</v>
      </c>
      <c r="H205" s="6" t="s">
        <v>1795</v>
      </c>
    </row>
    <row r="206" spans="1:8" s="471" customFormat="1">
      <c r="A206" s="6" t="s">
        <v>1832</v>
      </c>
      <c r="B206" s="6" t="s">
        <v>1615</v>
      </c>
      <c r="C206" s="782"/>
      <c r="D206" s="782" t="s">
        <v>102</v>
      </c>
      <c r="E206" s="782" t="s">
        <v>102</v>
      </c>
      <c r="F206" s="782" t="s">
        <v>1610</v>
      </c>
      <c r="G206" s="782"/>
      <c r="H206" s="6" t="s">
        <v>1833</v>
      </c>
    </row>
    <row r="207" spans="1:8" s="471" customFormat="1">
      <c r="A207" s="6" t="s">
        <v>1834</v>
      </c>
      <c r="B207" s="6" t="s">
        <v>1615</v>
      </c>
      <c r="C207" s="782"/>
      <c r="D207" s="782"/>
      <c r="E207" s="782"/>
      <c r="F207" s="782" t="s">
        <v>1610</v>
      </c>
      <c r="G207" s="782"/>
      <c r="H207" s="6" t="s">
        <v>1799</v>
      </c>
    </row>
    <row r="208" spans="1:8">
      <c r="A208" s="670" t="s">
        <v>2307</v>
      </c>
      <c r="B208" s="670" t="s">
        <v>1751</v>
      </c>
      <c r="C208" s="813"/>
      <c r="D208" s="813"/>
      <c r="E208" s="813"/>
      <c r="F208" s="813" t="s">
        <v>1610</v>
      </c>
      <c r="G208" s="813" t="s">
        <v>1610</v>
      </c>
      <c r="H208" s="6" t="s">
        <v>1745</v>
      </c>
    </row>
    <row r="209" spans="1:8" s="471" customFormat="1">
      <c r="A209" s="6" t="s">
        <v>1835</v>
      </c>
      <c r="B209" s="6" t="s">
        <v>1615</v>
      </c>
      <c r="C209" s="782"/>
      <c r="D209" s="782"/>
      <c r="E209" s="782"/>
      <c r="F209" s="782" t="s">
        <v>1610</v>
      </c>
      <c r="G209" s="782"/>
      <c r="H209" s="6" t="s">
        <v>1833</v>
      </c>
    </row>
    <row r="210" spans="1:8" s="471" customFormat="1">
      <c r="A210" s="6" t="s">
        <v>1836</v>
      </c>
      <c r="B210" s="6" t="s">
        <v>1615</v>
      </c>
      <c r="C210" s="782"/>
      <c r="D210" s="782"/>
      <c r="E210" s="782"/>
      <c r="F210" s="782" t="s">
        <v>1610</v>
      </c>
      <c r="G210" s="782"/>
      <c r="H210" s="6" t="s">
        <v>1833</v>
      </c>
    </row>
    <row r="211" spans="1:8" s="471" customFormat="1">
      <c r="A211" s="6" t="s">
        <v>1837</v>
      </c>
      <c r="B211" s="6" t="s">
        <v>1615</v>
      </c>
      <c r="C211" s="782" t="s">
        <v>1610</v>
      </c>
      <c r="D211" s="782"/>
      <c r="E211" s="782"/>
      <c r="F211" s="782"/>
      <c r="G211" s="782"/>
      <c r="H211" s="6" t="s">
        <v>1739</v>
      </c>
    </row>
    <row r="212" spans="1:8" s="471" customFormat="1">
      <c r="A212" s="6" t="s">
        <v>1838</v>
      </c>
      <c r="B212" s="6" t="s">
        <v>1615</v>
      </c>
      <c r="C212" s="782"/>
      <c r="D212" s="782"/>
      <c r="E212" s="782"/>
      <c r="F212" s="782" t="s">
        <v>1610</v>
      </c>
      <c r="G212" s="782"/>
      <c r="H212" s="6" t="s">
        <v>1839</v>
      </c>
    </row>
    <row r="213" spans="1:8" s="471" customFormat="1">
      <c r="A213" s="53" t="s">
        <v>1840</v>
      </c>
      <c r="B213" s="6" t="s">
        <v>1747</v>
      </c>
      <c r="C213" s="782"/>
      <c r="D213" s="782"/>
      <c r="E213" s="782"/>
      <c r="F213" s="782" t="s">
        <v>1610</v>
      </c>
      <c r="G213" s="782"/>
      <c r="H213" s="6" t="s">
        <v>1841</v>
      </c>
    </row>
    <row r="214" spans="1:8" s="471" customFormat="1">
      <c r="A214" s="6" t="s">
        <v>1842</v>
      </c>
      <c r="B214" s="6" t="s">
        <v>1615</v>
      </c>
      <c r="C214" s="782"/>
      <c r="D214" s="782"/>
      <c r="E214" s="782"/>
      <c r="F214" s="782" t="s">
        <v>1610</v>
      </c>
      <c r="G214" s="782" t="s">
        <v>1610</v>
      </c>
      <c r="H214" s="6" t="s">
        <v>1734</v>
      </c>
    </row>
    <row r="215" spans="1:8" s="471" customFormat="1">
      <c r="A215" s="6" t="s">
        <v>1843</v>
      </c>
      <c r="B215" s="6" t="s">
        <v>1617</v>
      </c>
      <c r="C215" s="782"/>
      <c r="D215" s="782" t="s">
        <v>102</v>
      </c>
      <c r="E215" s="782" t="s">
        <v>1610</v>
      </c>
      <c r="F215" s="782" t="s">
        <v>102</v>
      </c>
      <c r="G215" s="782"/>
      <c r="H215" s="6" t="s">
        <v>1844</v>
      </c>
    </row>
    <row r="216" spans="1:8" s="471" customFormat="1">
      <c r="A216" s="6" t="s">
        <v>1845</v>
      </c>
      <c r="B216" s="6" t="s">
        <v>1615</v>
      </c>
      <c r="C216" s="782"/>
      <c r="D216" s="782"/>
      <c r="E216" s="782"/>
      <c r="F216" s="782" t="s">
        <v>1610</v>
      </c>
      <c r="G216" s="782"/>
      <c r="H216" s="6" t="s">
        <v>1846</v>
      </c>
    </row>
    <row r="217" spans="1:8" s="471" customFormat="1">
      <c r="A217" s="6" t="s">
        <v>1847</v>
      </c>
      <c r="B217" s="6" t="s">
        <v>1615</v>
      </c>
      <c r="C217" s="782"/>
      <c r="D217" s="782"/>
      <c r="E217" s="782"/>
      <c r="F217" s="782" t="s">
        <v>1610</v>
      </c>
      <c r="G217" s="782" t="s">
        <v>1610</v>
      </c>
      <c r="H217" s="6" t="s">
        <v>1848</v>
      </c>
    </row>
    <row r="218" spans="1:8" s="471" customFormat="1">
      <c r="A218" s="6" t="s">
        <v>1849</v>
      </c>
      <c r="B218" s="6" t="s">
        <v>1615</v>
      </c>
      <c r="C218" s="782" t="s">
        <v>1610</v>
      </c>
      <c r="D218" s="782"/>
      <c r="E218" s="782"/>
      <c r="F218" s="782"/>
      <c r="G218" s="782"/>
      <c r="H218" s="6" t="s">
        <v>1844</v>
      </c>
    </row>
    <row r="219" spans="1:8" s="471" customFormat="1">
      <c r="A219" s="6" t="s">
        <v>1850</v>
      </c>
      <c r="B219" s="6" t="s">
        <v>1747</v>
      </c>
      <c r="C219" s="782"/>
      <c r="D219" s="782" t="s">
        <v>102</v>
      </c>
      <c r="E219" s="782" t="s">
        <v>102</v>
      </c>
      <c r="F219" s="782" t="s">
        <v>1610</v>
      </c>
      <c r="G219" s="782"/>
      <c r="H219" s="6" t="s">
        <v>1851</v>
      </c>
    </row>
    <row r="220" spans="1:8" s="471" customFormat="1">
      <c r="A220" s="6" t="s">
        <v>1852</v>
      </c>
      <c r="B220" s="6" t="s">
        <v>1615</v>
      </c>
      <c r="C220" s="782"/>
      <c r="D220" s="782"/>
      <c r="E220" s="782" t="s">
        <v>102</v>
      </c>
      <c r="F220" s="782" t="s">
        <v>1610</v>
      </c>
      <c r="G220" s="782"/>
      <c r="H220" s="6" t="s">
        <v>1833</v>
      </c>
    </row>
    <row r="221" spans="1:8" s="471" customFormat="1">
      <c r="A221" s="6" t="s">
        <v>1853</v>
      </c>
      <c r="B221" s="6" t="s">
        <v>1615</v>
      </c>
      <c r="C221" s="782"/>
      <c r="D221" s="782"/>
      <c r="E221" s="782" t="s">
        <v>102</v>
      </c>
      <c r="F221" s="782" t="s">
        <v>1610</v>
      </c>
      <c r="G221" s="782"/>
      <c r="H221" s="6" t="s">
        <v>1833</v>
      </c>
    </row>
    <row r="222" spans="1:8" s="471" customFormat="1">
      <c r="A222" s="6" t="s">
        <v>1854</v>
      </c>
      <c r="B222" s="6" t="s">
        <v>1615</v>
      </c>
      <c r="C222" s="782"/>
      <c r="D222" s="782"/>
      <c r="E222" s="782" t="s">
        <v>102</v>
      </c>
      <c r="F222" s="782" t="s">
        <v>1610</v>
      </c>
      <c r="G222" s="782" t="s">
        <v>1610</v>
      </c>
      <c r="H222" s="6" t="s">
        <v>1855</v>
      </c>
    </row>
    <row r="223" spans="1:8" s="471" customFormat="1">
      <c r="A223" s="6" t="s">
        <v>1856</v>
      </c>
      <c r="B223" s="6" t="s">
        <v>1615</v>
      </c>
      <c r="C223" s="782"/>
      <c r="D223" s="782"/>
      <c r="E223" s="782" t="s">
        <v>102</v>
      </c>
      <c r="F223" s="782" t="s">
        <v>1610</v>
      </c>
      <c r="G223" s="782"/>
      <c r="H223" s="6" t="s">
        <v>1833</v>
      </c>
    </row>
    <row r="224" spans="1:8" s="471" customFormat="1">
      <c r="A224" s="6" t="s">
        <v>1857</v>
      </c>
      <c r="B224" s="6" t="s">
        <v>1615</v>
      </c>
      <c r="C224" s="782"/>
      <c r="D224" s="782"/>
      <c r="E224" s="782" t="s">
        <v>102</v>
      </c>
      <c r="F224" s="782" t="s">
        <v>1610</v>
      </c>
      <c r="G224" s="782" t="s">
        <v>1610</v>
      </c>
      <c r="H224" s="6" t="s">
        <v>1855</v>
      </c>
    </row>
    <row r="225" spans="1:8" s="471" customFormat="1">
      <c r="A225" s="6" t="s">
        <v>1858</v>
      </c>
      <c r="B225" s="6" t="s">
        <v>1615</v>
      </c>
      <c r="C225" s="782"/>
      <c r="D225" s="782"/>
      <c r="E225" s="782" t="s">
        <v>102</v>
      </c>
      <c r="F225" s="782" t="s">
        <v>1610</v>
      </c>
      <c r="G225" s="782"/>
      <c r="H225" s="6" t="s">
        <v>1859</v>
      </c>
    </row>
    <row r="226" spans="1:8" s="471" customFormat="1">
      <c r="A226" s="6" t="s">
        <v>1860</v>
      </c>
      <c r="B226" s="6" t="s">
        <v>1617</v>
      </c>
      <c r="C226" s="782"/>
      <c r="D226" s="782"/>
      <c r="E226" s="782" t="s">
        <v>102</v>
      </c>
      <c r="F226" s="782" t="s">
        <v>1610</v>
      </c>
      <c r="G226" s="782" t="s">
        <v>1610</v>
      </c>
      <c r="H226" s="6" t="s">
        <v>1756</v>
      </c>
    </row>
    <row r="227" spans="1:8" s="471" customFormat="1" ht="12.65" customHeight="1">
      <c r="A227" s="670" t="s">
        <v>2308</v>
      </c>
      <c r="B227" s="670" t="s">
        <v>1751</v>
      </c>
      <c r="C227" s="813"/>
      <c r="D227" s="813"/>
      <c r="E227" s="813"/>
      <c r="F227" s="813" t="s">
        <v>1610</v>
      </c>
      <c r="G227" s="813" t="s">
        <v>1610</v>
      </c>
      <c r="H227" s="6" t="s">
        <v>1745</v>
      </c>
    </row>
    <row r="228" spans="1:8" s="471" customFormat="1">
      <c r="A228" s="6" t="s">
        <v>1861</v>
      </c>
      <c r="B228" s="6" t="s">
        <v>1862</v>
      </c>
      <c r="C228" s="782"/>
      <c r="D228" s="782"/>
      <c r="E228" s="782"/>
      <c r="F228" s="782" t="s">
        <v>1610</v>
      </c>
      <c r="G228" s="782"/>
      <c r="H228" s="6" t="s">
        <v>1846</v>
      </c>
    </row>
    <row r="229" spans="1:8" s="471" customFormat="1">
      <c r="A229" s="6" t="s">
        <v>1863</v>
      </c>
      <c r="B229" s="6" t="s">
        <v>1617</v>
      </c>
      <c r="C229" s="782"/>
      <c r="D229" s="782"/>
      <c r="E229" s="782"/>
      <c r="F229" s="782" t="s">
        <v>1610</v>
      </c>
      <c r="G229" s="782" t="s">
        <v>1610</v>
      </c>
      <c r="H229" s="6" t="s">
        <v>1864</v>
      </c>
    </row>
    <row r="230" spans="1:8" s="471" customFormat="1">
      <c r="A230" s="6" t="s">
        <v>1865</v>
      </c>
      <c r="B230" s="6" t="s">
        <v>1617</v>
      </c>
      <c r="C230" s="782"/>
      <c r="D230" s="782"/>
      <c r="E230" s="782"/>
      <c r="F230" s="782" t="s">
        <v>1610</v>
      </c>
      <c r="G230" s="782" t="s">
        <v>1610</v>
      </c>
      <c r="H230" s="6" t="s">
        <v>1864</v>
      </c>
    </row>
    <row r="231" spans="1:8" s="471" customFormat="1">
      <c r="A231" s="6" t="s">
        <v>1866</v>
      </c>
      <c r="B231" s="6" t="s">
        <v>1617</v>
      </c>
      <c r="C231" s="782"/>
      <c r="D231" s="782"/>
      <c r="E231" s="782"/>
      <c r="F231" s="782" t="s">
        <v>1610</v>
      </c>
      <c r="G231" s="782" t="s">
        <v>1610</v>
      </c>
      <c r="H231" s="6" t="s">
        <v>1864</v>
      </c>
    </row>
    <row r="232" spans="1:8" s="471" customFormat="1">
      <c r="A232" s="6" t="s">
        <v>1867</v>
      </c>
      <c r="B232" s="6" t="s">
        <v>1617</v>
      </c>
      <c r="C232" s="782"/>
      <c r="D232" s="782"/>
      <c r="E232" s="782"/>
      <c r="F232" s="782" t="s">
        <v>1610</v>
      </c>
      <c r="G232" s="782" t="s">
        <v>1610</v>
      </c>
      <c r="H232" s="6" t="s">
        <v>1864</v>
      </c>
    </row>
    <row r="233" spans="1:8" s="471" customFormat="1">
      <c r="A233" s="6" t="s">
        <v>1868</v>
      </c>
      <c r="B233" s="6" t="s">
        <v>1747</v>
      </c>
      <c r="C233" s="782"/>
      <c r="D233" s="782"/>
      <c r="E233" s="782"/>
      <c r="F233" s="782" t="s">
        <v>1610</v>
      </c>
      <c r="G233" s="782" t="s">
        <v>1610</v>
      </c>
      <c r="H233" s="6" t="s">
        <v>1765</v>
      </c>
    </row>
    <row r="234" spans="1:8" s="471" customFormat="1">
      <c r="A234" s="6" t="s">
        <v>1869</v>
      </c>
      <c r="B234" s="6" t="s">
        <v>1615</v>
      </c>
      <c r="C234" s="782"/>
      <c r="D234" s="782"/>
      <c r="E234" s="782"/>
      <c r="F234" s="782" t="s">
        <v>1610</v>
      </c>
      <c r="G234" s="782" t="s">
        <v>1610</v>
      </c>
      <c r="H234" s="6" t="s">
        <v>1848</v>
      </c>
    </row>
    <row r="235" spans="1:8" s="471" customFormat="1">
      <c r="A235" s="6" t="s">
        <v>1870</v>
      </c>
      <c r="B235" s="6" t="s">
        <v>1617</v>
      </c>
      <c r="C235" s="782"/>
      <c r="D235" s="782"/>
      <c r="E235" s="782" t="s">
        <v>1610</v>
      </c>
      <c r="F235" s="782"/>
      <c r="G235" s="782"/>
      <c r="H235" s="6" t="s">
        <v>1871</v>
      </c>
    </row>
    <row r="236" spans="1:8" s="471" customFormat="1">
      <c r="A236" s="6" t="s">
        <v>1872</v>
      </c>
      <c r="B236" s="6" t="s">
        <v>1615</v>
      </c>
      <c r="C236" s="782"/>
      <c r="D236" s="782"/>
      <c r="E236" s="782"/>
      <c r="F236" s="782" t="s">
        <v>1610</v>
      </c>
      <c r="G236" s="782" t="s">
        <v>1610</v>
      </c>
      <c r="H236" s="6" t="s">
        <v>1765</v>
      </c>
    </row>
    <row r="237" spans="1:8">
      <c r="A237" s="6"/>
      <c r="B237" s="6"/>
      <c r="C237" s="6"/>
      <c r="D237" s="6"/>
      <c r="E237" s="6"/>
      <c r="F237" s="6"/>
      <c r="G237" s="6"/>
      <c r="H237" s="6"/>
    </row>
    <row r="238" spans="1:8" ht="13">
      <c r="A238" s="835" t="s">
        <v>1873</v>
      </c>
      <c r="B238" s="835"/>
      <c r="C238" s="835"/>
      <c r="D238" s="835"/>
      <c r="E238" s="835"/>
      <c r="F238" s="835"/>
      <c r="G238" s="835"/>
      <c r="H238" s="835"/>
    </row>
    <row r="239" spans="1:8" ht="13">
      <c r="A239" s="2" t="s">
        <v>1874</v>
      </c>
      <c r="B239" s="2"/>
      <c r="C239" s="2"/>
      <c r="D239" s="2"/>
      <c r="E239" s="2"/>
      <c r="F239" s="2"/>
      <c r="G239" s="2"/>
      <c r="H239" s="2"/>
    </row>
    <row r="240" spans="1:8">
      <c r="A240" s="8"/>
      <c r="B240" s="8"/>
      <c r="C240" s="8"/>
      <c r="D240" s="8"/>
      <c r="E240" s="8"/>
      <c r="F240" s="8"/>
      <c r="G240" s="8"/>
      <c r="H240" s="8"/>
    </row>
  </sheetData>
  <mergeCells count="5">
    <mergeCell ref="A5:A6"/>
    <mergeCell ref="B5:B6"/>
    <mergeCell ref="C5:F5"/>
    <mergeCell ref="H5:H6"/>
    <mergeCell ref="A238:H238"/>
  </mergeCells>
  <pageMargins left="0.7" right="0.7" top="0.75" bottom="0.75" header="0.3" footer="0.3"/>
  <pageSetup paperSize="9" scale="82" fitToHeight="0" orientation="landscape" r:id="rId1"/>
  <colBreaks count="1" manualBreakCount="1">
    <brk id="8" max="1048575" man="1"/>
  </colBreaks>
  <customProperties>
    <customPr name="_pios_id" r:id="rId2"/>
  </customPropertie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144F6-E49A-4827-81A9-CF99156E18EB}">
  <dimension ref="A1:I54"/>
  <sheetViews>
    <sheetView showGridLines="0" zoomScaleNormal="100" workbookViewId="0">
      <selection activeCell="D1" sqref="D1"/>
    </sheetView>
  </sheetViews>
  <sheetFormatPr defaultColWidth="8.58203125" defaultRowHeight="14.5"/>
  <cols>
    <col min="1" max="1" width="5.4140625" style="111" customWidth="1"/>
    <col min="2" max="2" width="56.5" style="7" customWidth="1"/>
    <col min="3" max="8" width="35.08203125" style="568" customWidth="1"/>
    <col min="9" max="16384" width="8.58203125" style="7"/>
  </cols>
  <sheetData>
    <row r="1" spans="1:9" ht="18.5">
      <c r="A1" s="369" t="s">
        <v>2272</v>
      </c>
      <c r="B1" s="369"/>
      <c r="C1" s="816"/>
      <c r="D1" s="817"/>
      <c r="E1" s="818"/>
      <c r="F1" s="818"/>
      <c r="G1" s="816"/>
      <c r="H1" s="816"/>
    </row>
    <row r="2" spans="1:9">
      <c r="A2" s="542"/>
      <c r="B2" s="9"/>
      <c r="C2" s="816"/>
      <c r="D2" s="816"/>
      <c r="E2" s="818"/>
      <c r="F2" s="818"/>
      <c r="G2" s="816"/>
      <c r="H2" s="816"/>
    </row>
    <row r="3" spans="1:9">
      <c r="A3" s="542"/>
      <c r="B3" s="9"/>
      <c r="C3" s="816"/>
      <c r="D3" s="816"/>
      <c r="E3" s="818"/>
      <c r="F3" s="818"/>
      <c r="G3" s="816"/>
      <c r="H3" s="816"/>
    </row>
    <row r="4" spans="1:9">
      <c r="A4" s="542"/>
      <c r="B4" s="9"/>
      <c r="C4" s="819" t="s">
        <v>118</v>
      </c>
      <c r="D4" s="819" t="s">
        <v>119</v>
      </c>
      <c r="E4" s="819" t="s">
        <v>120</v>
      </c>
      <c r="F4" s="819" t="s">
        <v>1875</v>
      </c>
      <c r="G4" s="819" t="s">
        <v>173</v>
      </c>
      <c r="H4" s="819" t="s">
        <v>266</v>
      </c>
    </row>
    <row r="5" spans="1:9" s="56" customFormat="1" ht="24">
      <c r="A5" s="543" t="s">
        <v>2016</v>
      </c>
      <c r="B5" s="544"/>
      <c r="C5" s="545" t="s">
        <v>977</v>
      </c>
      <c r="D5" s="545" t="s">
        <v>1876</v>
      </c>
      <c r="E5" s="545" t="s">
        <v>1877</v>
      </c>
      <c r="F5" s="545" t="s">
        <v>1878</v>
      </c>
      <c r="G5" s="545" t="s">
        <v>1879</v>
      </c>
      <c r="H5" s="545" t="s">
        <v>1880</v>
      </c>
      <c r="I5" s="76"/>
    </row>
    <row r="6" spans="1:9">
      <c r="A6" s="546">
        <v>1</v>
      </c>
      <c r="B6" s="547" t="s">
        <v>1881</v>
      </c>
      <c r="C6" s="548" t="s">
        <v>1882</v>
      </c>
      <c r="D6" s="548" t="s">
        <v>1882</v>
      </c>
      <c r="E6" s="549" t="s">
        <v>1622</v>
      </c>
      <c r="F6" s="549" t="s">
        <v>1622</v>
      </c>
      <c r="G6" s="549" t="s">
        <v>1622</v>
      </c>
      <c r="H6" s="549" t="s">
        <v>1622</v>
      </c>
    </row>
    <row r="7" spans="1:9">
      <c r="A7" s="546">
        <v>2</v>
      </c>
      <c r="B7" s="547" t="s">
        <v>1883</v>
      </c>
      <c r="C7" s="548" t="s">
        <v>1222</v>
      </c>
      <c r="D7" s="548" t="s">
        <v>1222</v>
      </c>
      <c r="E7" s="548" t="s">
        <v>1884</v>
      </c>
      <c r="F7" s="548" t="s">
        <v>1885</v>
      </c>
      <c r="G7" s="548" t="s">
        <v>1886</v>
      </c>
      <c r="H7" s="548" t="s">
        <v>1887</v>
      </c>
    </row>
    <row r="8" spans="1:9">
      <c r="A8" s="546" t="s">
        <v>587</v>
      </c>
      <c r="B8" s="547" t="s">
        <v>1888</v>
      </c>
      <c r="C8" s="548" t="s">
        <v>1222</v>
      </c>
      <c r="D8" s="548" t="s">
        <v>1222</v>
      </c>
      <c r="E8" s="548" t="s">
        <v>1890</v>
      </c>
      <c r="F8" s="548" t="s">
        <v>1889</v>
      </c>
      <c r="G8" s="548" t="s">
        <v>1889</v>
      </c>
      <c r="H8" s="548" t="s">
        <v>1889</v>
      </c>
    </row>
    <row r="9" spans="1:9" ht="36">
      <c r="A9" s="546">
        <v>3</v>
      </c>
      <c r="B9" s="547" t="s">
        <v>1891</v>
      </c>
      <c r="C9" s="548" t="s">
        <v>1892</v>
      </c>
      <c r="D9" s="548" t="s">
        <v>1893</v>
      </c>
      <c r="E9" s="548" t="s">
        <v>1894</v>
      </c>
      <c r="F9" s="548" t="s">
        <v>1894</v>
      </c>
      <c r="G9" s="549" t="s">
        <v>1895</v>
      </c>
      <c r="H9" s="549" t="s">
        <v>1895</v>
      </c>
    </row>
    <row r="10" spans="1:9" ht="24">
      <c r="A10" s="546" t="s">
        <v>1896</v>
      </c>
      <c r="B10" s="555" t="s">
        <v>1897</v>
      </c>
      <c r="C10" s="549" t="s">
        <v>1222</v>
      </c>
      <c r="D10" s="549" t="s">
        <v>1222</v>
      </c>
      <c r="E10" s="548" t="s">
        <v>1898</v>
      </c>
      <c r="F10" s="548" t="s">
        <v>1898</v>
      </c>
      <c r="G10" s="549" t="s">
        <v>1899</v>
      </c>
      <c r="H10" s="549" t="s">
        <v>1899</v>
      </c>
    </row>
    <row r="11" spans="1:9">
      <c r="A11" s="550"/>
      <c r="B11" s="551" t="s">
        <v>1900</v>
      </c>
      <c r="C11" s="552"/>
      <c r="D11" s="552"/>
      <c r="E11" s="553"/>
      <c r="F11" s="553"/>
      <c r="G11" s="554"/>
      <c r="H11" s="554"/>
    </row>
    <row r="12" spans="1:9">
      <c r="A12" s="546">
        <v>4</v>
      </c>
      <c r="B12" s="555" t="s">
        <v>1901</v>
      </c>
      <c r="C12" s="548" t="s">
        <v>1902</v>
      </c>
      <c r="D12" s="548" t="s">
        <v>1902</v>
      </c>
      <c r="E12" s="556" t="s">
        <v>1903</v>
      </c>
      <c r="F12" s="556" t="s">
        <v>1903</v>
      </c>
      <c r="G12" s="556" t="s">
        <v>1903</v>
      </c>
      <c r="H12" s="556" t="s">
        <v>1903</v>
      </c>
    </row>
    <row r="13" spans="1:9">
      <c r="A13" s="546">
        <v>5</v>
      </c>
      <c r="B13" s="547" t="s">
        <v>1904</v>
      </c>
      <c r="C13" s="548" t="s">
        <v>1902</v>
      </c>
      <c r="D13" s="548" t="s">
        <v>1902</v>
      </c>
      <c r="E13" s="556" t="s">
        <v>1903</v>
      </c>
      <c r="F13" s="556" t="s">
        <v>1903</v>
      </c>
      <c r="G13" s="556" t="s">
        <v>1903</v>
      </c>
      <c r="H13" s="556" t="s">
        <v>1903</v>
      </c>
    </row>
    <row r="14" spans="1:9">
      <c r="A14" s="546">
        <v>6</v>
      </c>
      <c r="B14" s="547" t="s">
        <v>1905</v>
      </c>
      <c r="C14" s="548" t="s">
        <v>1906</v>
      </c>
      <c r="D14" s="548" t="s">
        <v>1906</v>
      </c>
      <c r="E14" s="548" t="s">
        <v>1906</v>
      </c>
      <c r="F14" s="548" t="s">
        <v>1906</v>
      </c>
      <c r="G14" s="548" t="s">
        <v>1906</v>
      </c>
      <c r="H14" s="548" t="s">
        <v>1906</v>
      </c>
    </row>
    <row r="15" spans="1:9">
      <c r="A15" s="546">
        <v>7</v>
      </c>
      <c r="B15" s="547" t="s">
        <v>1907</v>
      </c>
      <c r="C15" s="548" t="s">
        <v>1908</v>
      </c>
      <c r="D15" s="548" t="s">
        <v>1908</v>
      </c>
      <c r="E15" s="548" t="s">
        <v>1222</v>
      </c>
      <c r="F15" s="557" t="s">
        <v>1222</v>
      </c>
      <c r="G15" s="548" t="s">
        <v>1222</v>
      </c>
      <c r="H15" s="558" t="s">
        <v>1222</v>
      </c>
    </row>
    <row r="16" spans="1:9" ht="24">
      <c r="A16" s="546">
        <v>8</v>
      </c>
      <c r="B16" s="555" t="s">
        <v>1909</v>
      </c>
      <c r="C16" s="815">
        <v>213232937.55999994</v>
      </c>
      <c r="D16" s="814">
        <v>3209741600</v>
      </c>
      <c r="E16" s="814">
        <v>36300846.111719608</v>
      </c>
      <c r="F16" s="814">
        <v>54709748.083242059</v>
      </c>
      <c r="G16" s="814">
        <v>307884022.16000003</v>
      </c>
      <c r="H16" s="814">
        <v>1000000000</v>
      </c>
    </row>
    <row r="17" spans="1:8">
      <c r="A17" s="546">
        <v>9</v>
      </c>
      <c r="B17" s="547" t="s">
        <v>2369</v>
      </c>
      <c r="C17" s="745" t="s">
        <v>2205</v>
      </c>
      <c r="D17" s="745" t="s">
        <v>2206</v>
      </c>
      <c r="E17" s="592" t="s">
        <v>1910</v>
      </c>
      <c r="F17" s="549" t="s">
        <v>1911</v>
      </c>
      <c r="G17" s="549" t="s">
        <v>1912</v>
      </c>
      <c r="H17" s="549" t="s">
        <v>1913</v>
      </c>
    </row>
    <row r="18" spans="1:8">
      <c r="A18" s="546" t="s">
        <v>1019</v>
      </c>
      <c r="B18" s="547" t="s">
        <v>1914</v>
      </c>
      <c r="C18" s="559">
        <v>1</v>
      </c>
      <c r="D18" s="559">
        <v>1</v>
      </c>
      <c r="E18" s="559">
        <v>1</v>
      </c>
      <c r="F18" s="559">
        <v>1</v>
      </c>
      <c r="G18" s="559">
        <v>1</v>
      </c>
      <c r="H18" s="559">
        <v>1</v>
      </c>
    </row>
    <row r="19" spans="1:8">
      <c r="A19" s="546" t="s">
        <v>1021</v>
      </c>
      <c r="B19" s="547" t="s">
        <v>1915</v>
      </c>
      <c r="C19" s="559">
        <v>1</v>
      </c>
      <c r="D19" s="559">
        <v>1</v>
      </c>
      <c r="E19" s="559">
        <v>1</v>
      </c>
      <c r="F19" s="559">
        <v>1</v>
      </c>
      <c r="G19" s="559">
        <v>1</v>
      </c>
      <c r="H19" s="559">
        <v>1</v>
      </c>
    </row>
    <row r="20" spans="1:8">
      <c r="A20" s="546">
        <v>10</v>
      </c>
      <c r="B20" s="547" t="s">
        <v>1916</v>
      </c>
      <c r="C20" s="548" t="s">
        <v>1917</v>
      </c>
      <c r="D20" s="548" t="s">
        <v>1917</v>
      </c>
      <c r="E20" s="548" t="s">
        <v>1918</v>
      </c>
      <c r="F20" s="548" t="s">
        <v>1918</v>
      </c>
      <c r="G20" s="548" t="s">
        <v>1918</v>
      </c>
      <c r="H20" s="548" t="s">
        <v>1918</v>
      </c>
    </row>
    <row r="21" spans="1:8">
      <c r="A21" s="546">
        <v>11</v>
      </c>
      <c r="B21" s="547" t="s">
        <v>1919</v>
      </c>
      <c r="C21" s="548" t="s">
        <v>1222</v>
      </c>
      <c r="D21" s="548" t="s">
        <v>1222</v>
      </c>
      <c r="E21" s="561">
        <v>42188</v>
      </c>
      <c r="F21" s="561">
        <v>42272</v>
      </c>
      <c r="G21" s="560">
        <v>43985</v>
      </c>
      <c r="H21" s="560">
        <v>43991</v>
      </c>
    </row>
    <row r="22" spans="1:8">
      <c r="A22" s="546">
        <v>12</v>
      </c>
      <c r="B22" s="547" t="s">
        <v>1920</v>
      </c>
      <c r="C22" s="548" t="s">
        <v>1921</v>
      </c>
      <c r="D22" s="548" t="s">
        <v>1921</v>
      </c>
      <c r="E22" s="549" t="s">
        <v>1922</v>
      </c>
      <c r="F22" s="549" t="s">
        <v>1922</v>
      </c>
      <c r="G22" s="549" t="s">
        <v>1922</v>
      </c>
      <c r="H22" s="549" t="s">
        <v>1922</v>
      </c>
    </row>
    <row r="23" spans="1:8">
      <c r="A23" s="546">
        <v>13</v>
      </c>
      <c r="B23" s="547" t="s">
        <v>1923</v>
      </c>
      <c r="C23" s="548" t="s">
        <v>727</v>
      </c>
      <c r="D23" s="548" t="s">
        <v>727</v>
      </c>
      <c r="E23" s="561">
        <v>45841</v>
      </c>
      <c r="F23" s="561">
        <v>45925</v>
      </c>
      <c r="G23" s="560">
        <v>47637</v>
      </c>
      <c r="H23" s="560">
        <v>47643</v>
      </c>
    </row>
    <row r="24" spans="1:8">
      <c r="A24" s="546">
        <v>14</v>
      </c>
      <c r="B24" s="547" t="s">
        <v>1924</v>
      </c>
      <c r="C24" s="548" t="s">
        <v>1899</v>
      </c>
      <c r="D24" s="548" t="s">
        <v>1899</v>
      </c>
      <c r="E24" s="548" t="s">
        <v>1899</v>
      </c>
      <c r="F24" s="548" t="s">
        <v>1899</v>
      </c>
      <c r="G24" s="548" t="s">
        <v>1899</v>
      </c>
      <c r="H24" s="548" t="s">
        <v>1899</v>
      </c>
    </row>
    <row r="25" spans="1:8" ht="204">
      <c r="A25" s="546">
        <v>15</v>
      </c>
      <c r="B25" s="547" t="s">
        <v>1925</v>
      </c>
      <c r="C25" s="548" t="s">
        <v>1926</v>
      </c>
      <c r="D25" s="548" t="s">
        <v>1927</v>
      </c>
      <c r="E25" s="548" t="s">
        <v>1928</v>
      </c>
      <c r="F25" s="548" t="s">
        <v>1929</v>
      </c>
      <c r="G25" s="548" t="s">
        <v>1930</v>
      </c>
      <c r="H25" s="548" t="s">
        <v>1931</v>
      </c>
    </row>
    <row r="26" spans="1:8">
      <c r="A26" s="546">
        <v>16</v>
      </c>
      <c r="B26" s="547" t="s">
        <v>1932</v>
      </c>
      <c r="C26" s="549" t="s">
        <v>1933</v>
      </c>
      <c r="D26" s="549" t="s">
        <v>1933</v>
      </c>
      <c r="E26" s="549" t="s">
        <v>1933</v>
      </c>
      <c r="F26" s="549" t="s">
        <v>1933</v>
      </c>
      <c r="G26" s="549" t="s">
        <v>1933</v>
      </c>
      <c r="H26" s="549" t="s">
        <v>1933</v>
      </c>
    </row>
    <row r="27" spans="1:8">
      <c r="A27" s="550"/>
      <c r="B27" s="551" t="s">
        <v>1934</v>
      </c>
      <c r="C27" s="552"/>
      <c r="D27" s="552"/>
      <c r="E27" s="552"/>
      <c r="F27" s="552"/>
      <c r="G27" s="554"/>
      <c r="H27" s="554"/>
    </row>
    <row r="28" spans="1:8">
      <c r="A28" s="546">
        <v>17</v>
      </c>
      <c r="B28" s="547" t="s">
        <v>1935</v>
      </c>
      <c r="C28" s="548" t="s">
        <v>1936</v>
      </c>
      <c r="D28" s="548" t="s">
        <v>1936</v>
      </c>
      <c r="E28" s="548" t="s">
        <v>1936</v>
      </c>
      <c r="F28" s="548" t="s">
        <v>1937</v>
      </c>
      <c r="G28" s="548" t="s">
        <v>1937</v>
      </c>
      <c r="H28" s="548" t="s">
        <v>1936</v>
      </c>
    </row>
    <row r="29" spans="1:8" ht="35.5" customHeight="1">
      <c r="A29" s="546">
        <v>18</v>
      </c>
      <c r="B29" s="547" t="s">
        <v>1938</v>
      </c>
      <c r="C29" s="548" t="s">
        <v>1222</v>
      </c>
      <c r="D29" s="548" t="s">
        <v>1222</v>
      </c>
      <c r="E29" s="548" t="s">
        <v>1939</v>
      </c>
      <c r="F29" s="591" t="s">
        <v>1940</v>
      </c>
      <c r="G29" s="592" t="s">
        <v>2198</v>
      </c>
      <c r="H29" s="591" t="s">
        <v>2199</v>
      </c>
    </row>
    <row r="30" spans="1:8">
      <c r="A30" s="546">
        <v>19</v>
      </c>
      <c r="B30" s="547" t="s">
        <v>1941</v>
      </c>
      <c r="C30" s="548" t="s">
        <v>1898</v>
      </c>
      <c r="D30" s="548" t="s">
        <v>1898</v>
      </c>
      <c r="E30" s="548" t="s">
        <v>1898</v>
      </c>
      <c r="F30" s="548" t="s">
        <v>1898</v>
      </c>
      <c r="G30" s="548" t="s">
        <v>1898</v>
      </c>
      <c r="H30" s="548" t="s">
        <v>1898</v>
      </c>
    </row>
    <row r="31" spans="1:8">
      <c r="A31" s="546" t="s">
        <v>706</v>
      </c>
      <c r="B31" s="547" t="s">
        <v>1943</v>
      </c>
      <c r="C31" s="548" t="s">
        <v>1944</v>
      </c>
      <c r="D31" s="548" t="s">
        <v>1944</v>
      </c>
      <c r="E31" s="548" t="s">
        <v>1945</v>
      </c>
      <c r="F31" s="548" t="s">
        <v>1945</v>
      </c>
      <c r="G31" s="548" t="s">
        <v>1945</v>
      </c>
      <c r="H31" s="548" t="s">
        <v>1945</v>
      </c>
    </row>
    <row r="32" spans="1:8">
      <c r="A32" s="546" t="s">
        <v>708</v>
      </c>
      <c r="B32" s="547" t="s">
        <v>1946</v>
      </c>
      <c r="C32" s="548" t="s">
        <v>1944</v>
      </c>
      <c r="D32" s="548" t="s">
        <v>1944</v>
      </c>
      <c r="E32" s="548" t="s">
        <v>1945</v>
      </c>
      <c r="F32" s="548" t="s">
        <v>1945</v>
      </c>
      <c r="G32" s="548" t="s">
        <v>1945</v>
      </c>
      <c r="H32" s="548" t="s">
        <v>1945</v>
      </c>
    </row>
    <row r="33" spans="1:8">
      <c r="A33" s="546">
        <v>21</v>
      </c>
      <c r="B33" s="547" t="s">
        <v>1947</v>
      </c>
      <c r="C33" s="548" t="s">
        <v>1222</v>
      </c>
      <c r="D33" s="548" t="s">
        <v>1222</v>
      </c>
      <c r="E33" s="549" t="s">
        <v>1942</v>
      </c>
      <c r="F33" s="549" t="s">
        <v>1942</v>
      </c>
      <c r="G33" s="549" t="s">
        <v>1942</v>
      </c>
      <c r="H33" s="549" t="s">
        <v>1942</v>
      </c>
    </row>
    <row r="34" spans="1:8">
      <c r="A34" s="546">
        <v>22</v>
      </c>
      <c r="B34" s="547" t="s">
        <v>1948</v>
      </c>
      <c r="C34" s="548" t="s">
        <v>1949</v>
      </c>
      <c r="D34" s="548" t="s">
        <v>1949</v>
      </c>
      <c r="E34" s="548" t="s">
        <v>1949</v>
      </c>
      <c r="F34" s="548" t="s">
        <v>1949</v>
      </c>
      <c r="G34" s="548" t="s">
        <v>1949</v>
      </c>
      <c r="H34" s="548" t="s">
        <v>1949</v>
      </c>
    </row>
    <row r="35" spans="1:8">
      <c r="A35" s="546">
        <v>23</v>
      </c>
      <c r="B35" s="547" t="s">
        <v>1950</v>
      </c>
      <c r="C35" s="548" t="s">
        <v>1951</v>
      </c>
      <c r="D35" s="548" t="s">
        <v>1951</v>
      </c>
      <c r="E35" s="548" t="s">
        <v>1951</v>
      </c>
      <c r="F35" s="548" t="s">
        <v>1951</v>
      </c>
      <c r="G35" s="548" t="s">
        <v>1951</v>
      </c>
      <c r="H35" s="548" t="s">
        <v>1951</v>
      </c>
    </row>
    <row r="36" spans="1:8">
      <c r="A36" s="546">
        <v>24</v>
      </c>
      <c r="B36" s="547" t="s">
        <v>1952</v>
      </c>
      <c r="C36" s="548" t="s">
        <v>1222</v>
      </c>
      <c r="D36" s="548" t="s">
        <v>1222</v>
      </c>
      <c r="E36" s="549" t="s">
        <v>1222</v>
      </c>
      <c r="F36" s="549" t="s">
        <v>1222</v>
      </c>
      <c r="G36" s="549" t="s">
        <v>1222</v>
      </c>
      <c r="H36" s="549" t="s">
        <v>1222</v>
      </c>
    </row>
    <row r="37" spans="1:8">
      <c r="A37" s="546">
        <v>25</v>
      </c>
      <c r="B37" s="547" t="s">
        <v>1953</v>
      </c>
      <c r="C37" s="548" t="s">
        <v>1222</v>
      </c>
      <c r="D37" s="548" t="s">
        <v>1222</v>
      </c>
      <c r="E37" s="549" t="s">
        <v>1222</v>
      </c>
      <c r="F37" s="549" t="s">
        <v>1222</v>
      </c>
      <c r="G37" s="549" t="s">
        <v>1222</v>
      </c>
      <c r="H37" s="549" t="s">
        <v>1222</v>
      </c>
    </row>
    <row r="38" spans="1:8">
      <c r="A38" s="546">
        <v>26</v>
      </c>
      <c r="B38" s="547" t="s">
        <v>1954</v>
      </c>
      <c r="C38" s="548" t="s">
        <v>1222</v>
      </c>
      <c r="D38" s="548" t="s">
        <v>1222</v>
      </c>
      <c r="E38" s="549" t="s">
        <v>1222</v>
      </c>
      <c r="F38" s="549" t="s">
        <v>1222</v>
      </c>
      <c r="G38" s="549" t="s">
        <v>1222</v>
      </c>
      <c r="H38" s="549" t="s">
        <v>1222</v>
      </c>
    </row>
    <row r="39" spans="1:8">
      <c r="A39" s="546">
        <v>27</v>
      </c>
      <c r="B39" s="547" t="s">
        <v>1955</v>
      </c>
      <c r="C39" s="548" t="s">
        <v>1222</v>
      </c>
      <c r="D39" s="548" t="s">
        <v>1222</v>
      </c>
      <c r="E39" s="549" t="s">
        <v>1222</v>
      </c>
      <c r="F39" s="549" t="s">
        <v>1222</v>
      </c>
      <c r="G39" s="549" t="s">
        <v>1222</v>
      </c>
      <c r="H39" s="549" t="s">
        <v>1222</v>
      </c>
    </row>
    <row r="40" spans="1:8">
      <c r="A40" s="546">
        <v>28</v>
      </c>
      <c r="B40" s="547" t="s">
        <v>1956</v>
      </c>
      <c r="C40" s="548" t="s">
        <v>1222</v>
      </c>
      <c r="D40" s="548" t="s">
        <v>1222</v>
      </c>
      <c r="E40" s="549" t="s">
        <v>1222</v>
      </c>
      <c r="F40" s="549" t="s">
        <v>1222</v>
      </c>
      <c r="G40" s="549" t="s">
        <v>1222</v>
      </c>
      <c r="H40" s="549" t="s">
        <v>1222</v>
      </c>
    </row>
    <row r="41" spans="1:8">
      <c r="A41" s="546">
        <v>29</v>
      </c>
      <c r="B41" s="547" t="s">
        <v>1957</v>
      </c>
      <c r="C41" s="548" t="s">
        <v>1222</v>
      </c>
      <c r="D41" s="548" t="s">
        <v>1222</v>
      </c>
      <c r="E41" s="549" t="s">
        <v>1222</v>
      </c>
      <c r="F41" s="549" t="s">
        <v>1222</v>
      </c>
      <c r="G41" s="549" t="s">
        <v>1222</v>
      </c>
      <c r="H41" s="549" t="s">
        <v>1222</v>
      </c>
    </row>
    <row r="42" spans="1:8">
      <c r="A42" s="546">
        <v>30</v>
      </c>
      <c r="B42" s="547" t="s">
        <v>1958</v>
      </c>
      <c r="C42" s="548" t="s">
        <v>1899</v>
      </c>
      <c r="D42" s="548" t="s">
        <v>1899</v>
      </c>
      <c r="E42" s="549" t="s">
        <v>1222</v>
      </c>
      <c r="F42" s="549" t="s">
        <v>1222</v>
      </c>
      <c r="G42" s="549" t="s">
        <v>1222</v>
      </c>
      <c r="H42" s="549" t="s">
        <v>1222</v>
      </c>
    </row>
    <row r="43" spans="1:8">
      <c r="A43" s="546">
        <v>31</v>
      </c>
      <c r="B43" s="547" t="s">
        <v>1959</v>
      </c>
      <c r="C43" s="548" t="s">
        <v>1960</v>
      </c>
      <c r="D43" s="548" t="s">
        <v>1960</v>
      </c>
      <c r="E43" s="549" t="s">
        <v>1222</v>
      </c>
      <c r="F43" s="549" t="s">
        <v>1222</v>
      </c>
      <c r="G43" s="549" t="s">
        <v>1222</v>
      </c>
      <c r="H43" s="549" t="s">
        <v>1222</v>
      </c>
    </row>
    <row r="44" spans="1:8">
      <c r="A44" s="546">
        <v>32</v>
      </c>
      <c r="B44" s="547" t="s">
        <v>1961</v>
      </c>
      <c r="C44" s="548" t="s">
        <v>1962</v>
      </c>
      <c r="D44" s="548" t="s">
        <v>1962</v>
      </c>
      <c r="E44" s="549" t="s">
        <v>1222</v>
      </c>
      <c r="F44" s="549" t="s">
        <v>1222</v>
      </c>
      <c r="G44" s="549" t="s">
        <v>1222</v>
      </c>
      <c r="H44" s="549" t="s">
        <v>1222</v>
      </c>
    </row>
    <row r="45" spans="1:8">
      <c r="A45" s="546">
        <v>33</v>
      </c>
      <c r="B45" s="547" t="s">
        <v>1963</v>
      </c>
      <c r="C45" s="548" t="s">
        <v>1964</v>
      </c>
      <c r="D45" s="548" t="s">
        <v>1964</v>
      </c>
      <c r="E45" s="549" t="s">
        <v>1222</v>
      </c>
      <c r="F45" s="549" t="s">
        <v>1222</v>
      </c>
      <c r="G45" s="549" t="s">
        <v>1222</v>
      </c>
      <c r="H45" s="549" t="s">
        <v>1222</v>
      </c>
    </row>
    <row r="46" spans="1:8">
      <c r="A46" s="546">
        <v>34</v>
      </c>
      <c r="B46" s="547" t="s">
        <v>1965</v>
      </c>
      <c r="C46" s="548" t="s">
        <v>1966</v>
      </c>
      <c r="D46" s="548" t="s">
        <v>1966</v>
      </c>
      <c r="E46" s="549" t="s">
        <v>1222</v>
      </c>
      <c r="F46" s="549" t="s">
        <v>1222</v>
      </c>
      <c r="G46" s="549" t="s">
        <v>1222</v>
      </c>
      <c r="H46" s="549" t="s">
        <v>1222</v>
      </c>
    </row>
    <row r="47" spans="1:8" s="38" customFormat="1">
      <c r="A47" s="1025" t="s">
        <v>1967</v>
      </c>
      <c r="B47" s="1026" t="s">
        <v>1968</v>
      </c>
      <c r="C47" s="591" t="s">
        <v>1222</v>
      </c>
      <c r="D47" s="591" t="s">
        <v>1222</v>
      </c>
      <c r="E47" s="591" t="s">
        <v>1222</v>
      </c>
      <c r="F47" s="591" t="s">
        <v>1222</v>
      </c>
      <c r="G47" s="591" t="s">
        <v>1222</v>
      </c>
      <c r="H47" s="591" t="s">
        <v>1222</v>
      </c>
    </row>
    <row r="48" spans="1:8">
      <c r="A48" s="562" t="s">
        <v>1969</v>
      </c>
      <c r="B48" s="563" t="s">
        <v>1970</v>
      </c>
      <c r="C48" s="548">
        <v>1</v>
      </c>
      <c r="D48" s="548">
        <v>1</v>
      </c>
      <c r="E48" s="549">
        <v>3</v>
      </c>
      <c r="F48" s="549">
        <v>3</v>
      </c>
      <c r="G48" s="549">
        <v>3</v>
      </c>
      <c r="H48" s="549">
        <v>3</v>
      </c>
    </row>
    <row r="49" spans="1:8" ht="84">
      <c r="A49" s="546">
        <v>35</v>
      </c>
      <c r="B49" s="555" t="s">
        <v>1971</v>
      </c>
      <c r="C49" s="548" t="s">
        <v>1972</v>
      </c>
      <c r="D49" s="548" t="s">
        <v>1972</v>
      </c>
      <c r="E49" s="548" t="s">
        <v>1973</v>
      </c>
      <c r="F49" s="548" t="s">
        <v>1973</v>
      </c>
      <c r="G49" s="548" t="s">
        <v>1973</v>
      </c>
      <c r="H49" s="548" t="s">
        <v>1973</v>
      </c>
    </row>
    <row r="50" spans="1:8">
      <c r="A50" s="546">
        <v>36</v>
      </c>
      <c r="B50" s="547" t="s">
        <v>1974</v>
      </c>
      <c r="C50" s="548" t="s">
        <v>1898</v>
      </c>
      <c r="D50" s="548" t="s">
        <v>1898</v>
      </c>
      <c r="E50" s="591" t="s">
        <v>1899</v>
      </c>
      <c r="F50" s="591" t="s">
        <v>1899</v>
      </c>
      <c r="G50" s="548" t="s">
        <v>1898</v>
      </c>
      <c r="H50" s="548" t="s">
        <v>1898</v>
      </c>
    </row>
    <row r="51" spans="1:8" ht="48">
      <c r="A51" s="546">
        <v>37</v>
      </c>
      <c r="B51" s="547" t="s">
        <v>1975</v>
      </c>
      <c r="C51" s="548" t="s">
        <v>1222</v>
      </c>
      <c r="D51" s="548" t="s">
        <v>1222</v>
      </c>
      <c r="E51" s="591" t="s">
        <v>2366</v>
      </c>
      <c r="F51" s="591" t="s">
        <v>2366</v>
      </c>
      <c r="G51" s="548" t="s">
        <v>1222</v>
      </c>
      <c r="H51" s="548" t="s">
        <v>1222</v>
      </c>
    </row>
    <row r="52" spans="1:8" ht="24">
      <c r="A52" s="562" t="s">
        <v>1976</v>
      </c>
      <c r="B52" s="563" t="s">
        <v>1977</v>
      </c>
      <c r="C52" s="564" t="s">
        <v>1978</v>
      </c>
      <c r="D52" s="564" t="s">
        <v>1978</v>
      </c>
      <c r="E52" s="564" t="s">
        <v>1979</v>
      </c>
      <c r="F52" s="564" t="s">
        <v>1980</v>
      </c>
      <c r="G52" s="564" t="s">
        <v>1981</v>
      </c>
      <c r="H52" s="564" t="s">
        <v>1982</v>
      </c>
    </row>
    <row r="53" spans="1:8">
      <c r="A53" s="824"/>
      <c r="B53" s="468"/>
      <c r="C53" s="823"/>
      <c r="D53" s="823"/>
      <c r="E53" s="825"/>
      <c r="F53" s="825"/>
      <c r="G53" s="825"/>
      <c r="H53" s="825"/>
    </row>
    <row r="54" spans="1:8">
      <c r="A54" s="565"/>
      <c r="C54" s="566"/>
      <c r="D54" s="566"/>
      <c r="E54" s="567"/>
      <c r="F54" s="567"/>
      <c r="G54" s="566"/>
      <c r="H54" s="566"/>
    </row>
  </sheetData>
  <conditionalFormatting sqref="G16">
    <cfRule type="cellIs" dxfId="6" priority="8" stopIfTrue="1" operator="lessThan">
      <formula>0</formula>
    </cfRule>
  </conditionalFormatting>
  <conditionalFormatting sqref="F16">
    <cfRule type="cellIs" dxfId="5" priority="7" stopIfTrue="1" operator="lessThan">
      <formula>0</formula>
    </cfRule>
  </conditionalFormatting>
  <conditionalFormatting sqref="E16">
    <cfRule type="cellIs" dxfId="4" priority="6" stopIfTrue="1" operator="lessThan">
      <formula>0</formula>
    </cfRule>
  </conditionalFormatting>
  <conditionalFormatting sqref="H16">
    <cfRule type="cellIs" dxfId="3" priority="4" stopIfTrue="1" operator="lessThan">
      <formula>0</formula>
    </cfRule>
  </conditionalFormatting>
  <conditionalFormatting sqref="C16">
    <cfRule type="cellIs" dxfId="2" priority="3" stopIfTrue="1" operator="lessThan">
      <formula>0</formula>
    </cfRule>
  </conditionalFormatting>
  <conditionalFormatting sqref="D16">
    <cfRule type="cellIs" dxfId="1" priority="2" stopIfTrue="1" operator="lessThan">
      <formula>0</formula>
    </cfRule>
  </conditionalFormatting>
  <conditionalFormatting sqref="E1:F3">
    <cfRule type="cellIs" dxfId="0" priority="1" stopIfTrue="1" operator="lessThan">
      <formula>0</formula>
    </cfRule>
  </conditionalFormatting>
  <hyperlinks>
    <hyperlink ref="H52" r:id="rId1" xr:uid="{677B9B3D-3E9E-4DCD-8560-4E30B9AC85A1}"/>
    <hyperlink ref="C52" r:id="rId2" xr:uid="{53E863D4-0DB9-4BEC-B817-DD13A3CCC028}"/>
    <hyperlink ref="E52" r:id="rId3" xr:uid="{3417A611-72B8-4B87-A320-9EF61E6B5911}"/>
    <hyperlink ref="F52" r:id="rId4" xr:uid="{A0680348-2DC8-4438-9BE8-19FE0E5CE531}"/>
    <hyperlink ref="G52" r:id="rId5" xr:uid="{F71A8061-110B-4806-924B-E06B4933AEF4}"/>
    <hyperlink ref="D52" r:id="rId6" xr:uid="{DA817B72-22A4-4387-9484-D2443B26D5EC}"/>
  </hyperlinks>
  <pageMargins left="0.70866141732283472" right="0.70866141732283472" top="0.74803149606299213" bottom="0.74803149606299213" header="0.31496062992125984" footer="0.31496062992125984"/>
  <pageSetup paperSize="9" scale="60" fitToWidth="3" fitToHeight="2" orientation="landscape" r:id="rId7"/>
  <customProperties>
    <customPr name="_pios_id" r:id="rId8"/>
  </customPropertie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F25EE-E5B4-4455-BC32-4E4B2F2AE199}">
  <sheetPr>
    <pageSetUpPr fitToPage="1"/>
  </sheetPr>
  <dimension ref="A1:E6"/>
  <sheetViews>
    <sheetView showGridLines="0" zoomScaleNormal="100" workbookViewId="0">
      <selection activeCell="C1" sqref="C1"/>
    </sheetView>
  </sheetViews>
  <sheetFormatPr defaultColWidth="8.58203125" defaultRowHeight="14.5"/>
  <cols>
    <col min="1" max="1" width="8.58203125" style="7"/>
    <col min="2" max="2" width="43.58203125" style="7" customWidth="1"/>
    <col min="3" max="16384" width="8.58203125" style="7"/>
  </cols>
  <sheetData>
    <row r="1" spans="1:5">
      <c r="A1" s="9"/>
      <c r="B1" s="9"/>
    </row>
    <row r="2" spans="1:5" ht="17.149999999999999" customHeight="1">
      <c r="A2" s="68">
        <v>6</v>
      </c>
      <c r="B2" s="68" t="s">
        <v>1151</v>
      </c>
      <c r="D2" s="38"/>
      <c r="E2" s="38"/>
    </row>
    <row r="3" spans="1:5" ht="10" customHeight="1">
      <c r="A3" s="65"/>
      <c r="B3" s="67"/>
      <c r="D3" s="38"/>
      <c r="E3" s="38"/>
    </row>
    <row r="4" spans="1:5" s="78" customFormat="1" ht="17.25" customHeight="1">
      <c r="A4" s="400" t="s">
        <v>2237</v>
      </c>
      <c r="B4" s="402" t="s">
        <v>1153</v>
      </c>
      <c r="C4" s="7"/>
      <c r="D4" s="469"/>
      <c r="E4" s="469"/>
    </row>
    <row r="5" spans="1:5" s="78" customFormat="1" ht="17.25" customHeight="1">
      <c r="A5" s="400" t="s">
        <v>2238</v>
      </c>
      <c r="B5" s="402" t="s">
        <v>1155</v>
      </c>
      <c r="C5" s="7"/>
      <c r="D5" s="469"/>
      <c r="E5" s="469"/>
    </row>
    <row r="6" spans="1:5" ht="17.25" customHeight="1">
      <c r="A6" s="9"/>
      <c r="B6" s="9"/>
    </row>
  </sheetData>
  <hyperlinks>
    <hyperlink ref="B4" location="'Table 6.1'!A1" display="Compliance with regulatory disclosure requirements" xr:uid="{922A64C1-5972-4B6F-961D-96F95BB60029}"/>
    <hyperlink ref="B5" location="'Table 6.2'!A1" display="Immaterial items not disclosed" xr:uid="{73971E05-422D-47E5-BEFC-39B1158805D1}"/>
  </hyperlinks>
  <pageMargins left="0.7" right="0.7" top="0.75" bottom="0.75" header="0.3" footer="0.3"/>
  <pageSetup paperSize="9" fitToHeight="0" orientation="portrait" r:id="rId1"/>
  <customProperties>
    <customPr name="_pios_id" r:id="rId2"/>
  </customPropertie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829BB-E6DD-48AD-BDDD-9E0EC8DF135A}">
  <sheetPr>
    <pageSetUpPr fitToPage="1"/>
  </sheetPr>
  <dimension ref="A1:D341"/>
  <sheetViews>
    <sheetView showGridLines="0" zoomScaleNormal="100" workbookViewId="0">
      <selection activeCell="E1" sqref="E1"/>
    </sheetView>
  </sheetViews>
  <sheetFormatPr defaultColWidth="8.58203125" defaultRowHeight="15" customHeight="1"/>
  <cols>
    <col min="1" max="1" width="4.33203125" style="471" customWidth="1"/>
    <col min="2" max="2" width="3.5" style="471" customWidth="1"/>
    <col min="3" max="3" width="98.25" style="471" customWidth="1"/>
    <col min="4" max="4" width="43.33203125" style="779" customWidth="1"/>
    <col min="5" max="5" width="29.58203125" style="471" customWidth="1"/>
    <col min="6" max="16384" width="8.58203125" style="471"/>
  </cols>
  <sheetData>
    <row r="1" spans="1:4" ht="21" customHeight="1">
      <c r="A1" s="470" t="s">
        <v>2236</v>
      </c>
      <c r="B1" s="6"/>
      <c r="C1" s="6"/>
      <c r="D1" s="103"/>
    </row>
    <row r="2" spans="1:4" ht="15" customHeight="1">
      <c r="A2" s="6"/>
      <c r="B2" s="6"/>
      <c r="C2" s="6"/>
      <c r="D2" s="103"/>
    </row>
    <row r="3" spans="1:4" ht="15" customHeight="1">
      <c r="A3" s="6"/>
      <c r="B3" s="6"/>
      <c r="C3" s="6"/>
      <c r="D3" s="103"/>
    </row>
    <row r="4" spans="1:4" ht="15" customHeight="1">
      <c r="A4" s="87" t="s">
        <v>1156</v>
      </c>
      <c r="B4" s="87"/>
      <c r="C4" s="87"/>
      <c r="D4" s="87" t="s">
        <v>944</v>
      </c>
    </row>
    <row r="5" spans="1:4" ht="15" customHeight="1">
      <c r="A5" s="1017" t="s">
        <v>1157</v>
      </c>
      <c r="B5" s="1018"/>
      <c r="C5" s="1019"/>
      <c r="D5" s="775"/>
    </row>
    <row r="6" spans="1:4" ht="15" customHeight="1">
      <c r="A6" s="472" t="s">
        <v>1158</v>
      </c>
      <c r="B6" s="472"/>
      <c r="C6" s="472"/>
      <c r="D6" s="476"/>
    </row>
    <row r="7" spans="1:4" ht="33" customHeight="1">
      <c r="A7" s="1008" t="s">
        <v>1159</v>
      </c>
      <c r="B7" s="1010"/>
      <c r="C7" s="1009"/>
      <c r="D7" s="473" t="s">
        <v>2320</v>
      </c>
    </row>
    <row r="8" spans="1:4" ht="25" customHeight="1">
      <c r="A8" s="1008" t="s">
        <v>1160</v>
      </c>
      <c r="B8" s="1010"/>
      <c r="C8" s="1009"/>
      <c r="D8" s="474" t="s">
        <v>4</v>
      </c>
    </row>
    <row r="9" spans="1:4" ht="43" customHeight="1">
      <c r="A9" s="1008" t="s">
        <v>1161</v>
      </c>
      <c r="B9" s="1010"/>
      <c r="C9" s="1009"/>
      <c r="D9" s="475" t="s">
        <v>1162</v>
      </c>
    </row>
    <row r="10" spans="1:4" ht="22.5" customHeight="1">
      <c r="A10" s="1008" t="s">
        <v>1163</v>
      </c>
      <c r="B10" s="1010"/>
      <c r="C10" s="1009"/>
      <c r="D10" s="475" t="s">
        <v>2371</v>
      </c>
    </row>
    <row r="11" spans="1:4" ht="45.65" customHeight="1">
      <c r="A11" s="1008" t="s">
        <v>1164</v>
      </c>
      <c r="B11" s="1010"/>
      <c r="C11" s="1009"/>
      <c r="D11" s="475" t="s">
        <v>1162</v>
      </c>
    </row>
    <row r="12" spans="1:4" ht="34" customHeight="1">
      <c r="A12" s="1008" t="s">
        <v>1165</v>
      </c>
      <c r="B12" s="1010"/>
      <c r="C12" s="1009"/>
      <c r="D12" s="475" t="s">
        <v>1162</v>
      </c>
    </row>
    <row r="13" spans="1:4" ht="23.15" customHeight="1">
      <c r="A13" s="1020" t="s">
        <v>1166</v>
      </c>
      <c r="B13" s="1021"/>
      <c r="C13" s="1022"/>
      <c r="D13" s="474" t="s">
        <v>1167</v>
      </c>
    </row>
    <row r="14" spans="1:4" ht="15" customHeight="1">
      <c r="A14" s="1014" t="s">
        <v>1168</v>
      </c>
      <c r="B14" s="1015"/>
      <c r="C14" s="1016"/>
      <c r="D14" s="476"/>
    </row>
    <row r="15" spans="1:4" ht="15" customHeight="1">
      <c r="A15" s="472" t="s">
        <v>1169</v>
      </c>
      <c r="B15" s="472"/>
      <c r="C15" s="472"/>
      <c r="D15" s="476"/>
    </row>
    <row r="16" spans="1:4" ht="25" customHeight="1">
      <c r="A16" s="1008" t="s">
        <v>1170</v>
      </c>
      <c r="B16" s="1010"/>
      <c r="C16" s="1009"/>
      <c r="D16" s="474" t="s">
        <v>2238</v>
      </c>
    </row>
    <row r="17" spans="1:4" ht="21" customHeight="1">
      <c r="A17" s="1008" t="s">
        <v>1171</v>
      </c>
      <c r="B17" s="1010"/>
      <c r="C17" s="1009"/>
      <c r="D17" s="474" t="s">
        <v>2238</v>
      </c>
    </row>
    <row r="18" spans="1:4" ht="15" customHeight="1">
      <c r="A18" s="1014" t="s">
        <v>1172</v>
      </c>
      <c r="B18" s="1015"/>
      <c r="C18" s="1016"/>
      <c r="D18" s="476"/>
    </row>
    <row r="19" spans="1:4" ht="15" customHeight="1">
      <c r="A19" s="472" t="s">
        <v>1173</v>
      </c>
      <c r="B19" s="472"/>
      <c r="C19" s="472"/>
      <c r="D19" s="476"/>
    </row>
    <row r="20" spans="1:4" ht="56.15" customHeight="1">
      <c r="A20" s="1008" t="s">
        <v>1174</v>
      </c>
      <c r="B20" s="1010"/>
      <c r="C20" s="1009"/>
      <c r="D20" s="475" t="s">
        <v>1175</v>
      </c>
    </row>
    <row r="21" spans="1:4" ht="26.5" customHeight="1">
      <c r="A21" s="1008" t="s">
        <v>1176</v>
      </c>
      <c r="B21" s="1010"/>
      <c r="C21" s="1009"/>
      <c r="D21" s="475" t="s">
        <v>1177</v>
      </c>
    </row>
    <row r="22" spans="1:4" ht="43.5" customHeight="1">
      <c r="A22" s="1008" t="s">
        <v>1178</v>
      </c>
      <c r="B22" s="1010"/>
      <c r="C22" s="1009"/>
      <c r="D22" s="475" t="s">
        <v>1179</v>
      </c>
    </row>
    <row r="23" spans="1:4" ht="15" customHeight="1">
      <c r="A23" s="472" t="s">
        <v>1180</v>
      </c>
      <c r="B23" s="472"/>
      <c r="C23" s="472"/>
      <c r="D23" s="476"/>
    </row>
    <row r="24" spans="1:4" ht="15" customHeight="1">
      <c r="A24" s="472" t="s">
        <v>1181</v>
      </c>
      <c r="B24" s="472"/>
      <c r="C24" s="472"/>
      <c r="D24" s="476"/>
    </row>
    <row r="25" spans="1:4" ht="15" customHeight="1">
      <c r="A25" s="474" t="s">
        <v>1182</v>
      </c>
      <c r="B25" s="474"/>
      <c r="C25" s="474"/>
      <c r="D25" s="776"/>
    </row>
    <row r="26" spans="1:4" ht="25" customHeight="1">
      <c r="A26" s="474" t="s">
        <v>1183</v>
      </c>
      <c r="B26" s="474" t="s">
        <v>1184</v>
      </c>
      <c r="C26" s="474"/>
      <c r="D26" s="475" t="s">
        <v>1177</v>
      </c>
    </row>
    <row r="27" spans="1:4" ht="13" customHeight="1">
      <c r="A27" s="474" t="s">
        <v>1185</v>
      </c>
      <c r="B27" s="474" t="s">
        <v>1186</v>
      </c>
      <c r="C27" s="474"/>
      <c r="D27" s="1011" t="s">
        <v>1187</v>
      </c>
    </row>
    <row r="28" spans="1:4" ht="15" customHeight="1">
      <c r="A28" s="474"/>
      <c r="B28" s="474" t="s">
        <v>1188</v>
      </c>
      <c r="C28" s="474" t="s">
        <v>1189</v>
      </c>
      <c r="D28" s="1012"/>
    </row>
    <row r="29" spans="1:4" ht="15" customHeight="1">
      <c r="A29" s="474"/>
      <c r="B29" s="474" t="s">
        <v>1190</v>
      </c>
      <c r="C29" s="474" t="s">
        <v>1191</v>
      </c>
      <c r="D29" s="1012"/>
    </row>
    <row r="30" spans="1:4" ht="15" customHeight="1">
      <c r="A30" s="474"/>
      <c r="B30" s="474" t="s">
        <v>1192</v>
      </c>
      <c r="C30" s="474" t="s">
        <v>1193</v>
      </c>
      <c r="D30" s="1012"/>
    </row>
    <row r="31" spans="1:4" ht="15" customHeight="1">
      <c r="A31" s="474"/>
      <c r="B31" s="474" t="s">
        <v>1194</v>
      </c>
      <c r="C31" s="474" t="s">
        <v>1195</v>
      </c>
      <c r="D31" s="1012"/>
    </row>
    <row r="32" spans="1:4" ht="15" customHeight="1">
      <c r="A32" s="474"/>
      <c r="B32" s="474" t="s">
        <v>1196</v>
      </c>
      <c r="C32" s="474" t="s">
        <v>1197</v>
      </c>
      <c r="D32" s="1012"/>
    </row>
    <row r="33" spans="1:4" ht="15" customHeight="1">
      <c r="A33" s="474"/>
      <c r="B33" s="474" t="s">
        <v>1198</v>
      </c>
      <c r="C33" s="474" t="s">
        <v>1199</v>
      </c>
      <c r="D33" s="1012"/>
    </row>
    <row r="34" spans="1:4" ht="15" customHeight="1">
      <c r="A34" s="474"/>
      <c r="B34" s="474" t="s">
        <v>1200</v>
      </c>
      <c r="C34" s="474" t="s">
        <v>1201</v>
      </c>
      <c r="D34" s="1012"/>
    </row>
    <row r="35" spans="1:4" ht="15" customHeight="1">
      <c r="A35" s="474"/>
      <c r="B35" s="474" t="s">
        <v>1202</v>
      </c>
      <c r="C35" s="474" t="s">
        <v>1203</v>
      </c>
      <c r="D35" s="1012"/>
    </row>
    <row r="36" spans="1:4" ht="15" customHeight="1">
      <c r="A36" s="474"/>
      <c r="B36" s="474" t="s">
        <v>1204</v>
      </c>
      <c r="C36" s="474" t="s">
        <v>1205</v>
      </c>
      <c r="D36" s="1012"/>
    </row>
    <row r="37" spans="1:4" ht="15" customHeight="1">
      <c r="A37" s="474"/>
      <c r="B37" s="474" t="s">
        <v>1206</v>
      </c>
      <c r="C37" s="474" t="s">
        <v>1207</v>
      </c>
      <c r="D37" s="1012"/>
    </row>
    <row r="38" spans="1:4" ht="15" customHeight="1">
      <c r="A38" s="474"/>
      <c r="B38" s="474" t="s">
        <v>1208</v>
      </c>
      <c r="C38" s="474" t="s">
        <v>1209</v>
      </c>
      <c r="D38" s="1012"/>
    </row>
    <row r="39" spans="1:4" ht="15" customHeight="1">
      <c r="A39" s="474"/>
      <c r="B39" s="474" t="s">
        <v>1210</v>
      </c>
      <c r="C39" s="474" t="s">
        <v>1211</v>
      </c>
      <c r="D39" s="1012"/>
    </row>
    <row r="40" spans="1:4" ht="15" customHeight="1">
      <c r="A40" s="474"/>
      <c r="B40" s="474" t="s">
        <v>1212</v>
      </c>
      <c r="C40" s="474" t="s">
        <v>1213</v>
      </c>
      <c r="D40" s="1012"/>
    </row>
    <row r="41" spans="1:4" ht="15" customHeight="1">
      <c r="A41" s="474"/>
      <c r="B41" s="474" t="s">
        <v>1214</v>
      </c>
      <c r="C41" s="474" t="s">
        <v>1215</v>
      </c>
      <c r="D41" s="1012"/>
    </row>
    <row r="42" spans="1:4" ht="15" customHeight="1">
      <c r="A42" s="474" t="s">
        <v>1216</v>
      </c>
      <c r="B42" s="474" t="s">
        <v>1217</v>
      </c>
      <c r="C42" s="474"/>
      <c r="D42" s="1012"/>
    </row>
    <row r="43" spans="1:4" ht="15" customHeight="1">
      <c r="A43" s="474"/>
      <c r="B43" s="474" t="s">
        <v>1188</v>
      </c>
      <c r="C43" s="474" t="s">
        <v>1218</v>
      </c>
      <c r="D43" s="1012"/>
    </row>
    <row r="44" spans="1:4" ht="15" customHeight="1">
      <c r="A44" s="474"/>
      <c r="B44" s="474" t="s">
        <v>1190</v>
      </c>
      <c r="C44" s="474" t="s">
        <v>1219</v>
      </c>
      <c r="D44" s="1012"/>
    </row>
    <row r="45" spans="1:4" ht="15" customHeight="1">
      <c r="A45" s="474"/>
      <c r="B45" s="474" t="s">
        <v>1192</v>
      </c>
      <c r="C45" s="474" t="s">
        <v>1220</v>
      </c>
      <c r="D45" s="1013"/>
    </row>
    <row r="46" spans="1:4" ht="22" customHeight="1">
      <c r="A46" s="1008" t="s">
        <v>1221</v>
      </c>
      <c r="B46" s="1010"/>
      <c r="C46" s="1009"/>
      <c r="D46" s="474" t="s">
        <v>1222</v>
      </c>
    </row>
    <row r="47" spans="1:4" ht="15" customHeight="1">
      <c r="A47" s="474" t="s">
        <v>1183</v>
      </c>
      <c r="B47" s="474" t="s">
        <v>1184</v>
      </c>
      <c r="C47" s="474"/>
      <c r="D47" s="474" t="s">
        <v>1222</v>
      </c>
    </row>
    <row r="48" spans="1:4" ht="15" customHeight="1">
      <c r="A48" s="474" t="s">
        <v>1185</v>
      </c>
      <c r="B48" s="474" t="s">
        <v>1223</v>
      </c>
      <c r="C48" s="474"/>
      <c r="D48" s="474" t="s">
        <v>1222</v>
      </c>
    </row>
    <row r="49" spans="1:4" ht="21.65" customHeight="1">
      <c r="A49" s="1008" t="s">
        <v>1224</v>
      </c>
      <c r="B49" s="1010"/>
      <c r="C49" s="1009"/>
      <c r="D49" s="474" t="s">
        <v>1222</v>
      </c>
    </row>
    <row r="50" spans="1:4" s="477" customFormat="1" ht="15" customHeight="1">
      <c r="A50" s="472" t="s">
        <v>1225</v>
      </c>
      <c r="B50" s="472"/>
      <c r="C50" s="472"/>
      <c r="D50" s="476"/>
    </row>
    <row r="51" spans="1:4" s="477" customFormat="1" ht="15" customHeight="1">
      <c r="A51" s="472" t="s">
        <v>1226</v>
      </c>
      <c r="B51" s="472"/>
      <c r="C51" s="472"/>
      <c r="D51" s="472" t="s">
        <v>1222</v>
      </c>
    </row>
    <row r="52" spans="1:4" ht="15" customHeight="1">
      <c r="A52" s="472" t="s">
        <v>1227</v>
      </c>
      <c r="B52" s="472"/>
      <c r="C52" s="472"/>
      <c r="D52" s="472"/>
    </row>
    <row r="53" spans="1:4" ht="15" customHeight="1">
      <c r="A53" s="472" t="s">
        <v>1228</v>
      </c>
      <c r="B53" s="472"/>
      <c r="C53" s="472"/>
      <c r="D53" s="472" t="s">
        <v>1222</v>
      </c>
    </row>
    <row r="54" spans="1:4" ht="15" customHeight="1">
      <c r="A54" s="1014" t="s">
        <v>1229</v>
      </c>
      <c r="B54" s="1015"/>
      <c r="C54" s="1016"/>
      <c r="D54" s="476"/>
    </row>
    <row r="55" spans="1:4" ht="15" customHeight="1">
      <c r="A55" s="472" t="s">
        <v>1230</v>
      </c>
      <c r="B55" s="472"/>
      <c r="C55" s="472"/>
      <c r="D55" s="476"/>
    </row>
    <row r="56" spans="1:4" ht="35.15" customHeight="1">
      <c r="A56" s="1008" t="s">
        <v>1231</v>
      </c>
      <c r="B56" s="1010"/>
      <c r="C56" s="1009"/>
      <c r="D56" s="474" t="s">
        <v>1232</v>
      </c>
    </row>
    <row r="57" spans="1:4" ht="31.5" customHeight="1">
      <c r="A57" s="1008" t="s">
        <v>1233</v>
      </c>
      <c r="B57" s="1010"/>
      <c r="C57" s="1009"/>
      <c r="D57" s="474" t="s">
        <v>1232</v>
      </c>
    </row>
    <row r="58" spans="1:4" ht="15" customHeight="1">
      <c r="A58" s="1014" t="s">
        <v>1234</v>
      </c>
      <c r="B58" s="1015"/>
      <c r="C58" s="1016"/>
      <c r="D58" s="476"/>
    </row>
    <row r="59" spans="1:4" ht="15" customHeight="1">
      <c r="A59" s="472" t="s">
        <v>1235</v>
      </c>
      <c r="B59" s="472"/>
      <c r="C59" s="472"/>
      <c r="D59" s="476"/>
    </row>
    <row r="60" spans="1:4" s="477" customFormat="1" ht="15" customHeight="1">
      <c r="A60" s="1014" t="s">
        <v>1236</v>
      </c>
      <c r="B60" s="1015"/>
      <c r="C60" s="1016"/>
      <c r="D60" s="476"/>
    </row>
    <row r="61" spans="1:4" s="477" customFormat="1" ht="15" customHeight="1">
      <c r="A61" s="472" t="s">
        <v>1237</v>
      </c>
      <c r="B61" s="472"/>
      <c r="C61" s="472"/>
      <c r="D61" s="476"/>
    </row>
    <row r="62" spans="1:4" ht="23.15" customHeight="1">
      <c r="A62" s="1008" t="s">
        <v>1238</v>
      </c>
      <c r="B62" s="1010"/>
      <c r="C62" s="1009"/>
      <c r="D62" s="776"/>
    </row>
    <row r="63" spans="1:4" ht="34" customHeight="1">
      <c r="A63" s="474" t="s">
        <v>1183</v>
      </c>
      <c r="B63" s="1008" t="s">
        <v>1239</v>
      </c>
      <c r="C63" s="1009"/>
      <c r="D63" s="475" t="s">
        <v>2372</v>
      </c>
    </row>
    <row r="64" spans="1:4" ht="33" customHeight="1">
      <c r="A64" s="474" t="s">
        <v>1185</v>
      </c>
      <c r="B64" s="1008" t="s">
        <v>1241</v>
      </c>
      <c r="C64" s="1009"/>
      <c r="D64" s="475" t="s">
        <v>1240</v>
      </c>
    </row>
    <row r="65" spans="1:4" ht="44.5" customHeight="1">
      <c r="A65" s="474" t="s">
        <v>1216</v>
      </c>
      <c r="B65" s="1008" t="s">
        <v>1242</v>
      </c>
      <c r="C65" s="1009"/>
      <c r="D65" s="475" t="s">
        <v>2373</v>
      </c>
    </row>
    <row r="66" spans="1:4" ht="42.65" customHeight="1">
      <c r="A66" s="474" t="s">
        <v>1243</v>
      </c>
      <c r="B66" s="1008" t="s">
        <v>1244</v>
      </c>
      <c r="C66" s="1009"/>
      <c r="D66" s="475" t="s">
        <v>2374</v>
      </c>
    </row>
    <row r="67" spans="1:4" ht="45" customHeight="1">
      <c r="A67" s="474" t="s">
        <v>1245</v>
      </c>
      <c r="B67" s="1008" t="s">
        <v>1246</v>
      </c>
      <c r="C67" s="1009"/>
      <c r="D67" s="475" t="s">
        <v>2375</v>
      </c>
    </row>
    <row r="68" spans="1:4" ht="43.5" customHeight="1">
      <c r="A68" s="474" t="s">
        <v>1247</v>
      </c>
      <c r="B68" s="1008" t="s">
        <v>1248</v>
      </c>
      <c r="C68" s="1009"/>
      <c r="D68" s="475" t="s">
        <v>2375</v>
      </c>
    </row>
    <row r="69" spans="1:4" ht="43" customHeight="1">
      <c r="A69" s="474"/>
      <c r="B69" s="1008" t="s">
        <v>1249</v>
      </c>
      <c r="C69" s="1009" t="s">
        <v>1250</v>
      </c>
      <c r="D69" s="475" t="s">
        <v>2375</v>
      </c>
    </row>
    <row r="70" spans="1:4" ht="33" customHeight="1">
      <c r="A70" s="474"/>
      <c r="B70" s="1008" t="s">
        <v>1251</v>
      </c>
      <c r="C70" s="1009" t="s">
        <v>1252</v>
      </c>
      <c r="D70" s="475" t="s">
        <v>2376</v>
      </c>
    </row>
    <row r="71" spans="1:4" ht="15" customHeight="1">
      <c r="A71" s="1008" t="s">
        <v>1253</v>
      </c>
      <c r="B71" s="1010"/>
      <c r="C71" s="1009"/>
      <c r="D71" s="776"/>
    </row>
    <row r="72" spans="1:4" ht="12">
      <c r="A72" s="474" t="s">
        <v>1183</v>
      </c>
      <c r="B72" s="1008" t="s">
        <v>1254</v>
      </c>
      <c r="C72" s="1009"/>
      <c r="D72" s="1011" t="s">
        <v>2321</v>
      </c>
    </row>
    <row r="73" spans="1:4" ht="12">
      <c r="A73" s="474" t="s">
        <v>1185</v>
      </c>
      <c r="B73" s="1008" t="s">
        <v>1255</v>
      </c>
      <c r="C73" s="1009"/>
      <c r="D73" s="1012"/>
    </row>
    <row r="74" spans="1:4" ht="22.5" customHeight="1">
      <c r="A74" s="474" t="s">
        <v>1216</v>
      </c>
      <c r="B74" s="1008" t="s">
        <v>1256</v>
      </c>
      <c r="C74" s="1009"/>
      <c r="D74" s="1012"/>
    </row>
    <row r="75" spans="1:4" ht="12">
      <c r="A75" s="474" t="s">
        <v>1243</v>
      </c>
      <c r="B75" s="1008" t="s">
        <v>1257</v>
      </c>
      <c r="C75" s="1009"/>
      <c r="D75" s="1012"/>
    </row>
    <row r="76" spans="1:4" ht="12">
      <c r="A76" s="474" t="s">
        <v>1245</v>
      </c>
      <c r="B76" s="1008" t="s">
        <v>1258</v>
      </c>
      <c r="C76" s="1009"/>
      <c r="D76" s="1013"/>
    </row>
    <row r="77" spans="1:4" s="477" customFormat="1" ht="15" customHeight="1">
      <c r="A77" s="1014" t="s">
        <v>1259</v>
      </c>
      <c r="B77" s="1015"/>
      <c r="C77" s="1016"/>
      <c r="D77" s="476"/>
    </row>
    <row r="78" spans="1:4" s="477" customFormat="1" ht="15" customHeight="1">
      <c r="A78" s="472" t="s">
        <v>1260</v>
      </c>
      <c r="B78" s="472"/>
      <c r="C78" s="472"/>
      <c r="D78" s="476"/>
    </row>
    <row r="79" spans="1:4" ht="15" customHeight="1">
      <c r="A79" s="474" t="s">
        <v>1261</v>
      </c>
      <c r="B79" s="474"/>
      <c r="C79" s="474"/>
      <c r="D79" s="776"/>
    </row>
    <row r="80" spans="1:4" ht="23.5" customHeight="1">
      <c r="A80" s="474" t="s">
        <v>1183</v>
      </c>
      <c r="B80" s="474" t="s">
        <v>1262</v>
      </c>
      <c r="C80" s="474"/>
      <c r="D80" s="475" t="s">
        <v>2322</v>
      </c>
    </row>
    <row r="81" spans="1:4" ht="65.150000000000006" customHeight="1">
      <c r="A81" s="474" t="s">
        <v>1185</v>
      </c>
      <c r="B81" s="1008" t="s">
        <v>1263</v>
      </c>
      <c r="C81" s="1009"/>
      <c r="D81" s="474" t="s">
        <v>2327</v>
      </c>
    </row>
    <row r="82" spans="1:4" ht="25.5" customHeight="1">
      <c r="A82" s="474" t="s">
        <v>1216</v>
      </c>
      <c r="B82" s="1008" t="s">
        <v>1264</v>
      </c>
      <c r="C82" s="1009"/>
      <c r="D82" s="474" t="s">
        <v>2328</v>
      </c>
    </row>
    <row r="83" spans="1:4" ht="42" customHeight="1">
      <c r="A83" s="474" t="s">
        <v>1243</v>
      </c>
      <c r="B83" s="1008" t="s">
        <v>1265</v>
      </c>
      <c r="C83" s="1009"/>
      <c r="D83" s="474" t="s">
        <v>2328</v>
      </c>
    </row>
    <row r="84" spans="1:4" ht="40.5" customHeight="1">
      <c r="A84" s="474" t="s">
        <v>1245</v>
      </c>
      <c r="B84" s="1008" t="s">
        <v>1266</v>
      </c>
      <c r="C84" s="1009"/>
      <c r="D84" s="474" t="s">
        <v>2329</v>
      </c>
    </row>
    <row r="85" spans="1:4" ht="26.15" customHeight="1">
      <c r="A85" s="474" t="s">
        <v>1247</v>
      </c>
      <c r="B85" s="1008" t="s">
        <v>1267</v>
      </c>
      <c r="C85" s="1009"/>
      <c r="D85" s="474" t="s">
        <v>2330</v>
      </c>
    </row>
    <row r="86" spans="1:4" ht="26.5" customHeight="1">
      <c r="A86" s="474" t="s">
        <v>1268</v>
      </c>
      <c r="B86" s="1008" t="s">
        <v>1269</v>
      </c>
      <c r="C86" s="1009"/>
      <c r="D86" s="474" t="s">
        <v>1222</v>
      </c>
    </row>
    <row r="87" spans="1:4" ht="27" customHeight="1">
      <c r="A87" s="474" t="s">
        <v>1270</v>
      </c>
      <c r="B87" s="1008" t="s">
        <v>1271</v>
      </c>
      <c r="C87" s="1009"/>
      <c r="D87" s="474" t="s">
        <v>1222</v>
      </c>
    </row>
    <row r="88" spans="1:4" s="477" customFormat="1" ht="15" customHeight="1">
      <c r="A88" s="472" t="s">
        <v>1272</v>
      </c>
      <c r="B88" s="472"/>
      <c r="C88" s="472"/>
      <c r="D88" s="476"/>
    </row>
    <row r="89" spans="1:4" s="477" customFormat="1" ht="15" customHeight="1">
      <c r="A89" s="472" t="s">
        <v>1273</v>
      </c>
      <c r="B89" s="472"/>
      <c r="C89" s="472"/>
      <c r="D89" s="476"/>
    </row>
    <row r="90" spans="1:4" ht="15" customHeight="1">
      <c r="A90" s="474" t="s">
        <v>1274</v>
      </c>
      <c r="B90" s="474"/>
      <c r="C90" s="474"/>
      <c r="D90" s="776"/>
    </row>
    <row r="91" spans="1:4" ht="22" customHeight="1">
      <c r="A91" s="474" t="s">
        <v>1183</v>
      </c>
      <c r="B91" s="1008" t="s">
        <v>1275</v>
      </c>
      <c r="C91" s="1009"/>
      <c r="D91" s="474" t="s">
        <v>2331</v>
      </c>
    </row>
    <row r="92" spans="1:4" ht="15" customHeight="1">
      <c r="A92" s="474" t="s">
        <v>1185</v>
      </c>
      <c r="B92" s="474" t="s">
        <v>1276</v>
      </c>
      <c r="C92" s="474"/>
      <c r="D92" s="474" t="s">
        <v>2332</v>
      </c>
    </row>
    <row r="93" spans="1:4" ht="15" customHeight="1">
      <c r="A93" s="474" t="s">
        <v>1216</v>
      </c>
      <c r="B93" s="474" t="s">
        <v>1277</v>
      </c>
      <c r="C93" s="474"/>
      <c r="D93" s="474" t="s">
        <v>2332</v>
      </c>
    </row>
    <row r="94" spans="1:4" ht="15" customHeight="1">
      <c r="A94" s="474" t="s">
        <v>1243</v>
      </c>
      <c r="B94" s="474" t="s">
        <v>1278</v>
      </c>
      <c r="C94" s="474"/>
      <c r="D94" s="474" t="s">
        <v>2331</v>
      </c>
    </row>
    <row r="95" spans="1:4" ht="15" customHeight="1">
      <c r="A95" s="474"/>
      <c r="B95" s="474" t="s">
        <v>1188</v>
      </c>
      <c r="C95" s="474" t="s">
        <v>1279</v>
      </c>
      <c r="D95" s="474" t="s">
        <v>2331</v>
      </c>
    </row>
    <row r="96" spans="1:4" ht="15" customHeight="1">
      <c r="A96" s="474"/>
      <c r="B96" s="474" t="s">
        <v>1190</v>
      </c>
      <c r="C96" s="474" t="s">
        <v>1280</v>
      </c>
      <c r="D96" s="474" t="s">
        <v>2331</v>
      </c>
    </row>
    <row r="97" spans="1:4" ht="15" customHeight="1">
      <c r="A97" s="474"/>
      <c r="B97" s="474" t="s">
        <v>1192</v>
      </c>
      <c r="C97" s="474" t="s">
        <v>1281</v>
      </c>
      <c r="D97" s="474" t="s">
        <v>2331</v>
      </c>
    </row>
    <row r="98" spans="1:4" ht="22.5" customHeight="1">
      <c r="A98" s="474" t="s">
        <v>1245</v>
      </c>
      <c r="B98" s="1008" t="s">
        <v>1282</v>
      </c>
      <c r="C98" s="1009"/>
      <c r="D98" s="474" t="s">
        <v>2331</v>
      </c>
    </row>
    <row r="99" spans="1:4" ht="23.5" customHeight="1">
      <c r="A99" s="474" t="s">
        <v>1247</v>
      </c>
      <c r="B99" s="1008" t="s">
        <v>1283</v>
      </c>
      <c r="C99" s="1009"/>
      <c r="D99" s="474" t="s">
        <v>1222</v>
      </c>
    </row>
    <row r="100" spans="1:4" ht="15" customHeight="1">
      <c r="A100" s="472" t="s">
        <v>1284</v>
      </c>
      <c r="B100" s="472"/>
      <c r="C100" s="472"/>
      <c r="D100" s="476"/>
    </row>
    <row r="101" spans="1:4" ht="15" customHeight="1">
      <c r="A101" s="472" t="s">
        <v>1285</v>
      </c>
      <c r="B101" s="472"/>
      <c r="C101" s="472"/>
      <c r="D101" s="476"/>
    </row>
    <row r="102" spans="1:4" ht="15" customHeight="1">
      <c r="A102" s="474" t="s">
        <v>1286</v>
      </c>
      <c r="B102" s="474"/>
      <c r="C102" s="474"/>
      <c r="D102" s="474" t="s">
        <v>1222</v>
      </c>
    </row>
    <row r="103" spans="1:4" ht="15" customHeight="1">
      <c r="A103" s="474" t="s">
        <v>1183</v>
      </c>
      <c r="B103" s="474" t="s">
        <v>1287</v>
      </c>
      <c r="C103" s="474"/>
      <c r="D103" s="474" t="s">
        <v>1222</v>
      </c>
    </row>
    <row r="104" spans="1:4" ht="15" customHeight="1">
      <c r="A104" s="474" t="s">
        <v>1185</v>
      </c>
      <c r="B104" s="474" t="s">
        <v>1288</v>
      </c>
      <c r="C104" s="474"/>
      <c r="D104" s="474" t="s">
        <v>1222</v>
      </c>
    </row>
    <row r="105" spans="1:4" ht="22" customHeight="1">
      <c r="A105" s="474" t="s">
        <v>1216</v>
      </c>
      <c r="B105" s="1008" t="s">
        <v>1289</v>
      </c>
      <c r="C105" s="1009"/>
      <c r="D105" s="474" t="s">
        <v>1222</v>
      </c>
    </row>
    <row r="106" spans="1:4" ht="15" customHeight="1">
      <c r="A106" s="474" t="s">
        <v>1243</v>
      </c>
      <c r="B106" s="474" t="s">
        <v>1290</v>
      </c>
      <c r="C106" s="474"/>
      <c r="D106" s="474" t="s">
        <v>1222</v>
      </c>
    </row>
    <row r="107" spans="1:4" ht="15" customHeight="1">
      <c r="A107" s="472" t="s">
        <v>1291</v>
      </c>
      <c r="B107" s="472"/>
      <c r="C107" s="472"/>
      <c r="D107" s="476"/>
    </row>
    <row r="108" spans="1:4" ht="15" customHeight="1">
      <c r="A108" s="472" t="s">
        <v>1292</v>
      </c>
      <c r="B108" s="472"/>
      <c r="C108" s="472"/>
      <c r="D108" s="476"/>
    </row>
    <row r="109" spans="1:4" ht="21" customHeight="1">
      <c r="A109" s="1008" t="s">
        <v>1293</v>
      </c>
      <c r="B109" s="1010"/>
      <c r="C109" s="1009"/>
      <c r="D109" s="776"/>
    </row>
    <row r="110" spans="1:4" ht="21.5">
      <c r="A110" s="474" t="s">
        <v>1183</v>
      </c>
      <c r="B110" s="1008" t="s">
        <v>1294</v>
      </c>
      <c r="C110" s="1009"/>
      <c r="D110" s="475" t="s">
        <v>2377</v>
      </c>
    </row>
    <row r="111" spans="1:4" ht="22.5" customHeight="1">
      <c r="A111" s="474" t="s">
        <v>1185</v>
      </c>
      <c r="B111" s="1008" t="s">
        <v>1295</v>
      </c>
      <c r="C111" s="1009"/>
      <c r="D111" s="474" t="s">
        <v>1296</v>
      </c>
    </row>
    <row r="112" spans="1:4" ht="25" customHeight="1">
      <c r="A112" s="474" t="s">
        <v>1216</v>
      </c>
      <c r="B112" s="1008" t="s">
        <v>1297</v>
      </c>
      <c r="C112" s="1009"/>
      <c r="D112" s="475" t="s">
        <v>2377</v>
      </c>
    </row>
    <row r="113" spans="1:4" ht="22.5" customHeight="1">
      <c r="A113" s="474" t="s">
        <v>1243</v>
      </c>
      <c r="B113" s="1008" t="s">
        <v>1298</v>
      </c>
      <c r="C113" s="1009"/>
      <c r="D113" s="474" t="s">
        <v>2333</v>
      </c>
    </row>
    <row r="114" spans="1:4" ht="23.5" customHeight="1">
      <c r="A114" s="474" t="s">
        <v>1245</v>
      </c>
      <c r="B114" s="1008" t="s">
        <v>1299</v>
      </c>
      <c r="C114" s="1009"/>
      <c r="D114" s="474" t="s">
        <v>2334</v>
      </c>
    </row>
    <row r="115" spans="1:4" ht="35.15" customHeight="1">
      <c r="A115" s="474" t="s">
        <v>1247</v>
      </c>
      <c r="B115" s="1008" t="s">
        <v>1300</v>
      </c>
      <c r="C115" s="1009"/>
      <c r="D115" s="474" t="s">
        <v>2335</v>
      </c>
    </row>
    <row r="116" spans="1:4" ht="24.65" customHeight="1">
      <c r="A116" s="474" t="s">
        <v>1268</v>
      </c>
      <c r="B116" s="1008" t="s">
        <v>1301</v>
      </c>
      <c r="C116" s="1009"/>
      <c r="D116" s="474" t="s">
        <v>2335</v>
      </c>
    </row>
    <row r="117" spans="1:4" ht="25.5" customHeight="1">
      <c r="A117" s="474" t="s">
        <v>1270</v>
      </c>
      <c r="B117" s="1008" t="s">
        <v>1302</v>
      </c>
      <c r="C117" s="1009"/>
      <c r="D117" s="474" t="s">
        <v>1303</v>
      </c>
    </row>
    <row r="118" spans="1:4" ht="15" customHeight="1">
      <c r="A118" s="472" t="s">
        <v>1304</v>
      </c>
      <c r="B118" s="472"/>
      <c r="C118" s="472"/>
      <c r="D118" s="476"/>
    </row>
    <row r="119" spans="1:4" ht="15" customHeight="1">
      <c r="A119" s="472" t="s">
        <v>1305</v>
      </c>
      <c r="B119" s="472"/>
      <c r="C119" s="472"/>
      <c r="D119" s="476"/>
    </row>
    <row r="120" spans="1:4" ht="15" customHeight="1">
      <c r="A120" s="474" t="s">
        <v>1306</v>
      </c>
      <c r="B120" s="474"/>
      <c r="C120" s="474"/>
      <c r="D120" s="776"/>
    </row>
    <row r="121" spans="1:4" ht="36.65" customHeight="1">
      <c r="A121" s="474" t="s">
        <v>1183</v>
      </c>
      <c r="B121" s="1008" t="s">
        <v>1307</v>
      </c>
      <c r="C121" s="1009"/>
      <c r="D121" s="475" t="s">
        <v>2378</v>
      </c>
    </row>
    <row r="122" spans="1:4" ht="34.5" customHeight="1">
      <c r="A122" s="474" t="s">
        <v>1185</v>
      </c>
      <c r="B122" s="1008" t="s">
        <v>1308</v>
      </c>
      <c r="C122" s="1009"/>
      <c r="D122" s="475" t="s">
        <v>2378</v>
      </c>
    </row>
    <row r="123" spans="1:4" ht="35.5" customHeight="1">
      <c r="A123" s="474" t="s">
        <v>1216</v>
      </c>
      <c r="B123" s="1008" t="s">
        <v>1309</v>
      </c>
      <c r="C123" s="1009"/>
      <c r="D123" s="475" t="s">
        <v>2378</v>
      </c>
    </row>
    <row r="124" spans="1:4" ht="15" customHeight="1">
      <c r="A124" s="474" t="s">
        <v>1243</v>
      </c>
      <c r="B124" s="1008" t="s">
        <v>1310</v>
      </c>
      <c r="C124" s="1009"/>
      <c r="D124" s="474" t="s">
        <v>1311</v>
      </c>
    </row>
    <row r="125" spans="1:4" ht="25" customHeight="1">
      <c r="A125" s="474" t="s">
        <v>1245</v>
      </c>
      <c r="B125" s="1008" t="s">
        <v>1312</v>
      </c>
      <c r="C125" s="1009"/>
      <c r="D125" s="474" t="s">
        <v>1313</v>
      </c>
    </row>
    <row r="126" spans="1:4" ht="22.5" customHeight="1">
      <c r="A126" s="474" t="s">
        <v>1247</v>
      </c>
      <c r="B126" s="1008" t="s">
        <v>1314</v>
      </c>
      <c r="C126" s="1009"/>
      <c r="D126" s="474" t="s">
        <v>1315</v>
      </c>
    </row>
    <row r="127" spans="1:4" ht="26.5" customHeight="1">
      <c r="A127" s="474" t="s">
        <v>1268</v>
      </c>
      <c r="B127" s="1008" t="s">
        <v>1316</v>
      </c>
      <c r="C127" s="1009"/>
      <c r="D127" s="474" t="s">
        <v>1315</v>
      </c>
    </row>
    <row r="128" spans="1:4" ht="24" customHeight="1">
      <c r="A128" s="474" t="s">
        <v>1270</v>
      </c>
      <c r="B128" s="1008" t="s">
        <v>1317</v>
      </c>
      <c r="C128" s="1009"/>
      <c r="D128" s="474" t="s">
        <v>1318</v>
      </c>
    </row>
    <row r="129" spans="1:4" ht="21.65" customHeight="1">
      <c r="A129" s="474" t="s">
        <v>1188</v>
      </c>
      <c r="B129" s="1008" t="s">
        <v>1319</v>
      </c>
      <c r="C129" s="1009"/>
      <c r="D129" s="474" t="s">
        <v>1320</v>
      </c>
    </row>
    <row r="130" spans="1:4" ht="20.5" customHeight="1">
      <c r="A130" s="474" t="s">
        <v>1321</v>
      </c>
      <c r="B130" s="1008" t="s">
        <v>1322</v>
      </c>
      <c r="C130" s="1009"/>
      <c r="D130" s="474" t="s">
        <v>1323</v>
      </c>
    </row>
    <row r="131" spans="1:4" ht="15" customHeight="1">
      <c r="A131" s="474" t="s">
        <v>1324</v>
      </c>
      <c r="B131" s="1008" t="s">
        <v>1325</v>
      </c>
      <c r="C131" s="1009"/>
      <c r="D131" s="474" t="s">
        <v>1222</v>
      </c>
    </row>
    <row r="132" spans="1:4" ht="15" customHeight="1">
      <c r="A132" s="474" t="s">
        <v>1326</v>
      </c>
      <c r="B132" s="1008" t="s">
        <v>1327</v>
      </c>
      <c r="C132" s="1009"/>
      <c r="D132" s="474" t="s">
        <v>1328</v>
      </c>
    </row>
    <row r="133" spans="1:4" ht="23.5" customHeight="1">
      <c r="A133" s="474" t="s">
        <v>1329</v>
      </c>
      <c r="B133" s="1008" t="s">
        <v>1330</v>
      </c>
      <c r="C133" s="1009"/>
      <c r="D133" s="474" t="s">
        <v>1222</v>
      </c>
    </row>
    <row r="134" spans="1:4" ht="34" customHeight="1">
      <c r="A134" s="1008" t="s">
        <v>1331</v>
      </c>
      <c r="B134" s="1010"/>
      <c r="C134" s="1009"/>
      <c r="D134" s="474" t="s">
        <v>1222</v>
      </c>
    </row>
    <row r="135" spans="1:4" ht="15" customHeight="1">
      <c r="A135" s="472" t="s">
        <v>1332</v>
      </c>
      <c r="B135" s="472"/>
      <c r="C135" s="472"/>
      <c r="D135" s="476"/>
    </row>
    <row r="136" spans="1:4" ht="15" customHeight="1">
      <c r="A136" s="472" t="s">
        <v>1333</v>
      </c>
      <c r="B136" s="472"/>
      <c r="C136" s="472"/>
      <c r="D136" s="476"/>
    </row>
    <row r="137" spans="1:4" ht="23.5" customHeight="1">
      <c r="A137" s="1008" t="s">
        <v>1334</v>
      </c>
      <c r="B137" s="1010"/>
      <c r="C137" s="1009"/>
      <c r="D137" s="474" t="s">
        <v>2336</v>
      </c>
    </row>
    <row r="138" spans="1:4" ht="22.5" customHeight="1">
      <c r="A138" s="474" t="s">
        <v>1183</v>
      </c>
      <c r="B138" s="1008" t="s">
        <v>1335</v>
      </c>
      <c r="C138" s="1009"/>
      <c r="D138" s="474" t="s">
        <v>2336</v>
      </c>
    </row>
    <row r="139" spans="1:4" ht="12">
      <c r="A139" s="474" t="s">
        <v>1185</v>
      </c>
      <c r="B139" s="474" t="s">
        <v>1336</v>
      </c>
      <c r="C139" s="474"/>
      <c r="D139" s="474" t="s">
        <v>2336</v>
      </c>
    </row>
    <row r="140" spans="1:4" ht="15" customHeight="1">
      <c r="A140" s="472" t="s">
        <v>1337</v>
      </c>
      <c r="B140" s="472"/>
      <c r="C140" s="472"/>
      <c r="D140" s="476"/>
    </row>
    <row r="141" spans="1:4" ht="12" customHeight="1">
      <c r="A141" s="472" t="s">
        <v>1338</v>
      </c>
      <c r="B141" s="472"/>
      <c r="C141" s="472"/>
      <c r="D141" s="476"/>
    </row>
    <row r="142" spans="1:4" ht="22" customHeight="1">
      <c r="A142" s="1008" t="s">
        <v>1339</v>
      </c>
      <c r="B142" s="1010"/>
      <c r="C142" s="1009"/>
      <c r="D142" s="474" t="s">
        <v>1222</v>
      </c>
    </row>
    <row r="143" spans="1:4" ht="15" customHeight="1">
      <c r="A143" s="472" t="s">
        <v>1340</v>
      </c>
      <c r="B143" s="472"/>
      <c r="C143" s="472"/>
      <c r="D143" s="476"/>
    </row>
    <row r="144" spans="1:4" ht="15" customHeight="1">
      <c r="A144" s="472" t="s">
        <v>1341</v>
      </c>
      <c r="B144" s="472"/>
      <c r="C144" s="472"/>
      <c r="D144" s="476"/>
    </row>
    <row r="145" spans="1:4" ht="15" customHeight="1">
      <c r="A145" s="474" t="s">
        <v>1342</v>
      </c>
      <c r="B145" s="474"/>
      <c r="C145" s="474"/>
      <c r="D145" s="776"/>
    </row>
    <row r="146" spans="1:4" ht="24" customHeight="1">
      <c r="A146" s="474" t="s">
        <v>1183</v>
      </c>
      <c r="B146" s="1008" t="s">
        <v>1343</v>
      </c>
      <c r="C146" s="1009"/>
      <c r="D146" s="474" t="s">
        <v>2337</v>
      </c>
    </row>
    <row r="147" spans="1:4" ht="15" customHeight="1">
      <c r="A147" s="474" t="s">
        <v>1185</v>
      </c>
      <c r="B147" s="1008" t="s">
        <v>1344</v>
      </c>
      <c r="C147" s="1009"/>
      <c r="D147" s="474" t="s">
        <v>2337</v>
      </c>
    </row>
    <row r="148" spans="1:4" ht="22.5" customHeight="1">
      <c r="A148" s="474" t="s">
        <v>1216</v>
      </c>
      <c r="B148" s="1008" t="s">
        <v>1345</v>
      </c>
      <c r="C148" s="1009"/>
      <c r="D148" s="473" t="s">
        <v>2379</v>
      </c>
    </row>
    <row r="149" spans="1:4" ht="15" customHeight="1">
      <c r="A149" s="474" t="s">
        <v>1243</v>
      </c>
      <c r="B149" s="1008" t="s">
        <v>1346</v>
      </c>
      <c r="C149" s="1009"/>
      <c r="D149" s="474" t="s">
        <v>2380</v>
      </c>
    </row>
    <row r="150" spans="1:4" ht="31" customHeight="1">
      <c r="A150" s="474" t="s">
        <v>1245</v>
      </c>
      <c r="B150" s="1008" t="s">
        <v>1347</v>
      </c>
      <c r="C150" s="1009"/>
      <c r="D150" s="473" t="s">
        <v>2379</v>
      </c>
    </row>
    <row r="151" spans="1:4" ht="24.65" customHeight="1">
      <c r="A151" s="474" t="s">
        <v>1247</v>
      </c>
      <c r="B151" s="1008" t="s">
        <v>1348</v>
      </c>
      <c r="C151" s="1009"/>
      <c r="D151" s="474" t="s">
        <v>2381</v>
      </c>
    </row>
    <row r="152" spans="1:4" ht="15" customHeight="1">
      <c r="A152" s="474" t="s">
        <v>1268</v>
      </c>
      <c r="B152" s="1008" t="s">
        <v>1349</v>
      </c>
      <c r="C152" s="1009"/>
      <c r="D152" s="474" t="s">
        <v>2382</v>
      </c>
    </row>
    <row r="153" spans="1:4" ht="15" customHeight="1">
      <c r="A153" s="472" t="s">
        <v>1350</v>
      </c>
      <c r="B153" s="472"/>
      <c r="C153" s="472"/>
      <c r="D153" s="476"/>
    </row>
    <row r="154" spans="1:4" ht="15" customHeight="1">
      <c r="A154" s="472" t="s">
        <v>1351</v>
      </c>
      <c r="B154" s="472"/>
      <c r="C154" s="472"/>
      <c r="D154" s="476"/>
    </row>
    <row r="155" spans="1:4" ht="35.15" customHeight="1">
      <c r="A155" s="1008" t="s">
        <v>1352</v>
      </c>
      <c r="B155" s="1010"/>
      <c r="C155" s="1009"/>
      <c r="D155" s="474" t="s">
        <v>2383</v>
      </c>
    </row>
    <row r="156" spans="1:4" ht="15" customHeight="1">
      <c r="A156" s="474" t="s">
        <v>1353</v>
      </c>
      <c r="B156" s="474"/>
      <c r="C156" s="474"/>
      <c r="D156" s="776"/>
    </row>
    <row r="157" spans="1:4" ht="15" customHeight="1">
      <c r="A157" s="474" t="s">
        <v>1354</v>
      </c>
      <c r="B157" s="474"/>
      <c r="C157" s="474"/>
      <c r="D157" s="776"/>
    </row>
    <row r="158" spans="1:4" ht="22.5" customHeight="1">
      <c r="A158" s="1008" t="s">
        <v>1355</v>
      </c>
      <c r="B158" s="1010"/>
      <c r="C158" s="1009"/>
      <c r="D158" s="776"/>
    </row>
    <row r="159" spans="1:4" ht="15" customHeight="1">
      <c r="A159" s="474" t="s">
        <v>1183</v>
      </c>
      <c r="B159" s="474" t="s">
        <v>1356</v>
      </c>
      <c r="C159" s="474"/>
      <c r="D159" s="474" t="s">
        <v>2384</v>
      </c>
    </row>
    <row r="160" spans="1:4" ht="15" customHeight="1">
      <c r="A160" s="474" t="s">
        <v>1185</v>
      </c>
      <c r="B160" s="474" t="s">
        <v>1357</v>
      </c>
      <c r="C160" s="474"/>
      <c r="D160" s="474" t="s">
        <v>2384</v>
      </c>
    </row>
    <row r="161" spans="1:4" ht="15" customHeight="1">
      <c r="A161" s="474" t="s">
        <v>1216</v>
      </c>
      <c r="B161" s="474" t="s">
        <v>1358</v>
      </c>
      <c r="C161" s="474"/>
      <c r="D161" s="474" t="s">
        <v>2384</v>
      </c>
    </row>
    <row r="162" spans="1:4" ht="24" customHeight="1">
      <c r="A162" s="474" t="s">
        <v>1243</v>
      </c>
      <c r="B162" s="1008" t="s">
        <v>1359</v>
      </c>
      <c r="C162" s="1009"/>
      <c r="D162" s="474" t="s">
        <v>1222</v>
      </c>
    </row>
    <row r="163" spans="1:4" ht="22.5" customHeight="1">
      <c r="A163" s="474" t="s">
        <v>1245</v>
      </c>
      <c r="B163" s="1008" t="s">
        <v>1360</v>
      </c>
      <c r="C163" s="1009"/>
      <c r="D163" s="474" t="s">
        <v>2385</v>
      </c>
    </row>
    <row r="164" spans="1:4" ht="15" customHeight="1">
      <c r="A164" s="472" t="s">
        <v>1361</v>
      </c>
      <c r="B164" s="472"/>
      <c r="C164" s="472"/>
      <c r="D164" s="476"/>
    </row>
    <row r="165" spans="1:4" ht="15" customHeight="1">
      <c r="A165" s="472" t="s">
        <v>1362</v>
      </c>
      <c r="B165" s="472"/>
      <c r="C165" s="472"/>
      <c r="D165" s="476"/>
    </row>
    <row r="166" spans="1:4" ht="23.5" customHeight="1">
      <c r="A166" s="1008" t="s">
        <v>1363</v>
      </c>
      <c r="B166" s="1010"/>
      <c r="C166" s="1009"/>
      <c r="D166" s="474" t="s">
        <v>1364</v>
      </c>
    </row>
    <row r="167" spans="1:4" ht="15" customHeight="1">
      <c r="A167" s="472" t="s">
        <v>1365</v>
      </c>
      <c r="B167" s="472"/>
      <c r="C167" s="472"/>
      <c r="D167" s="476"/>
    </row>
    <row r="168" spans="1:4" ht="15" customHeight="1">
      <c r="A168" s="472" t="s">
        <v>1366</v>
      </c>
      <c r="B168" s="472"/>
      <c r="C168" s="472"/>
      <c r="D168" s="476"/>
    </row>
    <row r="169" spans="1:4" ht="15" customHeight="1">
      <c r="A169" s="474" t="s">
        <v>1367</v>
      </c>
      <c r="B169" s="474"/>
      <c r="C169" s="474"/>
      <c r="D169" s="776"/>
    </row>
    <row r="170" spans="1:4" ht="36" customHeight="1">
      <c r="A170" s="474" t="s">
        <v>1183</v>
      </c>
      <c r="B170" s="474" t="s">
        <v>1368</v>
      </c>
      <c r="C170" s="474"/>
      <c r="D170" s="475" t="s">
        <v>2386</v>
      </c>
    </row>
    <row r="171" spans="1:4" ht="23.5" customHeight="1">
      <c r="A171" s="474" t="s">
        <v>1185</v>
      </c>
      <c r="B171" s="1008" t="s">
        <v>1369</v>
      </c>
      <c r="C171" s="1009"/>
      <c r="D171" s="474" t="s">
        <v>1222</v>
      </c>
    </row>
    <row r="172" spans="1:4" ht="15" customHeight="1">
      <c r="A172" s="474" t="s">
        <v>1216</v>
      </c>
      <c r="B172" s="474" t="s">
        <v>1370</v>
      </c>
      <c r="C172" s="474"/>
      <c r="D172" s="474" t="s">
        <v>1222</v>
      </c>
    </row>
    <row r="173" spans="1:4" ht="15" customHeight="1">
      <c r="A173" s="472" t="s">
        <v>1371</v>
      </c>
      <c r="B173" s="472"/>
      <c r="C173" s="472"/>
      <c r="D173" s="476"/>
    </row>
    <row r="174" spans="1:4" ht="15" customHeight="1">
      <c r="A174" s="472" t="s">
        <v>1372</v>
      </c>
      <c r="B174" s="472"/>
      <c r="C174" s="472"/>
      <c r="D174" s="476"/>
    </row>
    <row r="175" spans="1:4" ht="15" customHeight="1">
      <c r="A175" s="474" t="s">
        <v>1373</v>
      </c>
      <c r="B175" s="474"/>
      <c r="C175" s="474"/>
      <c r="D175" s="776"/>
    </row>
    <row r="176" spans="1:4" ht="15" customHeight="1">
      <c r="A176" s="474" t="s">
        <v>1183</v>
      </c>
      <c r="B176" s="474" t="s">
        <v>1374</v>
      </c>
      <c r="C176" s="474"/>
      <c r="D176" s="474" t="s">
        <v>2338</v>
      </c>
    </row>
    <row r="177" spans="1:4" ht="15" customHeight="1">
      <c r="A177" s="474" t="s">
        <v>1185</v>
      </c>
      <c r="B177" s="474" t="s">
        <v>1375</v>
      </c>
      <c r="C177" s="474"/>
      <c r="D177" s="474" t="s">
        <v>1376</v>
      </c>
    </row>
    <row r="178" spans="1:4" ht="24" customHeight="1">
      <c r="A178" s="474" t="s">
        <v>1216</v>
      </c>
      <c r="B178" s="1008" t="s">
        <v>1377</v>
      </c>
      <c r="C178" s="1009"/>
      <c r="D178" s="474" t="s">
        <v>1296</v>
      </c>
    </row>
    <row r="179" spans="1:4" ht="15" customHeight="1">
      <c r="A179" s="474" t="s">
        <v>1243</v>
      </c>
      <c r="B179" s="474" t="s">
        <v>1378</v>
      </c>
      <c r="C179" s="474"/>
      <c r="D179" s="474" t="s">
        <v>1296</v>
      </c>
    </row>
    <row r="180" spans="1:4" ht="15" customHeight="1">
      <c r="A180" s="474" t="s">
        <v>1245</v>
      </c>
      <c r="B180" s="474" t="s">
        <v>1379</v>
      </c>
      <c r="C180" s="474"/>
      <c r="D180" s="474" t="s">
        <v>2339</v>
      </c>
    </row>
    <row r="181" spans="1:4" ht="15" customHeight="1">
      <c r="A181" s="474" t="s">
        <v>1247</v>
      </c>
      <c r="B181" s="474" t="s">
        <v>1380</v>
      </c>
      <c r="C181" s="474"/>
      <c r="D181" s="474" t="s">
        <v>2340</v>
      </c>
    </row>
    <row r="182" spans="1:4" ht="23.5" customHeight="1">
      <c r="A182" s="474"/>
      <c r="B182" s="474" t="s">
        <v>1188</v>
      </c>
      <c r="C182" s="473" t="s">
        <v>1381</v>
      </c>
      <c r="D182" s="474" t="s">
        <v>2340</v>
      </c>
    </row>
    <row r="183" spans="1:4" ht="25.5" customHeight="1">
      <c r="A183" s="474"/>
      <c r="B183" s="474" t="s">
        <v>1190</v>
      </c>
      <c r="C183" s="473" t="s">
        <v>1382</v>
      </c>
      <c r="D183" s="474" t="s">
        <v>2340</v>
      </c>
    </row>
    <row r="184" spans="1:4" ht="22.5" customHeight="1">
      <c r="A184" s="474"/>
      <c r="B184" s="474" t="s">
        <v>1192</v>
      </c>
      <c r="C184" s="473" t="s">
        <v>1383</v>
      </c>
      <c r="D184" s="474" t="s">
        <v>2340</v>
      </c>
    </row>
    <row r="185" spans="1:4" ht="15" customHeight="1">
      <c r="A185" s="474" t="s">
        <v>1268</v>
      </c>
      <c r="B185" s="474" t="s">
        <v>1384</v>
      </c>
      <c r="C185" s="474"/>
      <c r="D185" s="776"/>
    </row>
    <row r="186" spans="1:4" ht="15" customHeight="1">
      <c r="A186" s="474"/>
      <c r="B186" s="474" t="s">
        <v>1188</v>
      </c>
      <c r="C186" s="474" t="s">
        <v>1385</v>
      </c>
      <c r="D186" s="474" t="s">
        <v>2341</v>
      </c>
    </row>
    <row r="187" spans="1:4" ht="15" customHeight="1">
      <c r="A187" s="474"/>
      <c r="B187" s="474" t="s">
        <v>1190</v>
      </c>
      <c r="C187" s="474" t="s">
        <v>1386</v>
      </c>
      <c r="D187" s="474" t="s">
        <v>2341</v>
      </c>
    </row>
    <row r="188" spans="1:4" ht="15" customHeight="1">
      <c r="A188" s="474"/>
      <c r="B188" s="474" t="s">
        <v>1192</v>
      </c>
      <c r="C188" s="474" t="s">
        <v>1387</v>
      </c>
      <c r="D188" s="474" t="s">
        <v>2341</v>
      </c>
    </row>
    <row r="189" spans="1:4" ht="24" customHeight="1">
      <c r="A189" s="474" t="s">
        <v>1270</v>
      </c>
      <c r="B189" s="1008" t="s">
        <v>1388</v>
      </c>
      <c r="C189" s="1009"/>
      <c r="D189" s="474" t="s">
        <v>1222</v>
      </c>
    </row>
    <row r="190" spans="1:4" ht="15" customHeight="1">
      <c r="A190" s="472" t="s">
        <v>1389</v>
      </c>
      <c r="B190" s="472"/>
      <c r="C190" s="472"/>
      <c r="D190" s="476"/>
    </row>
    <row r="191" spans="1:4" ht="15" customHeight="1">
      <c r="A191" s="472" t="s">
        <v>1390</v>
      </c>
      <c r="B191" s="472"/>
      <c r="C191" s="472"/>
      <c r="D191" s="476"/>
    </row>
    <row r="192" spans="1:4" ht="24" customHeight="1">
      <c r="A192" s="1008" t="s">
        <v>1391</v>
      </c>
      <c r="B192" s="1010"/>
      <c r="C192" s="1009"/>
      <c r="D192" s="474" t="s">
        <v>2342</v>
      </c>
    </row>
    <row r="193" spans="1:4" ht="22" customHeight="1">
      <c r="A193" s="474" t="s">
        <v>1183</v>
      </c>
      <c r="B193" s="1008" t="s">
        <v>1392</v>
      </c>
      <c r="C193" s="1009"/>
      <c r="D193" s="474" t="s">
        <v>2343</v>
      </c>
    </row>
    <row r="194" spans="1:4" ht="21" customHeight="1">
      <c r="A194" s="474" t="s">
        <v>1185</v>
      </c>
      <c r="B194" s="1008" t="s">
        <v>1393</v>
      </c>
      <c r="C194" s="1009"/>
      <c r="D194" s="474" t="s">
        <v>2343</v>
      </c>
    </row>
    <row r="195" spans="1:4" ht="25" customHeight="1">
      <c r="A195" s="474" t="s">
        <v>1216</v>
      </c>
      <c r="B195" s="1008" t="s">
        <v>1394</v>
      </c>
      <c r="C195" s="1009"/>
      <c r="D195" s="474" t="s">
        <v>2342</v>
      </c>
    </row>
    <row r="196" spans="1:4" ht="22.5" customHeight="1">
      <c r="A196" s="474" t="s">
        <v>1243</v>
      </c>
      <c r="B196" s="1008" t="s">
        <v>1395</v>
      </c>
      <c r="C196" s="1009"/>
      <c r="D196" s="474" t="s">
        <v>2342</v>
      </c>
    </row>
    <row r="197" spans="1:4" ht="24" customHeight="1">
      <c r="A197" s="474" t="s">
        <v>1245</v>
      </c>
      <c r="B197" s="1008" t="s">
        <v>1396</v>
      </c>
      <c r="C197" s="1009"/>
      <c r="D197" s="474" t="s">
        <v>2344</v>
      </c>
    </row>
    <row r="198" spans="1:4" ht="15" customHeight="1">
      <c r="A198" s="474"/>
      <c r="B198" s="474" t="s">
        <v>1188</v>
      </c>
      <c r="C198" s="474" t="s">
        <v>1397</v>
      </c>
      <c r="D198" s="474" t="s">
        <v>2344</v>
      </c>
    </row>
    <row r="199" spans="1:4" ht="34" customHeight="1">
      <c r="A199" s="474"/>
      <c r="B199" s="474" t="s">
        <v>1190</v>
      </c>
      <c r="C199" s="473" t="s">
        <v>1398</v>
      </c>
      <c r="D199" s="474" t="s">
        <v>2344</v>
      </c>
    </row>
    <row r="200" spans="1:4" ht="15" customHeight="1">
      <c r="A200" s="474"/>
      <c r="B200" s="474" t="s">
        <v>1192</v>
      </c>
      <c r="C200" s="474" t="s">
        <v>1399</v>
      </c>
      <c r="D200" s="474" t="s">
        <v>2344</v>
      </c>
    </row>
    <row r="201" spans="1:4" ht="15" customHeight="1">
      <c r="A201" s="474"/>
      <c r="B201" s="474" t="s">
        <v>1194</v>
      </c>
      <c r="C201" s="474" t="s">
        <v>1400</v>
      </c>
      <c r="D201" s="474" t="s">
        <v>2344</v>
      </c>
    </row>
    <row r="202" spans="1:4" ht="15" customHeight="1">
      <c r="A202" s="474"/>
      <c r="B202" s="474" t="s">
        <v>1196</v>
      </c>
      <c r="C202" s="474" t="s">
        <v>1401</v>
      </c>
      <c r="D202" s="474" t="s">
        <v>2344</v>
      </c>
    </row>
    <row r="203" spans="1:4" ht="15" customHeight="1">
      <c r="A203" s="474" t="s">
        <v>1247</v>
      </c>
      <c r="B203" s="474" t="s">
        <v>1402</v>
      </c>
      <c r="C203" s="474"/>
      <c r="D203" s="474" t="s">
        <v>2344</v>
      </c>
    </row>
    <row r="204" spans="1:4" ht="15" customHeight="1">
      <c r="A204" s="474" t="s">
        <v>1268</v>
      </c>
      <c r="B204" s="474" t="s">
        <v>1403</v>
      </c>
      <c r="C204" s="474"/>
      <c r="D204" s="474" t="s">
        <v>2344</v>
      </c>
    </row>
    <row r="205" spans="1:4" ht="20.5" customHeight="1">
      <c r="A205" s="1008" t="s">
        <v>1404</v>
      </c>
      <c r="B205" s="1010"/>
      <c r="C205" s="1009"/>
      <c r="D205" s="474" t="s">
        <v>2344</v>
      </c>
    </row>
    <row r="206" spans="1:4" ht="15" customHeight="1">
      <c r="A206" s="472" t="s">
        <v>1405</v>
      </c>
      <c r="B206" s="472"/>
      <c r="C206" s="472"/>
      <c r="D206" s="476"/>
    </row>
    <row r="207" spans="1:4" ht="15" customHeight="1">
      <c r="A207" s="472" t="s">
        <v>1406</v>
      </c>
      <c r="B207" s="472"/>
      <c r="C207" s="472"/>
      <c r="D207" s="476"/>
    </row>
    <row r="208" spans="1:4" ht="22" customHeight="1">
      <c r="A208" s="1008" t="s">
        <v>1407</v>
      </c>
      <c r="B208" s="1010"/>
      <c r="C208" s="1009"/>
      <c r="D208" s="474" t="s">
        <v>2345</v>
      </c>
    </row>
    <row r="209" spans="1:4" ht="44.5" customHeight="1">
      <c r="A209" s="474" t="s">
        <v>1183</v>
      </c>
      <c r="B209" s="1008" t="s">
        <v>1408</v>
      </c>
      <c r="C209" s="1009"/>
      <c r="D209" s="474" t="s">
        <v>2346</v>
      </c>
    </row>
    <row r="210" spans="1:4" ht="25.5" customHeight="1">
      <c r="A210" s="474" t="s">
        <v>1185</v>
      </c>
      <c r="B210" s="1008" t="s">
        <v>1409</v>
      </c>
      <c r="C210" s="1009"/>
      <c r="D210" s="474" t="s">
        <v>2347</v>
      </c>
    </row>
    <row r="211" spans="1:4" ht="15" customHeight="1">
      <c r="A211" s="474"/>
      <c r="B211" s="474" t="s">
        <v>1188</v>
      </c>
      <c r="C211" s="474" t="s">
        <v>1410</v>
      </c>
      <c r="D211" s="474" t="s">
        <v>2347</v>
      </c>
    </row>
    <row r="212" spans="1:4" ht="15" customHeight="1">
      <c r="A212" s="474"/>
      <c r="B212" s="474" t="s">
        <v>1190</v>
      </c>
      <c r="C212" s="474" t="s">
        <v>1411</v>
      </c>
      <c r="D212" s="474" t="s">
        <v>2347</v>
      </c>
    </row>
    <row r="213" spans="1:4" ht="25.5" customHeight="1">
      <c r="A213" s="474" t="s">
        <v>1216</v>
      </c>
      <c r="B213" s="1008" t="s">
        <v>1412</v>
      </c>
      <c r="C213" s="1009"/>
      <c r="D213" s="474" t="s">
        <v>1222</v>
      </c>
    </row>
    <row r="214" spans="1:4" ht="15" customHeight="1">
      <c r="A214" s="474" t="s">
        <v>1243</v>
      </c>
      <c r="B214" s="474" t="s">
        <v>1413</v>
      </c>
      <c r="C214" s="474"/>
      <c r="D214" s="474" t="s">
        <v>1222</v>
      </c>
    </row>
    <row r="215" spans="1:4" ht="15" customHeight="1">
      <c r="A215" s="474"/>
      <c r="B215" s="474" t="s">
        <v>1188</v>
      </c>
      <c r="C215" s="474" t="s">
        <v>1414</v>
      </c>
      <c r="D215" s="474" t="s">
        <v>1222</v>
      </c>
    </row>
    <row r="216" spans="1:4" ht="15" customHeight="1">
      <c r="A216" s="474"/>
      <c r="B216" s="474" t="s">
        <v>1190</v>
      </c>
      <c r="C216" s="474" t="s">
        <v>1415</v>
      </c>
      <c r="D216" s="474" t="s">
        <v>1222</v>
      </c>
    </row>
    <row r="217" spans="1:4" ht="15" customHeight="1">
      <c r="A217" s="474"/>
      <c r="B217" s="474" t="s">
        <v>1192</v>
      </c>
      <c r="C217" s="474" t="s">
        <v>1416</v>
      </c>
      <c r="D217" s="474" t="s">
        <v>1222</v>
      </c>
    </row>
    <row r="218" spans="1:4" ht="15" customHeight="1">
      <c r="A218" s="474"/>
      <c r="B218" s="474" t="s">
        <v>1194</v>
      </c>
      <c r="C218" s="474" t="s">
        <v>1417</v>
      </c>
      <c r="D218" s="474" t="s">
        <v>1222</v>
      </c>
    </row>
    <row r="219" spans="1:4" ht="15" customHeight="1">
      <c r="A219" s="474" t="s">
        <v>1245</v>
      </c>
      <c r="B219" s="474" t="s">
        <v>1418</v>
      </c>
      <c r="C219" s="474"/>
      <c r="D219" s="474" t="s">
        <v>1222</v>
      </c>
    </row>
    <row r="220" spans="1:4" ht="21" customHeight="1">
      <c r="A220" s="474" t="s">
        <v>1247</v>
      </c>
      <c r="B220" s="1008" t="s">
        <v>1419</v>
      </c>
      <c r="C220" s="1009"/>
      <c r="D220" s="474" t="s">
        <v>1222</v>
      </c>
    </row>
    <row r="221" spans="1:4" ht="15" customHeight="1">
      <c r="A221" s="474" t="s">
        <v>1268</v>
      </c>
      <c r="B221" s="474" t="s">
        <v>1420</v>
      </c>
      <c r="C221" s="474"/>
      <c r="D221" s="474" t="s">
        <v>1222</v>
      </c>
    </row>
    <row r="222" spans="1:4" ht="15" customHeight="1">
      <c r="A222" s="474" t="s">
        <v>1270</v>
      </c>
      <c r="B222" s="474" t="s">
        <v>1421</v>
      </c>
      <c r="C222" s="474"/>
      <c r="D222" s="474" t="s">
        <v>1222</v>
      </c>
    </row>
    <row r="223" spans="1:4" ht="43" customHeight="1">
      <c r="A223" s="474" t="s">
        <v>1188</v>
      </c>
      <c r="B223" s="1008" t="s">
        <v>1422</v>
      </c>
      <c r="C223" s="1009"/>
      <c r="D223" s="474" t="s">
        <v>1222</v>
      </c>
    </row>
    <row r="224" spans="1:4" ht="34" customHeight="1">
      <c r="A224" s="474" t="s">
        <v>1321</v>
      </c>
      <c r="B224" s="1008" t="s">
        <v>1423</v>
      </c>
      <c r="C224" s="1009"/>
      <c r="D224" s="474" t="s">
        <v>2347</v>
      </c>
    </row>
    <row r="225" spans="1:4" ht="15" customHeight="1">
      <c r="A225" s="474" t="s">
        <v>1324</v>
      </c>
      <c r="B225" s="474" t="s">
        <v>1424</v>
      </c>
      <c r="C225" s="474"/>
      <c r="D225" s="474" t="s">
        <v>2348</v>
      </c>
    </row>
    <row r="226" spans="1:4" ht="48" customHeight="1">
      <c r="A226" s="474"/>
      <c r="B226" s="474" t="s">
        <v>1188</v>
      </c>
      <c r="C226" s="473" t="s">
        <v>1425</v>
      </c>
      <c r="D226" s="474" t="s">
        <v>1222</v>
      </c>
    </row>
    <row r="227" spans="1:4" ht="44.5" customHeight="1">
      <c r="A227" s="474"/>
      <c r="B227" s="474" t="s">
        <v>1190</v>
      </c>
      <c r="C227" s="473" t="s">
        <v>1426</v>
      </c>
      <c r="D227" s="474" t="s">
        <v>2346</v>
      </c>
    </row>
    <row r="228" spans="1:4" ht="25" customHeight="1">
      <c r="A228" s="474" t="s">
        <v>1326</v>
      </c>
      <c r="B228" s="1008" t="s">
        <v>1427</v>
      </c>
      <c r="C228" s="1009"/>
      <c r="D228" s="474" t="s">
        <v>2346</v>
      </c>
    </row>
    <row r="229" spans="1:4" ht="15" customHeight="1">
      <c r="A229" s="472" t="s">
        <v>1428</v>
      </c>
      <c r="B229" s="472"/>
      <c r="C229" s="472"/>
      <c r="D229" s="476"/>
    </row>
    <row r="230" spans="1:4" ht="15" customHeight="1">
      <c r="A230" s="472" t="s">
        <v>1429</v>
      </c>
      <c r="B230" s="472"/>
      <c r="C230" s="472"/>
      <c r="D230" s="476"/>
    </row>
    <row r="231" spans="1:4" ht="56.5" customHeight="1">
      <c r="A231" s="1008" t="s">
        <v>1430</v>
      </c>
      <c r="B231" s="1010"/>
      <c r="C231" s="1009"/>
      <c r="D231" s="820" t="s">
        <v>2388</v>
      </c>
    </row>
    <row r="232" spans="1:4" ht="49" customHeight="1">
      <c r="A232" s="474" t="s">
        <v>1431</v>
      </c>
      <c r="B232" s="474"/>
      <c r="C232" s="474"/>
      <c r="D232" s="820" t="s">
        <v>2388</v>
      </c>
    </row>
    <row r="233" spans="1:4" ht="15" customHeight="1">
      <c r="A233" s="472" t="s">
        <v>1432</v>
      </c>
      <c r="B233" s="472"/>
      <c r="C233" s="472"/>
      <c r="D233" s="476"/>
    </row>
    <row r="234" spans="1:4" ht="15" customHeight="1">
      <c r="A234" s="472" t="s">
        <v>1433</v>
      </c>
      <c r="B234" s="472"/>
      <c r="C234" s="472"/>
      <c r="D234" s="476"/>
    </row>
    <row r="235" spans="1:4" ht="68.5" customHeight="1">
      <c r="A235" s="1008" t="s">
        <v>1434</v>
      </c>
      <c r="B235" s="1010"/>
      <c r="C235" s="1009"/>
      <c r="D235" s="475" t="s">
        <v>2349</v>
      </c>
    </row>
    <row r="236" spans="1:4" ht="38.5" customHeight="1">
      <c r="A236" s="474" t="s">
        <v>1183</v>
      </c>
      <c r="B236" s="1008" t="s">
        <v>1435</v>
      </c>
      <c r="C236" s="1009"/>
      <c r="D236" s="1011" t="s">
        <v>2349</v>
      </c>
    </row>
    <row r="237" spans="1:4" ht="15" customHeight="1">
      <c r="A237" s="474" t="s">
        <v>1185</v>
      </c>
      <c r="B237" s="474" t="s">
        <v>1436</v>
      </c>
      <c r="C237" s="474"/>
      <c r="D237" s="1012"/>
    </row>
    <row r="238" spans="1:4" ht="25" customHeight="1">
      <c r="A238" s="474" t="s">
        <v>1216</v>
      </c>
      <c r="B238" s="1008" t="s">
        <v>1437</v>
      </c>
      <c r="C238" s="1009"/>
      <c r="D238" s="1012"/>
    </row>
    <row r="239" spans="1:4" ht="15" customHeight="1">
      <c r="A239" s="474" t="s">
        <v>1243</v>
      </c>
      <c r="B239" s="474" t="s">
        <v>1438</v>
      </c>
      <c r="C239" s="474"/>
      <c r="D239" s="1012"/>
    </row>
    <row r="240" spans="1:4" ht="15" customHeight="1">
      <c r="A240" s="474" t="s">
        <v>1245</v>
      </c>
      <c r="B240" s="474" t="s">
        <v>1439</v>
      </c>
      <c r="C240" s="474"/>
      <c r="D240" s="1012"/>
    </row>
    <row r="241" spans="1:4" ht="15" customHeight="1">
      <c r="A241" s="474" t="s">
        <v>1247</v>
      </c>
      <c r="B241" s="474" t="s">
        <v>1440</v>
      </c>
      <c r="C241" s="474"/>
      <c r="D241" s="1013"/>
    </row>
    <row r="242" spans="1:4" ht="33.65" customHeight="1">
      <c r="A242" s="474" t="s">
        <v>1268</v>
      </c>
      <c r="B242" s="474" t="s">
        <v>1441</v>
      </c>
      <c r="C242" s="474"/>
      <c r="D242" s="475" t="s">
        <v>1442</v>
      </c>
    </row>
    <row r="243" spans="1:4" ht="32.15" customHeight="1">
      <c r="A243" s="474" t="s">
        <v>1270</v>
      </c>
      <c r="B243" s="1008" t="s">
        <v>1443</v>
      </c>
      <c r="C243" s="1009"/>
      <c r="D243" s="475" t="s">
        <v>1444</v>
      </c>
    </row>
    <row r="244" spans="1:4" ht="35.5" customHeight="1">
      <c r="A244" s="474"/>
      <c r="B244" s="474" t="s">
        <v>1188</v>
      </c>
      <c r="C244" s="475" t="s">
        <v>1445</v>
      </c>
      <c r="D244" s="475" t="s">
        <v>1444</v>
      </c>
    </row>
    <row r="245" spans="1:4" ht="32.5" customHeight="1">
      <c r="A245" s="474"/>
      <c r="B245" s="474" t="s">
        <v>1190</v>
      </c>
      <c r="C245" s="475" t="s">
        <v>1446</v>
      </c>
      <c r="D245" s="475" t="s">
        <v>1444</v>
      </c>
    </row>
    <row r="246" spans="1:4" ht="35.5" customHeight="1">
      <c r="A246" s="474"/>
      <c r="B246" s="474" t="s">
        <v>1192</v>
      </c>
      <c r="C246" s="475" t="s">
        <v>1447</v>
      </c>
      <c r="D246" s="475" t="s">
        <v>1448</v>
      </c>
    </row>
    <row r="247" spans="1:4" ht="33.65" customHeight="1">
      <c r="A247" s="474"/>
      <c r="B247" s="474" t="s">
        <v>1194</v>
      </c>
      <c r="C247" s="474" t="s">
        <v>1449</v>
      </c>
      <c r="D247" s="475" t="s">
        <v>1448</v>
      </c>
    </row>
    <row r="248" spans="1:4" ht="33.65" customHeight="1">
      <c r="A248" s="474"/>
      <c r="B248" s="474" t="s">
        <v>1196</v>
      </c>
      <c r="C248" s="474" t="s">
        <v>1450</v>
      </c>
      <c r="D248" s="475" t="s">
        <v>1451</v>
      </c>
    </row>
    <row r="249" spans="1:4" ht="33.65" customHeight="1">
      <c r="A249" s="474"/>
      <c r="B249" s="474" t="s">
        <v>1198</v>
      </c>
      <c r="C249" s="474" t="s">
        <v>1452</v>
      </c>
      <c r="D249" s="475" t="s">
        <v>1451</v>
      </c>
    </row>
    <row r="250" spans="1:4" ht="33.65" customHeight="1">
      <c r="A250" s="474"/>
      <c r="B250" s="474" t="s">
        <v>1200</v>
      </c>
      <c r="C250" s="473" t="s">
        <v>1453</v>
      </c>
      <c r="D250" s="475" t="s">
        <v>1451</v>
      </c>
    </row>
    <row r="251" spans="1:4" ht="23.5" customHeight="1">
      <c r="A251" s="474" t="s">
        <v>1188</v>
      </c>
      <c r="B251" s="1008" t="s">
        <v>1454</v>
      </c>
      <c r="C251" s="1009"/>
      <c r="D251" s="475" t="s">
        <v>1442</v>
      </c>
    </row>
    <row r="252" spans="1:4" ht="25" customHeight="1">
      <c r="A252" s="474" t="s">
        <v>1321</v>
      </c>
      <c r="B252" s="1008" t="s">
        <v>1455</v>
      </c>
      <c r="C252" s="1009"/>
      <c r="D252" s="475" t="s">
        <v>1456</v>
      </c>
    </row>
    <row r="253" spans="1:4" ht="25" customHeight="1">
      <c r="A253" s="474" t="s">
        <v>1324</v>
      </c>
      <c r="B253" s="474" t="s">
        <v>1457</v>
      </c>
      <c r="C253" s="474"/>
      <c r="D253" s="475" t="s">
        <v>1456</v>
      </c>
    </row>
    <row r="254" spans="1:4" ht="57" customHeight="1">
      <c r="A254" s="1008" t="s">
        <v>1458</v>
      </c>
      <c r="B254" s="1010"/>
      <c r="C254" s="1009"/>
      <c r="D254" s="475" t="s">
        <v>2349</v>
      </c>
    </row>
    <row r="255" spans="1:4" ht="55" customHeight="1">
      <c r="A255" s="1008" t="s">
        <v>1459</v>
      </c>
      <c r="B255" s="1010"/>
      <c r="C255" s="1009"/>
      <c r="D255" s="475" t="s">
        <v>2349</v>
      </c>
    </row>
    <row r="256" spans="1:4" ht="15" customHeight="1">
      <c r="A256" s="472" t="s">
        <v>1460</v>
      </c>
      <c r="B256" s="472"/>
      <c r="C256" s="472"/>
      <c r="D256" s="476"/>
    </row>
    <row r="257" spans="1:4" ht="15" customHeight="1">
      <c r="A257" s="472" t="s">
        <v>1461</v>
      </c>
      <c r="B257" s="472"/>
      <c r="C257" s="472"/>
      <c r="D257" s="476"/>
    </row>
    <row r="258" spans="1:4" ht="24" customHeight="1">
      <c r="A258" s="1008" t="s">
        <v>1462</v>
      </c>
      <c r="B258" s="1010"/>
      <c r="C258" s="1009"/>
      <c r="D258" s="474" t="s">
        <v>2387</v>
      </c>
    </row>
    <row r="259" spans="1:4" ht="15" customHeight="1">
      <c r="A259" s="474" t="s">
        <v>1183</v>
      </c>
      <c r="B259" s="474" t="s">
        <v>1463</v>
      </c>
      <c r="C259" s="474"/>
      <c r="D259" s="474" t="s">
        <v>2387</v>
      </c>
    </row>
    <row r="260" spans="1:4" ht="25.5" customHeight="1">
      <c r="A260" s="474" t="s">
        <v>1185</v>
      </c>
      <c r="B260" s="1008" t="s">
        <v>1464</v>
      </c>
      <c r="C260" s="1009"/>
      <c r="D260" s="474" t="s">
        <v>2387</v>
      </c>
    </row>
    <row r="261" spans="1:4" ht="25" customHeight="1">
      <c r="A261" s="474" t="s">
        <v>1216</v>
      </c>
      <c r="B261" s="1008" t="s">
        <v>1465</v>
      </c>
      <c r="C261" s="1009"/>
      <c r="D261" s="474" t="s">
        <v>2387</v>
      </c>
    </row>
    <row r="262" spans="1:4" ht="15" customHeight="1">
      <c r="A262" s="474" t="s">
        <v>1243</v>
      </c>
      <c r="B262" s="474" t="s">
        <v>1466</v>
      </c>
      <c r="C262" s="474"/>
      <c r="D262" s="474" t="s">
        <v>2387</v>
      </c>
    </row>
    <row r="263" spans="1:4" ht="15" customHeight="1">
      <c r="A263" s="474" t="s">
        <v>1245</v>
      </c>
      <c r="B263" s="474" t="s">
        <v>1467</v>
      </c>
      <c r="C263" s="474"/>
      <c r="D263" s="474" t="s">
        <v>2226</v>
      </c>
    </row>
    <row r="264" spans="1:4" ht="26.5" customHeight="1">
      <c r="A264" s="1008" t="s">
        <v>1468</v>
      </c>
      <c r="B264" s="1010"/>
      <c r="C264" s="1009"/>
      <c r="D264" s="474" t="s">
        <v>2387</v>
      </c>
    </row>
    <row r="265" spans="1:4" ht="27" customHeight="1">
      <c r="A265" s="1008" t="s">
        <v>1469</v>
      </c>
      <c r="B265" s="1010"/>
      <c r="C265" s="1009"/>
      <c r="D265" s="474" t="s">
        <v>2387</v>
      </c>
    </row>
    <row r="266" spans="1:4" ht="15" customHeight="1">
      <c r="A266" s="472" t="s">
        <v>1470</v>
      </c>
      <c r="B266" s="472"/>
      <c r="C266" s="472"/>
      <c r="D266" s="476"/>
    </row>
    <row r="267" spans="1:4" ht="15" customHeight="1">
      <c r="A267" s="472" t="s">
        <v>1471</v>
      </c>
      <c r="B267" s="472"/>
      <c r="C267" s="472"/>
      <c r="D267" s="476"/>
    </row>
    <row r="268" spans="1:4" ht="25" customHeight="1">
      <c r="A268" s="1008" t="s">
        <v>1472</v>
      </c>
      <c r="B268" s="1010"/>
      <c r="C268" s="1009"/>
      <c r="D268" s="474" t="s">
        <v>2389</v>
      </c>
    </row>
    <row r="269" spans="1:4" ht="15" customHeight="1">
      <c r="A269" s="474" t="s">
        <v>1473</v>
      </c>
      <c r="B269" s="474"/>
      <c r="C269" s="474"/>
      <c r="D269" s="474" t="s">
        <v>2389</v>
      </c>
    </row>
    <row r="270" spans="1:4" ht="26.5" customHeight="1">
      <c r="A270" s="474" t="s">
        <v>1183</v>
      </c>
      <c r="B270" s="1008" t="s">
        <v>1381</v>
      </c>
      <c r="C270" s="1009"/>
      <c r="D270" s="474" t="s">
        <v>2389</v>
      </c>
    </row>
    <row r="271" spans="1:4" ht="35.15" customHeight="1">
      <c r="A271" s="474" t="s">
        <v>1185</v>
      </c>
      <c r="B271" s="1008" t="s">
        <v>1474</v>
      </c>
      <c r="C271" s="1009"/>
      <c r="D271" s="474" t="s">
        <v>2389</v>
      </c>
    </row>
    <row r="272" spans="1:4" ht="29.5" customHeight="1">
      <c r="A272" s="474" t="s">
        <v>1216</v>
      </c>
      <c r="B272" s="1008" t="s">
        <v>1475</v>
      </c>
      <c r="C272" s="1009"/>
      <c r="D272" s="474" t="s">
        <v>2389</v>
      </c>
    </row>
    <row r="273" spans="1:4" ht="15" customHeight="1">
      <c r="A273" s="474" t="s">
        <v>1476</v>
      </c>
      <c r="B273" s="474"/>
      <c r="C273" s="474"/>
      <c r="D273" s="474" t="s">
        <v>2390</v>
      </c>
    </row>
    <row r="274" spans="1:4" ht="15" customHeight="1">
      <c r="A274" s="474" t="s">
        <v>1183</v>
      </c>
      <c r="B274" s="474" t="s">
        <v>1477</v>
      </c>
      <c r="C274" s="474"/>
      <c r="D274" s="474" t="s">
        <v>2390</v>
      </c>
    </row>
    <row r="275" spans="1:4" ht="15" customHeight="1">
      <c r="A275" s="474" t="s">
        <v>1185</v>
      </c>
      <c r="B275" s="474" t="s">
        <v>1478</v>
      </c>
      <c r="C275" s="474"/>
      <c r="D275" s="474" t="s">
        <v>2390</v>
      </c>
    </row>
    <row r="276" spans="1:4" ht="15" customHeight="1">
      <c r="A276" s="474" t="s">
        <v>1216</v>
      </c>
      <c r="B276" s="474" t="s">
        <v>1479</v>
      </c>
      <c r="C276" s="474"/>
      <c r="D276" s="474" t="s">
        <v>2390</v>
      </c>
    </row>
    <row r="277" spans="1:4" ht="39" customHeight="1">
      <c r="A277" s="1008" t="s">
        <v>1480</v>
      </c>
      <c r="B277" s="1010"/>
      <c r="C277" s="1009"/>
      <c r="D277" s="475" t="s">
        <v>2391</v>
      </c>
    </row>
    <row r="278" spans="1:4" ht="15" customHeight="1">
      <c r="A278" s="472" t="s">
        <v>1481</v>
      </c>
      <c r="B278" s="472"/>
      <c r="C278" s="472"/>
      <c r="D278" s="476"/>
    </row>
    <row r="279" spans="1:4" ht="15" customHeight="1">
      <c r="A279" s="472" t="s">
        <v>1482</v>
      </c>
      <c r="B279" s="472"/>
      <c r="C279" s="472"/>
      <c r="D279" s="476"/>
    </row>
    <row r="280" spans="1:4" ht="15" customHeight="1">
      <c r="A280" s="474" t="s">
        <v>1483</v>
      </c>
      <c r="B280" s="474"/>
      <c r="C280" s="474"/>
      <c r="D280" s="776"/>
    </row>
    <row r="281" spans="1:4" ht="25.5" customHeight="1">
      <c r="A281" s="474" t="s">
        <v>1183</v>
      </c>
      <c r="B281" s="474" t="s">
        <v>1484</v>
      </c>
      <c r="C281" s="474"/>
      <c r="D281" s="475" t="s">
        <v>2392</v>
      </c>
    </row>
    <row r="282" spans="1:4" ht="42.65" customHeight="1">
      <c r="A282" s="474" t="s">
        <v>1185</v>
      </c>
      <c r="B282" s="1008" t="s">
        <v>1485</v>
      </c>
      <c r="C282" s="1009"/>
      <c r="D282" s="474" t="s">
        <v>2393</v>
      </c>
    </row>
    <row r="283" spans="1:4" ht="33" customHeight="1">
      <c r="A283" s="474" t="s">
        <v>1216</v>
      </c>
      <c r="B283" s="474" t="s">
        <v>1486</v>
      </c>
      <c r="C283" s="474"/>
      <c r="D283" s="1011" t="s">
        <v>2394</v>
      </c>
    </row>
    <row r="284" spans="1:4" ht="15" customHeight="1">
      <c r="A284" s="474"/>
      <c r="B284" s="474" t="s">
        <v>1188</v>
      </c>
      <c r="C284" s="474" t="s">
        <v>1487</v>
      </c>
      <c r="D284" s="1012"/>
    </row>
    <row r="285" spans="1:4" ht="15" customHeight="1">
      <c r="A285" s="474"/>
      <c r="B285" s="474" t="s">
        <v>1190</v>
      </c>
      <c r="C285" s="474" t="s">
        <v>1488</v>
      </c>
      <c r="D285" s="1012"/>
    </row>
    <row r="286" spans="1:4" ht="15" customHeight="1">
      <c r="A286" s="474"/>
      <c r="B286" s="474" t="s">
        <v>1192</v>
      </c>
      <c r="C286" s="474" t="s">
        <v>1489</v>
      </c>
      <c r="D286" s="1012"/>
    </row>
    <row r="287" spans="1:4" ht="15" customHeight="1">
      <c r="A287" s="474"/>
      <c r="B287" s="474" t="s">
        <v>1194</v>
      </c>
      <c r="C287" s="474" t="s">
        <v>1490</v>
      </c>
      <c r="D287" s="1013"/>
    </row>
    <row r="288" spans="1:4" ht="25" customHeight="1">
      <c r="A288" s="474" t="s">
        <v>1243</v>
      </c>
      <c r="B288" s="474" t="s">
        <v>1491</v>
      </c>
      <c r="C288" s="474"/>
      <c r="D288" s="475" t="s">
        <v>2395</v>
      </c>
    </row>
    <row r="289" spans="1:4" ht="28" customHeight="1">
      <c r="A289" s="474" t="s">
        <v>1245</v>
      </c>
      <c r="B289" s="474" t="s">
        <v>1492</v>
      </c>
      <c r="C289" s="474"/>
      <c r="D289" s="475" t="s">
        <v>2396</v>
      </c>
    </row>
    <row r="290" spans="1:4" ht="24" customHeight="1">
      <c r="A290" s="474" t="s">
        <v>1247</v>
      </c>
      <c r="B290" s="1008" t="s">
        <v>1493</v>
      </c>
      <c r="C290" s="1009"/>
      <c r="D290" s="1011" t="s">
        <v>2397</v>
      </c>
    </row>
    <row r="291" spans="1:4" ht="25" customHeight="1">
      <c r="A291" s="474"/>
      <c r="B291" s="474" t="s">
        <v>1188</v>
      </c>
      <c r="C291" s="473" t="s">
        <v>1494</v>
      </c>
      <c r="D291" s="1012"/>
    </row>
    <row r="292" spans="1:4" ht="23.5" customHeight="1">
      <c r="A292" s="474"/>
      <c r="B292" s="474" t="s">
        <v>1190</v>
      </c>
      <c r="C292" s="473" t="s">
        <v>1495</v>
      </c>
      <c r="D292" s="1012"/>
    </row>
    <row r="293" spans="1:4" ht="25.5" customHeight="1">
      <c r="A293" s="474"/>
      <c r="B293" s="474" t="s">
        <v>1192</v>
      </c>
      <c r="C293" s="473" t="s">
        <v>1496</v>
      </c>
      <c r="D293" s="1013"/>
    </row>
    <row r="294" spans="1:4" ht="15" customHeight="1">
      <c r="A294" s="474" t="s">
        <v>1268</v>
      </c>
      <c r="B294" s="474" t="s">
        <v>1497</v>
      </c>
      <c r="C294" s="474"/>
      <c r="D294" s="474" t="s">
        <v>1498</v>
      </c>
    </row>
    <row r="295" spans="1:4" ht="15" customHeight="1">
      <c r="A295" s="474"/>
      <c r="B295" s="474" t="s">
        <v>1188</v>
      </c>
      <c r="C295" s="474" t="s">
        <v>1499</v>
      </c>
      <c r="D295" s="474" t="s">
        <v>1498</v>
      </c>
    </row>
    <row r="296" spans="1:4" ht="15" customHeight="1">
      <c r="A296" s="474"/>
      <c r="B296" s="474" t="s">
        <v>1190</v>
      </c>
      <c r="C296" s="474" t="s">
        <v>1500</v>
      </c>
      <c r="D296" s="474" t="s">
        <v>1498</v>
      </c>
    </row>
    <row r="297" spans="1:4" ht="15" customHeight="1">
      <c r="A297" s="474"/>
      <c r="B297" s="474" t="s">
        <v>1192</v>
      </c>
      <c r="C297" s="474" t="s">
        <v>1501</v>
      </c>
      <c r="D297" s="474" t="s">
        <v>1498</v>
      </c>
    </row>
    <row r="298" spans="1:4" ht="22.5" customHeight="1">
      <c r="A298" s="474"/>
      <c r="B298" s="474" t="s">
        <v>1194</v>
      </c>
      <c r="C298" s="473" t="s">
        <v>1502</v>
      </c>
      <c r="D298" s="474" t="s">
        <v>1498</v>
      </c>
    </row>
    <row r="299" spans="1:4" ht="35.15" customHeight="1">
      <c r="A299" s="474"/>
      <c r="B299" s="474" t="s">
        <v>1196</v>
      </c>
      <c r="C299" s="473" t="s">
        <v>1503</v>
      </c>
      <c r="D299" s="474" t="s">
        <v>1498</v>
      </c>
    </row>
    <row r="300" spans="1:4" ht="36" customHeight="1">
      <c r="A300" s="474" t="s">
        <v>1270</v>
      </c>
      <c r="B300" s="1008" t="s">
        <v>1504</v>
      </c>
      <c r="C300" s="1009"/>
      <c r="D300" s="474" t="s">
        <v>2398</v>
      </c>
    </row>
    <row r="301" spans="1:4" ht="15" customHeight="1">
      <c r="A301" s="474" t="s">
        <v>1505</v>
      </c>
      <c r="B301" s="474"/>
      <c r="C301" s="474"/>
      <c r="D301" s="776"/>
    </row>
    <row r="302" spans="1:4" ht="15" customHeight="1">
      <c r="A302" s="472" t="s">
        <v>1506</v>
      </c>
      <c r="B302" s="472"/>
      <c r="C302" s="472"/>
      <c r="D302" s="476"/>
    </row>
    <row r="303" spans="1:4" ht="15" customHeight="1">
      <c r="A303" s="472" t="s">
        <v>1507</v>
      </c>
      <c r="B303" s="472"/>
      <c r="C303" s="472"/>
      <c r="D303" s="476"/>
    </row>
    <row r="304" spans="1:4" ht="15" customHeight="1">
      <c r="A304" s="474" t="s">
        <v>1508</v>
      </c>
      <c r="B304" s="474"/>
      <c r="C304" s="474"/>
      <c r="D304" s="776"/>
    </row>
    <row r="305" spans="1:4" ht="15" customHeight="1">
      <c r="A305" s="474" t="s">
        <v>1183</v>
      </c>
      <c r="B305" s="474" t="s">
        <v>1509</v>
      </c>
      <c r="C305" s="474"/>
      <c r="D305" s="474" t="s">
        <v>2399</v>
      </c>
    </row>
    <row r="306" spans="1:4" ht="15" customHeight="1">
      <c r="A306" s="474" t="s">
        <v>1185</v>
      </c>
      <c r="B306" s="474" t="s">
        <v>1510</v>
      </c>
      <c r="C306" s="474"/>
      <c r="D306" s="474" t="s">
        <v>2399</v>
      </c>
    </row>
    <row r="307" spans="1:4" ht="15" customHeight="1">
      <c r="A307" s="474" t="s">
        <v>1216</v>
      </c>
      <c r="B307" s="474" t="s">
        <v>1511</v>
      </c>
      <c r="C307" s="474"/>
      <c r="D307" s="474" t="s">
        <v>2399</v>
      </c>
    </row>
    <row r="308" spans="1:4" ht="26.5" customHeight="1">
      <c r="A308" s="474" t="s">
        <v>1243</v>
      </c>
      <c r="B308" s="1008" t="s">
        <v>1512</v>
      </c>
      <c r="C308" s="1009"/>
      <c r="D308" s="474" t="s">
        <v>2399</v>
      </c>
    </row>
    <row r="309" spans="1:4" ht="15" customHeight="1">
      <c r="A309" s="474" t="s">
        <v>1245</v>
      </c>
      <c r="B309" s="474" t="s">
        <v>1513</v>
      </c>
      <c r="C309" s="474"/>
      <c r="D309" s="474" t="s">
        <v>2399</v>
      </c>
    </row>
    <row r="310" spans="1:4" ht="36" customHeight="1">
      <c r="A310" s="474" t="s">
        <v>1247</v>
      </c>
      <c r="B310" s="1008" t="s">
        <v>1514</v>
      </c>
      <c r="C310" s="1009"/>
      <c r="D310" s="474" t="s">
        <v>2400</v>
      </c>
    </row>
    <row r="311" spans="1:4" ht="25" customHeight="1">
      <c r="A311" s="474" t="s">
        <v>1268</v>
      </c>
      <c r="B311" s="1008" t="s">
        <v>1515</v>
      </c>
      <c r="C311" s="1009"/>
      <c r="D311" s="474" t="s">
        <v>2401</v>
      </c>
    </row>
    <row r="312" spans="1:4" ht="27" customHeight="1">
      <c r="A312" s="474" t="s">
        <v>1270</v>
      </c>
      <c r="B312" s="1008" t="s">
        <v>1516</v>
      </c>
      <c r="C312" s="1009"/>
      <c r="D312" s="474" t="s">
        <v>2402</v>
      </c>
    </row>
    <row r="313" spans="1:4" ht="32.15" customHeight="1">
      <c r="A313" s="474" t="s">
        <v>1188</v>
      </c>
      <c r="B313" s="1008" t="s">
        <v>1517</v>
      </c>
      <c r="C313" s="1009"/>
      <c r="D313" s="474" t="s">
        <v>2402</v>
      </c>
    </row>
    <row r="314" spans="1:4" ht="34.5" customHeight="1">
      <c r="A314" s="474" t="s">
        <v>1321</v>
      </c>
      <c r="B314" s="1008" t="s">
        <v>1518</v>
      </c>
      <c r="C314" s="1009"/>
      <c r="D314" s="474" t="s">
        <v>2403</v>
      </c>
    </row>
    <row r="315" spans="1:4" ht="15" customHeight="1">
      <c r="A315" s="472" t="s">
        <v>1519</v>
      </c>
      <c r="B315" s="472"/>
      <c r="C315" s="472"/>
      <c r="D315" s="476"/>
    </row>
    <row r="316" spans="1:4" ht="15" customHeight="1">
      <c r="A316" s="472" t="s">
        <v>1520</v>
      </c>
      <c r="B316" s="472"/>
      <c r="C316" s="472"/>
      <c r="D316" s="472" t="s">
        <v>1222</v>
      </c>
    </row>
    <row r="317" spans="1:4" ht="15" customHeight="1">
      <c r="A317" s="472" t="s">
        <v>1521</v>
      </c>
      <c r="B317" s="472"/>
      <c r="C317" s="472"/>
      <c r="D317" s="472"/>
    </row>
    <row r="318" spans="1:4" ht="15" customHeight="1">
      <c r="A318" s="472" t="s">
        <v>1522</v>
      </c>
      <c r="B318" s="472"/>
      <c r="C318" s="472"/>
      <c r="D318" s="472" t="s">
        <v>1222</v>
      </c>
    </row>
    <row r="319" spans="1:4" ht="15" customHeight="1">
      <c r="A319" s="478"/>
      <c r="B319" s="478"/>
      <c r="C319" s="478"/>
      <c r="D319" s="777"/>
    </row>
    <row r="320" spans="1:4" ht="15" customHeight="1">
      <c r="A320" s="479"/>
      <c r="B320" s="479"/>
      <c r="C320" s="479"/>
      <c r="D320" s="778"/>
    </row>
    <row r="321" spans="1:4" ht="15" customHeight="1">
      <c r="A321" s="479"/>
      <c r="B321" s="479"/>
      <c r="C321" s="479"/>
      <c r="D321" s="778"/>
    </row>
    <row r="322" spans="1:4" ht="15" customHeight="1">
      <c r="A322" s="479"/>
      <c r="B322" s="479"/>
      <c r="C322" s="479"/>
      <c r="D322" s="778"/>
    </row>
    <row r="323" spans="1:4" ht="15" customHeight="1">
      <c r="A323" s="479"/>
      <c r="B323" s="479"/>
      <c r="C323" s="479"/>
      <c r="D323" s="778"/>
    </row>
    <row r="324" spans="1:4" ht="15" customHeight="1">
      <c r="A324" s="479"/>
      <c r="B324" s="479"/>
      <c r="C324" s="479"/>
      <c r="D324" s="778"/>
    </row>
    <row r="325" spans="1:4" ht="15" customHeight="1">
      <c r="A325" s="479"/>
      <c r="B325" s="479"/>
      <c r="C325" s="479"/>
      <c r="D325" s="778"/>
    </row>
    <row r="326" spans="1:4" ht="15" customHeight="1">
      <c r="A326" s="479"/>
      <c r="B326" s="479"/>
      <c r="C326" s="479"/>
      <c r="D326" s="778"/>
    </row>
    <row r="327" spans="1:4" ht="15" customHeight="1">
      <c r="A327" s="479"/>
      <c r="B327" s="479"/>
      <c r="C327" s="479"/>
      <c r="D327" s="778"/>
    </row>
    <row r="328" spans="1:4" ht="15" customHeight="1">
      <c r="A328" s="479"/>
      <c r="B328" s="479"/>
      <c r="C328" s="479"/>
      <c r="D328" s="778"/>
    </row>
    <row r="329" spans="1:4" ht="15" customHeight="1">
      <c r="A329" s="479"/>
      <c r="B329" s="479"/>
      <c r="C329" s="479"/>
      <c r="D329" s="778"/>
    </row>
    <row r="330" spans="1:4" ht="15" customHeight="1">
      <c r="A330" s="479"/>
      <c r="B330" s="479"/>
      <c r="C330" s="479"/>
      <c r="D330" s="778"/>
    </row>
    <row r="331" spans="1:4" ht="15" customHeight="1">
      <c r="A331" s="479"/>
      <c r="B331" s="479"/>
      <c r="C331" s="479"/>
      <c r="D331" s="778"/>
    </row>
    <row r="332" spans="1:4" ht="15" customHeight="1">
      <c r="A332" s="479"/>
      <c r="B332" s="479"/>
      <c r="C332" s="479"/>
      <c r="D332" s="778"/>
    </row>
    <row r="333" spans="1:4" ht="15" customHeight="1">
      <c r="A333" s="479"/>
      <c r="B333" s="479"/>
      <c r="C333" s="479"/>
      <c r="D333" s="778"/>
    </row>
    <row r="334" spans="1:4" ht="15" customHeight="1">
      <c r="A334" s="479"/>
      <c r="B334" s="479"/>
      <c r="C334" s="479"/>
      <c r="D334" s="778"/>
    </row>
    <row r="335" spans="1:4" ht="15" customHeight="1">
      <c r="A335" s="479"/>
      <c r="B335" s="479"/>
      <c r="C335" s="479"/>
      <c r="D335" s="778"/>
    </row>
    <row r="336" spans="1:4" ht="15" customHeight="1">
      <c r="A336" s="479"/>
      <c r="B336" s="479"/>
      <c r="C336" s="479"/>
      <c r="D336" s="778"/>
    </row>
    <row r="337" spans="1:4" ht="15" customHeight="1">
      <c r="A337" s="479"/>
      <c r="B337" s="479"/>
      <c r="C337" s="479"/>
      <c r="D337" s="778"/>
    </row>
    <row r="338" spans="1:4" ht="15" customHeight="1">
      <c r="A338" s="479"/>
      <c r="B338" s="479"/>
      <c r="C338" s="479"/>
      <c r="D338" s="778"/>
    </row>
    <row r="339" spans="1:4" ht="15" customHeight="1">
      <c r="A339" s="479"/>
      <c r="B339" s="479"/>
      <c r="C339" s="479"/>
      <c r="D339" s="778"/>
    </row>
    <row r="340" spans="1:4" ht="15" customHeight="1">
      <c r="A340" s="479"/>
      <c r="B340" s="479"/>
      <c r="C340" s="479"/>
      <c r="D340" s="778"/>
    </row>
    <row r="341" spans="1:4" ht="15" customHeight="1">
      <c r="A341" s="479"/>
      <c r="B341" s="479"/>
      <c r="C341" s="479"/>
      <c r="D341" s="778"/>
    </row>
  </sheetData>
  <mergeCells count="138">
    <mergeCell ref="A5:C5"/>
    <mergeCell ref="A7:C7"/>
    <mergeCell ref="A8:C8"/>
    <mergeCell ref="A9:C9"/>
    <mergeCell ref="A10:C10"/>
    <mergeCell ref="A11:C11"/>
    <mergeCell ref="D27:D45"/>
    <mergeCell ref="A46:C46"/>
    <mergeCell ref="A49:C49"/>
    <mergeCell ref="A12:C12"/>
    <mergeCell ref="A13:C13"/>
    <mergeCell ref="A14:C14"/>
    <mergeCell ref="A16:C16"/>
    <mergeCell ref="A17:C17"/>
    <mergeCell ref="A18:C18"/>
    <mergeCell ref="A54:C54"/>
    <mergeCell ref="A56:C56"/>
    <mergeCell ref="A57:C57"/>
    <mergeCell ref="A58:C58"/>
    <mergeCell ref="A60:C60"/>
    <mergeCell ref="A62:C62"/>
    <mergeCell ref="A20:C20"/>
    <mergeCell ref="A21:C21"/>
    <mergeCell ref="A22:C22"/>
    <mergeCell ref="D72:D76"/>
    <mergeCell ref="B73:C73"/>
    <mergeCell ref="B74:C74"/>
    <mergeCell ref="B75:C75"/>
    <mergeCell ref="B76:C76"/>
    <mergeCell ref="B63:C63"/>
    <mergeCell ref="B64:C64"/>
    <mergeCell ref="B65:C65"/>
    <mergeCell ref="B66:C66"/>
    <mergeCell ref="B67:C67"/>
    <mergeCell ref="B68:C68"/>
    <mergeCell ref="A77:C77"/>
    <mergeCell ref="B81:C81"/>
    <mergeCell ref="B82:C82"/>
    <mergeCell ref="B83:C83"/>
    <mergeCell ref="B84:C84"/>
    <mergeCell ref="B85:C85"/>
    <mergeCell ref="B69:C69"/>
    <mergeCell ref="B70:C70"/>
    <mergeCell ref="A71:C71"/>
    <mergeCell ref="B72:C72"/>
    <mergeCell ref="A109:C109"/>
    <mergeCell ref="B110:C110"/>
    <mergeCell ref="B111:C111"/>
    <mergeCell ref="B112:C112"/>
    <mergeCell ref="B113:C113"/>
    <mergeCell ref="B114:C114"/>
    <mergeCell ref="B86:C86"/>
    <mergeCell ref="B87:C87"/>
    <mergeCell ref="B91:C91"/>
    <mergeCell ref="B98:C98"/>
    <mergeCell ref="B99:C99"/>
    <mergeCell ref="B105:C105"/>
    <mergeCell ref="B124:C124"/>
    <mergeCell ref="B125:C125"/>
    <mergeCell ref="B126:C126"/>
    <mergeCell ref="B127:C127"/>
    <mergeCell ref="B128:C128"/>
    <mergeCell ref="B129:C129"/>
    <mergeCell ref="B115:C115"/>
    <mergeCell ref="B116:C116"/>
    <mergeCell ref="B117:C117"/>
    <mergeCell ref="B121:C121"/>
    <mergeCell ref="B122:C122"/>
    <mergeCell ref="B123:C123"/>
    <mergeCell ref="B138:C138"/>
    <mergeCell ref="A142:C142"/>
    <mergeCell ref="B146:C146"/>
    <mergeCell ref="B147:C147"/>
    <mergeCell ref="B148:C148"/>
    <mergeCell ref="B149:C149"/>
    <mergeCell ref="B130:C130"/>
    <mergeCell ref="B131:C131"/>
    <mergeCell ref="B132:C132"/>
    <mergeCell ref="B133:C133"/>
    <mergeCell ref="A134:C134"/>
    <mergeCell ref="A137:C137"/>
    <mergeCell ref="B163:C163"/>
    <mergeCell ref="A166:C166"/>
    <mergeCell ref="B171:C171"/>
    <mergeCell ref="B178:C178"/>
    <mergeCell ref="B189:C189"/>
    <mergeCell ref="A192:C192"/>
    <mergeCell ref="B150:C150"/>
    <mergeCell ref="B151:C151"/>
    <mergeCell ref="B152:C152"/>
    <mergeCell ref="A155:C155"/>
    <mergeCell ref="A158:C158"/>
    <mergeCell ref="B162:C162"/>
    <mergeCell ref="D236:D241"/>
    <mergeCell ref="B238:C238"/>
    <mergeCell ref="A208:C208"/>
    <mergeCell ref="B209:C209"/>
    <mergeCell ref="B210:C210"/>
    <mergeCell ref="B213:C213"/>
    <mergeCell ref="B220:C220"/>
    <mergeCell ref="B223:C223"/>
    <mergeCell ref="B193:C193"/>
    <mergeCell ref="B194:C194"/>
    <mergeCell ref="B195:C195"/>
    <mergeCell ref="B196:C196"/>
    <mergeCell ref="B197:C197"/>
    <mergeCell ref="A205:C205"/>
    <mergeCell ref="B243:C243"/>
    <mergeCell ref="B251:C251"/>
    <mergeCell ref="B252:C252"/>
    <mergeCell ref="A254:C254"/>
    <mergeCell ref="A255:C255"/>
    <mergeCell ref="A258:C258"/>
    <mergeCell ref="B224:C224"/>
    <mergeCell ref="B228:C228"/>
    <mergeCell ref="A231:C231"/>
    <mergeCell ref="A235:C235"/>
    <mergeCell ref="B236:C236"/>
    <mergeCell ref="D283:D287"/>
    <mergeCell ref="B290:C290"/>
    <mergeCell ref="D290:D293"/>
    <mergeCell ref="B260:C260"/>
    <mergeCell ref="B261:C261"/>
    <mergeCell ref="A264:C264"/>
    <mergeCell ref="A265:C265"/>
    <mergeCell ref="A268:C268"/>
    <mergeCell ref="B270:C270"/>
    <mergeCell ref="B314:C314"/>
    <mergeCell ref="B300:C300"/>
    <mergeCell ref="B308:C308"/>
    <mergeCell ref="B310:C310"/>
    <mergeCell ref="B311:C311"/>
    <mergeCell ref="B312:C312"/>
    <mergeCell ref="B313:C313"/>
    <mergeCell ref="B271:C271"/>
    <mergeCell ref="B272:C272"/>
    <mergeCell ref="A277:C277"/>
    <mergeCell ref="B282:C282"/>
  </mergeCells>
  <pageMargins left="0.7" right="0.7" top="0.75" bottom="0.75" header="0.3" footer="0.3"/>
  <pageSetup paperSize="9" scale="79" fitToHeight="0" orientation="landscape" r:id="rId1"/>
  <rowBreaks count="1" manualBreakCount="1">
    <brk id="57" max="3" man="1"/>
  </rowBreaks>
  <customProperties>
    <customPr name="_pios_id" r:id="rId2"/>
  </customPropertie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70185-FA17-42B3-A3ED-4F4A5C9E550D}">
  <sheetPr>
    <pageSetUpPr fitToPage="1"/>
  </sheetPr>
  <dimension ref="A1:Q9"/>
  <sheetViews>
    <sheetView showGridLines="0" zoomScaleNormal="100" workbookViewId="0">
      <selection activeCell="C1" sqref="C1"/>
    </sheetView>
  </sheetViews>
  <sheetFormatPr defaultColWidth="8.58203125" defaultRowHeight="14.5"/>
  <cols>
    <col min="1" max="1" width="39" style="481" customWidth="1"/>
    <col min="2" max="2" width="40.08203125" style="481" customWidth="1"/>
    <col min="3" max="16384" width="8.58203125" style="481"/>
  </cols>
  <sheetData>
    <row r="1" spans="1:17" ht="18.5">
      <c r="A1" s="470" t="s">
        <v>2235</v>
      </c>
      <c r="B1" s="480"/>
    </row>
    <row r="2" spans="1:17">
      <c r="A2" s="480"/>
      <c r="B2" s="480"/>
    </row>
    <row r="3" spans="1:17">
      <c r="A3" s="482"/>
      <c r="B3" s="482"/>
    </row>
    <row r="4" spans="1:17">
      <c r="A4" s="87" t="s">
        <v>1523</v>
      </c>
      <c r="B4" s="129"/>
      <c r="C4" s="483"/>
      <c r="D4" s="483"/>
      <c r="E4" s="483"/>
      <c r="F4" s="483"/>
      <c r="G4" s="483"/>
      <c r="H4" s="483"/>
      <c r="I4" s="483"/>
      <c r="J4" s="483"/>
      <c r="K4" s="483"/>
      <c r="L4" s="483"/>
      <c r="M4" s="483"/>
      <c r="N4" s="483"/>
      <c r="O4" s="483"/>
      <c r="P4" s="483"/>
      <c r="Q4" s="483"/>
    </row>
    <row r="5" spans="1:17" ht="36.5">
      <c r="A5" s="484" t="s">
        <v>1524</v>
      </c>
      <c r="B5" s="484" t="s">
        <v>2367</v>
      </c>
      <c r="C5" s="485"/>
      <c r="D5" s="485"/>
      <c r="E5" s="485"/>
      <c r="F5" s="485"/>
      <c r="G5" s="485"/>
      <c r="H5" s="485"/>
      <c r="J5" s="485"/>
      <c r="K5" s="485"/>
      <c r="L5" s="485"/>
      <c r="M5" s="485"/>
      <c r="N5" s="485"/>
      <c r="O5" s="485"/>
      <c r="P5" s="485"/>
      <c r="Q5" s="485"/>
    </row>
    <row r="6" spans="1:17">
      <c r="A6" s="1023" t="s">
        <v>1525</v>
      </c>
      <c r="B6" s="1024"/>
      <c r="C6" s="485"/>
      <c r="D6" s="485"/>
      <c r="E6" s="485"/>
      <c r="F6" s="485"/>
      <c r="G6" s="485"/>
      <c r="H6" s="485"/>
      <c r="J6" s="485"/>
      <c r="K6" s="485"/>
      <c r="L6" s="485"/>
      <c r="M6" s="485"/>
      <c r="N6" s="485"/>
      <c r="O6" s="485"/>
      <c r="P6" s="485"/>
      <c r="Q6" s="485"/>
    </row>
    <row r="7" spans="1:17">
      <c r="A7" s="6"/>
      <c r="B7" s="6"/>
      <c r="C7" s="483"/>
      <c r="D7" s="483"/>
      <c r="E7" s="483"/>
      <c r="F7" s="483"/>
      <c r="G7" s="483"/>
      <c r="H7" s="483"/>
      <c r="I7" s="483"/>
      <c r="J7" s="483"/>
      <c r="K7" s="483"/>
      <c r="L7" s="483"/>
      <c r="M7" s="483"/>
      <c r="N7" s="483"/>
      <c r="O7" s="483"/>
      <c r="P7" s="483"/>
      <c r="Q7" s="483"/>
    </row>
    <row r="8" spans="1:17">
      <c r="A8" s="486"/>
      <c r="B8" s="486"/>
    </row>
    <row r="9" spans="1:17">
      <c r="C9" s="486"/>
      <c r="D9" s="486"/>
      <c r="E9" s="486"/>
      <c r="F9" s="486"/>
      <c r="G9" s="486"/>
      <c r="H9" s="486"/>
      <c r="I9" s="486"/>
      <c r="J9" s="486"/>
      <c r="K9" s="486"/>
      <c r="L9" s="486"/>
      <c r="M9" s="486"/>
      <c r="N9" s="486"/>
    </row>
  </sheetData>
  <mergeCells count="1">
    <mergeCell ref="A6:B6"/>
  </mergeCells>
  <pageMargins left="0.7" right="0.7" top="0.75" bottom="0.75" header="0.3" footer="0.3"/>
  <pageSetup paperSize="9" fitToHeight="0" orientation="landscape"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9D17-E423-43A4-AC6B-0CAC87B5BC9D}">
  <dimension ref="A1:E26"/>
  <sheetViews>
    <sheetView showGridLines="0" zoomScaleNormal="100" workbookViewId="0">
      <selection activeCell="E2" sqref="E2"/>
    </sheetView>
  </sheetViews>
  <sheetFormatPr defaultColWidth="8.58203125" defaultRowHeight="14.5"/>
  <cols>
    <col min="1" max="1" width="6.08203125" style="7" customWidth="1"/>
    <col min="2" max="2" width="60.5" style="7" customWidth="1"/>
    <col min="3" max="4" width="9.33203125" style="7" customWidth="1"/>
    <col min="5" max="16384" width="8.58203125" style="7"/>
  </cols>
  <sheetData>
    <row r="1" spans="1:5" ht="21">
      <c r="A1" s="127" t="s">
        <v>232</v>
      </c>
      <c r="B1" s="6"/>
      <c r="C1" s="6"/>
      <c r="D1" s="6"/>
    </row>
    <row r="2" spans="1:5" ht="21">
      <c r="A2" s="127"/>
      <c r="B2" s="6"/>
      <c r="C2" s="6"/>
      <c r="D2" s="6"/>
    </row>
    <row r="3" spans="1:5">
      <c r="A3" s="6"/>
      <c r="B3" s="6"/>
      <c r="C3" s="155" t="s">
        <v>118</v>
      </c>
      <c r="D3" s="155" t="s">
        <v>119</v>
      </c>
    </row>
    <row r="4" spans="1:5">
      <c r="A4" s="128" t="s">
        <v>89</v>
      </c>
      <c r="B4" s="129"/>
      <c r="C4" s="453" t="s">
        <v>2016</v>
      </c>
      <c r="D4" s="453" t="s">
        <v>162</v>
      </c>
      <c r="E4" s="56"/>
    </row>
    <row r="5" spans="1:5">
      <c r="A5" s="83"/>
      <c r="B5" s="83" t="s">
        <v>91</v>
      </c>
      <c r="C5" s="64">
        <v>14334663662.850204</v>
      </c>
      <c r="D5" s="153">
        <v>14184392326.653927</v>
      </c>
      <c r="E5" s="56"/>
    </row>
    <row r="6" spans="1:5">
      <c r="A6" s="6"/>
      <c r="B6" s="83" t="s">
        <v>233</v>
      </c>
      <c r="C6" s="64">
        <v>1398894616.355</v>
      </c>
      <c r="D6" s="153">
        <v>1448485906.0592</v>
      </c>
      <c r="E6" s="56"/>
    </row>
    <row r="7" spans="1:5">
      <c r="A7" s="6"/>
      <c r="B7" s="83" t="s">
        <v>234</v>
      </c>
      <c r="C7" s="64">
        <v>-441591173.11262047</v>
      </c>
      <c r="D7" s="153">
        <v>-392385418.44366795</v>
      </c>
      <c r="E7" s="56"/>
    </row>
    <row r="8" spans="1:5">
      <c r="A8" s="6"/>
      <c r="B8" s="83" t="s">
        <v>235</v>
      </c>
      <c r="C8" s="64">
        <v>-1076737106.0440004</v>
      </c>
      <c r="D8" s="153">
        <v>-1096817211.8640001</v>
      </c>
      <c r="E8" s="56"/>
    </row>
    <row r="9" spans="1:5">
      <c r="A9" s="6"/>
      <c r="B9" s="83" t="s">
        <v>236</v>
      </c>
      <c r="C9" s="64">
        <v>1082624918.8021147</v>
      </c>
      <c r="D9" s="153">
        <v>794359652.79557729</v>
      </c>
      <c r="E9" s="56"/>
    </row>
    <row r="10" spans="1:5">
      <c r="A10" s="6"/>
      <c r="B10" s="83" t="s">
        <v>237</v>
      </c>
      <c r="C10" s="64">
        <v>-144179670.75</v>
      </c>
      <c r="D10" s="153">
        <v>-96288952.569999993</v>
      </c>
      <c r="E10" s="56"/>
    </row>
    <row r="11" spans="1:5">
      <c r="A11" s="6"/>
      <c r="B11" s="83" t="s">
        <v>238</v>
      </c>
      <c r="C11" s="64">
        <v>177167096.22599044</v>
      </c>
      <c r="D11" s="153">
        <v>-181403101.32598788</v>
      </c>
      <c r="E11" s="56"/>
    </row>
    <row r="12" spans="1:5">
      <c r="A12" s="6"/>
      <c r="B12" s="83" t="s">
        <v>99</v>
      </c>
      <c r="C12" s="64">
        <v>-369794113.69069993</v>
      </c>
      <c r="D12" s="153">
        <v>-329780705.14203</v>
      </c>
      <c r="E12" s="56"/>
    </row>
    <row r="13" spans="1:5">
      <c r="A13" s="89"/>
      <c r="B13" s="130" t="s">
        <v>239</v>
      </c>
      <c r="C13" s="91">
        <v>14961048230.635986</v>
      </c>
      <c r="D13" s="52">
        <v>14330562496.163017</v>
      </c>
      <c r="E13" s="56"/>
    </row>
    <row r="14" spans="1:5">
      <c r="A14" s="6"/>
      <c r="B14" s="83" t="s">
        <v>240</v>
      </c>
      <c r="C14" s="153">
        <v>9661053243.2009544</v>
      </c>
      <c r="D14" s="153">
        <v>8110929696.3086948</v>
      </c>
      <c r="E14" s="56"/>
    </row>
    <row r="15" spans="1:5">
      <c r="A15" s="6"/>
      <c r="B15" s="83" t="s">
        <v>241</v>
      </c>
      <c r="C15" s="153">
        <v>1237131982.0436769</v>
      </c>
      <c r="D15" s="153">
        <v>1672245477.2700896</v>
      </c>
      <c r="E15" s="56"/>
    </row>
    <row r="16" spans="1:5">
      <c r="A16" s="130" t="s">
        <v>242</v>
      </c>
      <c r="B16" s="130" t="s">
        <v>243</v>
      </c>
      <c r="C16" s="52">
        <v>10898185225.244631</v>
      </c>
      <c r="D16" s="52">
        <v>9783175173.5787849</v>
      </c>
      <c r="E16" s="79"/>
    </row>
    <row r="17" spans="1:5">
      <c r="A17" s="130"/>
      <c r="B17" s="130" t="s">
        <v>244</v>
      </c>
      <c r="C17" s="91">
        <v>4062863005.3913555</v>
      </c>
      <c r="D17" s="52">
        <v>4547387322.5842323</v>
      </c>
      <c r="E17" s="56"/>
    </row>
    <row r="18" spans="1:5">
      <c r="A18" s="130" t="s">
        <v>245</v>
      </c>
      <c r="B18" s="130" t="s">
        <v>246</v>
      </c>
      <c r="C18" s="336">
        <v>137.28017941904778</v>
      </c>
      <c r="D18" s="336">
        <v>146.48171214254924</v>
      </c>
      <c r="E18" s="79"/>
    </row>
    <row r="19" spans="1:5">
      <c r="A19" s="6"/>
      <c r="B19" s="6"/>
      <c r="C19" s="6"/>
      <c r="D19" s="6"/>
      <c r="E19" s="56"/>
    </row>
    <row r="20" spans="1:5">
      <c r="A20" s="6" t="s">
        <v>247</v>
      </c>
      <c r="B20" s="6"/>
      <c r="C20" s="6"/>
      <c r="D20" s="6"/>
      <c r="E20" s="56"/>
    </row>
    <row r="21" spans="1:5">
      <c r="A21" s="6" t="s">
        <v>248</v>
      </c>
      <c r="B21" s="6"/>
      <c r="C21" s="6"/>
      <c r="D21" s="6"/>
      <c r="E21" s="56"/>
    </row>
    <row r="22" spans="1:5">
      <c r="A22" s="6" t="s">
        <v>249</v>
      </c>
      <c r="B22" s="6"/>
      <c r="C22" s="6"/>
      <c r="D22" s="6"/>
      <c r="E22" s="56"/>
    </row>
    <row r="23" spans="1:5">
      <c r="A23" s="2"/>
      <c r="B23" s="2"/>
      <c r="C23" s="2"/>
      <c r="D23" s="2"/>
      <c r="E23" s="56"/>
    </row>
    <row r="24" spans="1:5" ht="99" customHeight="1">
      <c r="A24" s="838" t="s">
        <v>2215</v>
      </c>
      <c r="B24" s="838"/>
      <c r="C24" s="838"/>
      <c r="D24" s="838"/>
      <c r="E24" s="56"/>
    </row>
    <row r="25" spans="1:5">
      <c r="A25" s="2"/>
      <c r="B25" s="2"/>
      <c r="C25" s="2"/>
      <c r="D25" s="2"/>
      <c r="E25" s="56"/>
    </row>
    <row r="26" spans="1:5">
      <c r="A26" s="120"/>
      <c r="B26" s="120"/>
      <c r="C26" s="120"/>
      <c r="D26" s="120"/>
      <c r="E26" s="56"/>
    </row>
  </sheetData>
  <mergeCells count="1">
    <mergeCell ref="A24:D24"/>
  </mergeCells>
  <pageMargins left="0.70866141732283472" right="0.70866141732283472" top="0.74803149606299213" bottom="0.74803149606299213" header="0.31496062992125984" footer="0.31496062992125984"/>
  <pageSetup paperSize="9"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B35C2-F422-439D-A196-1ECAFE0238E8}">
  <dimension ref="A1:G25"/>
  <sheetViews>
    <sheetView showGridLines="0" zoomScaleNormal="100" workbookViewId="0">
      <selection activeCell="C1" sqref="C1"/>
    </sheetView>
  </sheetViews>
  <sheetFormatPr defaultColWidth="8.58203125" defaultRowHeight="14.5"/>
  <cols>
    <col min="1" max="1" width="8.58203125" style="7"/>
    <col min="2" max="2" width="125.58203125" style="7" customWidth="1"/>
    <col min="3" max="16384" width="8.58203125" style="7"/>
  </cols>
  <sheetData>
    <row r="1" spans="1:7">
      <c r="A1" s="9"/>
      <c r="B1" s="9"/>
    </row>
    <row r="2" spans="1:7" ht="21">
      <c r="A2" s="68">
        <v>2</v>
      </c>
      <c r="B2" s="68" t="s">
        <v>12</v>
      </c>
      <c r="C2" s="71"/>
      <c r="D2" s="71"/>
      <c r="E2" s="71"/>
      <c r="F2" s="71"/>
      <c r="G2" s="71"/>
    </row>
    <row r="3" spans="1:7" ht="12.65" customHeight="1">
      <c r="A3" s="72"/>
      <c r="B3" s="68"/>
      <c r="C3" s="56"/>
    </row>
    <row r="4" spans="1:7" ht="17.25" customHeight="1">
      <c r="A4" s="400" t="s">
        <v>13</v>
      </c>
      <c r="B4" s="402" t="s">
        <v>14</v>
      </c>
      <c r="C4" s="56"/>
      <c r="D4" s="56"/>
      <c r="E4" s="56"/>
    </row>
    <row r="5" spans="1:7" ht="17.25" customHeight="1">
      <c r="A5" s="400" t="s">
        <v>15</v>
      </c>
      <c r="B5" s="402" t="s">
        <v>16</v>
      </c>
      <c r="C5" s="56"/>
      <c r="D5" s="56"/>
      <c r="E5" s="56"/>
    </row>
    <row r="6" spans="1:7" ht="17.25" customHeight="1">
      <c r="A6" s="400" t="s">
        <v>17</v>
      </c>
      <c r="B6" s="402" t="s">
        <v>18</v>
      </c>
      <c r="C6" s="56"/>
      <c r="D6" s="56"/>
      <c r="E6" s="56"/>
    </row>
    <row r="7" spans="1:7" ht="17.25" customHeight="1">
      <c r="A7" s="400" t="s">
        <v>19</v>
      </c>
      <c r="B7" s="402" t="s">
        <v>20</v>
      </c>
      <c r="C7" s="56"/>
      <c r="D7" s="56"/>
      <c r="E7" s="56"/>
    </row>
    <row r="8" spans="1:7" ht="17.25" customHeight="1">
      <c r="A8" s="400" t="s">
        <v>21</v>
      </c>
      <c r="B8" s="402" t="s">
        <v>22</v>
      </c>
      <c r="C8" s="56"/>
      <c r="D8" s="56"/>
      <c r="E8" s="56"/>
    </row>
    <row r="9" spans="1:7" ht="17.25" customHeight="1">
      <c r="A9" s="400" t="s">
        <v>23</v>
      </c>
      <c r="B9" s="402" t="s">
        <v>24</v>
      </c>
      <c r="C9" s="56"/>
      <c r="D9" s="56"/>
      <c r="E9" s="56"/>
    </row>
    <row r="10" spans="1:7" ht="17.25" customHeight="1">
      <c r="A10" s="400" t="s">
        <v>25</v>
      </c>
      <c r="B10" s="402" t="s">
        <v>26</v>
      </c>
      <c r="C10" s="56"/>
      <c r="D10" s="56"/>
      <c r="E10" s="56"/>
    </row>
    <row r="11" spans="1:7" ht="17.25" customHeight="1">
      <c r="A11" s="400" t="s">
        <v>27</v>
      </c>
      <c r="B11" s="402" t="s">
        <v>28</v>
      </c>
      <c r="C11" s="56"/>
      <c r="D11" s="56"/>
      <c r="E11" s="56"/>
    </row>
    <row r="12" spans="1:7" ht="17.25" customHeight="1">
      <c r="A12" s="400" t="s">
        <v>29</v>
      </c>
      <c r="B12" s="402" t="s">
        <v>30</v>
      </c>
      <c r="C12" s="56"/>
      <c r="D12" s="56"/>
      <c r="E12" s="56"/>
    </row>
    <row r="13" spans="1:7" ht="17.25" customHeight="1">
      <c r="A13" s="400" t="s">
        <v>31</v>
      </c>
      <c r="B13" s="402" t="s">
        <v>32</v>
      </c>
      <c r="C13" s="56"/>
      <c r="D13" s="56"/>
      <c r="E13" s="56"/>
    </row>
    <row r="14" spans="1:7" ht="17.25" customHeight="1">
      <c r="A14" s="400" t="s">
        <v>33</v>
      </c>
      <c r="B14" s="402" t="s">
        <v>34</v>
      </c>
      <c r="C14" s="56"/>
      <c r="D14" s="56"/>
      <c r="E14" s="56"/>
    </row>
    <row r="15" spans="1:7" ht="17.25" customHeight="1">
      <c r="A15" s="400" t="s">
        <v>35</v>
      </c>
      <c r="B15" s="402" t="s">
        <v>36</v>
      </c>
      <c r="C15" s="56"/>
      <c r="D15" s="56"/>
      <c r="E15" s="56"/>
    </row>
    <row r="16" spans="1:7" ht="17.25" customHeight="1">
      <c r="A16" s="400" t="s">
        <v>37</v>
      </c>
      <c r="B16" s="402" t="s">
        <v>38</v>
      </c>
      <c r="C16" s="56"/>
      <c r="D16" s="56"/>
      <c r="E16" s="56"/>
    </row>
    <row r="17" spans="1:5" ht="17.25" customHeight="1">
      <c r="A17" s="400" t="s">
        <v>39</v>
      </c>
      <c r="B17" s="402" t="s">
        <v>40</v>
      </c>
      <c r="C17" s="56"/>
      <c r="D17" s="56"/>
      <c r="E17" s="56"/>
    </row>
    <row r="18" spans="1:5" ht="17.25" customHeight="1">
      <c r="A18" s="400" t="s">
        <v>41</v>
      </c>
      <c r="B18" s="402" t="s">
        <v>42</v>
      </c>
      <c r="C18" s="56"/>
      <c r="D18" s="56"/>
      <c r="E18" s="56"/>
    </row>
    <row r="19" spans="1:5" ht="17.25" customHeight="1">
      <c r="A19" s="400" t="s">
        <v>43</v>
      </c>
      <c r="B19" s="402" t="s">
        <v>44</v>
      </c>
      <c r="C19" s="56"/>
      <c r="D19" s="56"/>
      <c r="E19" s="56"/>
    </row>
    <row r="20" spans="1:5" ht="17.25" customHeight="1">
      <c r="A20" s="400" t="s">
        <v>45</v>
      </c>
      <c r="B20" s="402" t="s">
        <v>46</v>
      </c>
      <c r="C20" s="56"/>
      <c r="D20" s="56"/>
      <c r="E20" s="56"/>
    </row>
    <row r="21" spans="1:5" ht="17.25" customHeight="1">
      <c r="A21" s="400" t="s">
        <v>47</v>
      </c>
      <c r="B21" s="402" t="s">
        <v>48</v>
      </c>
      <c r="C21" s="56"/>
      <c r="D21" s="56"/>
      <c r="E21" s="56"/>
    </row>
    <row r="22" spans="1:5" ht="17.25" customHeight="1">
      <c r="A22" s="400" t="s">
        <v>1143</v>
      </c>
      <c r="B22" s="402" t="s">
        <v>1140</v>
      </c>
      <c r="C22" s="56"/>
      <c r="D22" s="56"/>
      <c r="E22" s="56"/>
    </row>
    <row r="23" spans="1:5" ht="17.25" customHeight="1">
      <c r="A23" s="400" t="s">
        <v>1144</v>
      </c>
      <c r="B23" s="402" t="s">
        <v>1141</v>
      </c>
      <c r="C23" s="56"/>
      <c r="D23" s="56"/>
      <c r="E23" s="56"/>
    </row>
    <row r="24" spans="1:5" ht="17.25" customHeight="1">
      <c r="A24" s="400" t="s">
        <v>1145</v>
      </c>
      <c r="B24" s="402" t="s">
        <v>1142</v>
      </c>
      <c r="C24" s="56"/>
      <c r="D24" s="56"/>
      <c r="E24" s="56"/>
    </row>
    <row r="25" spans="1:5">
      <c r="A25" s="468"/>
      <c r="B25" s="468"/>
    </row>
  </sheetData>
  <phoneticPr fontId="12" type="noConversion"/>
  <hyperlinks>
    <hyperlink ref="B4" location="'Table 2.1'!A1" display="Credit risk exposures by exposure class and PD range (EU CR6) (AIRB)" xr:uid="{3D1B11EC-AD7F-4716-96DE-506D68521B54}"/>
    <hyperlink ref="B5" location="'Table 2.2'!A1" display="Credit risk exposures by exposure class and PD range (EU CR6) (FIRB)" xr:uid="{185FDDD6-5DC7-4105-9C8C-632818B46FB5}"/>
    <hyperlink ref="B6" location="'Table 2.3'!A1" display="RWEA flow statements of credit risk exposures under the IRB approach (EU CR8)" xr:uid="{4FCF5A68-6CEF-4A9B-9811-2F6E018A4219}"/>
    <hyperlink ref="B7" location="'Table 2.4 &amp; 2.5'!A1" display="Equity exposures under the simple risk weight approach (EU CR10)" xr:uid="{57231FCB-2576-449A-811B-0679E3944AD4}"/>
    <hyperlink ref="B9" location="'Table 2.6'!A1" display="Standardised approach (EU CR5)" xr:uid="{9E35ADA3-81B6-4C17-8F54-0E00BCF0955C}"/>
    <hyperlink ref="B10" location="'Table 2.7'!A1" display="Standardised approach – Credit risk exposure and CRM effects (EU CR4)" xr:uid="{D0E29AE9-B048-4FBE-8F51-08C8610E4CAC}"/>
    <hyperlink ref="B11" location="'Table 2.8'!A1" display="IRB approach – Disclosure of the extent of the use of CRM techniques (EU CR7-A)" xr:uid="{8D27AA91-8134-40A7-8F21-F04563931D8B}"/>
    <hyperlink ref="B12" location="'Table 2.9'!A1" display="CRM techniques overview:  Disclosure of the use of credit risk mitigation techniques (EU CR3)" xr:uid="{1CFC1B95-82AF-4E03-87D2-0CD08E26F468}"/>
    <hyperlink ref="B13" location="'Table 2.10'!A1" display="Maturity of exposures (EU CR1-A)" xr:uid="{D0B85F24-A238-4F0D-9F09-3FC78023E178}"/>
    <hyperlink ref="B14" location="'Table 2.11'!A1" display="Performing and non-performing exposures and related provisions (EU CR1)" xr:uid="{6CB43F2F-1C2D-4C3B-BFD7-E073A792C8F0}"/>
    <hyperlink ref="B15" location="'Table 2.12'!A1" display="Changes in the stock of non-performing loans and advances (EU CR2)" xr:uid="{1C75AE0A-7F15-4136-A3AA-52FB17B1742D}"/>
    <hyperlink ref="B16" location="'Table 2.13'!A1" display="Credit quality of forborne exposures (EU CQ1)" xr:uid="{E44EF210-5C45-47F2-9FA3-C5793617819A}"/>
    <hyperlink ref="B17" location="'Table 2.14'!A1" display="Quality of non-performing exposures by geography (EU CQ4)" xr:uid="{2F5275D3-4170-4849-93A5-FBDFE9F208EF}"/>
    <hyperlink ref="B18" location="'Table 2.15'!A1" display="Credit quality of loans and advances to non-financial corporations by industry (EU CQ5)" xr:uid="{A2325A33-09AA-489A-90EE-5DD0E4DF9EB5}"/>
    <hyperlink ref="B19" location="'Table 2.16'!A1" display="Collateral obtained by taking possession and execution processes (EU CQ7)" xr:uid="{BBCF4B3C-1BB6-4385-8299-0E53B5DC7F60}"/>
    <hyperlink ref="B20" location="'Table 2.17 &amp; 2.18'!A1" display="Information on newly originated loans and advances provided under newly applicable public guarantee schemes introduced in response to COVID-19 crisis (template 3)" xr:uid="{C0A704BC-AAEA-417E-8F13-E20961C5C254}"/>
    <hyperlink ref="B8" location="'Table 2.4 &amp; 2.5'!A1" display="Insurance participations (EU INS1)" xr:uid="{24D18DEF-A453-4957-8AE3-73941E9D4DAC}"/>
    <hyperlink ref="B21" location="'Table 2.17 &amp; 2.18'!A1" display="Breakdown of loans and advances subject to legislative and non-legislative moratoria by residual maturity of moratoria (template 2)" xr:uid="{A8EF9A06-A537-43E8-95CC-7D9DAD19CB4D}"/>
    <hyperlink ref="B22" location="'Table 2.19'!A1" display="Scope of the use of IRB and SA approaches (EU CR6-A)" xr:uid="{841477F8-742E-4881-AB48-BC98F00F013F}"/>
    <hyperlink ref="B23" location="'Table 2.20'!A1" display="Credit quality of performing and non-performing exposures by past due days (EU CQ3)" xr:uid="{E56CD050-34D1-4FDA-9648-88BFA2AF2C16}"/>
    <hyperlink ref="B24" location="'Table 2.21'!A1" display="IRB approach – Back-testing of PD per exposure class (fixed PD scale) (EU CR9)" xr:uid="{F3D343B4-6C83-4FCE-9F75-FBA67E9EDF0E}"/>
  </hyperlinks>
  <pageMargins left="0.7" right="0.7" top="0.75" bottom="0.75" header="0.3" footer="0.3"/>
  <pageSetup paperSize="9" scale="85" orientation="landscape" r:id="rId1"/>
  <colBreaks count="1" manualBreakCount="1">
    <brk id="3" max="1048575" man="1"/>
  </colBreaks>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1188-F022-49F5-A06A-0EC8551DFD5A}">
  <dimension ref="A1:XEO179"/>
  <sheetViews>
    <sheetView showGridLines="0" zoomScaleNormal="100" workbookViewId="0">
      <pane ySplit="8" topLeftCell="A9" activePane="bottomLeft" state="frozen"/>
      <selection activeCell="E36" sqref="E36"/>
      <selection pane="bottomLeft" activeCell="O2" sqref="O2"/>
    </sheetView>
  </sheetViews>
  <sheetFormatPr defaultColWidth="8.33203125" defaultRowHeight="14.5"/>
  <cols>
    <col min="1" max="1" width="17.75" style="7" customWidth="1"/>
    <col min="2" max="2" width="18.5" style="7" customWidth="1"/>
    <col min="3" max="9" width="8.08203125" style="7" customWidth="1"/>
    <col min="10" max="10" width="8.08203125" style="7" hidden="1" customWidth="1"/>
    <col min="11" max="14" width="8.08203125" style="7" customWidth="1"/>
    <col min="15" max="16384" width="8.33203125" style="7"/>
  </cols>
  <sheetData>
    <row r="1" spans="1:14" ht="18.5">
      <c r="A1" s="3" t="s">
        <v>250</v>
      </c>
      <c r="B1" s="9"/>
      <c r="C1" s="9"/>
      <c r="D1" s="9"/>
      <c r="E1" s="9"/>
      <c r="F1" s="9"/>
      <c r="G1" s="9"/>
      <c r="H1" s="9"/>
      <c r="I1" s="9"/>
      <c r="J1" s="9"/>
      <c r="K1" s="9"/>
      <c r="L1" s="9"/>
      <c r="M1" s="132"/>
      <c r="N1" s="9"/>
    </row>
    <row r="2" spans="1:14" ht="16" customHeight="1">
      <c r="A2" s="3"/>
      <c r="B2" s="9"/>
      <c r="C2" s="9"/>
      <c r="D2" s="9"/>
      <c r="E2" s="9"/>
      <c r="F2" s="9"/>
      <c r="G2" s="9"/>
      <c r="H2" s="9"/>
      <c r="I2" s="9"/>
      <c r="J2" s="9"/>
      <c r="K2" s="9"/>
      <c r="L2" s="9"/>
      <c r="M2" s="132"/>
      <c r="N2" s="9"/>
    </row>
    <row r="3" spans="1:14" ht="11.5" customHeight="1">
      <c r="A3" s="3"/>
      <c r="B3" s="9"/>
      <c r="C3" s="9"/>
      <c r="D3" s="9"/>
      <c r="E3" s="9"/>
      <c r="F3" s="9"/>
      <c r="G3" s="9"/>
      <c r="H3" s="9"/>
      <c r="I3" s="9"/>
      <c r="J3" s="9"/>
      <c r="K3" s="9"/>
      <c r="L3" s="9"/>
      <c r="M3" s="132"/>
      <c r="N3" s="9"/>
    </row>
    <row r="4" spans="1:14" ht="40" customHeight="1">
      <c r="A4" s="854" t="s">
        <v>251</v>
      </c>
      <c r="B4" s="854"/>
      <c r="C4" s="854"/>
      <c r="D4" s="854"/>
      <c r="E4" s="854"/>
      <c r="F4" s="854"/>
      <c r="G4" s="854"/>
      <c r="H4" s="854"/>
      <c r="I4" s="854"/>
      <c r="J4" s="854"/>
      <c r="K4" s="854"/>
      <c r="L4" s="854"/>
      <c r="M4" s="854"/>
      <c r="N4" s="854"/>
    </row>
    <row r="5" spans="1:14">
      <c r="A5" s="135"/>
      <c r="B5" s="135"/>
      <c r="C5" s="135"/>
      <c r="D5" s="135"/>
      <c r="E5" s="135"/>
      <c r="F5" s="135"/>
      <c r="G5" s="135"/>
      <c r="H5" s="135"/>
      <c r="I5" s="135"/>
      <c r="J5" s="135"/>
      <c r="K5" s="135"/>
      <c r="L5" s="135"/>
      <c r="M5" s="135"/>
      <c r="N5" s="135"/>
    </row>
    <row r="6" spans="1:14" s="76" customFormat="1" ht="12">
      <c r="A6" s="136" t="s">
        <v>2016</v>
      </c>
      <c r="B6" s="8"/>
      <c r="C6" s="8"/>
      <c r="D6" s="8"/>
      <c r="E6" s="8"/>
      <c r="F6" s="8"/>
      <c r="G6" s="8"/>
      <c r="H6" s="8"/>
      <c r="I6" s="8"/>
      <c r="J6" s="8"/>
      <c r="K6" s="8"/>
      <c r="L6" s="8"/>
      <c r="M6" s="8"/>
      <c r="N6" s="8"/>
    </row>
    <row r="7" spans="1:14" s="76" customFormat="1" ht="92.5" customHeight="1">
      <c r="A7" s="326" t="s">
        <v>252</v>
      </c>
      <c r="B7" s="36" t="s">
        <v>253</v>
      </c>
      <c r="C7" s="36" t="s">
        <v>254</v>
      </c>
      <c r="D7" s="36" t="s">
        <v>255</v>
      </c>
      <c r="E7" s="36" t="s">
        <v>256</v>
      </c>
      <c r="F7" s="36" t="s">
        <v>257</v>
      </c>
      <c r="G7" s="36" t="s">
        <v>258</v>
      </c>
      <c r="H7" s="36" t="s">
        <v>259</v>
      </c>
      <c r="I7" s="36" t="s">
        <v>260</v>
      </c>
      <c r="J7" s="36" t="s">
        <v>261</v>
      </c>
      <c r="K7" s="36" t="s">
        <v>262</v>
      </c>
      <c r="L7" s="36" t="s">
        <v>263</v>
      </c>
      <c r="M7" s="36" t="s">
        <v>264</v>
      </c>
      <c r="N7" s="36" t="s">
        <v>265</v>
      </c>
    </row>
    <row r="8" spans="1:14" s="76" customFormat="1" ht="12">
      <c r="A8" s="137"/>
      <c r="B8" s="410" t="s">
        <v>118</v>
      </c>
      <c r="C8" s="410" t="s">
        <v>119</v>
      </c>
      <c r="D8" s="410" t="s">
        <v>120</v>
      </c>
      <c r="E8" s="410" t="s">
        <v>172</v>
      </c>
      <c r="F8" s="410" t="s">
        <v>173</v>
      </c>
      <c r="G8" s="410" t="s">
        <v>266</v>
      </c>
      <c r="H8" s="410" t="s">
        <v>267</v>
      </c>
      <c r="I8" s="410" t="s">
        <v>268</v>
      </c>
      <c r="J8" s="410" t="s">
        <v>269</v>
      </c>
      <c r="K8" s="410" t="s">
        <v>270</v>
      </c>
      <c r="L8" s="410" t="s">
        <v>271</v>
      </c>
      <c r="M8" s="410" t="s">
        <v>272</v>
      </c>
      <c r="N8" s="410" t="s">
        <v>273</v>
      </c>
    </row>
    <row r="9" spans="1:14" s="76" customFormat="1" ht="27.65" customHeight="1">
      <c r="A9" s="843" t="s">
        <v>274</v>
      </c>
      <c r="B9" s="843"/>
      <c r="C9" s="55"/>
      <c r="D9" s="55"/>
      <c r="E9" s="55"/>
      <c r="F9" s="55"/>
      <c r="G9" s="55"/>
      <c r="H9" s="55"/>
      <c r="I9" s="55"/>
      <c r="J9" s="55"/>
      <c r="K9" s="55"/>
      <c r="L9" s="55"/>
      <c r="M9" s="55"/>
      <c r="N9" s="53"/>
    </row>
    <row r="10" spans="1:14" s="76" customFormat="1" ht="15" customHeight="1">
      <c r="A10" s="53"/>
      <c r="B10" s="48" t="s">
        <v>275</v>
      </c>
      <c r="C10" s="164">
        <v>30628.319601741481</v>
      </c>
      <c r="D10" s="164">
        <v>510.71189097991282</v>
      </c>
      <c r="E10" s="170">
        <v>1</v>
      </c>
      <c r="F10" s="164">
        <v>31139.031492713329</v>
      </c>
      <c r="G10" s="170">
        <v>5.196392831277256E-4</v>
      </c>
      <c r="H10" s="608">
        <v>357325</v>
      </c>
      <c r="I10" s="170">
        <v>0.16819167329716006</v>
      </c>
      <c r="J10" s="53"/>
      <c r="K10" s="164">
        <v>1146.0015784611776</v>
      </c>
      <c r="L10" s="170">
        <v>3.6802736743079129E-2</v>
      </c>
      <c r="M10" s="164">
        <v>2.8680473783005538</v>
      </c>
      <c r="N10" s="164">
        <v>-0.68928390000006057</v>
      </c>
    </row>
    <row r="11" spans="1:14" s="76" customFormat="1" ht="15" customHeight="1">
      <c r="A11" s="53"/>
      <c r="B11" s="54" t="s">
        <v>276</v>
      </c>
      <c r="C11" s="164">
        <v>30471.550140290055</v>
      </c>
      <c r="D11" s="164">
        <v>359.92020912997157</v>
      </c>
      <c r="E11" s="170">
        <v>1</v>
      </c>
      <c r="F11" s="164">
        <v>30831.47034942031</v>
      </c>
      <c r="G11" s="170">
        <v>5.1428878529446737E-4</v>
      </c>
      <c r="H11" s="608">
        <v>337231</v>
      </c>
      <c r="I11" s="170">
        <v>0.16894515881009095</v>
      </c>
      <c r="J11" s="53"/>
      <c r="K11" s="164">
        <v>1135.3767869332135</v>
      </c>
      <c r="L11" s="170">
        <v>3.6825255950030722E-2</v>
      </c>
      <c r="M11" s="164">
        <v>2.8379532563001453</v>
      </c>
      <c r="N11" s="164">
        <v>-0.6881603500000506</v>
      </c>
    </row>
    <row r="12" spans="1:14" s="76" customFormat="1" ht="15" customHeight="1">
      <c r="A12" s="53"/>
      <c r="B12" s="54" t="s">
        <v>277</v>
      </c>
      <c r="C12" s="164">
        <v>156.76946145000028</v>
      </c>
      <c r="D12" s="164">
        <v>150.79168184999057</v>
      </c>
      <c r="E12" s="170">
        <v>1</v>
      </c>
      <c r="F12" s="164">
        <v>307.561143299989</v>
      </c>
      <c r="G12" s="170">
        <v>1.0560000000000682E-3</v>
      </c>
      <c r="H12" s="608">
        <v>28614</v>
      </c>
      <c r="I12" s="170">
        <v>9.2658509380649484E-2</v>
      </c>
      <c r="J12" s="53"/>
      <c r="K12" s="164">
        <v>10.624791527800385</v>
      </c>
      <c r="L12" s="170">
        <v>3.45452985829151E-2</v>
      </c>
      <c r="M12" s="164">
        <v>3.0094122000000584E-2</v>
      </c>
      <c r="N12" s="164">
        <v>-1.1235499999999944E-3</v>
      </c>
    </row>
    <row r="13" spans="1:14" s="76" customFormat="1" ht="15" customHeight="1">
      <c r="A13" s="53"/>
      <c r="B13" s="48" t="s">
        <v>278</v>
      </c>
      <c r="C13" s="164">
        <v>3206.9407890699767</v>
      </c>
      <c r="D13" s="164">
        <v>70.788629220000061</v>
      </c>
      <c r="E13" s="170">
        <v>1</v>
      </c>
      <c r="F13" s="164">
        <v>3277.72941829005</v>
      </c>
      <c r="G13" s="170">
        <v>1.7392429012618713E-3</v>
      </c>
      <c r="H13" s="608">
        <v>58207</v>
      </c>
      <c r="I13" s="170">
        <v>0.17620762336723103</v>
      </c>
      <c r="J13" s="53"/>
      <c r="K13" s="164">
        <v>312.6026165176001</v>
      </c>
      <c r="L13" s="170">
        <v>9.5371696874444245E-2</v>
      </c>
      <c r="M13" s="164">
        <v>0.99737096300000272</v>
      </c>
      <c r="N13" s="164">
        <v>-0.27735509999999902</v>
      </c>
    </row>
    <row r="14" spans="1:14" s="76" customFormat="1" ht="15" customHeight="1">
      <c r="A14" s="53"/>
      <c r="B14" s="48" t="s">
        <v>279</v>
      </c>
      <c r="C14" s="164">
        <v>4584.9150011300262</v>
      </c>
      <c r="D14" s="164">
        <v>66.629043490000157</v>
      </c>
      <c r="E14" s="170">
        <v>1</v>
      </c>
      <c r="F14" s="164">
        <v>4651.5440446201883</v>
      </c>
      <c r="G14" s="170">
        <v>3.3431236556050363E-3</v>
      </c>
      <c r="H14" s="608">
        <v>71098</v>
      </c>
      <c r="I14" s="170">
        <v>0.16363697293207469</v>
      </c>
      <c r="J14" s="53"/>
      <c r="K14" s="164">
        <v>665.40629188810669</v>
      </c>
      <c r="L14" s="170">
        <v>0.14305062695422546</v>
      </c>
      <c r="M14" s="164">
        <v>2.5353765782000361</v>
      </c>
      <c r="N14" s="164">
        <v>-1.9212112200000186</v>
      </c>
    </row>
    <row r="15" spans="1:14" s="76" customFormat="1" ht="15" customHeight="1">
      <c r="A15" s="53"/>
      <c r="B15" s="48" t="s">
        <v>280</v>
      </c>
      <c r="C15" s="164">
        <v>2223.6551421599988</v>
      </c>
      <c r="D15" s="164">
        <v>26.194481899999971</v>
      </c>
      <c r="E15" s="170">
        <v>1</v>
      </c>
      <c r="F15" s="164">
        <v>2249.849624059992</v>
      </c>
      <c r="G15" s="170">
        <v>5.8706960879706402E-3</v>
      </c>
      <c r="H15" s="608">
        <v>27412</v>
      </c>
      <c r="I15" s="170">
        <v>0.17686754813803382</v>
      </c>
      <c r="J15" s="53"/>
      <c r="K15" s="164">
        <v>520.3252365718007</v>
      </c>
      <c r="L15" s="170">
        <v>0.23127111741487774</v>
      </c>
      <c r="M15" s="164">
        <v>2.3231672881000165</v>
      </c>
      <c r="N15" s="164">
        <v>-0.7687541499999957</v>
      </c>
    </row>
    <row r="16" spans="1:14" s="76" customFormat="1" ht="15" customHeight="1">
      <c r="A16" s="53"/>
      <c r="B16" s="48" t="s">
        <v>281</v>
      </c>
      <c r="C16" s="164">
        <v>4298.14267654995</v>
      </c>
      <c r="D16" s="164">
        <v>49.527150319999841</v>
      </c>
      <c r="E16" s="170">
        <v>1</v>
      </c>
      <c r="F16" s="164">
        <v>4347.6698268700175</v>
      </c>
      <c r="G16" s="170">
        <v>1.4288734879274062E-2</v>
      </c>
      <c r="H16" s="608">
        <v>48218</v>
      </c>
      <c r="I16" s="170">
        <v>0.18635281984884031</v>
      </c>
      <c r="J16" s="53"/>
      <c r="K16" s="164">
        <v>1887.4035994492101</v>
      </c>
      <c r="L16" s="170">
        <v>0.43411843001150996</v>
      </c>
      <c r="M16" s="164">
        <v>11.561960876900168</v>
      </c>
      <c r="N16" s="164">
        <v>-4.0824708400000036</v>
      </c>
    </row>
    <row r="17" spans="1:14" s="76" customFormat="1" ht="15" customHeight="1">
      <c r="A17" s="53"/>
      <c r="B17" s="54" t="s">
        <v>282</v>
      </c>
      <c r="C17" s="164">
        <v>3093.4606588899851</v>
      </c>
      <c r="D17" s="164">
        <v>36.92682724999996</v>
      </c>
      <c r="E17" s="170">
        <v>1</v>
      </c>
      <c r="F17" s="164">
        <v>3130.3874861400332</v>
      </c>
      <c r="G17" s="170">
        <v>1.1136475365280887E-2</v>
      </c>
      <c r="H17" s="608">
        <v>36404</v>
      </c>
      <c r="I17" s="170">
        <v>0.18606110528662489</v>
      </c>
      <c r="J17" s="53"/>
      <c r="K17" s="164">
        <v>1171.4201766926108</v>
      </c>
      <c r="L17" s="170">
        <v>0.37420932133134843</v>
      </c>
      <c r="M17" s="164">
        <v>6.480423383800094</v>
      </c>
      <c r="N17" s="164">
        <v>-2.5430163000000072</v>
      </c>
    </row>
    <row r="18" spans="1:14" s="76" customFormat="1" ht="15" customHeight="1">
      <c r="A18" s="53"/>
      <c r="B18" s="54" t="s">
        <v>283</v>
      </c>
      <c r="C18" s="164">
        <v>1204.6820176599954</v>
      </c>
      <c r="D18" s="164">
        <v>12.600323069999995</v>
      </c>
      <c r="E18" s="170">
        <v>1</v>
      </c>
      <c r="F18" s="164">
        <v>1217.2823407299979</v>
      </c>
      <c r="G18" s="170">
        <v>2.239514816195726E-2</v>
      </c>
      <c r="H18" s="608">
        <v>15309</v>
      </c>
      <c r="I18" s="170">
        <v>0.18710299882091183</v>
      </c>
      <c r="J18" s="53"/>
      <c r="K18" s="164">
        <v>715.98342275659843</v>
      </c>
      <c r="L18" s="170">
        <v>0.58818188582875075</v>
      </c>
      <c r="M18" s="164">
        <v>5.0815374930999688</v>
      </c>
      <c r="N18" s="164">
        <v>-1.5394545399999988</v>
      </c>
    </row>
    <row r="19" spans="1:14" s="76" customFormat="1" ht="15" customHeight="1">
      <c r="A19" s="53"/>
      <c r="B19" s="48" t="s">
        <v>284</v>
      </c>
      <c r="C19" s="164">
        <v>1070.6274969100009</v>
      </c>
      <c r="D19" s="164">
        <v>6.8277990299999995</v>
      </c>
      <c r="E19" s="170">
        <v>1</v>
      </c>
      <c r="F19" s="164">
        <v>1077.4552959399991</v>
      </c>
      <c r="G19" s="170">
        <v>4.9825352813480765E-2</v>
      </c>
      <c r="H19" s="608">
        <v>13504</v>
      </c>
      <c r="I19" s="170">
        <v>0.18335266721293719</v>
      </c>
      <c r="J19" s="53"/>
      <c r="K19" s="164">
        <v>975.68834670639956</v>
      </c>
      <c r="L19" s="170">
        <v>0.90554879667205623</v>
      </c>
      <c r="M19" s="164">
        <v>9.8085468391000514</v>
      </c>
      <c r="N19" s="164">
        <v>-3.0166034499999927</v>
      </c>
    </row>
    <row r="20" spans="1:14" s="76" customFormat="1" ht="15" customHeight="1">
      <c r="A20" s="53"/>
      <c r="B20" s="54" t="s">
        <v>285</v>
      </c>
      <c r="C20" s="164">
        <v>797.74568157999511</v>
      </c>
      <c r="D20" s="164">
        <v>3.5169316200000003</v>
      </c>
      <c r="E20" s="170">
        <v>1</v>
      </c>
      <c r="F20" s="164">
        <v>801.26261319999753</v>
      </c>
      <c r="G20" s="170">
        <v>4.8799999394635689E-2</v>
      </c>
      <c r="H20" s="608">
        <v>8192</v>
      </c>
      <c r="I20" s="170">
        <v>0.19416885411657667</v>
      </c>
      <c r="J20" s="53"/>
      <c r="K20" s="164">
        <v>761.67575945389922</v>
      </c>
      <c r="L20" s="170">
        <v>0.95059440800813777</v>
      </c>
      <c r="M20" s="164">
        <v>7.5923155872999901</v>
      </c>
      <c r="N20" s="164">
        <v>-1.9677180299999995</v>
      </c>
    </row>
    <row r="21" spans="1:14" s="76" customFormat="1" ht="15" customHeight="1">
      <c r="A21" s="53"/>
      <c r="B21" s="54" t="s">
        <v>286</v>
      </c>
      <c r="C21" s="164">
        <v>272.88181533000096</v>
      </c>
      <c r="D21" s="164">
        <v>3.3108674100000015</v>
      </c>
      <c r="E21" s="170">
        <v>1</v>
      </c>
      <c r="F21" s="164">
        <v>276.19268274000046</v>
      </c>
      <c r="G21" s="170">
        <v>5.2800005695979882E-2</v>
      </c>
      <c r="H21" s="608">
        <v>6038</v>
      </c>
      <c r="I21" s="170">
        <v>0.15197382655253078</v>
      </c>
      <c r="J21" s="53"/>
      <c r="K21" s="164">
        <v>214.01258725249988</v>
      </c>
      <c r="L21" s="170">
        <v>0.77486697015056305</v>
      </c>
      <c r="M21" s="164">
        <v>2.2162312518000076</v>
      </c>
      <c r="N21" s="164">
        <v>-1.0488854200000015</v>
      </c>
    </row>
    <row r="22" spans="1:14" s="76" customFormat="1" ht="15" customHeight="1">
      <c r="A22" s="53"/>
      <c r="B22" s="48" t="s">
        <v>287</v>
      </c>
      <c r="C22" s="164">
        <v>1192.3627301300003</v>
      </c>
      <c r="D22" s="164">
        <v>3.1641848100000001</v>
      </c>
      <c r="E22" s="170">
        <v>1</v>
      </c>
      <c r="F22" s="164">
        <v>1195.5269149399996</v>
      </c>
      <c r="G22" s="170">
        <v>0.23851339287672282</v>
      </c>
      <c r="H22" s="608">
        <v>14227</v>
      </c>
      <c r="I22" s="170">
        <v>0.1804934351956948</v>
      </c>
      <c r="J22" s="53"/>
      <c r="K22" s="164">
        <v>1709.3624562327939</v>
      </c>
      <c r="L22" s="170">
        <v>1.4297983883688594</v>
      </c>
      <c r="M22" s="164">
        <v>50.843005797000053</v>
      </c>
      <c r="N22" s="164">
        <v>-10.384468570000021</v>
      </c>
    </row>
    <row r="23" spans="1:14" s="76" customFormat="1" ht="15" customHeight="1">
      <c r="A23" s="53"/>
      <c r="B23" s="54" t="s">
        <v>288</v>
      </c>
      <c r="C23" s="164">
        <v>493.24145068999985</v>
      </c>
      <c r="D23" s="164">
        <v>1.8134256299999998</v>
      </c>
      <c r="E23" s="170">
        <v>1</v>
      </c>
      <c r="F23" s="164">
        <v>495.0548763199991</v>
      </c>
      <c r="G23" s="170">
        <v>0.11196695621706497</v>
      </c>
      <c r="H23" s="608">
        <v>6501</v>
      </c>
      <c r="I23" s="170">
        <v>0.18472903509519004</v>
      </c>
      <c r="J23" s="53"/>
      <c r="K23" s="164">
        <v>652.33360630929815</v>
      </c>
      <c r="L23" s="170">
        <v>1.3176995874849977</v>
      </c>
      <c r="M23" s="164">
        <v>10.205413679700008</v>
      </c>
      <c r="N23" s="164">
        <v>-2.8975041199999971</v>
      </c>
    </row>
    <row r="24" spans="1:14" s="76" customFormat="1" ht="15" customHeight="1">
      <c r="A24" s="53"/>
      <c r="B24" s="54" t="s">
        <v>289</v>
      </c>
      <c r="C24" s="164">
        <v>285.68910911000063</v>
      </c>
      <c r="D24" s="164">
        <v>0.39679268000000006</v>
      </c>
      <c r="E24" s="170">
        <v>1</v>
      </c>
      <c r="F24" s="164">
        <v>286.08590178999992</v>
      </c>
      <c r="G24" s="170">
        <v>0.224204211823856</v>
      </c>
      <c r="H24" s="608">
        <v>4066</v>
      </c>
      <c r="I24" s="170">
        <v>0.17794551966534672</v>
      </c>
      <c r="J24" s="53"/>
      <c r="K24" s="164">
        <v>439.11013444569886</v>
      </c>
      <c r="L24" s="170">
        <v>1.5348891074262903</v>
      </c>
      <c r="M24" s="164">
        <v>11.391270625199994</v>
      </c>
      <c r="N24" s="164">
        <v>-2.1150554799999988</v>
      </c>
    </row>
    <row r="25" spans="1:14" s="76" customFormat="1" ht="15" customHeight="1">
      <c r="A25" s="53"/>
      <c r="B25" s="54" t="s">
        <v>290</v>
      </c>
      <c r="C25" s="164">
        <v>413.43217032999928</v>
      </c>
      <c r="D25" s="164">
        <v>0.95396649999999983</v>
      </c>
      <c r="E25" s="170">
        <v>1</v>
      </c>
      <c r="F25" s="164">
        <v>414.38613683000062</v>
      </c>
      <c r="G25" s="170">
        <v>0.39957352395454249</v>
      </c>
      <c r="H25" s="608">
        <v>5269</v>
      </c>
      <c r="I25" s="170">
        <v>0.17719233134443069</v>
      </c>
      <c r="J25" s="53"/>
      <c r="K25" s="164">
        <v>617.91871547780215</v>
      </c>
      <c r="L25" s="170">
        <v>1.4911664762841712</v>
      </c>
      <c r="M25" s="164">
        <v>29.24632149209997</v>
      </c>
      <c r="N25" s="164">
        <v>-5.371908970000014</v>
      </c>
    </row>
    <row r="26" spans="1:14" s="76" customFormat="1" ht="15" customHeight="1">
      <c r="A26" s="53"/>
      <c r="B26" s="48" t="s">
        <v>291</v>
      </c>
      <c r="C26" s="164">
        <v>1243.6335041700017</v>
      </c>
      <c r="D26" s="164">
        <v>4.832779890000003</v>
      </c>
      <c r="E26" s="170">
        <v>1</v>
      </c>
      <c r="F26" s="164">
        <v>1248.4662840599988</v>
      </c>
      <c r="G26" s="170">
        <v>1</v>
      </c>
      <c r="H26" s="608">
        <v>15355</v>
      </c>
      <c r="I26" s="170">
        <v>0.15346228041293122</v>
      </c>
      <c r="J26" s="53"/>
      <c r="K26" s="164">
        <v>1277.7865996020425</v>
      </c>
      <c r="L26" s="170">
        <v>1.0234850679720522</v>
      </c>
      <c r="M26" s="164">
        <v>89.853733407200494</v>
      </c>
      <c r="N26" s="164">
        <v>-92.227522560000011</v>
      </c>
    </row>
    <row r="27" spans="1:14" s="76" customFormat="1" ht="29.15" customHeight="1">
      <c r="A27" s="850" t="s">
        <v>292</v>
      </c>
      <c r="B27" s="850"/>
      <c r="C27" s="165">
        <v>48448.596941861426</v>
      </c>
      <c r="D27" s="165">
        <v>738.675959639913</v>
      </c>
      <c r="E27" s="172">
        <v>1</v>
      </c>
      <c r="F27" s="165">
        <v>49187.272901493583</v>
      </c>
      <c r="G27" s="172">
        <v>9.4202840313413593E-3</v>
      </c>
      <c r="H27" s="165">
        <v>605346</v>
      </c>
      <c r="I27" s="172">
        <v>0.1705544600917131</v>
      </c>
      <c r="J27" s="139"/>
      <c r="K27" s="165">
        <v>8494.5767254291313</v>
      </c>
      <c r="L27" s="172">
        <v>0.1505417142195048</v>
      </c>
      <c r="M27" s="165">
        <v>170.79120912780138</v>
      </c>
      <c r="N27" s="165">
        <v>-113.36766979000009</v>
      </c>
    </row>
    <row r="28" spans="1:14" s="76" customFormat="1" ht="30" customHeight="1">
      <c r="A28" s="843" t="s">
        <v>293</v>
      </c>
      <c r="B28" s="843"/>
      <c r="C28" s="55"/>
      <c r="D28" s="55"/>
      <c r="E28" s="55"/>
      <c r="F28" s="55"/>
      <c r="G28" s="55"/>
      <c r="H28" s="55"/>
      <c r="I28" s="55"/>
      <c r="J28" s="55"/>
      <c r="K28" s="55"/>
      <c r="L28" s="55"/>
      <c r="M28" s="55"/>
      <c r="N28" s="55"/>
    </row>
    <row r="29" spans="1:14" s="76" customFormat="1" ht="15" hidden="1" customHeight="1">
      <c r="A29" s="53"/>
      <c r="B29" s="756" t="s">
        <v>275</v>
      </c>
      <c r="C29" s="53"/>
      <c r="D29" s="53"/>
      <c r="E29" s="53"/>
      <c r="F29" s="53"/>
      <c r="G29" s="53"/>
      <c r="H29" s="53"/>
      <c r="I29" s="53"/>
      <c r="J29" s="53"/>
      <c r="K29" s="53"/>
      <c r="L29" s="53"/>
      <c r="M29" s="53"/>
      <c r="N29" s="164"/>
    </row>
    <row r="30" spans="1:14" s="76" customFormat="1" ht="15" hidden="1" customHeight="1">
      <c r="A30" s="53"/>
      <c r="B30" s="54" t="s">
        <v>276</v>
      </c>
      <c r="C30" s="53"/>
      <c r="D30" s="53"/>
      <c r="E30" s="53"/>
      <c r="F30" s="53"/>
      <c r="G30" s="53"/>
      <c r="H30" s="53"/>
      <c r="I30" s="53"/>
      <c r="J30" s="53"/>
      <c r="K30" s="53"/>
      <c r="L30" s="53"/>
      <c r="M30" s="53"/>
      <c r="N30" s="164"/>
    </row>
    <row r="31" spans="1:14" s="76" customFormat="1" ht="15" hidden="1" customHeight="1">
      <c r="A31" s="53"/>
      <c r="B31" s="54" t="s">
        <v>277</v>
      </c>
      <c r="C31" s="53"/>
      <c r="D31" s="53"/>
      <c r="E31" s="53"/>
      <c r="F31" s="53"/>
      <c r="G31" s="53"/>
      <c r="H31" s="53"/>
      <c r="I31" s="53"/>
      <c r="J31" s="53"/>
      <c r="K31" s="53"/>
      <c r="L31" s="53"/>
      <c r="M31" s="53"/>
      <c r="N31" s="164"/>
    </row>
    <row r="32" spans="1:14" s="76" customFormat="1" ht="15" customHeight="1">
      <c r="A32" s="53"/>
      <c r="B32" s="756" t="s">
        <v>278</v>
      </c>
      <c r="C32" s="164">
        <v>92.161521509999375</v>
      </c>
      <c r="D32" s="164">
        <v>10.177165319999997</v>
      </c>
      <c r="E32" s="170">
        <v>1</v>
      </c>
      <c r="F32" s="164">
        <v>102.33868682999979</v>
      </c>
      <c r="G32" s="170">
        <v>2.4380000000000283E-3</v>
      </c>
      <c r="H32" s="164">
        <v>3073</v>
      </c>
      <c r="I32" s="170">
        <v>4.2946544668076368E-2</v>
      </c>
      <c r="J32" s="53"/>
      <c r="K32" s="164">
        <v>3.2322053386000009</v>
      </c>
      <c r="L32" s="170">
        <v>3.158341619107561E-2</v>
      </c>
      <c r="M32" s="164">
        <v>1.0715235299999968E-2</v>
      </c>
      <c r="N32" s="164">
        <v>-1.0172000000000001E-4</v>
      </c>
    </row>
    <row r="33" spans="1:14" s="76" customFormat="1" ht="15" customHeight="1">
      <c r="A33" s="53"/>
      <c r="B33" s="756" t="s">
        <v>279</v>
      </c>
      <c r="C33" s="164">
        <v>130.42236818999982</v>
      </c>
      <c r="D33" s="164">
        <v>18.132808770000015</v>
      </c>
      <c r="E33" s="170">
        <v>1</v>
      </c>
      <c r="F33" s="164">
        <v>148.5551769599995</v>
      </c>
      <c r="G33" s="170">
        <v>3.6570000000000105E-3</v>
      </c>
      <c r="H33" s="164">
        <v>4406</v>
      </c>
      <c r="I33" s="170">
        <v>5.6291094703683459E-2</v>
      </c>
      <c r="J33" s="53"/>
      <c r="K33" s="164">
        <v>8.2220630340999854</v>
      </c>
      <c r="L33" s="170">
        <v>5.5346863046811967E-2</v>
      </c>
      <c r="M33" s="164">
        <v>3.0581053899999995E-2</v>
      </c>
      <c r="N33" s="164">
        <v>-9.8229999999999975E-4</v>
      </c>
    </row>
    <row r="34" spans="1:14" s="76" customFormat="1" ht="15" customHeight="1">
      <c r="A34" s="53"/>
      <c r="B34" s="756" t="s">
        <v>280</v>
      </c>
      <c r="C34" s="164">
        <v>130.09484487999947</v>
      </c>
      <c r="D34" s="164">
        <v>22.685364310000008</v>
      </c>
      <c r="E34" s="170">
        <v>1</v>
      </c>
      <c r="F34" s="164">
        <v>152.78020918999789</v>
      </c>
      <c r="G34" s="170">
        <v>5.5770000000000724E-3</v>
      </c>
      <c r="H34" s="164">
        <v>4720</v>
      </c>
      <c r="I34" s="170">
        <v>7.1780211356385668E-2</v>
      </c>
      <c r="J34" s="53"/>
      <c r="K34" s="164">
        <v>14.567612751099976</v>
      </c>
      <c r="L34" s="170">
        <v>9.5350129629573566E-2</v>
      </c>
      <c r="M34" s="164">
        <v>6.116069800000036E-2</v>
      </c>
      <c r="N34" s="164">
        <v>-1.9458199999999996E-3</v>
      </c>
    </row>
    <row r="35" spans="1:14" s="76" customFormat="1" ht="15" customHeight="1">
      <c r="A35" s="53"/>
      <c r="B35" s="756" t="s">
        <v>281</v>
      </c>
      <c r="C35" s="164">
        <v>248.34560444000138</v>
      </c>
      <c r="D35" s="164">
        <v>48.15654159000001</v>
      </c>
      <c r="E35" s="170">
        <v>1</v>
      </c>
      <c r="F35" s="164">
        <v>296.50214602999858</v>
      </c>
      <c r="G35" s="170">
        <v>1.395418389530903E-2</v>
      </c>
      <c r="H35" s="164">
        <v>8530</v>
      </c>
      <c r="I35" s="170">
        <v>0.11754426871393495</v>
      </c>
      <c r="J35" s="53"/>
      <c r="K35" s="164">
        <v>86.348717525400104</v>
      </c>
      <c r="L35" s="170">
        <v>0.29122459544242979</v>
      </c>
      <c r="M35" s="164">
        <v>0.50123054200000172</v>
      </c>
      <c r="N35" s="164">
        <v>-7.2755059999999996E-2</v>
      </c>
    </row>
    <row r="36" spans="1:14" s="76" customFormat="1" ht="15" customHeight="1">
      <c r="A36" s="53"/>
      <c r="B36" s="54" t="s">
        <v>282</v>
      </c>
      <c r="C36" s="164">
        <v>188.19218089000137</v>
      </c>
      <c r="D36" s="164">
        <v>37.867275100000022</v>
      </c>
      <c r="E36" s="170">
        <v>1</v>
      </c>
      <c r="F36" s="164">
        <v>226.05945598999875</v>
      </c>
      <c r="G36" s="170">
        <v>1.1831233138568761E-2</v>
      </c>
      <c r="H36" s="164">
        <v>6603</v>
      </c>
      <c r="I36" s="170">
        <v>0.11307695899116621</v>
      </c>
      <c r="J36" s="53"/>
      <c r="K36" s="164">
        <v>57.017598657800036</v>
      </c>
      <c r="L36" s="170">
        <v>0.25222390458341409</v>
      </c>
      <c r="M36" s="164">
        <v>0.3083048605000005</v>
      </c>
      <c r="N36" s="164">
        <v>-2.1834289999999999E-2</v>
      </c>
    </row>
    <row r="37" spans="1:14" s="76" customFormat="1" ht="15" customHeight="1">
      <c r="A37" s="53"/>
      <c r="B37" s="54" t="s">
        <v>283</v>
      </c>
      <c r="C37" s="164">
        <v>60.153423549999985</v>
      </c>
      <c r="D37" s="164">
        <v>10.289266490000006</v>
      </c>
      <c r="E37" s="170">
        <v>1</v>
      </c>
      <c r="F37" s="164">
        <v>70.442690040000102</v>
      </c>
      <c r="G37" s="170">
        <v>2.0767000000000046E-2</v>
      </c>
      <c r="H37" s="164">
        <v>1927</v>
      </c>
      <c r="I37" s="170">
        <v>0.1318804277262437</v>
      </c>
      <c r="J37" s="53"/>
      <c r="K37" s="164">
        <v>29.331118867600033</v>
      </c>
      <c r="L37" s="170">
        <v>0.41638271978177988</v>
      </c>
      <c r="M37" s="164">
        <v>0.1929256815000002</v>
      </c>
      <c r="N37" s="164">
        <v>-5.0920769999999983E-2</v>
      </c>
    </row>
    <row r="38" spans="1:14" s="76" customFormat="1" ht="15" customHeight="1">
      <c r="A38" s="53"/>
      <c r="B38" s="756" t="s">
        <v>284</v>
      </c>
      <c r="C38" s="164">
        <v>87.159918939999741</v>
      </c>
      <c r="D38" s="164">
        <v>14.520971749999996</v>
      </c>
      <c r="E38" s="170">
        <v>1</v>
      </c>
      <c r="F38" s="164">
        <v>101.68089068999996</v>
      </c>
      <c r="G38" s="170">
        <v>5.500588480476748E-2</v>
      </c>
      <c r="H38" s="164">
        <v>2776</v>
      </c>
      <c r="I38" s="170">
        <v>0.15128265649478922</v>
      </c>
      <c r="J38" s="53"/>
      <c r="K38" s="164">
        <v>81.461721172400146</v>
      </c>
      <c r="L38" s="170">
        <v>0.80115074346424364</v>
      </c>
      <c r="M38" s="164">
        <v>0.84757531790000062</v>
      </c>
      <c r="N38" s="164">
        <v>-0.14716292</v>
      </c>
    </row>
    <row r="39" spans="1:14" s="76" customFormat="1" ht="15" customHeight="1">
      <c r="A39" s="53"/>
      <c r="B39" s="54" t="s">
        <v>285</v>
      </c>
      <c r="C39" s="164">
        <v>36.59552632999997</v>
      </c>
      <c r="D39" s="164">
        <v>5.0128375000000016</v>
      </c>
      <c r="E39" s="170">
        <v>1</v>
      </c>
      <c r="F39" s="164">
        <v>41.608363830000037</v>
      </c>
      <c r="G39" s="170">
        <v>3.2703000000000079E-2</v>
      </c>
      <c r="H39" s="164">
        <v>1107</v>
      </c>
      <c r="I39" s="170">
        <v>0.15424438301171248</v>
      </c>
      <c r="J39" s="53"/>
      <c r="K39" s="164">
        <v>26.532165914600068</v>
      </c>
      <c r="L39" s="170">
        <v>0.6376642451744311</v>
      </c>
      <c r="M39" s="164">
        <v>0.2098831585</v>
      </c>
      <c r="N39" s="164">
        <v>-2.1002730000000008E-2</v>
      </c>
    </row>
    <row r="40" spans="1:14" s="76" customFormat="1" ht="15" customHeight="1">
      <c r="A40" s="53"/>
      <c r="B40" s="54" t="s">
        <v>286</v>
      </c>
      <c r="C40" s="164">
        <v>50.564392609999942</v>
      </c>
      <c r="D40" s="164">
        <v>9.508134250000003</v>
      </c>
      <c r="E40" s="170">
        <v>1</v>
      </c>
      <c r="F40" s="164">
        <v>60.07252686000006</v>
      </c>
      <c r="G40" s="170">
        <v>7.0453654258149062E-2</v>
      </c>
      <c r="H40" s="164">
        <v>1669</v>
      </c>
      <c r="I40" s="170">
        <v>0.1492312596096817</v>
      </c>
      <c r="J40" s="53"/>
      <c r="K40" s="164">
        <v>54.929555257799947</v>
      </c>
      <c r="L40" s="170">
        <v>0.91438729364280324</v>
      </c>
      <c r="M40" s="164">
        <v>0.63769215940000012</v>
      </c>
      <c r="N40" s="164">
        <v>-0.12616018999999998</v>
      </c>
    </row>
    <row r="41" spans="1:14" s="76" customFormat="1" ht="15" customHeight="1">
      <c r="A41" s="53"/>
      <c r="B41" s="756" t="s">
        <v>287</v>
      </c>
      <c r="C41" s="164">
        <v>42.563640579999799</v>
      </c>
      <c r="D41" s="164">
        <v>6.6877998400000029</v>
      </c>
      <c r="E41" s="170">
        <v>1</v>
      </c>
      <c r="F41" s="164">
        <v>49.251440420000073</v>
      </c>
      <c r="G41" s="170">
        <v>0.33422469471233152</v>
      </c>
      <c r="H41" s="164">
        <v>1321</v>
      </c>
      <c r="I41" s="170">
        <v>0.16003124098281191</v>
      </c>
      <c r="J41" s="53"/>
      <c r="K41" s="164">
        <v>65.2151016822</v>
      </c>
      <c r="L41" s="170">
        <v>1.3241257743137571</v>
      </c>
      <c r="M41" s="164">
        <v>2.679225747000006</v>
      </c>
      <c r="N41" s="164">
        <v>-0.1664938200000001</v>
      </c>
    </row>
    <row r="42" spans="1:14" s="76" customFormat="1" ht="15" customHeight="1">
      <c r="A42" s="53"/>
      <c r="B42" s="54" t="s">
        <v>288</v>
      </c>
      <c r="C42" s="164">
        <v>13.887477409999995</v>
      </c>
      <c r="D42" s="164">
        <v>2.4235026999999998</v>
      </c>
      <c r="E42" s="170">
        <v>1</v>
      </c>
      <c r="F42" s="164">
        <v>16.310980109999996</v>
      </c>
      <c r="G42" s="170">
        <v>0.14207900000000004</v>
      </c>
      <c r="H42" s="164">
        <v>460</v>
      </c>
      <c r="I42" s="170">
        <v>0.15087965642283777</v>
      </c>
      <c r="J42" s="53"/>
      <c r="K42" s="164">
        <v>20.071662742899978</v>
      </c>
      <c r="L42" s="170">
        <v>1.2305614136942251</v>
      </c>
      <c r="M42" s="164">
        <v>0.34965571949999974</v>
      </c>
      <c r="N42" s="164">
        <v>-4.7985950000000006E-2</v>
      </c>
    </row>
    <row r="43" spans="1:14" s="76" customFormat="1" ht="15" customHeight="1">
      <c r="A43" s="53"/>
      <c r="B43" s="54" t="s">
        <v>289</v>
      </c>
      <c r="C43" s="164">
        <v>7.4578680399999939</v>
      </c>
      <c r="D43" s="164">
        <v>1.3106012299999996</v>
      </c>
      <c r="E43" s="170">
        <v>1</v>
      </c>
      <c r="F43" s="164">
        <v>8.7684692699999953</v>
      </c>
      <c r="G43" s="170">
        <v>0.25927000000000011</v>
      </c>
      <c r="H43" s="164">
        <v>235</v>
      </c>
      <c r="I43" s="170">
        <v>0.17052185502701564</v>
      </c>
      <c r="J43" s="53"/>
      <c r="K43" s="164">
        <v>13.749703236599986</v>
      </c>
      <c r="L43" s="170">
        <v>1.5680847834687133</v>
      </c>
      <c r="M43" s="164">
        <v>0.38766456169999963</v>
      </c>
      <c r="N43" s="164">
        <v>-3.4834019999999979E-2</v>
      </c>
    </row>
    <row r="44" spans="1:14" s="76" customFormat="1" ht="15" customHeight="1">
      <c r="A44" s="53"/>
      <c r="B44" s="54" t="s">
        <v>290</v>
      </c>
      <c r="C44" s="164">
        <v>21.218295130000016</v>
      </c>
      <c r="D44" s="164">
        <v>2.9536959099999991</v>
      </c>
      <c r="E44" s="170">
        <v>1</v>
      </c>
      <c r="F44" s="164">
        <v>24.171991039999977</v>
      </c>
      <c r="G44" s="170">
        <v>0.49107245026661478</v>
      </c>
      <c r="H44" s="164">
        <v>626</v>
      </c>
      <c r="I44" s="170">
        <v>0.16240111968944615</v>
      </c>
      <c r="J44" s="53"/>
      <c r="K44" s="164">
        <v>31.393735702699971</v>
      </c>
      <c r="L44" s="170">
        <v>1.2987649900560292</v>
      </c>
      <c r="M44" s="164">
        <v>1.9419054657999977</v>
      </c>
      <c r="N44" s="164">
        <v>-8.3673849999999994E-2</v>
      </c>
    </row>
    <row r="45" spans="1:14" s="76" customFormat="1" ht="15" customHeight="1">
      <c r="A45" s="53"/>
      <c r="B45" s="756" t="s">
        <v>291</v>
      </c>
      <c r="C45" s="164">
        <v>23.660503110000036</v>
      </c>
      <c r="D45" s="164">
        <v>1.4245745900000004</v>
      </c>
      <c r="E45" s="170">
        <v>1</v>
      </c>
      <c r="F45" s="164">
        <v>25.085077699999964</v>
      </c>
      <c r="G45" s="170">
        <v>1</v>
      </c>
      <c r="H45" s="164">
        <v>616</v>
      </c>
      <c r="I45" s="170">
        <v>0.18410318758661226</v>
      </c>
      <c r="J45" s="53"/>
      <c r="K45" s="164">
        <v>33.816674705700045</v>
      </c>
      <c r="L45" s="170">
        <v>1.3480793286799344</v>
      </c>
      <c r="M45" s="164">
        <v>1.913179251099999</v>
      </c>
      <c r="N45" s="164">
        <v>-2.395954060000002</v>
      </c>
    </row>
    <row r="46" spans="1:14" s="140" customFormat="1" ht="26.5" customHeight="1">
      <c r="A46" s="850" t="s">
        <v>294</v>
      </c>
      <c r="B46" s="850"/>
      <c r="C46" s="165">
        <v>754.40840164999963</v>
      </c>
      <c r="D46" s="165">
        <v>121.78522617000003</v>
      </c>
      <c r="E46" s="172">
        <v>1</v>
      </c>
      <c r="F46" s="165">
        <v>876.19362781999575</v>
      </c>
      <c r="G46" s="172">
        <v>3.2706008761251321E-2</v>
      </c>
      <c r="H46" s="165">
        <v>25442</v>
      </c>
      <c r="I46" s="172">
        <v>9.8675355039522142E-2</v>
      </c>
      <c r="J46" s="139"/>
      <c r="K46" s="165">
        <v>292.86409620950025</v>
      </c>
      <c r="L46" s="172">
        <v>0.30436472699901274</v>
      </c>
      <c r="M46" s="165">
        <v>6.0436678452000079</v>
      </c>
      <c r="N46" s="165">
        <v>-2.7853957000000023</v>
      </c>
    </row>
    <row r="47" spans="1:14" s="76" customFormat="1" ht="15" customHeight="1">
      <c r="A47" s="843" t="s">
        <v>295</v>
      </c>
      <c r="B47" s="843"/>
      <c r="C47" s="55"/>
      <c r="D47" s="55"/>
      <c r="E47" s="55"/>
      <c r="F47" s="55"/>
      <c r="G47" s="55"/>
      <c r="H47" s="55"/>
      <c r="I47" s="55"/>
      <c r="J47" s="55"/>
      <c r="K47" s="55"/>
      <c r="L47" s="55"/>
      <c r="M47" s="55"/>
      <c r="N47" s="55"/>
    </row>
    <row r="48" spans="1:14" s="76" customFormat="1" ht="15" customHeight="1">
      <c r="A48" s="53"/>
      <c r="B48" s="756" t="s">
        <v>275</v>
      </c>
      <c r="C48" s="164">
        <v>573.46196400000019</v>
      </c>
      <c r="D48" s="164">
        <v>1624.484505810002</v>
      </c>
      <c r="E48" s="170">
        <v>1</v>
      </c>
      <c r="F48" s="164">
        <v>2197.9464698098491</v>
      </c>
      <c r="G48" s="170">
        <v>6.0252360905270063E-4</v>
      </c>
      <c r="H48" s="608">
        <v>74482</v>
      </c>
      <c r="I48" s="170">
        <v>0.59192890400983933</v>
      </c>
      <c r="J48" s="53"/>
      <c r="K48" s="164">
        <v>237.52216966988473</v>
      </c>
      <c r="L48" s="170">
        <v>0.10806549337411187</v>
      </c>
      <c r="M48" s="164">
        <v>0.75831224159993205</v>
      </c>
      <c r="N48" s="164">
        <v>-0.15327738999999779</v>
      </c>
    </row>
    <row r="49" spans="1:14" s="76" customFormat="1" ht="15" customHeight="1">
      <c r="A49" s="53"/>
      <c r="B49" s="54" t="s">
        <v>276</v>
      </c>
      <c r="C49" s="164">
        <v>352.6357369600193</v>
      </c>
      <c r="D49" s="164">
        <v>1578.3455380599935</v>
      </c>
      <c r="E49" s="170">
        <v>1</v>
      </c>
      <c r="F49" s="164">
        <v>1930.9812750199351</v>
      </c>
      <c r="G49" s="170">
        <v>5.3788414600819162E-4</v>
      </c>
      <c r="H49" s="608">
        <v>43850</v>
      </c>
      <c r="I49" s="170">
        <v>0.61883823867867382</v>
      </c>
      <c r="J49" s="53"/>
      <c r="K49" s="164">
        <v>206.18622386279213</v>
      </c>
      <c r="L49" s="170">
        <v>0.10677795094655952</v>
      </c>
      <c r="M49" s="164">
        <v>0.64490731789997502</v>
      </c>
      <c r="N49" s="164">
        <v>-0.10650894999999722</v>
      </c>
    </row>
    <row r="50" spans="1:14" s="76" customFormat="1" ht="15" customHeight="1">
      <c r="A50" s="53"/>
      <c r="B50" s="54" t="s">
        <v>277</v>
      </c>
      <c r="C50" s="164">
        <v>220.82622704000133</v>
      </c>
      <c r="D50" s="164">
        <v>46.138967750000489</v>
      </c>
      <c r="E50" s="170">
        <v>1</v>
      </c>
      <c r="F50" s="164">
        <v>266.96519479001313</v>
      </c>
      <c r="G50" s="170">
        <v>1.0700661771553381E-3</v>
      </c>
      <c r="H50" s="608">
        <v>31710</v>
      </c>
      <c r="I50" s="170">
        <v>0.39729146668499715</v>
      </c>
      <c r="J50" s="53"/>
      <c r="K50" s="164">
        <v>31.335945807097364</v>
      </c>
      <c r="L50" s="170">
        <v>0.1173783939578714</v>
      </c>
      <c r="M50" s="164">
        <v>0.11340492369998263</v>
      </c>
      <c r="N50" s="164">
        <v>-4.6768440000000078E-2</v>
      </c>
    </row>
    <row r="51" spans="1:14" s="76" customFormat="1" ht="15" customHeight="1">
      <c r="A51" s="53"/>
      <c r="B51" s="756" t="s">
        <v>278</v>
      </c>
      <c r="C51" s="164">
        <v>286.44970030000695</v>
      </c>
      <c r="D51" s="164">
        <v>401.90359109999685</v>
      </c>
      <c r="E51" s="170">
        <v>1</v>
      </c>
      <c r="F51" s="164">
        <v>688.35329139996702</v>
      </c>
      <c r="G51" s="170">
        <v>1.7787668346058074E-3</v>
      </c>
      <c r="H51" s="608">
        <v>29261</v>
      </c>
      <c r="I51" s="170">
        <v>0.55996555785364044</v>
      </c>
      <c r="J51" s="53"/>
      <c r="K51" s="164">
        <v>162.40454382058292</v>
      </c>
      <c r="L51" s="170">
        <v>0.23593196378895151</v>
      </c>
      <c r="M51" s="164">
        <v>0.67972730739996046</v>
      </c>
      <c r="N51" s="164">
        <v>-0.12220063999999885</v>
      </c>
    </row>
    <row r="52" spans="1:14" s="76" customFormat="1" ht="15" customHeight="1">
      <c r="A52" s="53"/>
      <c r="B52" s="756" t="s">
        <v>279</v>
      </c>
      <c r="C52" s="164">
        <v>1080.6588055500001</v>
      </c>
      <c r="D52" s="164">
        <v>302.58557406000006</v>
      </c>
      <c r="E52" s="170">
        <v>1</v>
      </c>
      <c r="F52" s="164">
        <v>1383.2443796099658</v>
      </c>
      <c r="G52" s="170">
        <v>3.591802302367884E-3</v>
      </c>
      <c r="H52" s="608">
        <v>98009</v>
      </c>
      <c r="I52" s="170">
        <v>0.39911638840542102</v>
      </c>
      <c r="J52" s="53"/>
      <c r="K52" s="164">
        <v>356.83169388840884</v>
      </c>
      <c r="L52" s="170">
        <v>0.25796721038477172</v>
      </c>
      <c r="M52" s="164">
        <v>1.8865998019002863</v>
      </c>
      <c r="N52" s="164">
        <v>-0.38939765999999987</v>
      </c>
    </row>
    <row r="53" spans="1:14" s="76" customFormat="1" ht="15" customHeight="1">
      <c r="A53" s="53"/>
      <c r="B53" s="756" t="s">
        <v>280</v>
      </c>
      <c r="C53" s="164">
        <v>1188.6240496800085</v>
      </c>
      <c r="D53" s="164">
        <v>111.46563757999976</v>
      </c>
      <c r="E53" s="170">
        <v>1</v>
      </c>
      <c r="F53" s="164">
        <v>1300.0896872599312</v>
      </c>
      <c r="G53" s="170">
        <v>6.2217010966861856E-3</v>
      </c>
      <c r="H53" s="608">
        <v>95504</v>
      </c>
      <c r="I53" s="170">
        <v>0.25016113162413284</v>
      </c>
      <c r="J53" s="53"/>
      <c r="K53" s="164">
        <v>298.38665951000257</v>
      </c>
      <c r="L53" s="170">
        <v>0.22951236551907636</v>
      </c>
      <c r="M53" s="164">
        <v>2.0179046977000645</v>
      </c>
      <c r="N53" s="164">
        <v>-0.50285968999999542</v>
      </c>
    </row>
    <row r="54" spans="1:14" s="76" customFormat="1" ht="15" customHeight="1">
      <c r="A54" s="53"/>
      <c r="B54" s="756" t="s">
        <v>281</v>
      </c>
      <c r="C54" s="164">
        <v>1821.3756484400121</v>
      </c>
      <c r="D54" s="164">
        <v>255.14202552999998</v>
      </c>
      <c r="E54" s="170">
        <v>1</v>
      </c>
      <c r="F54" s="164">
        <v>2076.5176739696321</v>
      </c>
      <c r="G54" s="170">
        <v>1.3808392170911172E-2</v>
      </c>
      <c r="H54" s="608">
        <v>168836</v>
      </c>
      <c r="I54" s="170">
        <v>0.21582293963277105</v>
      </c>
      <c r="J54" s="53"/>
      <c r="K54" s="164">
        <v>578.85256613927766</v>
      </c>
      <c r="L54" s="170">
        <v>0.27876120362260087</v>
      </c>
      <c r="M54" s="164">
        <v>6.5885911105973323</v>
      </c>
      <c r="N54" s="164">
        <v>-2.2450988200000079</v>
      </c>
    </row>
    <row r="55" spans="1:14" s="76" customFormat="1" ht="15" customHeight="1">
      <c r="A55" s="53"/>
      <c r="B55" s="54" t="s">
        <v>282</v>
      </c>
      <c r="C55" s="164">
        <v>1480.878070460037</v>
      </c>
      <c r="D55" s="164">
        <v>201.88335176999999</v>
      </c>
      <c r="E55" s="170">
        <v>1</v>
      </c>
      <c r="F55" s="164">
        <v>1682.7614222297113</v>
      </c>
      <c r="G55" s="170">
        <v>1.1495737374085106E-2</v>
      </c>
      <c r="H55" s="608">
        <v>132651</v>
      </c>
      <c r="I55" s="170">
        <v>0.19698739735356138</v>
      </c>
      <c r="J55" s="53"/>
      <c r="K55" s="164">
        <v>401.98604643051902</v>
      </c>
      <c r="L55" s="170">
        <v>0.23888475283537317</v>
      </c>
      <c r="M55" s="164">
        <v>3.8450444080014314</v>
      </c>
      <c r="N55" s="164">
        <v>-1.2487183300000284</v>
      </c>
    </row>
    <row r="56" spans="1:14" s="76" customFormat="1" ht="15" customHeight="1">
      <c r="A56" s="53"/>
      <c r="B56" s="54" t="s">
        <v>283</v>
      </c>
      <c r="C56" s="164">
        <v>340.49757797999564</v>
      </c>
      <c r="D56" s="164">
        <v>53.258673759999908</v>
      </c>
      <c r="E56" s="170">
        <v>1</v>
      </c>
      <c r="F56" s="164">
        <v>393.75625173997162</v>
      </c>
      <c r="G56" s="170">
        <v>2.3691781343362289E-2</v>
      </c>
      <c r="H56" s="608">
        <v>38133</v>
      </c>
      <c r="I56" s="170">
        <v>0.29631873817331789</v>
      </c>
      <c r="J56" s="53"/>
      <c r="K56" s="164">
        <v>176.8665197090059</v>
      </c>
      <c r="L56" s="170">
        <v>0.44917768016999454</v>
      </c>
      <c r="M56" s="164">
        <v>2.743546702599843</v>
      </c>
      <c r="N56" s="164">
        <v>-0.99638049000000006</v>
      </c>
    </row>
    <row r="57" spans="1:14" s="76" customFormat="1" ht="15" customHeight="1">
      <c r="A57" s="53"/>
      <c r="B57" s="756" t="s">
        <v>284</v>
      </c>
      <c r="C57" s="164">
        <v>360.65664823999964</v>
      </c>
      <c r="D57" s="164">
        <v>38.108871630000017</v>
      </c>
      <c r="E57" s="170">
        <v>1</v>
      </c>
      <c r="F57" s="164">
        <v>398.76551986998896</v>
      </c>
      <c r="G57" s="170">
        <v>5.2847141801180809E-2</v>
      </c>
      <c r="H57" s="608">
        <v>47442</v>
      </c>
      <c r="I57" s="170">
        <v>0.293512423497931</v>
      </c>
      <c r="J57" s="53"/>
      <c r="K57" s="164">
        <v>196.92612442949684</v>
      </c>
      <c r="L57" s="170">
        <v>0.49383939838555196</v>
      </c>
      <c r="M57" s="164">
        <v>6.161494101600212</v>
      </c>
      <c r="N57" s="164">
        <v>-2.1720016700000002</v>
      </c>
    </row>
    <row r="58" spans="1:14" s="76" customFormat="1" ht="15" customHeight="1">
      <c r="A58" s="53"/>
      <c r="B58" s="54" t="s">
        <v>285</v>
      </c>
      <c r="C58" s="164">
        <v>6.8784360200000041</v>
      </c>
      <c r="D58" s="164">
        <v>22.015459620000001</v>
      </c>
      <c r="E58" s="170">
        <v>1</v>
      </c>
      <c r="F58" s="164">
        <v>28.893895639999979</v>
      </c>
      <c r="G58" s="170">
        <v>4.8796629512295048E-2</v>
      </c>
      <c r="H58" s="608">
        <v>805</v>
      </c>
      <c r="I58" s="170">
        <v>0.64368673628100581</v>
      </c>
      <c r="J58" s="53"/>
      <c r="K58" s="164">
        <v>31.060602011600086</v>
      </c>
      <c r="L58" s="170">
        <v>1.0749883781195824</v>
      </c>
      <c r="M58" s="164">
        <v>0.90755409499999851</v>
      </c>
      <c r="N58" s="164">
        <v>-0.11945512999999991</v>
      </c>
    </row>
    <row r="59" spans="1:14" s="76" customFormat="1" ht="15" customHeight="1">
      <c r="A59" s="53"/>
      <c r="B59" s="54" t="s">
        <v>286</v>
      </c>
      <c r="C59" s="164">
        <v>353.77821221999625</v>
      </c>
      <c r="D59" s="164">
        <v>16.093412010000002</v>
      </c>
      <c r="E59" s="170">
        <v>1</v>
      </c>
      <c r="F59" s="164">
        <v>369.87162422999631</v>
      </c>
      <c r="G59" s="170">
        <v>5.316356261234001E-2</v>
      </c>
      <c r="H59" s="608">
        <v>46724</v>
      </c>
      <c r="I59" s="170">
        <v>0.26615725649794603</v>
      </c>
      <c r="J59" s="53"/>
      <c r="K59" s="164">
        <v>165.86552241790054</v>
      </c>
      <c r="L59" s="170">
        <v>0.44844078743049987</v>
      </c>
      <c r="M59" s="164">
        <v>5.2539400066000805</v>
      </c>
      <c r="N59" s="164">
        <v>-2.0525465400000056</v>
      </c>
    </row>
    <row r="60" spans="1:14" s="76" customFormat="1" ht="15" customHeight="1">
      <c r="A60" s="53"/>
      <c r="B60" s="756" t="s">
        <v>287</v>
      </c>
      <c r="C60" s="164">
        <v>628.42097772000477</v>
      </c>
      <c r="D60" s="164">
        <v>25.339536060000047</v>
      </c>
      <c r="E60" s="170">
        <v>1</v>
      </c>
      <c r="F60" s="164">
        <v>653.76051377998328</v>
      </c>
      <c r="G60" s="170">
        <v>0.26155182980013447</v>
      </c>
      <c r="H60" s="608">
        <v>62624</v>
      </c>
      <c r="I60" s="170">
        <v>0.28068601940072746</v>
      </c>
      <c r="J60" s="53"/>
      <c r="K60" s="164">
        <v>474.13732593389727</v>
      </c>
      <c r="L60" s="170">
        <v>0.72524619633643794</v>
      </c>
      <c r="M60" s="164">
        <v>48.514241008299273</v>
      </c>
      <c r="N60" s="164">
        <v>-10.948642299999886</v>
      </c>
    </row>
    <row r="61" spans="1:14" s="76" customFormat="1" ht="15" customHeight="1">
      <c r="A61" s="53"/>
      <c r="B61" s="54" t="s">
        <v>288</v>
      </c>
      <c r="C61" s="164">
        <v>225.16187188999979</v>
      </c>
      <c r="D61" s="164">
        <v>13.027246670000009</v>
      </c>
      <c r="E61" s="170">
        <v>1</v>
      </c>
      <c r="F61" s="164">
        <v>238.1891185600052</v>
      </c>
      <c r="G61" s="170">
        <v>0.11936467311844436</v>
      </c>
      <c r="H61" s="608">
        <v>27528</v>
      </c>
      <c r="I61" s="170">
        <v>0.26249811180591498</v>
      </c>
      <c r="J61" s="53"/>
      <c r="K61" s="164">
        <v>126.94482660349824</v>
      </c>
      <c r="L61" s="170">
        <v>0.53295812743655457</v>
      </c>
      <c r="M61" s="164">
        <v>7.4733619352000193</v>
      </c>
      <c r="N61" s="164">
        <v>-2.2349633100000017</v>
      </c>
    </row>
    <row r="62" spans="1:14" s="76" customFormat="1" ht="15" customHeight="1">
      <c r="A62" s="53"/>
      <c r="B62" s="54" t="s">
        <v>289</v>
      </c>
      <c r="C62" s="164">
        <v>176.65425532000015</v>
      </c>
      <c r="D62" s="164">
        <v>6.7810340100000106</v>
      </c>
      <c r="E62" s="170">
        <v>1</v>
      </c>
      <c r="F62" s="164">
        <v>183.43528932999916</v>
      </c>
      <c r="G62" s="170">
        <v>0.23946200940605938</v>
      </c>
      <c r="H62" s="608">
        <v>17134</v>
      </c>
      <c r="I62" s="170">
        <v>0.307752249213877</v>
      </c>
      <c r="J62" s="53"/>
      <c r="K62" s="164">
        <v>152.99296095229988</v>
      </c>
      <c r="L62" s="170">
        <v>0.83404322860180735</v>
      </c>
      <c r="M62" s="164">
        <v>13.550826872300096</v>
      </c>
      <c r="N62" s="164">
        <v>-2.9720924199999916</v>
      </c>
    </row>
    <row r="63" spans="1:14" s="76" customFormat="1" ht="15" customHeight="1">
      <c r="A63" s="53"/>
      <c r="B63" s="54" t="s">
        <v>290</v>
      </c>
      <c r="C63" s="164">
        <v>226.60485050999884</v>
      </c>
      <c r="D63" s="164">
        <v>5.5312553800000037</v>
      </c>
      <c r="E63" s="170">
        <v>1</v>
      </c>
      <c r="F63" s="164">
        <v>232.13610589000274</v>
      </c>
      <c r="G63" s="170">
        <v>0.42490205905644673</v>
      </c>
      <c r="H63" s="608">
        <v>21939</v>
      </c>
      <c r="I63" s="170">
        <v>0.27796029082022278</v>
      </c>
      <c r="J63" s="53"/>
      <c r="K63" s="164">
        <v>194.19953837810144</v>
      </c>
      <c r="L63" s="170">
        <v>0.83657618720512272</v>
      </c>
      <c r="M63" s="164">
        <v>27.490052200799827</v>
      </c>
      <c r="N63" s="164">
        <v>-5.7415865700000008</v>
      </c>
    </row>
    <row r="64" spans="1:14" s="76" customFormat="1" ht="15" customHeight="1">
      <c r="A64" s="53"/>
      <c r="B64" s="756" t="s">
        <v>291</v>
      </c>
      <c r="C64" s="164">
        <v>293.45924839999844</v>
      </c>
      <c r="D64" s="164">
        <v>8.9980010299999922</v>
      </c>
      <c r="E64" s="170">
        <v>1</v>
      </c>
      <c r="F64" s="164">
        <v>302.45724942999396</v>
      </c>
      <c r="G64" s="170">
        <v>1</v>
      </c>
      <c r="H64" s="608">
        <v>30273</v>
      </c>
      <c r="I64" s="170">
        <v>0.39062798702636087</v>
      </c>
      <c r="J64" s="53"/>
      <c r="K64" s="164">
        <v>176.28698170759529</v>
      </c>
      <c r="L64" s="170">
        <v>0.58284925238136032</v>
      </c>
      <c r="M64" s="164">
        <v>104.04920357400029</v>
      </c>
      <c r="N64" s="164">
        <v>-75.795615639999781</v>
      </c>
    </row>
    <row r="65" spans="1:14" s="76" customFormat="1" ht="21" customHeight="1">
      <c r="A65" s="850" t="s">
        <v>296</v>
      </c>
      <c r="B65" s="850"/>
      <c r="C65" s="165">
        <v>6233.1070423300307</v>
      </c>
      <c r="D65" s="165">
        <v>2768.027742799999</v>
      </c>
      <c r="E65" s="172">
        <v>1</v>
      </c>
      <c r="F65" s="165">
        <v>9001.1347851293121</v>
      </c>
      <c r="G65" s="172">
        <v>2.7170232538386057E-2</v>
      </c>
      <c r="H65" s="165">
        <v>606431</v>
      </c>
      <c r="I65" s="172">
        <v>0.38113439645234598</v>
      </c>
      <c r="J65" s="139"/>
      <c r="K65" s="165">
        <v>2481.348065099146</v>
      </c>
      <c r="L65" s="172">
        <v>0.26498983022783462</v>
      </c>
      <c r="M65" s="165">
        <v>170.65607384309735</v>
      </c>
      <c r="N65" s="165">
        <v>-92.329093809999662</v>
      </c>
    </row>
    <row r="66" spans="1:14" s="76" customFormat="1" ht="20.149999999999999" customHeight="1">
      <c r="A66" s="843" t="s">
        <v>297</v>
      </c>
      <c r="B66" s="843"/>
      <c r="C66" s="55"/>
      <c r="D66" s="55"/>
      <c r="E66" s="55"/>
      <c r="F66" s="55"/>
      <c r="G66" s="55"/>
      <c r="H66" s="55"/>
      <c r="I66" s="55"/>
      <c r="J66" s="55"/>
      <c r="K66" s="49"/>
      <c r="L66" s="55"/>
      <c r="M66" s="55"/>
      <c r="N66" s="55"/>
    </row>
    <row r="67" spans="1:14" s="76" customFormat="1" ht="12" hidden="1">
      <c r="A67" s="53"/>
      <c r="B67" s="756" t="s">
        <v>275</v>
      </c>
      <c r="C67" s="164"/>
      <c r="D67" s="164"/>
      <c r="E67" s="170"/>
      <c r="F67" s="164"/>
      <c r="G67" s="170"/>
      <c r="H67" s="164"/>
      <c r="I67" s="170"/>
      <c r="J67" s="53"/>
      <c r="K67" s="164"/>
      <c r="L67" s="170"/>
      <c r="M67" s="164"/>
      <c r="N67" s="49"/>
    </row>
    <row r="68" spans="1:14" s="76" customFormat="1" ht="12" hidden="1">
      <c r="A68" s="53"/>
      <c r="B68" s="54" t="s">
        <v>276</v>
      </c>
      <c r="C68" s="164"/>
      <c r="D68" s="164"/>
      <c r="E68" s="170"/>
      <c r="F68" s="164"/>
      <c r="G68" s="170"/>
      <c r="H68" s="164"/>
      <c r="I68" s="170"/>
      <c r="J68" s="53"/>
      <c r="K68" s="164"/>
      <c r="L68" s="170"/>
      <c r="M68" s="164"/>
      <c r="N68" s="49"/>
    </row>
    <row r="69" spans="1:14" s="76" customFormat="1" ht="12" hidden="1">
      <c r="A69" s="53"/>
      <c r="B69" s="54" t="s">
        <v>277</v>
      </c>
      <c r="C69" s="164"/>
      <c r="D69" s="164"/>
      <c r="E69" s="170"/>
      <c r="F69" s="164"/>
      <c r="G69" s="170"/>
      <c r="H69" s="164"/>
      <c r="I69" s="170"/>
      <c r="J69" s="53"/>
      <c r="K69" s="164"/>
      <c r="L69" s="170"/>
      <c r="M69" s="164"/>
      <c r="N69" s="49"/>
    </row>
    <row r="70" spans="1:14" s="76" customFormat="1" ht="15" customHeight="1">
      <c r="A70" s="53"/>
      <c r="B70" s="756" t="s">
        <v>278</v>
      </c>
      <c r="C70" s="164">
        <v>3.7024251200000013</v>
      </c>
      <c r="D70" s="164">
        <v>0.83789620999999992</v>
      </c>
      <c r="E70" s="170">
        <v>1</v>
      </c>
      <c r="F70" s="164">
        <v>4.5403213300000012</v>
      </c>
      <c r="G70" s="170">
        <v>2.4379999999999979E-3</v>
      </c>
      <c r="H70" s="164">
        <v>217</v>
      </c>
      <c r="I70" s="170">
        <v>0.77382947794630608</v>
      </c>
      <c r="J70" s="53"/>
      <c r="K70" s="164">
        <v>2.398491669399998</v>
      </c>
      <c r="L70" s="170">
        <v>0.52826474054866068</v>
      </c>
      <c r="M70" s="164">
        <v>8.5657534000000025E-3</v>
      </c>
      <c r="N70" s="164">
        <v>-1.4016899999999993E-3</v>
      </c>
    </row>
    <row r="71" spans="1:14" s="76" customFormat="1" ht="15" customHeight="1">
      <c r="A71" s="53"/>
      <c r="B71" s="756" t="s">
        <v>279</v>
      </c>
      <c r="C71" s="164">
        <v>74.778108639999715</v>
      </c>
      <c r="D71" s="164">
        <v>9.6236580900000011</v>
      </c>
      <c r="E71" s="170">
        <v>1</v>
      </c>
      <c r="F71" s="164">
        <v>84.401766730000162</v>
      </c>
      <c r="G71" s="170">
        <v>3.6570000000000153E-3</v>
      </c>
      <c r="H71" s="164">
        <v>1591</v>
      </c>
      <c r="I71" s="170">
        <v>0.39836375544446034</v>
      </c>
      <c r="J71" s="53"/>
      <c r="K71" s="164">
        <v>30.176839129799884</v>
      </c>
      <c r="L71" s="170">
        <v>0.35753800304127908</v>
      </c>
      <c r="M71" s="164">
        <v>0.12295786519999982</v>
      </c>
      <c r="N71" s="164">
        <v>-2.9629849999999989E-2</v>
      </c>
    </row>
    <row r="72" spans="1:14" s="76" customFormat="1" ht="15" customHeight="1">
      <c r="A72" s="53"/>
      <c r="B72" s="756" t="s">
        <v>280</v>
      </c>
      <c r="C72" s="164">
        <v>147.83313463999991</v>
      </c>
      <c r="D72" s="164">
        <v>12.808114640000003</v>
      </c>
      <c r="E72" s="170">
        <v>1</v>
      </c>
      <c r="F72" s="164">
        <v>160.64124927999993</v>
      </c>
      <c r="G72" s="170">
        <v>5.5770000000000073E-3</v>
      </c>
      <c r="H72" s="164">
        <v>3157</v>
      </c>
      <c r="I72" s="170">
        <v>0.38906436325284277</v>
      </c>
      <c r="J72" s="53"/>
      <c r="K72" s="164">
        <v>71.709639808999938</v>
      </c>
      <c r="L72" s="170">
        <v>0.44639617863036368</v>
      </c>
      <c r="M72" s="164">
        <v>0.34856131370000226</v>
      </c>
      <c r="N72" s="164">
        <v>-6.9347270000000044E-2</v>
      </c>
    </row>
    <row r="73" spans="1:14" s="76" customFormat="1" ht="15" customHeight="1">
      <c r="A73" s="53"/>
      <c r="B73" s="756" t="s">
        <v>281</v>
      </c>
      <c r="C73" s="164">
        <v>355.01805210000168</v>
      </c>
      <c r="D73" s="164">
        <v>28.282357850000004</v>
      </c>
      <c r="E73" s="170">
        <v>1</v>
      </c>
      <c r="F73" s="164">
        <v>383.30040994999996</v>
      </c>
      <c r="G73" s="170">
        <v>1.4771905968755113E-2</v>
      </c>
      <c r="H73" s="164">
        <v>11409</v>
      </c>
      <c r="I73" s="170">
        <v>0.41220444611952395</v>
      </c>
      <c r="J73" s="53"/>
      <c r="K73" s="164">
        <v>274.05700598859795</v>
      </c>
      <c r="L73" s="170">
        <v>0.71499272861291596</v>
      </c>
      <c r="M73" s="164">
        <v>2.3264083884000075</v>
      </c>
      <c r="N73" s="164">
        <v>-0.34778552999999873</v>
      </c>
    </row>
    <row r="74" spans="1:14" s="76" customFormat="1" ht="15" customHeight="1">
      <c r="A74" s="53"/>
      <c r="B74" s="54" t="s">
        <v>282</v>
      </c>
      <c r="C74" s="164">
        <v>251.21524430000065</v>
      </c>
      <c r="D74" s="164">
        <v>20.909399310000008</v>
      </c>
      <c r="E74" s="170">
        <v>1</v>
      </c>
      <c r="F74" s="164">
        <v>272.12464360999832</v>
      </c>
      <c r="G74" s="170">
        <v>1.2322626975268609E-2</v>
      </c>
      <c r="H74" s="164">
        <v>8281</v>
      </c>
      <c r="I74" s="170">
        <v>0.41323219145706364</v>
      </c>
      <c r="J74" s="53"/>
      <c r="K74" s="164">
        <v>185.11565852659913</v>
      </c>
      <c r="L74" s="170">
        <v>0.68026054557522087</v>
      </c>
      <c r="M74" s="164">
        <v>1.3805240710000037</v>
      </c>
      <c r="N74" s="164">
        <v>-0.20223710000000009</v>
      </c>
    </row>
    <row r="75" spans="1:14" s="76" customFormat="1" ht="15" customHeight="1">
      <c r="A75" s="53"/>
      <c r="B75" s="54" t="s">
        <v>283</v>
      </c>
      <c r="C75" s="164">
        <v>103.80280779999985</v>
      </c>
      <c r="D75" s="164">
        <v>7.3729585399999999</v>
      </c>
      <c r="E75" s="170">
        <v>1</v>
      </c>
      <c r="F75" s="164">
        <v>111.17576633999991</v>
      </c>
      <c r="G75" s="170">
        <v>2.0767000000000081E-2</v>
      </c>
      <c r="H75" s="164">
        <v>3128</v>
      </c>
      <c r="I75" s="170">
        <v>0.40968883644210857</v>
      </c>
      <c r="J75" s="53"/>
      <c r="K75" s="164">
        <v>88.941347462000252</v>
      </c>
      <c r="L75" s="170">
        <v>0.80000660566618298</v>
      </c>
      <c r="M75" s="164">
        <v>0.94588431739999468</v>
      </c>
      <c r="N75" s="164">
        <v>-0.14554843000000015</v>
      </c>
    </row>
    <row r="76" spans="1:14" s="76" customFormat="1" ht="15" customHeight="1">
      <c r="A76" s="53"/>
      <c r="B76" s="756" t="s">
        <v>284</v>
      </c>
      <c r="C76" s="164">
        <v>151.06875672000041</v>
      </c>
      <c r="D76" s="164">
        <v>10.745125089999995</v>
      </c>
      <c r="E76" s="170">
        <v>1</v>
      </c>
      <c r="F76" s="164">
        <v>161.81388180999883</v>
      </c>
      <c r="G76" s="170">
        <v>5.2720366007516901E-2</v>
      </c>
      <c r="H76" s="164">
        <v>5801</v>
      </c>
      <c r="I76" s="170">
        <v>0.43367910886390298</v>
      </c>
      <c r="J76" s="53"/>
      <c r="K76" s="164">
        <v>156.03198074489958</v>
      </c>
      <c r="L76" s="170">
        <v>0.96426820121718704</v>
      </c>
      <c r="M76" s="164">
        <v>3.7097509481000031</v>
      </c>
      <c r="N76" s="164">
        <v>-0.64945065999999851</v>
      </c>
    </row>
    <row r="77" spans="1:14" s="76" customFormat="1" ht="15" customHeight="1">
      <c r="A77" s="53"/>
      <c r="B77" s="54" t="s">
        <v>285</v>
      </c>
      <c r="C77" s="164">
        <v>69.037510020000084</v>
      </c>
      <c r="D77" s="164">
        <v>4.126189919999999</v>
      </c>
      <c r="E77" s="170">
        <v>1</v>
      </c>
      <c r="F77" s="164">
        <v>73.1636999400001</v>
      </c>
      <c r="G77" s="170">
        <v>3.2702999999999954E-2</v>
      </c>
      <c r="H77" s="164">
        <v>2270</v>
      </c>
      <c r="I77" s="170">
        <v>0.43366009650797738</v>
      </c>
      <c r="J77" s="53"/>
      <c r="K77" s="164">
        <v>67.230697789700031</v>
      </c>
      <c r="L77" s="170">
        <v>0.91890784425656724</v>
      </c>
      <c r="M77" s="164">
        <v>1.0376065791999962</v>
      </c>
      <c r="N77" s="164">
        <v>-0.18799342999999979</v>
      </c>
    </row>
    <row r="78" spans="1:14" s="76" customFormat="1" ht="15" customHeight="1">
      <c r="A78" s="53"/>
      <c r="B78" s="54" t="s">
        <v>286</v>
      </c>
      <c r="C78" s="164">
        <v>82.031246699999741</v>
      </c>
      <c r="D78" s="164">
        <v>6.6189351699999976</v>
      </c>
      <c r="E78" s="170">
        <v>1</v>
      </c>
      <c r="F78" s="164">
        <v>88.650181869999841</v>
      </c>
      <c r="G78" s="170">
        <v>6.9240857328232791E-2</v>
      </c>
      <c r="H78" s="164">
        <v>3531</v>
      </c>
      <c r="I78" s="170">
        <v>0.43369479991241761</v>
      </c>
      <c r="J78" s="53"/>
      <c r="K78" s="164">
        <v>88.801282955199966</v>
      </c>
      <c r="L78" s="170">
        <v>1.001704464469368</v>
      </c>
      <c r="M78" s="164">
        <v>2.6721443689000011</v>
      </c>
      <c r="N78" s="164">
        <v>-0.4614572299999995</v>
      </c>
    </row>
    <row r="79" spans="1:14" s="76" customFormat="1" ht="15" customHeight="1">
      <c r="A79" s="53"/>
      <c r="B79" s="756" t="s">
        <v>287</v>
      </c>
      <c r="C79" s="164">
        <v>63.238380470000003</v>
      </c>
      <c r="D79" s="164">
        <v>9.107992040000001</v>
      </c>
      <c r="E79" s="170">
        <v>1</v>
      </c>
      <c r="F79" s="164">
        <v>72.34637251000035</v>
      </c>
      <c r="G79" s="170">
        <v>0.33685675619672462</v>
      </c>
      <c r="H79" s="164">
        <v>4176</v>
      </c>
      <c r="I79" s="170">
        <v>0.44910827731785385</v>
      </c>
      <c r="J79" s="53"/>
      <c r="K79" s="164">
        <v>113.27054323440019</v>
      </c>
      <c r="L79" s="170">
        <v>1.5656699749354177</v>
      </c>
      <c r="M79" s="164">
        <v>11.026463491899969</v>
      </c>
      <c r="N79" s="164">
        <v>-1.3001592000000004</v>
      </c>
    </row>
    <row r="80" spans="1:14" s="76" customFormat="1" ht="15" customHeight="1">
      <c r="A80" s="53"/>
      <c r="B80" s="54" t="s">
        <v>288</v>
      </c>
      <c r="C80" s="164">
        <v>23.263761500000001</v>
      </c>
      <c r="D80" s="164">
        <v>2.1926457899999989</v>
      </c>
      <c r="E80" s="170">
        <v>1</v>
      </c>
      <c r="F80" s="164">
        <v>25.456407290000033</v>
      </c>
      <c r="G80" s="170">
        <v>0.14207900000000029</v>
      </c>
      <c r="H80" s="164">
        <v>1302</v>
      </c>
      <c r="I80" s="170">
        <v>0.42986306498884269</v>
      </c>
      <c r="J80" s="53"/>
      <c r="K80" s="164">
        <v>31.437420478600018</v>
      </c>
      <c r="L80" s="170">
        <v>1.2349511901056633</v>
      </c>
      <c r="M80" s="164">
        <v>1.5547377127000028</v>
      </c>
      <c r="N80" s="164">
        <v>-0.45853099999999958</v>
      </c>
    </row>
    <row r="81" spans="1:16369" s="76" customFormat="1" ht="15" customHeight="1">
      <c r="A81" s="53"/>
      <c r="B81" s="54" t="s">
        <v>289</v>
      </c>
      <c r="C81" s="164">
        <v>10.75795738000002</v>
      </c>
      <c r="D81" s="164">
        <v>0.94981752999999991</v>
      </c>
      <c r="E81" s="170">
        <v>1</v>
      </c>
      <c r="F81" s="164">
        <v>11.707774909999971</v>
      </c>
      <c r="G81" s="170">
        <v>0.25926999999999917</v>
      </c>
      <c r="H81" s="164">
        <v>1142</v>
      </c>
      <c r="I81" s="170">
        <v>0.47493656026750702</v>
      </c>
      <c r="J81" s="53"/>
      <c r="K81" s="164">
        <v>20.361345921900039</v>
      </c>
      <c r="L81" s="170">
        <v>1.7391302855087081</v>
      </c>
      <c r="M81" s="164">
        <v>1.4416579616000083</v>
      </c>
      <c r="N81" s="164">
        <v>-0.25206257999999987</v>
      </c>
    </row>
    <row r="82" spans="1:16369" s="76" customFormat="1" ht="15" customHeight="1">
      <c r="A82" s="53"/>
      <c r="B82" s="54" t="s">
        <v>290</v>
      </c>
      <c r="C82" s="164">
        <v>29.216661590000054</v>
      </c>
      <c r="D82" s="164">
        <v>5.9655287200000018</v>
      </c>
      <c r="E82" s="170">
        <v>1</v>
      </c>
      <c r="F82" s="164">
        <v>35.18219031000001</v>
      </c>
      <c r="G82" s="170">
        <v>0.50360902825913056</v>
      </c>
      <c r="H82" s="164">
        <v>1732</v>
      </c>
      <c r="I82" s="170">
        <v>0.45443831045937039</v>
      </c>
      <c r="J82" s="53"/>
      <c r="K82" s="164">
        <v>61.471776833900002</v>
      </c>
      <c r="L82" s="170">
        <v>1.7472413255756716</v>
      </c>
      <c r="M82" s="164">
        <v>8.0300678175999778</v>
      </c>
      <c r="N82" s="164">
        <v>-0.58956562000000123</v>
      </c>
    </row>
    <row r="83" spans="1:16369" s="76" customFormat="1" ht="15" customHeight="1">
      <c r="A83" s="53"/>
      <c r="B83" s="756" t="s">
        <v>291</v>
      </c>
      <c r="C83" s="164">
        <v>38.726546929999969</v>
      </c>
      <c r="D83" s="164">
        <v>2.0356215000000009</v>
      </c>
      <c r="E83" s="170">
        <v>1</v>
      </c>
      <c r="F83" s="164">
        <v>40.762168429999988</v>
      </c>
      <c r="G83" s="170">
        <v>1</v>
      </c>
      <c r="H83" s="164">
        <v>2718</v>
      </c>
      <c r="I83" s="170">
        <v>0.45000726031249044</v>
      </c>
      <c r="J83" s="53"/>
      <c r="K83" s="164">
        <v>84.311002411999951</v>
      </c>
      <c r="L83" s="170">
        <v>2.0683640164233523</v>
      </c>
      <c r="M83" s="164">
        <v>11.598541019099995</v>
      </c>
      <c r="N83" s="164">
        <v>-12.924277799999993</v>
      </c>
    </row>
    <row r="84" spans="1:16369" s="140" customFormat="1" ht="18" customHeight="1">
      <c r="A84" s="850" t="s">
        <v>298</v>
      </c>
      <c r="B84" s="850"/>
      <c r="C84" s="165">
        <v>834.36540462000164</v>
      </c>
      <c r="D84" s="165">
        <v>73.440765420000005</v>
      </c>
      <c r="E84" s="172">
        <v>1</v>
      </c>
      <c r="F84" s="165">
        <v>907.80617003999919</v>
      </c>
      <c r="G84" s="172">
        <v>4.5878815598411636E-2</v>
      </c>
      <c r="H84" s="165">
        <v>29069</v>
      </c>
      <c r="I84" s="172">
        <v>0.41709772065718753</v>
      </c>
      <c r="J84" s="139"/>
      <c r="K84" s="165">
        <v>731.95550298809746</v>
      </c>
      <c r="L84" s="172">
        <v>0.74695690111862634</v>
      </c>
      <c r="M84" s="165">
        <v>29.14124877979998</v>
      </c>
      <c r="N84" s="165">
        <v>-15.322051999999992</v>
      </c>
    </row>
    <row r="85" spans="1:16369" s="76" customFormat="1" ht="18" customHeight="1">
      <c r="A85" s="851" t="s">
        <v>299</v>
      </c>
      <c r="B85" s="851"/>
      <c r="C85" s="338">
        <v>56270.47779046146</v>
      </c>
      <c r="D85" s="338">
        <v>3701.9296940299118</v>
      </c>
      <c r="E85" s="339">
        <v>1</v>
      </c>
      <c r="F85" s="338">
        <v>59972.407484482887</v>
      </c>
      <c r="G85" s="139"/>
      <c r="H85" s="338">
        <v>1266288</v>
      </c>
      <c r="I85" s="139"/>
      <c r="J85" s="139"/>
      <c r="K85" s="338">
        <v>12000.744389725874</v>
      </c>
      <c r="L85" s="339">
        <v>0.18508319738416912</v>
      </c>
      <c r="M85" s="338">
        <v>376.63219959589873</v>
      </c>
      <c r="N85" s="338">
        <v>-223.80421129999976</v>
      </c>
    </row>
    <row r="86" spans="1:16369" s="76" customFormat="1" ht="12">
      <c r="A86" s="141"/>
      <c r="B86" s="141"/>
      <c r="C86" s="53"/>
      <c r="D86" s="53"/>
      <c r="E86" s="53"/>
      <c r="F86" s="164"/>
      <c r="G86" s="53"/>
      <c r="H86" s="164"/>
      <c r="I86" s="6"/>
      <c r="J86" s="53"/>
      <c r="K86" s="53"/>
      <c r="L86" s="164"/>
      <c r="M86" s="53"/>
      <c r="N86" s="53"/>
    </row>
    <row r="87" spans="1:16369" s="140" customFormat="1" ht="12" customHeight="1">
      <c r="A87" s="855" t="s">
        <v>2017</v>
      </c>
      <c r="B87" s="855"/>
      <c r="C87" s="855"/>
      <c r="D87" s="855"/>
      <c r="E87" s="855"/>
      <c r="F87" s="855"/>
      <c r="G87" s="855"/>
      <c r="H87" s="855"/>
      <c r="I87" s="855"/>
      <c r="J87" s="855"/>
      <c r="K87" s="855"/>
      <c r="L87" s="855"/>
      <c r="M87" s="855"/>
      <c r="N87" s="855"/>
    </row>
    <row r="88" spans="1:16369" s="140" customFormat="1" ht="12">
      <c r="A88" s="141"/>
      <c r="B88" s="141"/>
      <c r="C88" s="53"/>
      <c r="D88" s="53"/>
      <c r="E88" s="53"/>
      <c r="F88" s="53"/>
      <c r="G88" s="53"/>
      <c r="H88" s="164"/>
      <c r="I88" s="6"/>
      <c r="J88" s="53"/>
      <c r="K88" s="53"/>
      <c r="L88" s="53"/>
      <c r="M88" s="53"/>
      <c r="N88" s="53"/>
    </row>
    <row r="89" spans="1:16369" s="140" customFormat="1" ht="12">
      <c r="A89" s="136" t="s">
        <v>162</v>
      </c>
      <c r="B89" s="8"/>
      <c r="C89" s="8"/>
      <c r="D89" s="8"/>
      <c r="E89" s="8"/>
      <c r="F89" s="8"/>
      <c r="G89" s="8"/>
      <c r="H89" s="8"/>
      <c r="I89" s="8"/>
      <c r="J89" s="8"/>
      <c r="K89" s="8"/>
      <c r="L89" s="8"/>
      <c r="M89" s="8"/>
      <c r="N89" s="8"/>
      <c r="O89" s="853"/>
      <c r="P89" s="853"/>
      <c r="Q89" s="853"/>
      <c r="R89" s="853"/>
      <c r="S89" s="853"/>
      <c r="T89" s="853"/>
      <c r="U89" s="853"/>
      <c r="V89" s="853"/>
      <c r="W89" s="853"/>
      <c r="X89" s="853"/>
      <c r="Y89" s="853"/>
      <c r="Z89" s="853"/>
      <c r="AA89" s="853"/>
      <c r="AB89" s="853"/>
      <c r="AC89" s="853"/>
      <c r="AD89" s="853"/>
      <c r="AE89" s="853"/>
      <c r="AF89" s="853"/>
      <c r="AG89" s="853"/>
      <c r="AH89" s="853"/>
      <c r="AI89" s="853"/>
      <c r="AJ89" s="853"/>
      <c r="AK89" s="853"/>
      <c r="AL89" s="853"/>
      <c r="AM89" s="853"/>
      <c r="AN89" s="853"/>
      <c r="AO89" s="853"/>
      <c r="AP89" s="853"/>
      <c r="AQ89" s="853"/>
      <c r="AR89" s="853"/>
      <c r="AS89" s="853"/>
      <c r="AT89" s="853"/>
      <c r="AU89" s="853"/>
      <c r="AV89" s="853"/>
      <c r="AW89" s="853"/>
      <c r="AX89" s="853"/>
      <c r="AY89" s="853"/>
      <c r="AZ89" s="853"/>
      <c r="BA89" s="853"/>
      <c r="BB89" s="853"/>
      <c r="BC89" s="853"/>
      <c r="BD89" s="853"/>
      <c r="BE89" s="853"/>
      <c r="BF89" s="853"/>
      <c r="BG89" s="853"/>
      <c r="BH89" s="853"/>
      <c r="BI89" s="853"/>
      <c r="BJ89" s="853"/>
      <c r="BK89" s="853"/>
      <c r="BL89" s="853"/>
      <c r="BM89" s="853"/>
      <c r="BN89" s="853"/>
      <c r="BO89" s="853"/>
      <c r="BP89" s="853"/>
      <c r="BQ89" s="853"/>
      <c r="BR89" s="853"/>
      <c r="BS89" s="853"/>
      <c r="BT89" s="853"/>
      <c r="BU89" s="853"/>
      <c r="BV89" s="853"/>
      <c r="BW89" s="853"/>
      <c r="BX89" s="853"/>
      <c r="BY89" s="853"/>
      <c r="BZ89" s="853"/>
      <c r="CA89" s="853"/>
      <c r="CB89" s="853"/>
      <c r="CC89" s="853"/>
      <c r="CD89" s="853"/>
      <c r="CE89" s="853"/>
      <c r="CF89" s="853"/>
      <c r="CG89" s="853"/>
      <c r="CH89" s="853"/>
      <c r="CI89" s="853"/>
      <c r="CJ89" s="853"/>
      <c r="CK89" s="853"/>
      <c r="CL89" s="853"/>
      <c r="CM89" s="853"/>
      <c r="CN89" s="853"/>
      <c r="CO89" s="853"/>
      <c r="CP89" s="853"/>
      <c r="CQ89" s="853"/>
      <c r="CR89" s="853"/>
      <c r="CS89" s="853"/>
      <c r="CT89" s="853"/>
      <c r="CU89" s="853"/>
      <c r="CV89" s="853"/>
      <c r="CW89" s="853"/>
      <c r="CX89" s="853"/>
      <c r="CY89" s="853"/>
      <c r="CZ89" s="853"/>
      <c r="DA89" s="853"/>
      <c r="DB89" s="853"/>
      <c r="DC89" s="853"/>
      <c r="DD89" s="853"/>
      <c r="DE89" s="853"/>
      <c r="DF89" s="853"/>
      <c r="DG89" s="853"/>
      <c r="DH89" s="853"/>
      <c r="DI89" s="853"/>
      <c r="DJ89" s="853"/>
      <c r="DK89" s="853"/>
      <c r="DL89" s="853"/>
      <c r="DM89" s="853"/>
      <c r="DN89" s="853"/>
      <c r="DO89" s="853"/>
      <c r="DP89" s="853"/>
      <c r="DQ89" s="853"/>
      <c r="DR89" s="853"/>
      <c r="DS89" s="853"/>
      <c r="DT89" s="853"/>
      <c r="DU89" s="853"/>
      <c r="DV89" s="853"/>
      <c r="DW89" s="853"/>
      <c r="DX89" s="853"/>
      <c r="DY89" s="853"/>
      <c r="DZ89" s="853"/>
      <c r="EA89" s="853"/>
      <c r="EB89" s="853"/>
      <c r="EC89" s="853"/>
      <c r="ED89" s="853"/>
      <c r="EE89" s="853"/>
      <c r="EF89" s="853"/>
      <c r="EG89" s="853"/>
      <c r="EH89" s="853"/>
      <c r="EI89" s="853"/>
      <c r="EJ89" s="853"/>
      <c r="EK89" s="853"/>
      <c r="EL89" s="853"/>
      <c r="EM89" s="853"/>
      <c r="EN89" s="853"/>
      <c r="EO89" s="853"/>
      <c r="EP89" s="853"/>
      <c r="EQ89" s="853"/>
      <c r="ER89" s="853"/>
      <c r="ES89" s="853"/>
      <c r="ET89" s="853"/>
      <c r="EU89" s="853"/>
      <c r="EV89" s="853"/>
      <c r="EW89" s="853"/>
      <c r="EX89" s="853"/>
      <c r="EY89" s="853"/>
      <c r="EZ89" s="853"/>
      <c r="FA89" s="853"/>
      <c r="FB89" s="853"/>
      <c r="FC89" s="853"/>
      <c r="FD89" s="853"/>
      <c r="FE89" s="853"/>
      <c r="FF89" s="853"/>
      <c r="FG89" s="853"/>
      <c r="FH89" s="853"/>
      <c r="FI89" s="853"/>
      <c r="FJ89" s="853"/>
      <c r="FK89" s="853"/>
      <c r="FL89" s="853"/>
      <c r="FM89" s="853"/>
      <c r="FN89" s="853"/>
      <c r="FO89" s="853"/>
      <c r="FP89" s="853"/>
      <c r="FQ89" s="853"/>
      <c r="FR89" s="853"/>
      <c r="FS89" s="853"/>
      <c r="FT89" s="853"/>
      <c r="FU89" s="853"/>
      <c r="FV89" s="853"/>
      <c r="FW89" s="853"/>
      <c r="FX89" s="853"/>
      <c r="FY89" s="853"/>
      <c r="FZ89" s="853"/>
      <c r="GA89" s="853"/>
      <c r="GB89" s="853"/>
      <c r="GC89" s="853"/>
      <c r="GD89" s="853"/>
      <c r="GE89" s="853"/>
      <c r="GF89" s="853"/>
      <c r="GG89" s="853"/>
      <c r="GH89" s="853"/>
      <c r="GI89" s="853"/>
      <c r="GJ89" s="853"/>
      <c r="GK89" s="853"/>
      <c r="GL89" s="853"/>
      <c r="GM89" s="853"/>
      <c r="GN89" s="853"/>
      <c r="GO89" s="853"/>
      <c r="GP89" s="853"/>
      <c r="GQ89" s="853"/>
      <c r="GR89" s="853"/>
      <c r="GS89" s="853"/>
      <c r="GT89" s="853"/>
      <c r="GU89" s="853"/>
      <c r="GV89" s="853"/>
      <c r="GW89" s="853"/>
      <c r="GX89" s="853"/>
      <c r="GY89" s="853"/>
      <c r="GZ89" s="853"/>
      <c r="HA89" s="853"/>
      <c r="HB89" s="853"/>
      <c r="HC89" s="853"/>
      <c r="HD89" s="853"/>
      <c r="HE89" s="853"/>
      <c r="HF89" s="853"/>
      <c r="HG89" s="853"/>
      <c r="HH89" s="853"/>
      <c r="HI89" s="853"/>
      <c r="HJ89" s="853"/>
      <c r="HK89" s="853"/>
      <c r="HL89" s="853"/>
      <c r="HM89" s="853"/>
      <c r="HN89" s="853"/>
      <c r="HO89" s="853"/>
      <c r="HP89" s="853"/>
      <c r="HQ89" s="853"/>
      <c r="HR89" s="853"/>
      <c r="HS89" s="853"/>
      <c r="HT89" s="853"/>
      <c r="HU89" s="853"/>
      <c r="HV89" s="853"/>
      <c r="HW89" s="853"/>
      <c r="HX89" s="853"/>
      <c r="HY89" s="853"/>
      <c r="HZ89" s="853"/>
      <c r="IA89" s="853"/>
      <c r="IB89" s="853"/>
      <c r="IC89" s="853"/>
      <c r="ID89" s="853"/>
      <c r="IE89" s="853"/>
      <c r="IF89" s="853"/>
      <c r="IG89" s="853"/>
      <c r="IH89" s="853"/>
      <c r="II89" s="853"/>
      <c r="IJ89" s="853"/>
      <c r="IK89" s="853"/>
      <c r="IL89" s="853"/>
      <c r="IM89" s="853"/>
      <c r="IN89" s="853"/>
      <c r="IO89" s="853"/>
      <c r="IP89" s="853"/>
      <c r="IQ89" s="853"/>
      <c r="IR89" s="853"/>
      <c r="IS89" s="853"/>
      <c r="IT89" s="853"/>
      <c r="IU89" s="853"/>
      <c r="IV89" s="853"/>
      <c r="IW89" s="853"/>
      <c r="IX89" s="853"/>
      <c r="IY89" s="853"/>
      <c r="IZ89" s="853"/>
      <c r="JA89" s="853"/>
      <c r="JB89" s="853"/>
      <c r="JC89" s="853"/>
      <c r="JD89" s="853"/>
      <c r="JE89" s="853"/>
      <c r="JF89" s="853"/>
      <c r="JG89" s="853"/>
      <c r="JH89" s="853"/>
      <c r="JI89" s="853"/>
      <c r="JJ89" s="853"/>
      <c r="JK89" s="853"/>
      <c r="JL89" s="853"/>
      <c r="JM89" s="853"/>
      <c r="JN89" s="853"/>
      <c r="JO89" s="853"/>
      <c r="JP89" s="853"/>
      <c r="JQ89" s="853"/>
      <c r="JR89" s="853"/>
      <c r="JS89" s="853"/>
      <c r="JT89" s="853"/>
      <c r="JU89" s="853"/>
      <c r="JV89" s="853"/>
      <c r="JW89" s="853"/>
      <c r="JX89" s="853"/>
      <c r="JY89" s="853"/>
      <c r="JZ89" s="853"/>
      <c r="KA89" s="853"/>
      <c r="KB89" s="853"/>
      <c r="KC89" s="853"/>
      <c r="KD89" s="853"/>
      <c r="KE89" s="853"/>
      <c r="KF89" s="853"/>
      <c r="KG89" s="853"/>
      <c r="KH89" s="853"/>
      <c r="KI89" s="853"/>
      <c r="KJ89" s="853"/>
      <c r="KK89" s="853"/>
      <c r="KL89" s="853"/>
      <c r="KM89" s="853"/>
      <c r="KN89" s="853"/>
      <c r="KO89" s="853"/>
      <c r="KP89" s="853"/>
      <c r="KQ89" s="853"/>
      <c r="KR89" s="853"/>
      <c r="KS89" s="853"/>
      <c r="KT89" s="853"/>
      <c r="KU89" s="853"/>
      <c r="KV89" s="853"/>
      <c r="KW89" s="853"/>
      <c r="KX89" s="853"/>
      <c r="KY89" s="853"/>
      <c r="KZ89" s="853"/>
      <c r="LA89" s="853"/>
      <c r="LB89" s="853"/>
      <c r="LC89" s="853"/>
      <c r="LD89" s="853"/>
      <c r="LE89" s="853"/>
      <c r="LF89" s="853"/>
      <c r="LG89" s="853"/>
      <c r="LH89" s="853"/>
      <c r="LI89" s="853"/>
      <c r="LJ89" s="853"/>
      <c r="LK89" s="853"/>
      <c r="LL89" s="853"/>
      <c r="LM89" s="853"/>
      <c r="LN89" s="853"/>
      <c r="LO89" s="853"/>
      <c r="LP89" s="853"/>
      <c r="LQ89" s="853"/>
      <c r="LR89" s="853"/>
      <c r="LS89" s="853"/>
      <c r="LT89" s="853"/>
      <c r="LU89" s="853"/>
      <c r="LV89" s="853"/>
      <c r="LW89" s="853"/>
      <c r="LX89" s="853"/>
      <c r="LY89" s="853"/>
      <c r="LZ89" s="853"/>
      <c r="MA89" s="853"/>
      <c r="MB89" s="853"/>
      <c r="MC89" s="853"/>
      <c r="MD89" s="853"/>
      <c r="ME89" s="853"/>
      <c r="MF89" s="853"/>
      <c r="MG89" s="853"/>
      <c r="MH89" s="853"/>
      <c r="MI89" s="853"/>
      <c r="MJ89" s="853"/>
      <c r="MK89" s="853"/>
      <c r="ML89" s="853"/>
      <c r="MM89" s="853"/>
      <c r="MN89" s="853"/>
      <c r="MO89" s="853"/>
      <c r="MP89" s="853"/>
      <c r="MQ89" s="853"/>
      <c r="MR89" s="853"/>
      <c r="MS89" s="853"/>
      <c r="MT89" s="853"/>
      <c r="MU89" s="853"/>
      <c r="MV89" s="853"/>
      <c r="MW89" s="853"/>
      <c r="MX89" s="853"/>
      <c r="MY89" s="853"/>
      <c r="MZ89" s="853"/>
      <c r="NA89" s="853"/>
      <c r="NB89" s="853"/>
      <c r="NC89" s="853"/>
      <c r="ND89" s="853"/>
      <c r="NE89" s="853"/>
      <c r="NF89" s="853"/>
      <c r="NG89" s="853"/>
      <c r="NH89" s="853"/>
      <c r="NI89" s="853"/>
      <c r="NJ89" s="853"/>
      <c r="NK89" s="853"/>
      <c r="NL89" s="853"/>
      <c r="NM89" s="853"/>
      <c r="NN89" s="853"/>
      <c r="NO89" s="853"/>
      <c r="NP89" s="853"/>
      <c r="NQ89" s="853"/>
      <c r="NR89" s="853"/>
      <c r="NS89" s="853"/>
      <c r="NT89" s="853"/>
      <c r="NU89" s="853"/>
      <c r="NV89" s="853"/>
      <c r="NW89" s="853"/>
      <c r="NX89" s="853"/>
      <c r="NY89" s="853"/>
      <c r="NZ89" s="853"/>
      <c r="OA89" s="853"/>
      <c r="OB89" s="853"/>
      <c r="OC89" s="853"/>
      <c r="OD89" s="853"/>
      <c r="OE89" s="853"/>
      <c r="OF89" s="853"/>
      <c r="OG89" s="853"/>
      <c r="OH89" s="853"/>
      <c r="OI89" s="853"/>
      <c r="OJ89" s="853"/>
      <c r="OK89" s="853"/>
      <c r="OL89" s="853"/>
      <c r="OM89" s="853"/>
      <c r="ON89" s="853"/>
      <c r="OO89" s="853"/>
      <c r="OP89" s="853"/>
      <c r="OQ89" s="853"/>
      <c r="OR89" s="853"/>
      <c r="OS89" s="853"/>
      <c r="OT89" s="853"/>
      <c r="OU89" s="853"/>
      <c r="OV89" s="853"/>
      <c r="OW89" s="853"/>
      <c r="OX89" s="853"/>
      <c r="OY89" s="853"/>
      <c r="OZ89" s="853"/>
      <c r="PA89" s="853"/>
      <c r="PB89" s="853"/>
      <c r="PC89" s="853"/>
      <c r="PD89" s="853"/>
      <c r="PE89" s="853"/>
      <c r="PF89" s="853"/>
      <c r="PG89" s="853"/>
      <c r="PH89" s="853"/>
      <c r="PI89" s="853"/>
      <c r="PJ89" s="853"/>
      <c r="PK89" s="853"/>
      <c r="PL89" s="853"/>
      <c r="PM89" s="853"/>
      <c r="PN89" s="853"/>
      <c r="PO89" s="853"/>
      <c r="PP89" s="853"/>
      <c r="PQ89" s="853"/>
      <c r="PR89" s="853"/>
      <c r="PS89" s="853"/>
      <c r="PT89" s="853"/>
      <c r="PU89" s="853"/>
      <c r="PV89" s="853"/>
      <c r="PW89" s="853"/>
      <c r="PX89" s="853"/>
      <c r="PY89" s="853"/>
      <c r="PZ89" s="853"/>
      <c r="QA89" s="853"/>
      <c r="QB89" s="853"/>
      <c r="QC89" s="853"/>
      <c r="QD89" s="853"/>
      <c r="QE89" s="853"/>
      <c r="QF89" s="853"/>
      <c r="QG89" s="853"/>
      <c r="QH89" s="853"/>
      <c r="QI89" s="853"/>
      <c r="QJ89" s="853"/>
      <c r="QK89" s="853"/>
      <c r="QL89" s="853"/>
      <c r="QM89" s="853"/>
      <c r="QN89" s="853"/>
      <c r="QO89" s="853"/>
      <c r="QP89" s="853"/>
      <c r="QQ89" s="853"/>
      <c r="QR89" s="853"/>
      <c r="QS89" s="853"/>
      <c r="QT89" s="853"/>
      <c r="QU89" s="853"/>
      <c r="QV89" s="853"/>
      <c r="QW89" s="853"/>
      <c r="QX89" s="853"/>
      <c r="QY89" s="853"/>
      <c r="QZ89" s="853"/>
      <c r="RA89" s="853"/>
      <c r="RB89" s="853"/>
      <c r="RC89" s="853"/>
      <c r="RD89" s="853"/>
      <c r="RE89" s="853"/>
      <c r="RF89" s="853"/>
      <c r="RG89" s="853"/>
      <c r="RH89" s="853"/>
      <c r="RI89" s="853"/>
      <c r="RJ89" s="853"/>
      <c r="RK89" s="853"/>
      <c r="RL89" s="853"/>
      <c r="RM89" s="853"/>
      <c r="RN89" s="853"/>
      <c r="RO89" s="853"/>
      <c r="RP89" s="853"/>
      <c r="RQ89" s="853"/>
      <c r="RR89" s="853"/>
      <c r="RS89" s="853"/>
      <c r="RT89" s="853"/>
      <c r="RU89" s="853"/>
      <c r="RV89" s="853"/>
      <c r="RW89" s="853"/>
      <c r="RX89" s="853"/>
      <c r="RY89" s="853"/>
      <c r="RZ89" s="853"/>
      <c r="SA89" s="853"/>
      <c r="SB89" s="853"/>
      <c r="SC89" s="853"/>
      <c r="SD89" s="853"/>
      <c r="SE89" s="853"/>
      <c r="SF89" s="853"/>
      <c r="SG89" s="853"/>
      <c r="SH89" s="853"/>
      <c r="SI89" s="853"/>
      <c r="SJ89" s="853"/>
      <c r="SK89" s="853"/>
      <c r="SL89" s="853"/>
      <c r="SM89" s="853"/>
      <c r="SN89" s="853"/>
      <c r="SO89" s="853"/>
      <c r="SP89" s="853"/>
      <c r="SQ89" s="853"/>
      <c r="SR89" s="853"/>
      <c r="SS89" s="853"/>
      <c r="ST89" s="853"/>
      <c r="SU89" s="853"/>
      <c r="SV89" s="853"/>
      <c r="SW89" s="853"/>
      <c r="SX89" s="853"/>
      <c r="SY89" s="853"/>
      <c r="SZ89" s="853"/>
      <c r="TA89" s="853"/>
      <c r="TB89" s="853"/>
      <c r="TC89" s="853"/>
      <c r="TD89" s="853"/>
      <c r="TE89" s="853"/>
      <c r="TF89" s="853"/>
      <c r="TG89" s="853"/>
      <c r="TH89" s="853"/>
      <c r="TI89" s="853"/>
      <c r="TJ89" s="853"/>
      <c r="TK89" s="853"/>
      <c r="TL89" s="853"/>
      <c r="TM89" s="853"/>
      <c r="TN89" s="853"/>
      <c r="TO89" s="853"/>
      <c r="TP89" s="853"/>
      <c r="TQ89" s="853"/>
      <c r="TR89" s="853"/>
      <c r="TS89" s="853"/>
      <c r="TT89" s="853"/>
      <c r="TU89" s="853"/>
      <c r="TV89" s="853"/>
      <c r="TW89" s="853"/>
      <c r="TX89" s="853"/>
      <c r="TY89" s="853"/>
      <c r="TZ89" s="853"/>
      <c r="UA89" s="853"/>
      <c r="UB89" s="853"/>
      <c r="UC89" s="853"/>
      <c r="UD89" s="853"/>
      <c r="UE89" s="853"/>
      <c r="UF89" s="853"/>
      <c r="UG89" s="853"/>
      <c r="UH89" s="853"/>
      <c r="UI89" s="853"/>
      <c r="UJ89" s="853"/>
      <c r="UK89" s="853"/>
      <c r="UL89" s="853"/>
      <c r="UM89" s="853"/>
      <c r="UN89" s="853"/>
      <c r="UO89" s="853"/>
      <c r="UP89" s="853"/>
      <c r="UQ89" s="853"/>
      <c r="UR89" s="853"/>
      <c r="US89" s="853"/>
      <c r="UT89" s="853"/>
      <c r="UU89" s="853"/>
      <c r="UV89" s="853"/>
      <c r="UW89" s="853"/>
      <c r="UX89" s="853"/>
      <c r="UY89" s="853"/>
      <c r="UZ89" s="853"/>
      <c r="VA89" s="853"/>
      <c r="VB89" s="853"/>
      <c r="VC89" s="853"/>
      <c r="VD89" s="853"/>
      <c r="VE89" s="853"/>
      <c r="VF89" s="853"/>
      <c r="VG89" s="853"/>
      <c r="VH89" s="853"/>
      <c r="VI89" s="853"/>
      <c r="VJ89" s="853"/>
      <c r="VK89" s="853"/>
      <c r="VL89" s="853"/>
      <c r="VM89" s="853"/>
      <c r="VN89" s="853"/>
      <c r="VO89" s="853"/>
      <c r="VP89" s="853"/>
      <c r="VQ89" s="853"/>
      <c r="VR89" s="853"/>
      <c r="VS89" s="853"/>
      <c r="VT89" s="853"/>
      <c r="VU89" s="853"/>
      <c r="VV89" s="853"/>
      <c r="VW89" s="853"/>
      <c r="VX89" s="853"/>
      <c r="VY89" s="853"/>
      <c r="VZ89" s="853"/>
      <c r="WA89" s="853"/>
      <c r="WB89" s="853"/>
      <c r="WC89" s="853"/>
      <c r="WD89" s="853"/>
      <c r="WE89" s="853"/>
      <c r="WF89" s="853"/>
      <c r="WG89" s="853"/>
      <c r="WH89" s="853"/>
      <c r="WI89" s="853"/>
      <c r="WJ89" s="853"/>
      <c r="WK89" s="853"/>
      <c r="WL89" s="853"/>
      <c r="WM89" s="853"/>
      <c r="WN89" s="853"/>
      <c r="WO89" s="853"/>
      <c r="WP89" s="853"/>
      <c r="WQ89" s="853"/>
      <c r="WR89" s="853"/>
      <c r="WS89" s="853"/>
      <c r="WT89" s="853"/>
      <c r="WU89" s="853"/>
      <c r="WV89" s="853"/>
      <c r="WW89" s="853"/>
      <c r="WX89" s="853"/>
      <c r="WY89" s="853"/>
      <c r="WZ89" s="853"/>
      <c r="XA89" s="853"/>
      <c r="XB89" s="853"/>
      <c r="XC89" s="853"/>
      <c r="XD89" s="853"/>
      <c r="XE89" s="853"/>
      <c r="XF89" s="853"/>
      <c r="XG89" s="853"/>
      <c r="XH89" s="853"/>
      <c r="XI89" s="853"/>
      <c r="XJ89" s="853"/>
      <c r="XK89" s="853"/>
      <c r="XL89" s="853"/>
      <c r="XM89" s="853"/>
      <c r="XN89" s="853"/>
      <c r="XO89" s="853"/>
      <c r="XP89" s="853"/>
      <c r="XQ89" s="853"/>
      <c r="XR89" s="853"/>
      <c r="XS89" s="853"/>
      <c r="XT89" s="853"/>
      <c r="XU89" s="853"/>
      <c r="XV89" s="853"/>
      <c r="XW89" s="853"/>
      <c r="XX89" s="853"/>
      <c r="XY89" s="853"/>
      <c r="XZ89" s="853"/>
      <c r="YA89" s="853"/>
      <c r="YB89" s="853"/>
      <c r="YC89" s="853"/>
      <c r="YD89" s="853"/>
      <c r="YE89" s="853"/>
      <c r="YF89" s="853"/>
      <c r="YG89" s="853"/>
      <c r="YH89" s="853"/>
      <c r="YI89" s="853"/>
      <c r="YJ89" s="853"/>
      <c r="YK89" s="853"/>
      <c r="YL89" s="853"/>
      <c r="YM89" s="853"/>
      <c r="YN89" s="853"/>
      <c r="YO89" s="853"/>
      <c r="YP89" s="853"/>
      <c r="YQ89" s="853"/>
      <c r="YR89" s="853"/>
      <c r="YS89" s="853"/>
      <c r="YT89" s="853"/>
      <c r="YU89" s="853"/>
      <c r="YV89" s="853"/>
      <c r="YW89" s="853"/>
      <c r="YX89" s="853"/>
      <c r="YY89" s="853"/>
      <c r="YZ89" s="853"/>
      <c r="ZA89" s="853"/>
      <c r="ZB89" s="853"/>
      <c r="ZC89" s="853"/>
      <c r="ZD89" s="853"/>
      <c r="ZE89" s="853"/>
      <c r="ZF89" s="853"/>
      <c r="ZG89" s="853"/>
      <c r="ZH89" s="853"/>
      <c r="ZI89" s="853"/>
      <c r="ZJ89" s="853"/>
      <c r="ZK89" s="853"/>
      <c r="ZL89" s="853"/>
      <c r="ZM89" s="853"/>
      <c r="ZN89" s="853"/>
      <c r="ZO89" s="853"/>
      <c r="ZP89" s="853"/>
      <c r="ZQ89" s="853"/>
      <c r="ZR89" s="853"/>
      <c r="ZS89" s="853"/>
      <c r="ZT89" s="853"/>
      <c r="ZU89" s="853"/>
      <c r="ZV89" s="853"/>
      <c r="ZW89" s="853"/>
      <c r="ZX89" s="853"/>
      <c r="ZY89" s="853"/>
      <c r="ZZ89" s="853"/>
      <c r="AAA89" s="853"/>
      <c r="AAB89" s="853"/>
      <c r="AAC89" s="853"/>
      <c r="AAD89" s="853"/>
      <c r="AAE89" s="853"/>
      <c r="AAF89" s="853"/>
      <c r="AAG89" s="853"/>
      <c r="AAH89" s="853"/>
      <c r="AAI89" s="853"/>
      <c r="AAJ89" s="853"/>
      <c r="AAK89" s="853"/>
      <c r="AAL89" s="853"/>
      <c r="AAM89" s="853"/>
      <c r="AAN89" s="853"/>
      <c r="AAO89" s="853"/>
      <c r="AAP89" s="853"/>
      <c r="AAQ89" s="853"/>
      <c r="AAR89" s="853"/>
      <c r="AAS89" s="853"/>
      <c r="AAT89" s="853"/>
      <c r="AAU89" s="853"/>
      <c r="AAV89" s="853"/>
      <c r="AAW89" s="853"/>
      <c r="AAX89" s="853"/>
      <c r="AAY89" s="853"/>
      <c r="AAZ89" s="853"/>
      <c r="ABA89" s="853"/>
      <c r="ABB89" s="853"/>
      <c r="ABC89" s="853"/>
      <c r="ABD89" s="853"/>
      <c r="ABE89" s="853"/>
      <c r="ABF89" s="853"/>
      <c r="ABG89" s="853"/>
      <c r="ABH89" s="853"/>
      <c r="ABI89" s="853"/>
      <c r="ABJ89" s="853"/>
      <c r="ABK89" s="853"/>
      <c r="ABL89" s="853"/>
      <c r="ABM89" s="853"/>
      <c r="ABN89" s="853"/>
      <c r="ABO89" s="853"/>
      <c r="ABP89" s="853"/>
      <c r="ABQ89" s="853"/>
      <c r="ABR89" s="853"/>
      <c r="ABS89" s="853"/>
      <c r="ABT89" s="853"/>
      <c r="ABU89" s="853"/>
      <c r="ABV89" s="853"/>
      <c r="ABW89" s="853"/>
      <c r="ABX89" s="853"/>
      <c r="ABY89" s="853"/>
      <c r="ABZ89" s="853"/>
      <c r="ACA89" s="853"/>
      <c r="ACB89" s="853"/>
      <c r="ACC89" s="853"/>
      <c r="ACD89" s="853"/>
      <c r="ACE89" s="853"/>
      <c r="ACF89" s="853"/>
      <c r="ACG89" s="853"/>
      <c r="ACH89" s="853"/>
      <c r="ACI89" s="853"/>
      <c r="ACJ89" s="853"/>
      <c r="ACK89" s="853"/>
      <c r="ACL89" s="853"/>
      <c r="ACM89" s="853"/>
      <c r="ACN89" s="853"/>
      <c r="ACO89" s="853"/>
      <c r="ACP89" s="853"/>
      <c r="ACQ89" s="853"/>
      <c r="ACR89" s="853"/>
      <c r="ACS89" s="853"/>
      <c r="ACT89" s="853"/>
      <c r="ACU89" s="853"/>
      <c r="ACV89" s="853"/>
      <c r="ACW89" s="853"/>
      <c r="ACX89" s="853"/>
      <c r="ACY89" s="853"/>
      <c r="ACZ89" s="853"/>
      <c r="ADA89" s="853"/>
      <c r="ADB89" s="853"/>
      <c r="ADC89" s="853"/>
      <c r="ADD89" s="853"/>
      <c r="ADE89" s="853"/>
      <c r="ADF89" s="853"/>
      <c r="ADG89" s="853"/>
      <c r="ADH89" s="853"/>
      <c r="ADI89" s="853"/>
      <c r="ADJ89" s="853"/>
      <c r="ADK89" s="853"/>
      <c r="ADL89" s="853"/>
      <c r="ADM89" s="853"/>
      <c r="ADN89" s="853"/>
      <c r="ADO89" s="853"/>
      <c r="ADP89" s="853"/>
      <c r="ADQ89" s="853"/>
      <c r="ADR89" s="853"/>
      <c r="ADS89" s="853"/>
      <c r="ADT89" s="853"/>
      <c r="ADU89" s="853"/>
      <c r="ADV89" s="853"/>
      <c r="ADW89" s="853"/>
      <c r="ADX89" s="853"/>
      <c r="ADY89" s="853"/>
      <c r="ADZ89" s="853"/>
      <c r="AEA89" s="853"/>
      <c r="AEB89" s="853"/>
      <c r="AEC89" s="853"/>
      <c r="AED89" s="853"/>
      <c r="AEE89" s="853"/>
      <c r="AEF89" s="853"/>
      <c r="AEG89" s="853"/>
      <c r="AEH89" s="853"/>
      <c r="AEI89" s="853"/>
      <c r="AEJ89" s="853"/>
      <c r="AEK89" s="853"/>
      <c r="AEL89" s="853"/>
      <c r="AEM89" s="853"/>
      <c r="AEN89" s="853"/>
      <c r="AEO89" s="853"/>
      <c r="AEP89" s="853"/>
      <c r="AEQ89" s="853"/>
      <c r="AER89" s="853"/>
      <c r="AES89" s="853"/>
      <c r="AET89" s="853"/>
      <c r="AEU89" s="853"/>
      <c r="AEV89" s="853"/>
      <c r="AEW89" s="853"/>
      <c r="AEX89" s="853"/>
      <c r="AEY89" s="853"/>
      <c r="AEZ89" s="853"/>
      <c r="AFA89" s="853"/>
      <c r="AFB89" s="853"/>
      <c r="AFC89" s="853"/>
      <c r="AFD89" s="853"/>
      <c r="AFE89" s="853"/>
      <c r="AFF89" s="853"/>
      <c r="AFG89" s="853"/>
      <c r="AFH89" s="853"/>
      <c r="AFI89" s="853"/>
      <c r="AFJ89" s="853"/>
      <c r="AFK89" s="853"/>
      <c r="AFL89" s="853"/>
      <c r="AFM89" s="853"/>
      <c r="AFN89" s="853"/>
      <c r="AFO89" s="853"/>
      <c r="AFP89" s="853"/>
      <c r="AFQ89" s="853"/>
      <c r="AFR89" s="853"/>
      <c r="AFS89" s="853"/>
      <c r="AFT89" s="853"/>
      <c r="AFU89" s="853"/>
      <c r="AFV89" s="853"/>
      <c r="AFW89" s="853"/>
      <c r="AFX89" s="853"/>
      <c r="AFY89" s="853"/>
      <c r="AFZ89" s="853"/>
      <c r="AGA89" s="853"/>
      <c r="AGB89" s="853"/>
      <c r="AGC89" s="853"/>
      <c r="AGD89" s="853"/>
      <c r="AGE89" s="853"/>
      <c r="AGF89" s="853"/>
      <c r="AGG89" s="853"/>
      <c r="AGH89" s="853"/>
      <c r="AGI89" s="853"/>
      <c r="AGJ89" s="853"/>
      <c r="AGK89" s="853"/>
      <c r="AGL89" s="853"/>
      <c r="AGM89" s="853"/>
      <c r="AGN89" s="853"/>
      <c r="AGO89" s="853"/>
      <c r="AGP89" s="853"/>
      <c r="AGQ89" s="853"/>
      <c r="AGR89" s="853"/>
      <c r="AGS89" s="853"/>
      <c r="AGT89" s="853"/>
      <c r="AGU89" s="853"/>
      <c r="AGV89" s="853"/>
      <c r="AGW89" s="853"/>
      <c r="AGX89" s="853"/>
      <c r="AGY89" s="853"/>
      <c r="AGZ89" s="853"/>
      <c r="AHA89" s="853"/>
      <c r="AHB89" s="853"/>
      <c r="AHC89" s="853"/>
      <c r="AHD89" s="853"/>
      <c r="AHE89" s="853"/>
      <c r="AHF89" s="853"/>
      <c r="AHG89" s="853"/>
      <c r="AHH89" s="853"/>
      <c r="AHI89" s="853"/>
      <c r="AHJ89" s="853"/>
      <c r="AHK89" s="853"/>
      <c r="AHL89" s="853"/>
      <c r="AHM89" s="853"/>
      <c r="AHN89" s="853"/>
      <c r="AHO89" s="853"/>
      <c r="AHP89" s="853"/>
      <c r="AHQ89" s="853"/>
      <c r="AHR89" s="853"/>
      <c r="AHS89" s="853"/>
      <c r="AHT89" s="853"/>
      <c r="AHU89" s="853"/>
      <c r="AHV89" s="853"/>
      <c r="AHW89" s="853"/>
      <c r="AHX89" s="853"/>
      <c r="AHY89" s="853"/>
      <c r="AHZ89" s="853"/>
      <c r="AIA89" s="853"/>
      <c r="AIB89" s="853"/>
      <c r="AIC89" s="853"/>
      <c r="AID89" s="853"/>
      <c r="AIE89" s="853"/>
      <c r="AIF89" s="853"/>
      <c r="AIG89" s="853"/>
      <c r="AIH89" s="853"/>
      <c r="AII89" s="853"/>
      <c r="AIJ89" s="853"/>
      <c r="AIK89" s="853"/>
      <c r="AIL89" s="853"/>
      <c r="AIM89" s="853"/>
      <c r="AIN89" s="853"/>
      <c r="AIO89" s="853"/>
      <c r="AIP89" s="853"/>
      <c r="AIQ89" s="853"/>
      <c r="AIR89" s="853"/>
      <c r="AIS89" s="853"/>
      <c r="AIT89" s="853"/>
      <c r="AIU89" s="853"/>
      <c r="AIV89" s="853"/>
      <c r="AIW89" s="853"/>
      <c r="AIX89" s="853"/>
      <c r="AIY89" s="853"/>
      <c r="AIZ89" s="853"/>
      <c r="AJA89" s="853"/>
      <c r="AJB89" s="853"/>
      <c r="AJC89" s="853"/>
      <c r="AJD89" s="853"/>
      <c r="AJE89" s="853"/>
      <c r="AJF89" s="853"/>
      <c r="AJG89" s="853"/>
      <c r="AJH89" s="853"/>
      <c r="AJI89" s="853"/>
      <c r="AJJ89" s="853"/>
      <c r="AJK89" s="853"/>
      <c r="AJL89" s="853"/>
      <c r="AJM89" s="853"/>
      <c r="AJN89" s="853"/>
      <c r="AJO89" s="853"/>
      <c r="AJP89" s="853"/>
      <c r="AJQ89" s="853"/>
      <c r="AJR89" s="853"/>
      <c r="AJS89" s="853"/>
      <c r="AJT89" s="853"/>
      <c r="AJU89" s="853"/>
      <c r="AJV89" s="853"/>
      <c r="AJW89" s="853"/>
      <c r="AJX89" s="853"/>
      <c r="AJY89" s="853"/>
      <c r="AJZ89" s="853"/>
      <c r="AKA89" s="853"/>
      <c r="AKB89" s="853"/>
      <c r="AKC89" s="853"/>
      <c r="AKD89" s="853"/>
      <c r="AKE89" s="853"/>
      <c r="AKF89" s="853"/>
      <c r="AKG89" s="853"/>
      <c r="AKH89" s="853"/>
      <c r="AKI89" s="853"/>
      <c r="AKJ89" s="853"/>
      <c r="AKK89" s="853"/>
      <c r="AKL89" s="853"/>
      <c r="AKM89" s="853"/>
      <c r="AKN89" s="853"/>
      <c r="AKO89" s="853"/>
      <c r="AKP89" s="853"/>
      <c r="AKQ89" s="853"/>
      <c r="AKR89" s="853"/>
      <c r="AKS89" s="853"/>
      <c r="AKT89" s="853"/>
      <c r="AKU89" s="853"/>
      <c r="AKV89" s="853"/>
      <c r="AKW89" s="853"/>
      <c r="AKX89" s="853"/>
      <c r="AKY89" s="853"/>
      <c r="AKZ89" s="853"/>
      <c r="ALA89" s="853"/>
      <c r="ALB89" s="853"/>
      <c r="ALC89" s="853"/>
      <c r="ALD89" s="853"/>
      <c r="ALE89" s="853"/>
      <c r="ALF89" s="853"/>
      <c r="ALG89" s="853"/>
      <c r="ALH89" s="853"/>
      <c r="ALI89" s="853"/>
      <c r="ALJ89" s="853"/>
      <c r="ALK89" s="853"/>
      <c r="ALL89" s="853"/>
      <c r="ALM89" s="853"/>
      <c r="ALN89" s="853"/>
      <c r="ALO89" s="853"/>
      <c r="ALP89" s="853"/>
      <c r="ALQ89" s="853"/>
      <c r="ALR89" s="853"/>
      <c r="ALS89" s="853"/>
      <c r="ALT89" s="853"/>
      <c r="ALU89" s="853"/>
      <c r="ALV89" s="853"/>
      <c r="ALW89" s="853"/>
      <c r="ALX89" s="853"/>
      <c r="ALY89" s="853"/>
      <c r="ALZ89" s="853"/>
      <c r="AMA89" s="853"/>
      <c r="AMB89" s="853"/>
      <c r="AMC89" s="853"/>
      <c r="AMD89" s="853"/>
      <c r="AME89" s="853"/>
      <c r="AMF89" s="853"/>
      <c r="AMG89" s="853"/>
      <c r="AMH89" s="853"/>
      <c r="AMI89" s="853"/>
      <c r="AMJ89" s="853"/>
      <c r="AMK89" s="853"/>
      <c r="AML89" s="853"/>
      <c r="AMM89" s="853"/>
      <c r="AMN89" s="853"/>
      <c r="AMO89" s="853"/>
      <c r="AMP89" s="853"/>
      <c r="AMQ89" s="853"/>
      <c r="AMR89" s="853"/>
      <c r="AMS89" s="853"/>
      <c r="AMT89" s="853"/>
      <c r="AMU89" s="853"/>
      <c r="AMV89" s="853"/>
      <c r="AMW89" s="853"/>
      <c r="AMX89" s="853"/>
      <c r="AMY89" s="853"/>
      <c r="AMZ89" s="853"/>
      <c r="ANA89" s="853"/>
      <c r="ANB89" s="853"/>
      <c r="ANC89" s="853"/>
      <c r="AND89" s="853"/>
      <c r="ANE89" s="853"/>
      <c r="ANF89" s="853"/>
      <c r="ANG89" s="853"/>
      <c r="ANH89" s="853"/>
      <c r="ANI89" s="853"/>
      <c r="ANJ89" s="853"/>
      <c r="ANK89" s="853"/>
      <c r="ANL89" s="853"/>
      <c r="ANM89" s="853"/>
      <c r="ANN89" s="853"/>
      <c r="ANO89" s="853"/>
      <c r="ANP89" s="853"/>
      <c r="ANQ89" s="853"/>
      <c r="ANR89" s="853"/>
      <c r="ANS89" s="853"/>
      <c r="ANT89" s="853"/>
      <c r="ANU89" s="853"/>
      <c r="ANV89" s="853"/>
      <c r="ANW89" s="853"/>
      <c r="ANX89" s="853"/>
      <c r="ANY89" s="853"/>
      <c r="ANZ89" s="853"/>
      <c r="AOA89" s="853"/>
      <c r="AOB89" s="853"/>
      <c r="AOC89" s="853"/>
      <c r="AOD89" s="853"/>
      <c r="AOE89" s="853"/>
      <c r="AOF89" s="853"/>
      <c r="AOG89" s="853"/>
      <c r="AOH89" s="853"/>
      <c r="AOI89" s="853"/>
      <c r="AOJ89" s="853"/>
      <c r="AOK89" s="853"/>
      <c r="AOL89" s="853"/>
      <c r="AOM89" s="853"/>
      <c r="AON89" s="853"/>
      <c r="AOO89" s="853"/>
      <c r="AOP89" s="853"/>
      <c r="AOQ89" s="853"/>
      <c r="AOR89" s="853"/>
      <c r="AOS89" s="853"/>
      <c r="AOT89" s="853"/>
      <c r="AOU89" s="853"/>
      <c r="AOV89" s="853"/>
      <c r="AOW89" s="853"/>
      <c r="AOX89" s="853"/>
      <c r="AOY89" s="853"/>
      <c r="AOZ89" s="853"/>
      <c r="APA89" s="853"/>
      <c r="APB89" s="853"/>
      <c r="APC89" s="853"/>
      <c r="APD89" s="853"/>
      <c r="APE89" s="853"/>
      <c r="APF89" s="853"/>
      <c r="APG89" s="853"/>
      <c r="APH89" s="853"/>
      <c r="API89" s="853"/>
      <c r="APJ89" s="853"/>
      <c r="APK89" s="853"/>
      <c r="APL89" s="853"/>
      <c r="APM89" s="853"/>
      <c r="APN89" s="853"/>
      <c r="APO89" s="853"/>
      <c r="APP89" s="853"/>
      <c r="APQ89" s="853"/>
      <c r="APR89" s="853"/>
      <c r="APS89" s="853"/>
      <c r="APT89" s="853"/>
      <c r="APU89" s="853"/>
      <c r="APV89" s="853"/>
      <c r="APW89" s="853"/>
      <c r="APX89" s="853"/>
      <c r="APY89" s="853"/>
      <c r="APZ89" s="853"/>
      <c r="AQA89" s="853"/>
      <c r="AQB89" s="853"/>
      <c r="AQC89" s="853"/>
      <c r="AQD89" s="853"/>
      <c r="AQE89" s="853"/>
      <c r="AQF89" s="853"/>
      <c r="AQG89" s="853"/>
      <c r="AQH89" s="853"/>
      <c r="AQI89" s="853"/>
      <c r="AQJ89" s="853"/>
      <c r="AQK89" s="853"/>
      <c r="AQL89" s="853"/>
      <c r="AQM89" s="853"/>
      <c r="AQN89" s="853"/>
      <c r="AQO89" s="853"/>
      <c r="AQP89" s="853"/>
      <c r="AQQ89" s="853"/>
      <c r="AQR89" s="853"/>
      <c r="AQS89" s="853"/>
      <c r="AQT89" s="853"/>
      <c r="AQU89" s="853"/>
      <c r="AQV89" s="853"/>
      <c r="AQW89" s="853"/>
      <c r="AQX89" s="853"/>
      <c r="AQY89" s="853"/>
      <c r="AQZ89" s="853"/>
      <c r="ARA89" s="853"/>
      <c r="ARB89" s="853"/>
      <c r="ARC89" s="853"/>
      <c r="ARD89" s="853"/>
      <c r="ARE89" s="853"/>
      <c r="ARF89" s="853"/>
      <c r="ARG89" s="853"/>
      <c r="ARH89" s="853"/>
      <c r="ARI89" s="853"/>
      <c r="ARJ89" s="853"/>
      <c r="ARK89" s="853"/>
      <c r="ARL89" s="853"/>
      <c r="ARM89" s="853"/>
      <c r="ARN89" s="853"/>
      <c r="ARO89" s="853"/>
      <c r="ARP89" s="853"/>
      <c r="ARQ89" s="853"/>
      <c r="ARR89" s="853"/>
      <c r="ARS89" s="853"/>
      <c r="ART89" s="853"/>
      <c r="ARU89" s="853"/>
      <c r="ARV89" s="853"/>
      <c r="ARW89" s="853"/>
      <c r="ARX89" s="853"/>
      <c r="ARY89" s="853"/>
      <c r="ARZ89" s="853"/>
      <c r="ASA89" s="853"/>
      <c r="ASB89" s="853"/>
      <c r="ASC89" s="853"/>
      <c r="ASD89" s="853"/>
      <c r="ASE89" s="853"/>
      <c r="ASF89" s="853"/>
      <c r="ASG89" s="853"/>
      <c r="ASH89" s="853"/>
      <c r="ASI89" s="853"/>
      <c r="ASJ89" s="853"/>
      <c r="ASK89" s="853"/>
      <c r="ASL89" s="853"/>
      <c r="ASM89" s="853"/>
      <c r="ASN89" s="853"/>
      <c r="ASO89" s="853"/>
      <c r="ASP89" s="853"/>
      <c r="ASQ89" s="853"/>
      <c r="ASR89" s="853"/>
      <c r="ASS89" s="853"/>
      <c r="AST89" s="853"/>
      <c r="ASU89" s="853"/>
      <c r="ASV89" s="853"/>
      <c r="ASW89" s="853"/>
      <c r="ASX89" s="853"/>
      <c r="ASY89" s="853"/>
      <c r="ASZ89" s="853"/>
      <c r="ATA89" s="853"/>
      <c r="ATB89" s="853"/>
      <c r="ATC89" s="853"/>
      <c r="ATD89" s="853"/>
      <c r="ATE89" s="853"/>
      <c r="ATF89" s="853"/>
      <c r="ATG89" s="853"/>
      <c r="ATH89" s="853"/>
      <c r="ATI89" s="853"/>
      <c r="ATJ89" s="853"/>
      <c r="ATK89" s="853"/>
      <c r="ATL89" s="853"/>
      <c r="ATM89" s="853"/>
      <c r="ATN89" s="853"/>
      <c r="ATO89" s="853"/>
      <c r="ATP89" s="853"/>
      <c r="ATQ89" s="853"/>
      <c r="ATR89" s="853"/>
      <c r="ATS89" s="853"/>
      <c r="ATT89" s="853"/>
      <c r="ATU89" s="853"/>
      <c r="ATV89" s="853"/>
      <c r="ATW89" s="853"/>
      <c r="ATX89" s="853"/>
      <c r="ATY89" s="853"/>
      <c r="ATZ89" s="853"/>
      <c r="AUA89" s="853"/>
      <c r="AUB89" s="853"/>
      <c r="AUC89" s="853"/>
      <c r="AUD89" s="853"/>
      <c r="AUE89" s="853"/>
      <c r="AUF89" s="853"/>
      <c r="AUG89" s="853"/>
      <c r="AUH89" s="853"/>
      <c r="AUI89" s="853"/>
      <c r="AUJ89" s="853"/>
      <c r="AUK89" s="853"/>
      <c r="AUL89" s="853"/>
      <c r="AUM89" s="853"/>
      <c r="AUN89" s="853"/>
      <c r="AUO89" s="853"/>
      <c r="AUP89" s="853"/>
      <c r="AUQ89" s="853"/>
      <c r="AUR89" s="853"/>
      <c r="AUS89" s="853"/>
      <c r="AUT89" s="853"/>
      <c r="AUU89" s="853"/>
      <c r="AUV89" s="853"/>
      <c r="AUW89" s="853"/>
      <c r="AUX89" s="853"/>
      <c r="AUY89" s="853"/>
      <c r="AUZ89" s="853"/>
      <c r="AVA89" s="853"/>
      <c r="AVB89" s="853"/>
      <c r="AVC89" s="853"/>
      <c r="AVD89" s="853"/>
      <c r="AVE89" s="853"/>
      <c r="AVF89" s="853"/>
      <c r="AVG89" s="853"/>
      <c r="AVH89" s="853"/>
      <c r="AVI89" s="853"/>
      <c r="AVJ89" s="853"/>
      <c r="AVK89" s="853"/>
      <c r="AVL89" s="853"/>
      <c r="AVM89" s="853"/>
      <c r="AVN89" s="853"/>
      <c r="AVO89" s="853"/>
      <c r="AVP89" s="853"/>
      <c r="AVQ89" s="853"/>
      <c r="AVR89" s="853"/>
      <c r="AVS89" s="853"/>
      <c r="AVT89" s="853"/>
      <c r="AVU89" s="853"/>
      <c r="AVV89" s="853"/>
      <c r="AVW89" s="853"/>
      <c r="AVX89" s="853"/>
      <c r="AVY89" s="853"/>
      <c r="AVZ89" s="853"/>
      <c r="AWA89" s="853"/>
      <c r="AWB89" s="853"/>
      <c r="AWC89" s="853"/>
      <c r="AWD89" s="853"/>
      <c r="AWE89" s="853"/>
      <c r="AWF89" s="853"/>
      <c r="AWG89" s="853"/>
      <c r="AWH89" s="853"/>
      <c r="AWI89" s="853"/>
      <c r="AWJ89" s="853"/>
      <c r="AWK89" s="853"/>
      <c r="AWL89" s="853"/>
      <c r="AWM89" s="853"/>
      <c r="AWN89" s="853"/>
      <c r="AWO89" s="853"/>
      <c r="AWP89" s="853"/>
      <c r="AWQ89" s="853"/>
      <c r="AWR89" s="853"/>
      <c r="AWS89" s="853"/>
      <c r="AWT89" s="853"/>
      <c r="AWU89" s="853"/>
      <c r="AWV89" s="853"/>
      <c r="AWW89" s="853"/>
      <c r="AWX89" s="853"/>
      <c r="AWY89" s="853"/>
      <c r="AWZ89" s="853"/>
      <c r="AXA89" s="853"/>
      <c r="AXB89" s="853"/>
      <c r="AXC89" s="853"/>
      <c r="AXD89" s="853"/>
      <c r="AXE89" s="853"/>
      <c r="AXF89" s="853"/>
      <c r="AXG89" s="853"/>
      <c r="AXH89" s="853"/>
      <c r="AXI89" s="853"/>
      <c r="AXJ89" s="853"/>
      <c r="AXK89" s="853"/>
      <c r="AXL89" s="853"/>
      <c r="AXM89" s="853"/>
      <c r="AXN89" s="853"/>
      <c r="AXO89" s="853"/>
      <c r="AXP89" s="853"/>
      <c r="AXQ89" s="853"/>
      <c r="AXR89" s="853"/>
      <c r="AXS89" s="853"/>
      <c r="AXT89" s="853"/>
      <c r="AXU89" s="853"/>
      <c r="AXV89" s="853"/>
      <c r="AXW89" s="853"/>
      <c r="AXX89" s="853"/>
      <c r="AXY89" s="853"/>
      <c r="AXZ89" s="853"/>
      <c r="AYA89" s="853"/>
      <c r="AYB89" s="853"/>
      <c r="AYC89" s="853"/>
      <c r="AYD89" s="853"/>
      <c r="AYE89" s="853"/>
      <c r="AYF89" s="853"/>
      <c r="AYG89" s="853"/>
      <c r="AYH89" s="853"/>
      <c r="AYI89" s="853"/>
      <c r="AYJ89" s="853"/>
      <c r="AYK89" s="853"/>
      <c r="AYL89" s="853"/>
      <c r="AYM89" s="853"/>
      <c r="AYN89" s="853"/>
      <c r="AYO89" s="853"/>
      <c r="AYP89" s="853"/>
      <c r="AYQ89" s="853"/>
      <c r="AYR89" s="853"/>
      <c r="AYS89" s="853"/>
      <c r="AYT89" s="853"/>
      <c r="AYU89" s="853"/>
      <c r="AYV89" s="853"/>
      <c r="AYW89" s="853"/>
      <c r="AYX89" s="853"/>
      <c r="AYY89" s="853"/>
      <c r="AYZ89" s="853"/>
      <c r="AZA89" s="853"/>
      <c r="AZB89" s="853"/>
      <c r="AZC89" s="853"/>
      <c r="AZD89" s="853"/>
      <c r="AZE89" s="853"/>
      <c r="AZF89" s="853"/>
      <c r="AZG89" s="853"/>
      <c r="AZH89" s="853"/>
      <c r="AZI89" s="853"/>
      <c r="AZJ89" s="853"/>
      <c r="AZK89" s="853"/>
      <c r="AZL89" s="853"/>
      <c r="AZM89" s="853"/>
      <c r="AZN89" s="853"/>
      <c r="AZO89" s="853"/>
      <c r="AZP89" s="853"/>
      <c r="AZQ89" s="853"/>
      <c r="AZR89" s="853"/>
      <c r="AZS89" s="853"/>
      <c r="AZT89" s="853"/>
      <c r="AZU89" s="853"/>
      <c r="AZV89" s="853"/>
      <c r="AZW89" s="853"/>
      <c r="AZX89" s="853"/>
      <c r="AZY89" s="853"/>
      <c r="AZZ89" s="853"/>
      <c r="BAA89" s="853"/>
      <c r="BAB89" s="853"/>
      <c r="BAC89" s="853"/>
      <c r="BAD89" s="853"/>
      <c r="BAE89" s="853"/>
      <c r="BAF89" s="853"/>
      <c r="BAG89" s="853"/>
      <c r="BAH89" s="853"/>
      <c r="BAI89" s="853"/>
      <c r="BAJ89" s="853"/>
      <c r="BAK89" s="853"/>
      <c r="BAL89" s="853"/>
      <c r="BAM89" s="853"/>
      <c r="BAN89" s="853"/>
      <c r="BAO89" s="853"/>
      <c r="BAP89" s="853"/>
      <c r="BAQ89" s="853"/>
      <c r="BAR89" s="853"/>
      <c r="BAS89" s="853"/>
      <c r="BAT89" s="853"/>
      <c r="BAU89" s="853"/>
      <c r="BAV89" s="853"/>
      <c r="BAW89" s="853"/>
      <c r="BAX89" s="853"/>
      <c r="BAY89" s="853"/>
      <c r="BAZ89" s="853"/>
      <c r="BBA89" s="853"/>
      <c r="BBB89" s="853"/>
      <c r="BBC89" s="853"/>
      <c r="BBD89" s="853"/>
      <c r="BBE89" s="853"/>
      <c r="BBF89" s="853"/>
      <c r="BBG89" s="853"/>
      <c r="BBH89" s="853"/>
      <c r="BBI89" s="853"/>
      <c r="BBJ89" s="853"/>
      <c r="BBK89" s="853"/>
      <c r="BBL89" s="853"/>
      <c r="BBM89" s="853"/>
      <c r="BBN89" s="853"/>
      <c r="BBO89" s="853"/>
      <c r="BBP89" s="853"/>
      <c r="BBQ89" s="853"/>
      <c r="BBR89" s="853"/>
      <c r="BBS89" s="853"/>
      <c r="BBT89" s="853"/>
      <c r="BBU89" s="853"/>
      <c r="BBV89" s="853"/>
      <c r="BBW89" s="853"/>
      <c r="BBX89" s="853"/>
      <c r="BBY89" s="853"/>
      <c r="BBZ89" s="853"/>
      <c r="BCA89" s="853"/>
      <c r="BCB89" s="853"/>
      <c r="BCC89" s="853"/>
      <c r="BCD89" s="853"/>
      <c r="BCE89" s="853"/>
      <c r="BCF89" s="853"/>
      <c r="BCG89" s="853"/>
      <c r="BCH89" s="853"/>
      <c r="BCI89" s="853"/>
      <c r="BCJ89" s="853"/>
      <c r="BCK89" s="853"/>
      <c r="BCL89" s="853"/>
      <c r="BCM89" s="853"/>
      <c r="BCN89" s="853"/>
      <c r="BCO89" s="853"/>
      <c r="BCP89" s="853"/>
      <c r="BCQ89" s="853"/>
      <c r="BCR89" s="853"/>
      <c r="BCS89" s="853"/>
      <c r="BCT89" s="853"/>
      <c r="BCU89" s="853"/>
      <c r="BCV89" s="853"/>
      <c r="BCW89" s="853"/>
      <c r="BCX89" s="853"/>
      <c r="BCY89" s="853"/>
      <c r="BCZ89" s="853"/>
      <c r="BDA89" s="853"/>
      <c r="BDB89" s="853"/>
      <c r="BDC89" s="853"/>
      <c r="BDD89" s="853"/>
      <c r="BDE89" s="853"/>
      <c r="BDF89" s="853"/>
      <c r="BDG89" s="853"/>
      <c r="BDH89" s="853"/>
      <c r="BDI89" s="853"/>
      <c r="BDJ89" s="853"/>
      <c r="BDK89" s="853"/>
      <c r="BDL89" s="853"/>
      <c r="BDM89" s="853"/>
      <c r="BDN89" s="853"/>
      <c r="BDO89" s="853"/>
      <c r="BDP89" s="853"/>
      <c r="BDQ89" s="853"/>
      <c r="BDR89" s="853"/>
      <c r="BDS89" s="853"/>
      <c r="BDT89" s="853"/>
      <c r="BDU89" s="853"/>
      <c r="BDV89" s="853"/>
      <c r="BDW89" s="853"/>
      <c r="BDX89" s="853"/>
      <c r="BDY89" s="853"/>
      <c r="BDZ89" s="853"/>
      <c r="BEA89" s="853"/>
      <c r="BEB89" s="853"/>
      <c r="BEC89" s="853"/>
      <c r="BED89" s="853"/>
      <c r="BEE89" s="853"/>
      <c r="BEF89" s="853"/>
      <c r="BEG89" s="853"/>
      <c r="BEH89" s="853"/>
      <c r="BEI89" s="853"/>
      <c r="BEJ89" s="853"/>
      <c r="BEK89" s="853"/>
      <c r="BEL89" s="853"/>
      <c r="BEM89" s="853"/>
      <c r="BEN89" s="853"/>
      <c r="BEO89" s="853"/>
      <c r="BEP89" s="853"/>
      <c r="BEQ89" s="853"/>
      <c r="BER89" s="853"/>
      <c r="BES89" s="853"/>
      <c r="BET89" s="853"/>
      <c r="BEU89" s="853"/>
      <c r="BEV89" s="853"/>
      <c r="BEW89" s="853"/>
      <c r="BEX89" s="853"/>
      <c r="BEY89" s="853"/>
      <c r="BEZ89" s="853"/>
      <c r="BFA89" s="853"/>
      <c r="BFB89" s="853"/>
      <c r="BFC89" s="853"/>
      <c r="BFD89" s="853"/>
      <c r="BFE89" s="853"/>
      <c r="BFF89" s="853"/>
      <c r="BFG89" s="853"/>
      <c r="BFH89" s="853"/>
      <c r="BFI89" s="853"/>
      <c r="BFJ89" s="853"/>
      <c r="BFK89" s="853"/>
      <c r="BFL89" s="853"/>
      <c r="BFM89" s="853"/>
      <c r="BFN89" s="853"/>
      <c r="BFO89" s="853"/>
      <c r="BFP89" s="853"/>
      <c r="BFQ89" s="853"/>
      <c r="BFR89" s="853"/>
      <c r="BFS89" s="853"/>
      <c r="BFT89" s="853"/>
      <c r="BFU89" s="853"/>
      <c r="BFV89" s="853"/>
      <c r="BFW89" s="853"/>
      <c r="BFX89" s="853"/>
      <c r="BFY89" s="853"/>
      <c r="BFZ89" s="853"/>
      <c r="BGA89" s="853"/>
      <c r="BGB89" s="853"/>
      <c r="BGC89" s="853"/>
      <c r="BGD89" s="853"/>
      <c r="BGE89" s="853"/>
      <c r="BGF89" s="853"/>
      <c r="BGG89" s="853"/>
      <c r="BGH89" s="853"/>
      <c r="BGI89" s="853"/>
      <c r="BGJ89" s="853"/>
      <c r="BGK89" s="853"/>
      <c r="BGL89" s="853"/>
      <c r="BGM89" s="853"/>
      <c r="BGN89" s="853"/>
      <c r="BGO89" s="853"/>
      <c r="BGP89" s="853"/>
      <c r="BGQ89" s="853"/>
      <c r="BGR89" s="853"/>
      <c r="BGS89" s="853"/>
      <c r="BGT89" s="853"/>
      <c r="BGU89" s="853"/>
      <c r="BGV89" s="853"/>
      <c r="BGW89" s="853"/>
      <c r="BGX89" s="853"/>
      <c r="BGY89" s="853"/>
      <c r="BGZ89" s="853"/>
      <c r="BHA89" s="853"/>
      <c r="BHB89" s="853"/>
      <c r="BHC89" s="853"/>
      <c r="BHD89" s="853"/>
      <c r="BHE89" s="853"/>
      <c r="BHF89" s="853"/>
      <c r="BHG89" s="853"/>
      <c r="BHH89" s="853"/>
      <c r="BHI89" s="853"/>
      <c r="BHJ89" s="853"/>
      <c r="BHK89" s="853"/>
      <c r="BHL89" s="853"/>
      <c r="BHM89" s="853"/>
      <c r="BHN89" s="853"/>
      <c r="BHO89" s="853"/>
      <c r="BHP89" s="853"/>
      <c r="BHQ89" s="853"/>
      <c r="BHR89" s="853"/>
      <c r="BHS89" s="853"/>
      <c r="BHT89" s="853"/>
      <c r="BHU89" s="853"/>
      <c r="BHV89" s="853"/>
      <c r="BHW89" s="853"/>
      <c r="BHX89" s="853"/>
      <c r="BHY89" s="853"/>
      <c r="BHZ89" s="853"/>
      <c r="BIA89" s="853"/>
      <c r="BIB89" s="853"/>
      <c r="BIC89" s="853"/>
      <c r="BID89" s="853"/>
      <c r="BIE89" s="853"/>
      <c r="BIF89" s="853"/>
      <c r="BIG89" s="853"/>
      <c r="BIH89" s="853"/>
      <c r="BII89" s="853"/>
      <c r="BIJ89" s="853"/>
      <c r="BIK89" s="853"/>
      <c r="BIL89" s="853"/>
      <c r="BIM89" s="853"/>
      <c r="BIN89" s="853"/>
      <c r="BIO89" s="853"/>
      <c r="BIP89" s="853"/>
      <c r="BIQ89" s="853"/>
      <c r="BIR89" s="853"/>
      <c r="BIS89" s="853"/>
      <c r="BIT89" s="853"/>
      <c r="BIU89" s="853"/>
      <c r="BIV89" s="853"/>
      <c r="BIW89" s="853"/>
      <c r="BIX89" s="853"/>
      <c r="BIY89" s="853"/>
      <c r="BIZ89" s="853"/>
      <c r="BJA89" s="853"/>
      <c r="BJB89" s="853"/>
      <c r="BJC89" s="853"/>
      <c r="BJD89" s="853"/>
      <c r="BJE89" s="853"/>
      <c r="BJF89" s="853"/>
      <c r="BJG89" s="853"/>
      <c r="BJH89" s="853"/>
      <c r="BJI89" s="853"/>
      <c r="BJJ89" s="853"/>
      <c r="BJK89" s="853"/>
      <c r="BJL89" s="853"/>
      <c r="BJM89" s="853"/>
      <c r="BJN89" s="853"/>
      <c r="BJO89" s="853"/>
      <c r="BJP89" s="853"/>
      <c r="BJQ89" s="853"/>
      <c r="BJR89" s="853"/>
      <c r="BJS89" s="853"/>
      <c r="BJT89" s="853"/>
      <c r="BJU89" s="853"/>
      <c r="BJV89" s="853"/>
      <c r="BJW89" s="853"/>
      <c r="BJX89" s="853"/>
      <c r="BJY89" s="853"/>
      <c r="BJZ89" s="853"/>
      <c r="BKA89" s="853"/>
      <c r="BKB89" s="853"/>
      <c r="BKC89" s="853"/>
      <c r="BKD89" s="853"/>
      <c r="BKE89" s="853"/>
      <c r="BKF89" s="853"/>
      <c r="BKG89" s="853"/>
      <c r="BKH89" s="853"/>
      <c r="BKI89" s="853"/>
      <c r="BKJ89" s="853"/>
      <c r="BKK89" s="853"/>
      <c r="BKL89" s="853"/>
      <c r="BKM89" s="853"/>
      <c r="BKN89" s="853"/>
      <c r="BKO89" s="853"/>
      <c r="BKP89" s="853"/>
      <c r="BKQ89" s="853"/>
      <c r="BKR89" s="853"/>
      <c r="BKS89" s="853"/>
      <c r="BKT89" s="853"/>
      <c r="BKU89" s="853"/>
      <c r="BKV89" s="853"/>
      <c r="BKW89" s="853"/>
      <c r="BKX89" s="853"/>
      <c r="BKY89" s="853"/>
      <c r="BKZ89" s="853"/>
      <c r="BLA89" s="853"/>
      <c r="BLB89" s="853"/>
      <c r="BLC89" s="853"/>
      <c r="BLD89" s="853"/>
      <c r="BLE89" s="853"/>
      <c r="BLF89" s="853"/>
      <c r="BLG89" s="853"/>
      <c r="BLH89" s="853"/>
      <c r="BLI89" s="853"/>
      <c r="BLJ89" s="853"/>
      <c r="BLK89" s="853"/>
      <c r="BLL89" s="853"/>
      <c r="BLM89" s="853"/>
      <c r="BLN89" s="853"/>
      <c r="BLO89" s="853"/>
      <c r="BLP89" s="853"/>
      <c r="BLQ89" s="853"/>
      <c r="BLR89" s="853"/>
      <c r="BLS89" s="853"/>
      <c r="BLT89" s="853"/>
      <c r="BLU89" s="853"/>
      <c r="BLV89" s="853"/>
      <c r="BLW89" s="853"/>
      <c r="BLX89" s="853"/>
      <c r="BLY89" s="853"/>
      <c r="BLZ89" s="853"/>
      <c r="BMA89" s="853"/>
      <c r="BMB89" s="853"/>
      <c r="BMC89" s="853"/>
      <c r="BMD89" s="853"/>
      <c r="BME89" s="853"/>
      <c r="BMF89" s="853"/>
      <c r="BMG89" s="853"/>
      <c r="BMH89" s="853"/>
      <c r="BMI89" s="853"/>
      <c r="BMJ89" s="853"/>
      <c r="BMK89" s="853"/>
      <c r="BML89" s="853"/>
      <c r="BMM89" s="853"/>
      <c r="BMN89" s="853"/>
      <c r="BMO89" s="853"/>
      <c r="BMP89" s="853"/>
      <c r="BMQ89" s="853"/>
      <c r="BMR89" s="853"/>
      <c r="BMS89" s="853"/>
      <c r="BMT89" s="853"/>
      <c r="BMU89" s="853"/>
      <c r="BMV89" s="853"/>
      <c r="BMW89" s="853"/>
      <c r="BMX89" s="853"/>
      <c r="BMY89" s="853"/>
      <c r="BMZ89" s="853"/>
      <c r="BNA89" s="853"/>
      <c r="BNB89" s="853"/>
      <c r="BNC89" s="853"/>
      <c r="BND89" s="853"/>
      <c r="BNE89" s="853"/>
      <c r="BNF89" s="853"/>
      <c r="BNG89" s="853"/>
      <c r="BNH89" s="853"/>
      <c r="BNI89" s="853"/>
      <c r="BNJ89" s="853"/>
      <c r="BNK89" s="853"/>
      <c r="BNL89" s="853"/>
      <c r="BNM89" s="853"/>
      <c r="BNN89" s="853"/>
      <c r="BNO89" s="853"/>
      <c r="BNP89" s="853"/>
      <c r="BNQ89" s="853"/>
      <c r="BNR89" s="853"/>
      <c r="BNS89" s="853"/>
      <c r="BNT89" s="853"/>
      <c r="BNU89" s="853"/>
      <c r="BNV89" s="853"/>
      <c r="BNW89" s="853"/>
      <c r="BNX89" s="853"/>
      <c r="BNY89" s="853"/>
      <c r="BNZ89" s="853"/>
      <c r="BOA89" s="853"/>
      <c r="BOB89" s="853"/>
      <c r="BOC89" s="853"/>
      <c r="BOD89" s="853"/>
      <c r="BOE89" s="853"/>
      <c r="BOF89" s="853"/>
      <c r="BOG89" s="853"/>
      <c r="BOH89" s="853"/>
      <c r="BOI89" s="853"/>
      <c r="BOJ89" s="853"/>
      <c r="BOK89" s="853"/>
      <c r="BOL89" s="853"/>
      <c r="BOM89" s="853"/>
      <c r="BON89" s="853"/>
      <c r="BOO89" s="853"/>
      <c r="BOP89" s="853"/>
      <c r="BOQ89" s="853"/>
      <c r="BOR89" s="853"/>
      <c r="BOS89" s="853"/>
      <c r="BOT89" s="853"/>
      <c r="BOU89" s="853"/>
      <c r="BOV89" s="853"/>
      <c r="BOW89" s="853"/>
      <c r="BOX89" s="853"/>
      <c r="BOY89" s="853"/>
      <c r="BOZ89" s="853"/>
      <c r="BPA89" s="853"/>
      <c r="BPB89" s="853"/>
      <c r="BPC89" s="853"/>
      <c r="BPD89" s="853"/>
      <c r="BPE89" s="853"/>
      <c r="BPF89" s="853"/>
      <c r="BPG89" s="853"/>
      <c r="BPH89" s="853"/>
      <c r="BPI89" s="853"/>
      <c r="BPJ89" s="853"/>
      <c r="BPK89" s="853"/>
      <c r="BPL89" s="853"/>
      <c r="BPM89" s="853"/>
      <c r="BPN89" s="853"/>
      <c r="BPO89" s="853"/>
      <c r="BPP89" s="853"/>
      <c r="BPQ89" s="853"/>
      <c r="BPR89" s="853"/>
      <c r="BPS89" s="853"/>
      <c r="BPT89" s="853"/>
      <c r="BPU89" s="853"/>
      <c r="BPV89" s="853"/>
      <c r="BPW89" s="853"/>
      <c r="BPX89" s="853"/>
      <c r="BPY89" s="853"/>
      <c r="BPZ89" s="853"/>
      <c r="BQA89" s="853"/>
      <c r="BQB89" s="853"/>
      <c r="BQC89" s="853"/>
      <c r="BQD89" s="853"/>
      <c r="BQE89" s="853"/>
      <c r="BQF89" s="853"/>
      <c r="BQG89" s="853"/>
      <c r="BQH89" s="853"/>
      <c r="BQI89" s="853"/>
      <c r="BQJ89" s="853"/>
      <c r="BQK89" s="853"/>
      <c r="BQL89" s="853"/>
      <c r="BQM89" s="853"/>
      <c r="BQN89" s="853"/>
      <c r="BQO89" s="853"/>
      <c r="BQP89" s="853"/>
      <c r="BQQ89" s="853"/>
      <c r="BQR89" s="853"/>
      <c r="BQS89" s="853"/>
      <c r="BQT89" s="853"/>
      <c r="BQU89" s="853"/>
      <c r="BQV89" s="853"/>
      <c r="BQW89" s="853"/>
      <c r="BQX89" s="853"/>
      <c r="BQY89" s="853"/>
      <c r="BQZ89" s="853"/>
      <c r="BRA89" s="853"/>
      <c r="BRB89" s="853"/>
      <c r="BRC89" s="853"/>
      <c r="BRD89" s="853"/>
      <c r="BRE89" s="853"/>
      <c r="BRF89" s="853"/>
      <c r="BRG89" s="853"/>
      <c r="BRH89" s="853"/>
      <c r="BRI89" s="853"/>
      <c r="BRJ89" s="853"/>
      <c r="BRK89" s="853"/>
      <c r="BRL89" s="853"/>
      <c r="BRM89" s="853"/>
      <c r="BRN89" s="853"/>
      <c r="BRO89" s="853"/>
      <c r="BRP89" s="853"/>
      <c r="BRQ89" s="853"/>
      <c r="BRR89" s="853"/>
      <c r="BRS89" s="853"/>
      <c r="BRT89" s="853"/>
      <c r="BRU89" s="853"/>
      <c r="BRV89" s="853"/>
      <c r="BRW89" s="853"/>
      <c r="BRX89" s="853"/>
      <c r="BRY89" s="853"/>
      <c r="BRZ89" s="853"/>
      <c r="BSA89" s="853"/>
      <c r="BSB89" s="853"/>
      <c r="BSC89" s="853"/>
      <c r="BSD89" s="853"/>
      <c r="BSE89" s="853"/>
      <c r="BSF89" s="853"/>
      <c r="BSG89" s="853"/>
      <c r="BSH89" s="853"/>
      <c r="BSI89" s="853"/>
      <c r="BSJ89" s="853"/>
      <c r="BSK89" s="853"/>
      <c r="BSL89" s="853"/>
      <c r="BSM89" s="853"/>
      <c r="BSN89" s="853"/>
      <c r="BSO89" s="853"/>
      <c r="BSP89" s="853"/>
      <c r="BSQ89" s="853"/>
      <c r="BSR89" s="853"/>
      <c r="BSS89" s="853"/>
      <c r="BST89" s="853"/>
      <c r="BSU89" s="853"/>
      <c r="BSV89" s="853"/>
      <c r="BSW89" s="853"/>
      <c r="BSX89" s="853"/>
      <c r="BSY89" s="853"/>
      <c r="BSZ89" s="853"/>
      <c r="BTA89" s="853"/>
      <c r="BTB89" s="853"/>
      <c r="BTC89" s="853"/>
      <c r="BTD89" s="853"/>
      <c r="BTE89" s="853"/>
      <c r="BTF89" s="853"/>
      <c r="BTG89" s="853"/>
      <c r="BTH89" s="853"/>
      <c r="BTI89" s="853"/>
      <c r="BTJ89" s="853"/>
      <c r="BTK89" s="853"/>
      <c r="BTL89" s="853"/>
      <c r="BTM89" s="853"/>
      <c r="BTN89" s="853"/>
      <c r="BTO89" s="853"/>
      <c r="BTP89" s="853"/>
      <c r="BTQ89" s="853"/>
      <c r="BTR89" s="853"/>
      <c r="BTS89" s="853"/>
      <c r="BTT89" s="853"/>
      <c r="BTU89" s="853"/>
      <c r="BTV89" s="853"/>
      <c r="BTW89" s="853"/>
      <c r="BTX89" s="853"/>
      <c r="BTY89" s="853"/>
      <c r="BTZ89" s="853"/>
      <c r="BUA89" s="853"/>
      <c r="BUB89" s="853"/>
      <c r="BUC89" s="853"/>
      <c r="BUD89" s="853"/>
      <c r="BUE89" s="853"/>
      <c r="BUF89" s="853"/>
      <c r="BUG89" s="853"/>
      <c r="BUH89" s="853"/>
      <c r="BUI89" s="853"/>
      <c r="BUJ89" s="853"/>
      <c r="BUK89" s="853"/>
      <c r="BUL89" s="853"/>
      <c r="BUM89" s="853"/>
      <c r="BUN89" s="853"/>
      <c r="BUO89" s="853"/>
      <c r="BUP89" s="853"/>
      <c r="BUQ89" s="853"/>
      <c r="BUR89" s="853"/>
      <c r="BUS89" s="853"/>
      <c r="BUT89" s="853"/>
      <c r="BUU89" s="853"/>
      <c r="BUV89" s="853"/>
      <c r="BUW89" s="853"/>
      <c r="BUX89" s="853"/>
      <c r="BUY89" s="853"/>
      <c r="BUZ89" s="853"/>
      <c r="BVA89" s="853"/>
      <c r="BVB89" s="853"/>
      <c r="BVC89" s="853"/>
      <c r="BVD89" s="853"/>
      <c r="BVE89" s="853"/>
      <c r="BVF89" s="853"/>
      <c r="BVG89" s="853"/>
      <c r="BVH89" s="853"/>
      <c r="BVI89" s="853"/>
      <c r="BVJ89" s="853"/>
      <c r="BVK89" s="853"/>
      <c r="BVL89" s="853"/>
      <c r="BVM89" s="853"/>
      <c r="BVN89" s="853"/>
      <c r="BVO89" s="853"/>
      <c r="BVP89" s="853"/>
      <c r="BVQ89" s="853"/>
      <c r="BVR89" s="853"/>
      <c r="BVS89" s="853"/>
      <c r="BVT89" s="853"/>
      <c r="BVU89" s="853"/>
      <c r="BVV89" s="853"/>
      <c r="BVW89" s="853"/>
      <c r="BVX89" s="853"/>
      <c r="BVY89" s="853"/>
      <c r="BVZ89" s="853"/>
      <c r="BWA89" s="853"/>
      <c r="BWB89" s="853"/>
      <c r="BWC89" s="853"/>
      <c r="BWD89" s="853"/>
      <c r="BWE89" s="853"/>
      <c r="BWF89" s="853"/>
      <c r="BWG89" s="853"/>
      <c r="BWH89" s="853"/>
      <c r="BWI89" s="853"/>
      <c r="BWJ89" s="853"/>
      <c r="BWK89" s="853"/>
      <c r="BWL89" s="853"/>
      <c r="BWM89" s="853"/>
      <c r="BWN89" s="853"/>
      <c r="BWO89" s="853"/>
      <c r="BWP89" s="853"/>
      <c r="BWQ89" s="853"/>
      <c r="BWR89" s="853"/>
      <c r="BWS89" s="853"/>
      <c r="BWT89" s="853"/>
      <c r="BWU89" s="853"/>
      <c r="BWV89" s="853"/>
      <c r="BWW89" s="853"/>
      <c r="BWX89" s="853"/>
      <c r="BWY89" s="853"/>
      <c r="BWZ89" s="853"/>
      <c r="BXA89" s="853"/>
      <c r="BXB89" s="853"/>
      <c r="BXC89" s="853"/>
      <c r="BXD89" s="853"/>
      <c r="BXE89" s="853"/>
      <c r="BXF89" s="853"/>
      <c r="BXG89" s="853"/>
      <c r="BXH89" s="853"/>
      <c r="BXI89" s="853"/>
      <c r="BXJ89" s="853"/>
      <c r="BXK89" s="853"/>
      <c r="BXL89" s="853"/>
      <c r="BXM89" s="853"/>
      <c r="BXN89" s="853"/>
      <c r="BXO89" s="853"/>
      <c r="BXP89" s="853"/>
      <c r="BXQ89" s="853"/>
      <c r="BXR89" s="853"/>
      <c r="BXS89" s="853"/>
      <c r="BXT89" s="853"/>
      <c r="BXU89" s="853"/>
      <c r="BXV89" s="853"/>
      <c r="BXW89" s="853"/>
      <c r="BXX89" s="853"/>
      <c r="BXY89" s="853"/>
      <c r="BXZ89" s="853"/>
      <c r="BYA89" s="853"/>
      <c r="BYB89" s="853"/>
      <c r="BYC89" s="853"/>
      <c r="BYD89" s="853"/>
      <c r="BYE89" s="853"/>
      <c r="BYF89" s="853"/>
      <c r="BYG89" s="853"/>
      <c r="BYH89" s="853"/>
      <c r="BYI89" s="853"/>
      <c r="BYJ89" s="853"/>
      <c r="BYK89" s="853"/>
      <c r="BYL89" s="853"/>
      <c r="BYM89" s="853"/>
      <c r="BYN89" s="853"/>
      <c r="BYO89" s="853"/>
      <c r="BYP89" s="853"/>
      <c r="BYQ89" s="853"/>
      <c r="BYR89" s="853"/>
      <c r="BYS89" s="853"/>
      <c r="BYT89" s="853"/>
      <c r="BYU89" s="853"/>
      <c r="BYV89" s="853"/>
      <c r="BYW89" s="853"/>
      <c r="BYX89" s="853"/>
      <c r="BYY89" s="853"/>
      <c r="BYZ89" s="853"/>
      <c r="BZA89" s="853"/>
      <c r="BZB89" s="853"/>
      <c r="BZC89" s="853"/>
      <c r="BZD89" s="853"/>
      <c r="BZE89" s="853"/>
      <c r="BZF89" s="853"/>
      <c r="BZG89" s="853"/>
      <c r="BZH89" s="853"/>
      <c r="BZI89" s="853"/>
      <c r="BZJ89" s="853"/>
      <c r="BZK89" s="853"/>
      <c r="BZL89" s="853"/>
      <c r="BZM89" s="853"/>
      <c r="BZN89" s="853"/>
      <c r="BZO89" s="853"/>
      <c r="BZP89" s="853"/>
      <c r="BZQ89" s="853"/>
      <c r="BZR89" s="853"/>
      <c r="BZS89" s="853"/>
      <c r="BZT89" s="853"/>
      <c r="BZU89" s="853"/>
      <c r="BZV89" s="853"/>
      <c r="BZW89" s="853"/>
      <c r="BZX89" s="853"/>
      <c r="BZY89" s="853"/>
      <c r="BZZ89" s="853"/>
      <c r="CAA89" s="853"/>
      <c r="CAB89" s="853"/>
      <c r="CAC89" s="853"/>
      <c r="CAD89" s="853"/>
      <c r="CAE89" s="853"/>
      <c r="CAF89" s="853"/>
      <c r="CAG89" s="853"/>
      <c r="CAH89" s="853"/>
      <c r="CAI89" s="853"/>
      <c r="CAJ89" s="853"/>
      <c r="CAK89" s="853"/>
      <c r="CAL89" s="853"/>
      <c r="CAM89" s="853"/>
      <c r="CAN89" s="853"/>
      <c r="CAO89" s="853"/>
      <c r="CAP89" s="853"/>
      <c r="CAQ89" s="853"/>
      <c r="CAR89" s="853"/>
      <c r="CAS89" s="853"/>
      <c r="CAT89" s="853"/>
      <c r="CAU89" s="853"/>
      <c r="CAV89" s="853"/>
      <c r="CAW89" s="853"/>
      <c r="CAX89" s="853"/>
      <c r="CAY89" s="853"/>
      <c r="CAZ89" s="853"/>
      <c r="CBA89" s="853"/>
      <c r="CBB89" s="853"/>
      <c r="CBC89" s="853"/>
      <c r="CBD89" s="853"/>
      <c r="CBE89" s="853"/>
      <c r="CBF89" s="853"/>
      <c r="CBG89" s="853"/>
      <c r="CBH89" s="853"/>
      <c r="CBI89" s="853"/>
      <c r="CBJ89" s="853"/>
      <c r="CBK89" s="853"/>
      <c r="CBL89" s="853"/>
      <c r="CBM89" s="853"/>
      <c r="CBN89" s="853"/>
      <c r="CBO89" s="853"/>
      <c r="CBP89" s="853"/>
      <c r="CBQ89" s="853"/>
      <c r="CBR89" s="853"/>
      <c r="CBS89" s="853"/>
      <c r="CBT89" s="853"/>
      <c r="CBU89" s="853"/>
      <c r="CBV89" s="853"/>
      <c r="CBW89" s="853"/>
      <c r="CBX89" s="853"/>
      <c r="CBY89" s="853"/>
      <c r="CBZ89" s="853"/>
      <c r="CCA89" s="853"/>
      <c r="CCB89" s="853"/>
      <c r="CCC89" s="853"/>
      <c r="CCD89" s="853"/>
      <c r="CCE89" s="853"/>
      <c r="CCF89" s="853"/>
      <c r="CCG89" s="853"/>
      <c r="CCH89" s="853"/>
      <c r="CCI89" s="853"/>
      <c r="CCJ89" s="853"/>
      <c r="CCK89" s="853"/>
      <c r="CCL89" s="853"/>
      <c r="CCM89" s="853"/>
      <c r="CCN89" s="853"/>
      <c r="CCO89" s="853"/>
      <c r="CCP89" s="853"/>
      <c r="CCQ89" s="853"/>
      <c r="CCR89" s="853"/>
      <c r="CCS89" s="853"/>
      <c r="CCT89" s="853"/>
      <c r="CCU89" s="853"/>
      <c r="CCV89" s="853"/>
      <c r="CCW89" s="853"/>
      <c r="CCX89" s="853"/>
      <c r="CCY89" s="853"/>
      <c r="CCZ89" s="853"/>
      <c r="CDA89" s="853"/>
      <c r="CDB89" s="853"/>
      <c r="CDC89" s="853"/>
      <c r="CDD89" s="853"/>
      <c r="CDE89" s="853"/>
      <c r="CDF89" s="853"/>
      <c r="CDG89" s="853"/>
      <c r="CDH89" s="853"/>
      <c r="CDI89" s="853"/>
      <c r="CDJ89" s="853"/>
      <c r="CDK89" s="853"/>
      <c r="CDL89" s="853"/>
      <c r="CDM89" s="853"/>
      <c r="CDN89" s="853"/>
      <c r="CDO89" s="853"/>
      <c r="CDP89" s="853"/>
      <c r="CDQ89" s="853"/>
      <c r="CDR89" s="853"/>
      <c r="CDS89" s="853"/>
      <c r="CDT89" s="853"/>
      <c r="CDU89" s="853"/>
      <c r="CDV89" s="853"/>
      <c r="CDW89" s="853"/>
      <c r="CDX89" s="853"/>
      <c r="CDY89" s="853"/>
      <c r="CDZ89" s="853"/>
      <c r="CEA89" s="853"/>
      <c r="CEB89" s="853"/>
      <c r="CEC89" s="853"/>
      <c r="CED89" s="853"/>
      <c r="CEE89" s="853"/>
      <c r="CEF89" s="853"/>
      <c r="CEG89" s="853"/>
      <c r="CEH89" s="853"/>
      <c r="CEI89" s="853"/>
      <c r="CEJ89" s="853"/>
      <c r="CEK89" s="853"/>
      <c r="CEL89" s="853"/>
      <c r="CEM89" s="853"/>
      <c r="CEN89" s="853"/>
      <c r="CEO89" s="853"/>
      <c r="CEP89" s="853"/>
      <c r="CEQ89" s="853"/>
      <c r="CER89" s="853"/>
      <c r="CES89" s="853"/>
      <c r="CET89" s="853"/>
      <c r="CEU89" s="853"/>
      <c r="CEV89" s="853"/>
      <c r="CEW89" s="853"/>
      <c r="CEX89" s="853"/>
      <c r="CEY89" s="853"/>
      <c r="CEZ89" s="853"/>
      <c r="CFA89" s="853"/>
      <c r="CFB89" s="853"/>
      <c r="CFC89" s="853"/>
      <c r="CFD89" s="853"/>
      <c r="CFE89" s="853"/>
      <c r="CFF89" s="853"/>
      <c r="CFG89" s="853"/>
      <c r="CFH89" s="853"/>
      <c r="CFI89" s="853"/>
      <c r="CFJ89" s="853"/>
      <c r="CFK89" s="853"/>
      <c r="CFL89" s="853"/>
      <c r="CFM89" s="853"/>
      <c r="CFN89" s="853"/>
      <c r="CFO89" s="853"/>
      <c r="CFP89" s="853"/>
      <c r="CFQ89" s="853"/>
      <c r="CFR89" s="853"/>
      <c r="CFS89" s="853"/>
      <c r="CFT89" s="853"/>
      <c r="CFU89" s="853"/>
      <c r="CFV89" s="853"/>
      <c r="CFW89" s="853"/>
      <c r="CFX89" s="853"/>
      <c r="CFY89" s="853"/>
      <c r="CFZ89" s="853"/>
      <c r="CGA89" s="853"/>
      <c r="CGB89" s="853"/>
      <c r="CGC89" s="853"/>
      <c r="CGD89" s="853"/>
      <c r="CGE89" s="853"/>
      <c r="CGF89" s="853"/>
      <c r="CGG89" s="853"/>
      <c r="CGH89" s="853"/>
      <c r="CGI89" s="853"/>
      <c r="CGJ89" s="853"/>
      <c r="CGK89" s="853"/>
      <c r="CGL89" s="853"/>
      <c r="CGM89" s="853"/>
      <c r="CGN89" s="853"/>
      <c r="CGO89" s="853"/>
      <c r="CGP89" s="853"/>
      <c r="CGQ89" s="853"/>
      <c r="CGR89" s="853"/>
      <c r="CGS89" s="853"/>
      <c r="CGT89" s="853"/>
      <c r="CGU89" s="853"/>
      <c r="CGV89" s="853"/>
      <c r="CGW89" s="853"/>
      <c r="CGX89" s="853"/>
      <c r="CGY89" s="853"/>
      <c r="CGZ89" s="853"/>
      <c r="CHA89" s="853"/>
      <c r="CHB89" s="853"/>
      <c r="CHC89" s="853"/>
      <c r="CHD89" s="853"/>
      <c r="CHE89" s="853"/>
      <c r="CHF89" s="853"/>
      <c r="CHG89" s="853"/>
      <c r="CHH89" s="853"/>
      <c r="CHI89" s="853"/>
      <c r="CHJ89" s="853"/>
      <c r="CHK89" s="853"/>
      <c r="CHL89" s="853"/>
      <c r="CHM89" s="853"/>
      <c r="CHN89" s="853"/>
      <c r="CHO89" s="853"/>
      <c r="CHP89" s="853"/>
      <c r="CHQ89" s="853"/>
      <c r="CHR89" s="853"/>
      <c r="CHS89" s="853"/>
      <c r="CHT89" s="853"/>
      <c r="CHU89" s="853"/>
      <c r="CHV89" s="853"/>
      <c r="CHW89" s="853"/>
      <c r="CHX89" s="853"/>
      <c r="CHY89" s="853"/>
      <c r="CHZ89" s="853"/>
      <c r="CIA89" s="853"/>
      <c r="CIB89" s="853"/>
      <c r="CIC89" s="853"/>
      <c r="CID89" s="853"/>
      <c r="CIE89" s="853"/>
      <c r="CIF89" s="853"/>
      <c r="CIG89" s="853"/>
      <c r="CIH89" s="853"/>
      <c r="CII89" s="853"/>
      <c r="CIJ89" s="853"/>
      <c r="CIK89" s="853"/>
      <c r="CIL89" s="853"/>
      <c r="CIM89" s="853"/>
      <c r="CIN89" s="853"/>
      <c r="CIO89" s="853"/>
      <c r="CIP89" s="853"/>
      <c r="CIQ89" s="853"/>
      <c r="CIR89" s="853"/>
      <c r="CIS89" s="853"/>
      <c r="CIT89" s="853"/>
      <c r="CIU89" s="853"/>
      <c r="CIV89" s="853"/>
      <c r="CIW89" s="853"/>
      <c r="CIX89" s="853"/>
      <c r="CIY89" s="853"/>
      <c r="CIZ89" s="853"/>
      <c r="CJA89" s="853"/>
      <c r="CJB89" s="853"/>
      <c r="CJC89" s="853"/>
      <c r="CJD89" s="853"/>
      <c r="CJE89" s="853"/>
      <c r="CJF89" s="853"/>
      <c r="CJG89" s="853"/>
      <c r="CJH89" s="853"/>
      <c r="CJI89" s="853"/>
      <c r="CJJ89" s="853"/>
      <c r="CJK89" s="853"/>
      <c r="CJL89" s="853"/>
      <c r="CJM89" s="853"/>
      <c r="CJN89" s="853"/>
      <c r="CJO89" s="853"/>
      <c r="CJP89" s="853"/>
      <c r="CJQ89" s="853"/>
      <c r="CJR89" s="853"/>
      <c r="CJS89" s="853"/>
      <c r="CJT89" s="853"/>
      <c r="CJU89" s="853"/>
      <c r="CJV89" s="853"/>
      <c r="CJW89" s="853"/>
      <c r="CJX89" s="853"/>
      <c r="CJY89" s="853"/>
      <c r="CJZ89" s="853"/>
      <c r="CKA89" s="853"/>
      <c r="CKB89" s="853"/>
      <c r="CKC89" s="853"/>
      <c r="CKD89" s="853"/>
      <c r="CKE89" s="853"/>
      <c r="CKF89" s="853"/>
      <c r="CKG89" s="853"/>
      <c r="CKH89" s="853"/>
      <c r="CKI89" s="853"/>
      <c r="CKJ89" s="853"/>
      <c r="CKK89" s="853"/>
      <c r="CKL89" s="853"/>
      <c r="CKM89" s="853"/>
      <c r="CKN89" s="853"/>
      <c r="CKO89" s="853"/>
      <c r="CKP89" s="853"/>
      <c r="CKQ89" s="853"/>
      <c r="CKR89" s="853"/>
      <c r="CKS89" s="853"/>
      <c r="CKT89" s="853"/>
      <c r="CKU89" s="853"/>
      <c r="CKV89" s="853"/>
      <c r="CKW89" s="853"/>
      <c r="CKX89" s="853"/>
      <c r="CKY89" s="853"/>
      <c r="CKZ89" s="853"/>
      <c r="CLA89" s="853"/>
      <c r="CLB89" s="853"/>
      <c r="CLC89" s="853"/>
      <c r="CLD89" s="853"/>
      <c r="CLE89" s="853"/>
      <c r="CLF89" s="853"/>
      <c r="CLG89" s="853"/>
      <c r="CLH89" s="853"/>
      <c r="CLI89" s="853"/>
      <c r="CLJ89" s="853"/>
      <c r="CLK89" s="853"/>
      <c r="CLL89" s="853"/>
      <c r="CLM89" s="853"/>
      <c r="CLN89" s="853"/>
      <c r="CLO89" s="853"/>
      <c r="CLP89" s="853"/>
      <c r="CLQ89" s="853"/>
      <c r="CLR89" s="853"/>
      <c r="CLS89" s="853"/>
      <c r="CLT89" s="853"/>
      <c r="CLU89" s="853"/>
      <c r="CLV89" s="853"/>
      <c r="CLW89" s="853"/>
      <c r="CLX89" s="853"/>
      <c r="CLY89" s="853"/>
      <c r="CLZ89" s="853"/>
      <c r="CMA89" s="853"/>
      <c r="CMB89" s="853"/>
      <c r="CMC89" s="853"/>
      <c r="CMD89" s="853"/>
      <c r="CME89" s="853"/>
      <c r="CMF89" s="853"/>
      <c r="CMG89" s="853"/>
      <c r="CMH89" s="853"/>
      <c r="CMI89" s="853"/>
      <c r="CMJ89" s="853"/>
      <c r="CMK89" s="853"/>
      <c r="CML89" s="853"/>
      <c r="CMM89" s="853"/>
      <c r="CMN89" s="853"/>
      <c r="CMO89" s="853"/>
      <c r="CMP89" s="853"/>
      <c r="CMQ89" s="853"/>
      <c r="CMR89" s="853"/>
      <c r="CMS89" s="853"/>
      <c r="CMT89" s="853"/>
      <c r="CMU89" s="853"/>
      <c r="CMV89" s="853"/>
      <c r="CMW89" s="853"/>
      <c r="CMX89" s="853"/>
      <c r="CMY89" s="853"/>
      <c r="CMZ89" s="853"/>
      <c r="CNA89" s="853"/>
      <c r="CNB89" s="853"/>
      <c r="CNC89" s="853"/>
      <c r="CND89" s="853"/>
      <c r="CNE89" s="853"/>
      <c r="CNF89" s="853"/>
      <c r="CNG89" s="853"/>
      <c r="CNH89" s="853"/>
      <c r="CNI89" s="853"/>
      <c r="CNJ89" s="853"/>
      <c r="CNK89" s="853"/>
      <c r="CNL89" s="853"/>
      <c r="CNM89" s="853"/>
      <c r="CNN89" s="853"/>
      <c r="CNO89" s="853"/>
      <c r="CNP89" s="853"/>
      <c r="CNQ89" s="853"/>
      <c r="CNR89" s="853"/>
      <c r="CNS89" s="853"/>
      <c r="CNT89" s="853"/>
      <c r="CNU89" s="853"/>
      <c r="CNV89" s="853"/>
      <c r="CNW89" s="853"/>
      <c r="CNX89" s="853"/>
      <c r="CNY89" s="853"/>
      <c r="CNZ89" s="853"/>
      <c r="COA89" s="853"/>
      <c r="COB89" s="853"/>
      <c r="COC89" s="853"/>
      <c r="COD89" s="853"/>
      <c r="COE89" s="853"/>
      <c r="COF89" s="853"/>
      <c r="COG89" s="853"/>
      <c r="COH89" s="853"/>
      <c r="COI89" s="853"/>
      <c r="COJ89" s="853"/>
      <c r="COK89" s="853"/>
      <c r="COL89" s="853"/>
      <c r="COM89" s="853"/>
      <c r="CON89" s="853"/>
      <c r="COO89" s="853"/>
      <c r="COP89" s="853"/>
      <c r="COQ89" s="853"/>
      <c r="COR89" s="853"/>
      <c r="COS89" s="853"/>
      <c r="COT89" s="853"/>
      <c r="COU89" s="853"/>
      <c r="COV89" s="853"/>
      <c r="COW89" s="853"/>
      <c r="COX89" s="853"/>
      <c r="COY89" s="853"/>
      <c r="COZ89" s="853"/>
      <c r="CPA89" s="853"/>
      <c r="CPB89" s="853"/>
      <c r="CPC89" s="853"/>
      <c r="CPD89" s="853"/>
      <c r="CPE89" s="853"/>
      <c r="CPF89" s="853"/>
      <c r="CPG89" s="853"/>
      <c r="CPH89" s="853"/>
      <c r="CPI89" s="853"/>
      <c r="CPJ89" s="853"/>
      <c r="CPK89" s="853"/>
      <c r="CPL89" s="853"/>
      <c r="CPM89" s="853"/>
      <c r="CPN89" s="853"/>
      <c r="CPO89" s="853"/>
      <c r="CPP89" s="853"/>
      <c r="CPQ89" s="853"/>
      <c r="CPR89" s="853"/>
      <c r="CPS89" s="853"/>
      <c r="CPT89" s="853"/>
      <c r="CPU89" s="853"/>
      <c r="CPV89" s="853"/>
      <c r="CPW89" s="853"/>
      <c r="CPX89" s="853"/>
      <c r="CPY89" s="853"/>
      <c r="CPZ89" s="853"/>
      <c r="CQA89" s="853"/>
      <c r="CQB89" s="853"/>
      <c r="CQC89" s="853"/>
      <c r="CQD89" s="853"/>
      <c r="CQE89" s="853"/>
      <c r="CQF89" s="853"/>
      <c r="CQG89" s="853"/>
      <c r="CQH89" s="853"/>
      <c r="CQI89" s="853"/>
      <c r="CQJ89" s="853"/>
      <c r="CQK89" s="853"/>
      <c r="CQL89" s="853"/>
      <c r="CQM89" s="853"/>
      <c r="CQN89" s="853"/>
      <c r="CQO89" s="853"/>
      <c r="CQP89" s="853"/>
      <c r="CQQ89" s="853"/>
      <c r="CQR89" s="853"/>
      <c r="CQS89" s="853"/>
      <c r="CQT89" s="853"/>
      <c r="CQU89" s="853"/>
      <c r="CQV89" s="853"/>
      <c r="CQW89" s="853"/>
      <c r="CQX89" s="853"/>
      <c r="CQY89" s="853"/>
      <c r="CQZ89" s="853"/>
      <c r="CRA89" s="853"/>
      <c r="CRB89" s="853"/>
      <c r="CRC89" s="853"/>
      <c r="CRD89" s="853"/>
      <c r="CRE89" s="853"/>
      <c r="CRF89" s="853"/>
      <c r="CRG89" s="853"/>
      <c r="CRH89" s="853"/>
      <c r="CRI89" s="853"/>
      <c r="CRJ89" s="853"/>
      <c r="CRK89" s="853"/>
      <c r="CRL89" s="853"/>
      <c r="CRM89" s="853"/>
      <c r="CRN89" s="853"/>
      <c r="CRO89" s="853"/>
      <c r="CRP89" s="853"/>
      <c r="CRQ89" s="853"/>
      <c r="CRR89" s="853"/>
      <c r="CRS89" s="853"/>
      <c r="CRT89" s="853"/>
      <c r="CRU89" s="853"/>
      <c r="CRV89" s="853"/>
      <c r="CRW89" s="853"/>
      <c r="CRX89" s="853"/>
      <c r="CRY89" s="853"/>
      <c r="CRZ89" s="853"/>
      <c r="CSA89" s="853"/>
      <c r="CSB89" s="853"/>
      <c r="CSC89" s="853"/>
      <c r="CSD89" s="853"/>
      <c r="CSE89" s="853"/>
      <c r="CSF89" s="853"/>
      <c r="CSG89" s="853"/>
      <c r="CSH89" s="853"/>
      <c r="CSI89" s="853"/>
      <c r="CSJ89" s="853"/>
      <c r="CSK89" s="853"/>
      <c r="CSL89" s="853"/>
      <c r="CSM89" s="853"/>
      <c r="CSN89" s="853"/>
      <c r="CSO89" s="853"/>
      <c r="CSP89" s="853"/>
      <c r="CSQ89" s="853"/>
      <c r="CSR89" s="853"/>
      <c r="CSS89" s="853"/>
      <c r="CST89" s="853"/>
      <c r="CSU89" s="853"/>
      <c r="CSV89" s="853"/>
      <c r="CSW89" s="853"/>
      <c r="CSX89" s="853"/>
      <c r="CSY89" s="853"/>
      <c r="CSZ89" s="853"/>
      <c r="CTA89" s="853"/>
      <c r="CTB89" s="853"/>
      <c r="CTC89" s="853"/>
      <c r="CTD89" s="853"/>
      <c r="CTE89" s="853"/>
      <c r="CTF89" s="853"/>
      <c r="CTG89" s="853"/>
      <c r="CTH89" s="853"/>
      <c r="CTI89" s="853"/>
      <c r="CTJ89" s="853"/>
      <c r="CTK89" s="853"/>
      <c r="CTL89" s="853"/>
      <c r="CTM89" s="853"/>
      <c r="CTN89" s="853"/>
      <c r="CTO89" s="853"/>
      <c r="CTP89" s="853"/>
      <c r="CTQ89" s="853"/>
      <c r="CTR89" s="853"/>
      <c r="CTS89" s="853"/>
      <c r="CTT89" s="853"/>
      <c r="CTU89" s="853"/>
      <c r="CTV89" s="853"/>
      <c r="CTW89" s="853"/>
      <c r="CTX89" s="853"/>
      <c r="CTY89" s="853"/>
      <c r="CTZ89" s="853"/>
      <c r="CUA89" s="853"/>
      <c r="CUB89" s="853"/>
      <c r="CUC89" s="853"/>
      <c r="CUD89" s="853"/>
      <c r="CUE89" s="853"/>
      <c r="CUF89" s="853"/>
      <c r="CUG89" s="853"/>
      <c r="CUH89" s="853"/>
      <c r="CUI89" s="853"/>
      <c r="CUJ89" s="853"/>
      <c r="CUK89" s="853"/>
      <c r="CUL89" s="853"/>
      <c r="CUM89" s="853"/>
      <c r="CUN89" s="853"/>
      <c r="CUO89" s="853"/>
      <c r="CUP89" s="853"/>
      <c r="CUQ89" s="853"/>
      <c r="CUR89" s="853"/>
      <c r="CUS89" s="853"/>
      <c r="CUT89" s="853"/>
      <c r="CUU89" s="853"/>
      <c r="CUV89" s="853"/>
      <c r="CUW89" s="853"/>
      <c r="CUX89" s="853"/>
      <c r="CUY89" s="853"/>
      <c r="CUZ89" s="853"/>
      <c r="CVA89" s="853"/>
      <c r="CVB89" s="853"/>
      <c r="CVC89" s="853"/>
      <c r="CVD89" s="853"/>
      <c r="CVE89" s="853"/>
      <c r="CVF89" s="853"/>
      <c r="CVG89" s="853"/>
      <c r="CVH89" s="853"/>
      <c r="CVI89" s="853"/>
      <c r="CVJ89" s="853"/>
      <c r="CVK89" s="853"/>
      <c r="CVL89" s="853"/>
      <c r="CVM89" s="853"/>
      <c r="CVN89" s="853"/>
      <c r="CVO89" s="853"/>
      <c r="CVP89" s="853"/>
      <c r="CVQ89" s="853"/>
      <c r="CVR89" s="853"/>
      <c r="CVS89" s="853"/>
      <c r="CVT89" s="853"/>
      <c r="CVU89" s="853"/>
      <c r="CVV89" s="853"/>
      <c r="CVW89" s="853"/>
      <c r="CVX89" s="853"/>
      <c r="CVY89" s="853"/>
      <c r="CVZ89" s="853"/>
      <c r="CWA89" s="853"/>
      <c r="CWB89" s="853"/>
      <c r="CWC89" s="853"/>
      <c r="CWD89" s="853"/>
      <c r="CWE89" s="853"/>
      <c r="CWF89" s="853"/>
      <c r="CWG89" s="853"/>
      <c r="CWH89" s="853"/>
      <c r="CWI89" s="853"/>
      <c r="CWJ89" s="853"/>
      <c r="CWK89" s="853"/>
      <c r="CWL89" s="853"/>
      <c r="CWM89" s="853"/>
      <c r="CWN89" s="853"/>
      <c r="CWO89" s="853"/>
      <c r="CWP89" s="853"/>
      <c r="CWQ89" s="853"/>
      <c r="CWR89" s="853"/>
      <c r="CWS89" s="853"/>
      <c r="CWT89" s="853"/>
      <c r="CWU89" s="853"/>
      <c r="CWV89" s="853"/>
      <c r="CWW89" s="853"/>
      <c r="CWX89" s="853"/>
      <c r="CWY89" s="853"/>
      <c r="CWZ89" s="853"/>
      <c r="CXA89" s="853"/>
      <c r="CXB89" s="853"/>
      <c r="CXC89" s="853"/>
      <c r="CXD89" s="853"/>
      <c r="CXE89" s="853"/>
      <c r="CXF89" s="853"/>
      <c r="CXG89" s="853"/>
      <c r="CXH89" s="853"/>
      <c r="CXI89" s="853"/>
      <c r="CXJ89" s="853"/>
      <c r="CXK89" s="853"/>
      <c r="CXL89" s="853"/>
      <c r="CXM89" s="853"/>
      <c r="CXN89" s="853"/>
      <c r="CXO89" s="853"/>
      <c r="CXP89" s="853"/>
      <c r="CXQ89" s="853"/>
      <c r="CXR89" s="853"/>
      <c r="CXS89" s="853"/>
      <c r="CXT89" s="853"/>
      <c r="CXU89" s="853"/>
      <c r="CXV89" s="853"/>
      <c r="CXW89" s="853"/>
      <c r="CXX89" s="853"/>
      <c r="CXY89" s="853"/>
      <c r="CXZ89" s="853"/>
      <c r="CYA89" s="853"/>
      <c r="CYB89" s="853"/>
      <c r="CYC89" s="853"/>
      <c r="CYD89" s="853"/>
      <c r="CYE89" s="853"/>
      <c r="CYF89" s="853"/>
      <c r="CYG89" s="853"/>
      <c r="CYH89" s="853"/>
      <c r="CYI89" s="853"/>
      <c r="CYJ89" s="853"/>
      <c r="CYK89" s="853"/>
      <c r="CYL89" s="853"/>
      <c r="CYM89" s="853"/>
      <c r="CYN89" s="853"/>
      <c r="CYO89" s="853"/>
      <c r="CYP89" s="853"/>
      <c r="CYQ89" s="853"/>
      <c r="CYR89" s="853"/>
      <c r="CYS89" s="853"/>
      <c r="CYT89" s="853"/>
      <c r="CYU89" s="853"/>
      <c r="CYV89" s="853"/>
      <c r="CYW89" s="853"/>
      <c r="CYX89" s="853"/>
      <c r="CYY89" s="853"/>
      <c r="CYZ89" s="853"/>
      <c r="CZA89" s="853"/>
      <c r="CZB89" s="853"/>
      <c r="CZC89" s="853"/>
      <c r="CZD89" s="853"/>
      <c r="CZE89" s="853"/>
      <c r="CZF89" s="853"/>
      <c r="CZG89" s="853"/>
      <c r="CZH89" s="853"/>
      <c r="CZI89" s="853"/>
      <c r="CZJ89" s="853"/>
      <c r="CZK89" s="853"/>
      <c r="CZL89" s="853"/>
      <c r="CZM89" s="853"/>
      <c r="CZN89" s="853"/>
      <c r="CZO89" s="853"/>
      <c r="CZP89" s="853"/>
      <c r="CZQ89" s="853"/>
      <c r="CZR89" s="853"/>
      <c r="CZS89" s="853"/>
      <c r="CZT89" s="853"/>
      <c r="CZU89" s="853"/>
      <c r="CZV89" s="853"/>
      <c r="CZW89" s="853"/>
      <c r="CZX89" s="853"/>
      <c r="CZY89" s="853"/>
      <c r="CZZ89" s="853"/>
      <c r="DAA89" s="853"/>
      <c r="DAB89" s="853"/>
      <c r="DAC89" s="853"/>
      <c r="DAD89" s="853"/>
      <c r="DAE89" s="853"/>
      <c r="DAF89" s="853"/>
      <c r="DAG89" s="853"/>
      <c r="DAH89" s="853"/>
      <c r="DAI89" s="853"/>
      <c r="DAJ89" s="853"/>
      <c r="DAK89" s="853"/>
      <c r="DAL89" s="853"/>
      <c r="DAM89" s="853"/>
      <c r="DAN89" s="853"/>
      <c r="DAO89" s="853"/>
      <c r="DAP89" s="853"/>
      <c r="DAQ89" s="853"/>
      <c r="DAR89" s="853"/>
      <c r="DAS89" s="853"/>
      <c r="DAT89" s="853"/>
      <c r="DAU89" s="853"/>
      <c r="DAV89" s="853"/>
      <c r="DAW89" s="853"/>
      <c r="DAX89" s="853"/>
      <c r="DAY89" s="853"/>
      <c r="DAZ89" s="853"/>
      <c r="DBA89" s="853"/>
      <c r="DBB89" s="853"/>
      <c r="DBC89" s="853"/>
      <c r="DBD89" s="853"/>
      <c r="DBE89" s="853"/>
      <c r="DBF89" s="853"/>
      <c r="DBG89" s="853"/>
      <c r="DBH89" s="853"/>
      <c r="DBI89" s="853"/>
      <c r="DBJ89" s="853"/>
      <c r="DBK89" s="853"/>
      <c r="DBL89" s="853"/>
      <c r="DBM89" s="853"/>
      <c r="DBN89" s="853"/>
      <c r="DBO89" s="853"/>
      <c r="DBP89" s="853"/>
      <c r="DBQ89" s="853"/>
      <c r="DBR89" s="853"/>
      <c r="DBS89" s="853"/>
      <c r="DBT89" s="853"/>
      <c r="DBU89" s="853"/>
      <c r="DBV89" s="853"/>
      <c r="DBW89" s="853"/>
      <c r="DBX89" s="853"/>
      <c r="DBY89" s="853"/>
      <c r="DBZ89" s="853"/>
      <c r="DCA89" s="853"/>
      <c r="DCB89" s="853"/>
      <c r="DCC89" s="853"/>
      <c r="DCD89" s="853"/>
      <c r="DCE89" s="853"/>
      <c r="DCF89" s="853"/>
      <c r="DCG89" s="853"/>
      <c r="DCH89" s="853"/>
      <c r="DCI89" s="853"/>
      <c r="DCJ89" s="853"/>
      <c r="DCK89" s="853"/>
      <c r="DCL89" s="853"/>
      <c r="DCM89" s="853"/>
      <c r="DCN89" s="853"/>
      <c r="DCO89" s="853"/>
      <c r="DCP89" s="853"/>
      <c r="DCQ89" s="853"/>
      <c r="DCR89" s="853"/>
      <c r="DCS89" s="853"/>
      <c r="DCT89" s="853"/>
      <c r="DCU89" s="853"/>
      <c r="DCV89" s="853"/>
      <c r="DCW89" s="853"/>
      <c r="DCX89" s="853"/>
      <c r="DCY89" s="853"/>
      <c r="DCZ89" s="853"/>
      <c r="DDA89" s="853"/>
      <c r="DDB89" s="853"/>
      <c r="DDC89" s="853"/>
      <c r="DDD89" s="853"/>
      <c r="DDE89" s="853"/>
      <c r="DDF89" s="853"/>
      <c r="DDG89" s="853"/>
      <c r="DDH89" s="853"/>
      <c r="DDI89" s="853"/>
      <c r="DDJ89" s="853"/>
      <c r="DDK89" s="853"/>
      <c r="DDL89" s="853"/>
      <c r="DDM89" s="853"/>
      <c r="DDN89" s="853"/>
      <c r="DDO89" s="853"/>
      <c r="DDP89" s="853"/>
      <c r="DDQ89" s="853"/>
      <c r="DDR89" s="853"/>
      <c r="DDS89" s="853"/>
      <c r="DDT89" s="853"/>
      <c r="DDU89" s="853"/>
      <c r="DDV89" s="853"/>
      <c r="DDW89" s="853"/>
      <c r="DDX89" s="853"/>
      <c r="DDY89" s="853"/>
      <c r="DDZ89" s="853"/>
      <c r="DEA89" s="853"/>
      <c r="DEB89" s="853"/>
      <c r="DEC89" s="853"/>
      <c r="DED89" s="853"/>
      <c r="DEE89" s="853"/>
      <c r="DEF89" s="853"/>
      <c r="DEG89" s="853"/>
      <c r="DEH89" s="853"/>
      <c r="DEI89" s="853"/>
      <c r="DEJ89" s="853"/>
      <c r="DEK89" s="853"/>
      <c r="DEL89" s="853"/>
      <c r="DEM89" s="853"/>
      <c r="DEN89" s="853"/>
      <c r="DEO89" s="853"/>
      <c r="DEP89" s="853"/>
      <c r="DEQ89" s="853"/>
      <c r="DER89" s="853"/>
      <c r="DES89" s="853"/>
      <c r="DET89" s="853"/>
      <c r="DEU89" s="853"/>
      <c r="DEV89" s="853"/>
      <c r="DEW89" s="853"/>
      <c r="DEX89" s="853"/>
      <c r="DEY89" s="853"/>
      <c r="DEZ89" s="853"/>
      <c r="DFA89" s="853"/>
      <c r="DFB89" s="853"/>
      <c r="DFC89" s="853"/>
      <c r="DFD89" s="853"/>
      <c r="DFE89" s="853"/>
      <c r="DFF89" s="853"/>
      <c r="DFG89" s="853"/>
      <c r="DFH89" s="853"/>
      <c r="DFI89" s="853"/>
      <c r="DFJ89" s="853"/>
      <c r="DFK89" s="853"/>
      <c r="DFL89" s="853"/>
      <c r="DFM89" s="853"/>
      <c r="DFN89" s="853"/>
      <c r="DFO89" s="853"/>
      <c r="DFP89" s="853"/>
      <c r="DFQ89" s="853"/>
      <c r="DFR89" s="853"/>
      <c r="DFS89" s="853"/>
      <c r="DFT89" s="853"/>
      <c r="DFU89" s="853"/>
      <c r="DFV89" s="853"/>
      <c r="DFW89" s="853"/>
      <c r="DFX89" s="853"/>
      <c r="DFY89" s="853"/>
      <c r="DFZ89" s="853"/>
      <c r="DGA89" s="853"/>
      <c r="DGB89" s="853"/>
      <c r="DGC89" s="853"/>
      <c r="DGD89" s="853"/>
      <c r="DGE89" s="853"/>
      <c r="DGF89" s="853"/>
      <c r="DGG89" s="853"/>
      <c r="DGH89" s="853"/>
      <c r="DGI89" s="853"/>
      <c r="DGJ89" s="853"/>
      <c r="DGK89" s="853"/>
      <c r="DGL89" s="853"/>
      <c r="DGM89" s="853"/>
      <c r="DGN89" s="853"/>
      <c r="DGO89" s="853"/>
      <c r="DGP89" s="853"/>
      <c r="DGQ89" s="853"/>
      <c r="DGR89" s="853"/>
      <c r="DGS89" s="853"/>
      <c r="DGT89" s="853"/>
      <c r="DGU89" s="853"/>
      <c r="DGV89" s="853"/>
      <c r="DGW89" s="853"/>
      <c r="DGX89" s="853"/>
      <c r="DGY89" s="853"/>
      <c r="DGZ89" s="853"/>
      <c r="DHA89" s="853"/>
      <c r="DHB89" s="853"/>
      <c r="DHC89" s="853"/>
      <c r="DHD89" s="853"/>
      <c r="DHE89" s="853"/>
      <c r="DHF89" s="853"/>
      <c r="DHG89" s="853"/>
      <c r="DHH89" s="853"/>
      <c r="DHI89" s="853"/>
      <c r="DHJ89" s="853"/>
      <c r="DHK89" s="853"/>
      <c r="DHL89" s="853"/>
      <c r="DHM89" s="853"/>
      <c r="DHN89" s="853"/>
      <c r="DHO89" s="853"/>
      <c r="DHP89" s="853"/>
      <c r="DHQ89" s="853"/>
      <c r="DHR89" s="853"/>
      <c r="DHS89" s="853"/>
      <c r="DHT89" s="853"/>
      <c r="DHU89" s="853"/>
      <c r="DHV89" s="853"/>
      <c r="DHW89" s="853"/>
      <c r="DHX89" s="853"/>
      <c r="DHY89" s="853"/>
      <c r="DHZ89" s="853"/>
      <c r="DIA89" s="853"/>
      <c r="DIB89" s="853"/>
      <c r="DIC89" s="853"/>
      <c r="DID89" s="853"/>
      <c r="DIE89" s="853"/>
      <c r="DIF89" s="853"/>
      <c r="DIG89" s="853"/>
      <c r="DIH89" s="853"/>
      <c r="DII89" s="853"/>
      <c r="DIJ89" s="853"/>
      <c r="DIK89" s="853"/>
      <c r="DIL89" s="853"/>
      <c r="DIM89" s="853"/>
      <c r="DIN89" s="853"/>
      <c r="DIO89" s="853"/>
      <c r="DIP89" s="853"/>
      <c r="DIQ89" s="853"/>
      <c r="DIR89" s="853"/>
      <c r="DIS89" s="853"/>
      <c r="DIT89" s="853"/>
      <c r="DIU89" s="853"/>
      <c r="DIV89" s="853"/>
      <c r="DIW89" s="853"/>
      <c r="DIX89" s="853"/>
      <c r="DIY89" s="853"/>
      <c r="DIZ89" s="853"/>
      <c r="DJA89" s="853"/>
      <c r="DJB89" s="853"/>
      <c r="DJC89" s="853"/>
      <c r="DJD89" s="853"/>
      <c r="DJE89" s="853"/>
      <c r="DJF89" s="853"/>
      <c r="DJG89" s="853"/>
      <c r="DJH89" s="853"/>
      <c r="DJI89" s="853"/>
      <c r="DJJ89" s="853"/>
      <c r="DJK89" s="853"/>
      <c r="DJL89" s="853"/>
      <c r="DJM89" s="853"/>
      <c r="DJN89" s="853"/>
      <c r="DJO89" s="853"/>
      <c r="DJP89" s="853"/>
      <c r="DJQ89" s="853"/>
      <c r="DJR89" s="853"/>
      <c r="DJS89" s="853"/>
      <c r="DJT89" s="853"/>
      <c r="DJU89" s="853"/>
      <c r="DJV89" s="853"/>
      <c r="DJW89" s="853"/>
      <c r="DJX89" s="853"/>
      <c r="DJY89" s="853"/>
      <c r="DJZ89" s="853"/>
      <c r="DKA89" s="853"/>
      <c r="DKB89" s="853"/>
      <c r="DKC89" s="853"/>
      <c r="DKD89" s="853"/>
      <c r="DKE89" s="853"/>
      <c r="DKF89" s="853"/>
      <c r="DKG89" s="853"/>
      <c r="DKH89" s="853"/>
      <c r="DKI89" s="853"/>
      <c r="DKJ89" s="853"/>
      <c r="DKK89" s="853"/>
      <c r="DKL89" s="853"/>
      <c r="DKM89" s="853"/>
      <c r="DKN89" s="853"/>
      <c r="DKO89" s="853"/>
      <c r="DKP89" s="853"/>
      <c r="DKQ89" s="853"/>
      <c r="DKR89" s="853"/>
      <c r="DKS89" s="853"/>
      <c r="DKT89" s="853"/>
      <c r="DKU89" s="853"/>
      <c r="DKV89" s="853"/>
      <c r="DKW89" s="853"/>
      <c r="DKX89" s="853"/>
      <c r="DKY89" s="853"/>
      <c r="DKZ89" s="853"/>
      <c r="DLA89" s="853"/>
      <c r="DLB89" s="853"/>
      <c r="DLC89" s="853"/>
      <c r="DLD89" s="853"/>
      <c r="DLE89" s="853"/>
      <c r="DLF89" s="853"/>
      <c r="DLG89" s="853"/>
      <c r="DLH89" s="853"/>
      <c r="DLI89" s="853"/>
      <c r="DLJ89" s="853"/>
      <c r="DLK89" s="853"/>
      <c r="DLL89" s="853"/>
      <c r="DLM89" s="853"/>
      <c r="DLN89" s="853"/>
      <c r="DLO89" s="853"/>
      <c r="DLP89" s="853"/>
      <c r="DLQ89" s="853"/>
      <c r="DLR89" s="853"/>
      <c r="DLS89" s="853"/>
      <c r="DLT89" s="853"/>
      <c r="DLU89" s="853"/>
      <c r="DLV89" s="853"/>
      <c r="DLW89" s="853"/>
      <c r="DLX89" s="853"/>
      <c r="DLY89" s="853"/>
      <c r="DLZ89" s="853"/>
      <c r="DMA89" s="853"/>
      <c r="DMB89" s="853"/>
      <c r="DMC89" s="853"/>
      <c r="DMD89" s="853"/>
      <c r="DME89" s="853"/>
      <c r="DMF89" s="853"/>
      <c r="DMG89" s="853"/>
      <c r="DMH89" s="853"/>
      <c r="DMI89" s="853"/>
      <c r="DMJ89" s="853"/>
      <c r="DMK89" s="853"/>
      <c r="DML89" s="853"/>
      <c r="DMM89" s="853"/>
      <c r="DMN89" s="853"/>
      <c r="DMO89" s="853"/>
      <c r="DMP89" s="853"/>
      <c r="DMQ89" s="853"/>
      <c r="DMR89" s="853"/>
      <c r="DMS89" s="853"/>
      <c r="DMT89" s="853"/>
      <c r="DMU89" s="853"/>
      <c r="DMV89" s="853"/>
      <c r="DMW89" s="853"/>
      <c r="DMX89" s="853"/>
      <c r="DMY89" s="853"/>
      <c r="DMZ89" s="853"/>
      <c r="DNA89" s="853"/>
      <c r="DNB89" s="853"/>
      <c r="DNC89" s="853"/>
      <c r="DND89" s="853"/>
      <c r="DNE89" s="853"/>
      <c r="DNF89" s="853"/>
      <c r="DNG89" s="853"/>
      <c r="DNH89" s="853"/>
      <c r="DNI89" s="853"/>
      <c r="DNJ89" s="853"/>
      <c r="DNK89" s="853"/>
      <c r="DNL89" s="853"/>
      <c r="DNM89" s="853"/>
      <c r="DNN89" s="853"/>
      <c r="DNO89" s="853"/>
      <c r="DNP89" s="853"/>
      <c r="DNQ89" s="853"/>
      <c r="DNR89" s="853"/>
      <c r="DNS89" s="853"/>
      <c r="DNT89" s="853"/>
      <c r="DNU89" s="853"/>
      <c r="DNV89" s="853"/>
      <c r="DNW89" s="853"/>
      <c r="DNX89" s="853"/>
      <c r="DNY89" s="853"/>
      <c r="DNZ89" s="853"/>
      <c r="DOA89" s="853"/>
      <c r="DOB89" s="853"/>
      <c r="DOC89" s="853"/>
      <c r="DOD89" s="853"/>
      <c r="DOE89" s="853"/>
      <c r="DOF89" s="853"/>
      <c r="DOG89" s="853"/>
      <c r="DOH89" s="853"/>
      <c r="DOI89" s="853"/>
      <c r="DOJ89" s="853"/>
      <c r="DOK89" s="853"/>
      <c r="DOL89" s="853"/>
      <c r="DOM89" s="853"/>
      <c r="DON89" s="853"/>
      <c r="DOO89" s="853"/>
      <c r="DOP89" s="853"/>
      <c r="DOQ89" s="853"/>
      <c r="DOR89" s="853"/>
      <c r="DOS89" s="853"/>
      <c r="DOT89" s="853"/>
      <c r="DOU89" s="853"/>
      <c r="DOV89" s="853"/>
      <c r="DOW89" s="853"/>
      <c r="DOX89" s="853"/>
      <c r="DOY89" s="853"/>
      <c r="DOZ89" s="853"/>
      <c r="DPA89" s="853"/>
      <c r="DPB89" s="853"/>
      <c r="DPC89" s="853"/>
      <c r="DPD89" s="853"/>
      <c r="DPE89" s="853"/>
      <c r="DPF89" s="853"/>
      <c r="DPG89" s="853"/>
      <c r="DPH89" s="853"/>
      <c r="DPI89" s="853"/>
      <c r="DPJ89" s="853"/>
      <c r="DPK89" s="853"/>
      <c r="DPL89" s="853"/>
      <c r="DPM89" s="853"/>
      <c r="DPN89" s="853"/>
      <c r="DPO89" s="853"/>
      <c r="DPP89" s="853"/>
      <c r="DPQ89" s="853"/>
      <c r="DPR89" s="853"/>
      <c r="DPS89" s="853"/>
      <c r="DPT89" s="853"/>
      <c r="DPU89" s="853"/>
      <c r="DPV89" s="853"/>
      <c r="DPW89" s="853"/>
      <c r="DPX89" s="853"/>
      <c r="DPY89" s="853"/>
      <c r="DPZ89" s="853"/>
      <c r="DQA89" s="853"/>
      <c r="DQB89" s="853"/>
      <c r="DQC89" s="853"/>
      <c r="DQD89" s="853"/>
      <c r="DQE89" s="853"/>
      <c r="DQF89" s="853"/>
      <c r="DQG89" s="853"/>
      <c r="DQH89" s="853"/>
      <c r="DQI89" s="853"/>
      <c r="DQJ89" s="853"/>
      <c r="DQK89" s="853"/>
      <c r="DQL89" s="853"/>
      <c r="DQM89" s="853"/>
      <c r="DQN89" s="853"/>
      <c r="DQO89" s="853"/>
      <c r="DQP89" s="853"/>
      <c r="DQQ89" s="853"/>
      <c r="DQR89" s="853"/>
      <c r="DQS89" s="853"/>
      <c r="DQT89" s="853"/>
      <c r="DQU89" s="853"/>
      <c r="DQV89" s="853"/>
      <c r="DQW89" s="853"/>
      <c r="DQX89" s="853"/>
      <c r="DQY89" s="853"/>
      <c r="DQZ89" s="853"/>
      <c r="DRA89" s="853"/>
      <c r="DRB89" s="853"/>
      <c r="DRC89" s="853"/>
      <c r="DRD89" s="853"/>
      <c r="DRE89" s="853"/>
      <c r="DRF89" s="853"/>
      <c r="DRG89" s="853"/>
      <c r="DRH89" s="853"/>
      <c r="DRI89" s="853"/>
      <c r="DRJ89" s="853"/>
      <c r="DRK89" s="853"/>
      <c r="DRL89" s="853"/>
      <c r="DRM89" s="853"/>
      <c r="DRN89" s="853"/>
      <c r="DRO89" s="853"/>
      <c r="DRP89" s="853"/>
      <c r="DRQ89" s="853"/>
      <c r="DRR89" s="853"/>
      <c r="DRS89" s="853"/>
      <c r="DRT89" s="853"/>
      <c r="DRU89" s="853"/>
      <c r="DRV89" s="853"/>
      <c r="DRW89" s="853"/>
      <c r="DRX89" s="853"/>
      <c r="DRY89" s="853"/>
      <c r="DRZ89" s="853"/>
      <c r="DSA89" s="853"/>
      <c r="DSB89" s="853"/>
      <c r="DSC89" s="853"/>
      <c r="DSD89" s="853"/>
      <c r="DSE89" s="853"/>
      <c r="DSF89" s="853"/>
      <c r="DSG89" s="853"/>
      <c r="DSH89" s="853"/>
      <c r="DSI89" s="853"/>
      <c r="DSJ89" s="853"/>
      <c r="DSK89" s="853"/>
      <c r="DSL89" s="853"/>
      <c r="DSM89" s="853"/>
      <c r="DSN89" s="853"/>
      <c r="DSO89" s="853"/>
      <c r="DSP89" s="853"/>
      <c r="DSQ89" s="853"/>
      <c r="DSR89" s="853"/>
      <c r="DSS89" s="853"/>
      <c r="DST89" s="853"/>
      <c r="DSU89" s="853"/>
      <c r="DSV89" s="853"/>
      <c r="DSW89" s="853"/>
      <c r="DSX89" s="853"/>
      <c r="DSY89" s="853"/>
      <c r="DSZ89" s="853"/>
      <c r="DTA89" s="853"/>
      <c r="DTB89" s="853"/>
      <c r="DTC89" s="853"/>
      <c r="DTD89" s="853"/>
      <c r="DTE89" s="853"/>
      <c r="DTF89" s="853"/>
      <c r="DTG89" s="853"/>
      <c r="DTH89" s="853"/>
      <c r="DTI89" s="853"/>
      <c r="DTJ89" s="853"/>
      <c r="DTK89" s="853"/>
      <c r="DTL89" s="853"/>
      <c r="DTM89" s="853"/>
      <c r="DTN89" s="853"/>
      <c r="DTO89" s="853"/>
      <c r="DTP89" s="853"/>
      <c r="DTQ89" s="853"/>
      <c r="DTR89" s="853"/>
      <c r="DTS89" s="853"/>
      <c r="DTT89" s="853"/>
      <c r="DTU89" s="853"/>
      <c r="DTV89" s="853"/>
      <c r="DTW89" s="853"/>
      <c r="DTX89" s="853"/>
      <c r="DTY89" s="853"/>
      <c r="DTZ89" s="853"/>
      <c r="DUA89" s="853"/>
      <c r="DUB89" s="853"/>
      <c r="DUC89" s="853"/>
      <c r="DUD89" s="853"/>
      <c r="DUE89" s="853"/>
      <c r="DUF89" s="853"/>
      <c r="DUG89" s="853"/>
      <c r="DUH89" s="853"/>
      <c r="DUI89" s="853"/>
      <c r="DUJ89" s="853"/>
      <c r="DUK89" s="853"/>
      <c r="DUL89" s="853"/>
      <c r="DUM89" s="853"/>
      <c r="DUN89" s="853"/>
      <c r="DUO89" s="853"/>
      <c r="DUP89" s="853"/>
      <c r="DUQ89" s="853"/>
      <c r="DUR89" s="853"/>
      <c r="DUS89" s="853"/>
      <c r="DUT89" s="853"/>
      <c r="DUU89" s="853"/>
      <c r="DUV89" s="853"/>
      <c r="DUW89" s="853"/>
      <c r="DUX89" s="853"/>
      <c r="DUY89" s="853"/>
      <c r="DUZ89" s="853"/>
      <c r="DVA89" s="853"/>
      <c r="DVB89" s="853"/>
      <c r="DVC89" s="853"/>
      <c r="DVD89" s="853"/>
      <c r="DVE89" s="853"/>
      <c r="DVF89" s="853"/>
      <c r="DVG89" s="853"/>
      <c r="DVH89" s="853"/>
      <c r="DVI89" s="853"/>
      <c r="DVJ89" s="853"/>
      <c r="DVK89" s="853"/>
      <c r="DVL89" s="853"/>
      <c r="DVM89" s="853"/>
      <c r="DVN89" s="853"/>
      <c r="DVO89" s="853"/>
      <c r="DVP89" s="853"/>
      <c r="DVQ89" s="853"/>
      <c r="DVR89" s="853"/>
      <c r="DVS89" s="853"/>
      <c r="DVT89" s="853"/>
      <c r="DVU89" s="853"/>
      <c r="DVV89" s="853"/>
      <c r="DVW89" s="853"/>
      <c r="DVX89" s="853"/>
      <c r="DVY89" s="853"/>
      <c r="DVZ89" s="853"/>
      <c r="DWA89" s="853"/>
      <c r="DWB89" s="853"/>
      <c r="DWC89" s="853"/>
      <c r="DWD89" s="853"/>
      <c r="DWE89" s="853"/>
      <c r="DWF89" s="853"/>
      <c r="DWG89" s="853"/>
      <c r="DWH89" s="853"/>
      <c r="DWI89" s="853"/>
      <c r="DWJ89" s="853"/>
      <c r="DWK89" s="853"/>
      <c r="DWL89" s="853"/>
      <c r="DWM89" s="853"/>
      <c r="DWN89" s="853"/>
      <c r="DWO89" s="853"/>
      <c r="DWP89" s="853"/>
      <c r="DWQ89" s="853"/>
      <c r="DWR89" s="853"/>
      <c r="DWS89" s="853"/>
      <c r="DWT89" s="853"/>
      <c r="DWU89" s="853"/>
      <c r="DWV89" s="853"/>
      <c r="DWW89" s="853"/>
      <c r="DWX89" s="853"/>
      <c r="DWY89" s="853"/>
      <c r="DWZ89" s="853"/>
      <c r="DXA89" s="853"/>
      <c r="DXB89" s="853"/>
      <c r="DXC89" s="853"/>
      <c r="DXD89" s="853"/>
      <c r="DXE89" s="853"/>
      <c r="DXF89" s="853"/>
      <c r="DXG89" s="853"/>
      <c r="DXH89" s="853"/>
      <c r="DXI89" s="853"/>
      <c r="DXJ89" s="853"/>
      <c r="DXK89" s="853"/>
      <c r="DXL89" s="853"/>
      <c r="DXM89" s="853"/>
      <c r="DXN89" s="853"/>
      <c r="DXO89" s="853"/>
      <c r="DXP89" s="853"/>
      <c r="DXQ89" s="853"/>
      <c r="DXR89" s="853"/>
      <c r="DXS89" s="853"/>
      <c r="DXT89" s="853"/>
      <c r="DXU89" s="853"/>
      <c r="DXV89" s="853"/>
      <c r="DXW89" s="853"/>
      <c r="DXX89" s="853"/>
      <c r="DXY89" s="853"/>
      <c r="DXZ89" s="853"/>
      <c r="DYA89" s="853"/>
      <c r="DYB89" s="853"/>
      <c r="DYC89" s="853"/>
      <c r="DYD89" s="853"/>
      <c r="DYE89" s="853"/>
      <c r="DYF89" s="853"/>
      <c r="DYG89" s="853"/>
      <c r="DYH89" s="853"/>
      <c r="DYI89" s="853"/>
      <c r="DYJ89" s="853"/>
      <c r="DYK89" s="853"/>
      <c r="DYL89" s="853"/>
      <c r="DYM89" s="853"/>
      <c r="DYN89" s="853"/>
      <c r="DYO89" s="853"/>
      <c r="DYP89" s="853"/>
      <c r="DYQ89" s="853"/>
      <c r="DYR89" s="853"/>
      <c r="DYS89" s="853"/>
      <c r="DYT89" s="853"/>
      <c r="DYU89" s="853"/>
      <c r="DYV89" s="853"/>
      <c r="DYW89" s="853"/>
      <c r="DYX89" s="853"/>
      <c r="DYY89" s="853"/>
      <c r="DYZ89" s="853"/>
      <c r="DZA89" s="853"/>
      <c r="DZB89" s="853"/>
      <c r="DZC89" s="853"/>
      <c r="DZD89" s="853"/>
      <c r="DZE89" s="853"/>
      <c r="DZF89" s="853"/>
      <c r="DZG89" s="853"/>
      <c r="DZH89" s="853"/>
      <c r="DZI89" s="853"/>
      <c r="DZJ89" s="853"/>
      <c r="DZK89" s="853"/>
      <c r="DZL89" s="853"/>
      <c r="DZM89" s="853"/>
      <c r="DZN89" s="853"/>
      <c r="DZO89" s="853"/>
      <c r="DZP89" s="853"/>
      <c r="DZQ89" s="853"/>
      <c r="DZR89" s="853"/>
      <c r="DZS89" s="853"/>
      <c r="DZT89" s="853"/>
      <c r="DZU89" s="853"/>
      <c r="DZV89" s="853"/>
      <c r="DZW89" s="853"/>
      <c r="DZX89" s="853"/>
      <c r="DZY89" s="853"/>
      <c r="DZZ89" s="853"/>
      <c r="EAA89" s="853"/>
      <c r="EAB89" s="853"/>
      <c r="EAC89" s="853"/>
      <c r="EAD89" s="853"/>
      <c r="EAE89" s="853"/>
      <c r="EAF89" s="853"/>
      <c r="EAG89" s="853"/>
      <c r="EAH89" s="853"/>
      <c r="EAI89" s="853"/>
      <c r="EAJ89" s="853"/>
      <c r="EAK89" s="853"/>
      <c r="EAL89" s="853"/>
      <c r="EAM89" s="853"/>
      <c r="EAN89" s="853"/>
      <c r="EAO89" s="853"/>
      <c r="EAP89" s="853"/>
      <c r="EAQ89" s="853"/>
      <c r="EAR89" s="853"/>
      <c r="EAS89" s="853"/>
      <c r="EAT89" s="853"/>
      <c r="EAU89" s="853"/>
      <c r="EAV89" s="853"/>
      <c r="EAW89" s="853"/>
      <c r="EAX89" s="853"/>
      <c r="EAY89" s="853"/>
      <c r="EAZ89" s="853"/>
      <c r="EBA89" s="853"/>
      <c r="EBB89" s="853"/>
      <c r="EBC89" s="853"/>
      <c r="EBD89" s="853"/>
      <c r="EBE89" s="853"/>
      <c r="EBF89" s="853"/>
      <c r="EBG89" s="853"/>
      <c r="EBH89" s="853"/>
      <c r="EBI89" s="853"/>
      <c r="EBJ89" s="853"/>
      <c r="EBK89" s="853"/>
      <c r="EBL89" s="853"/>
      <c r="EBM89" s="853"/>
      <c r="EBN89" s="853"/>
      <c r="EBO89" s="853"/>
      <c r="EBP89" s="853"/>
      <c r="EBQ89" s="853"/>
      <c r="EBR89" s="853"/>
      <c r="EBS89" s="853"/>
      <c r="EBT89" s="853"/>
      <c r="EBU89" s="853"/>
      <c r="EBV89" s="853"/>
      <c r="EBW89" s="853"/>
      <c r="EBX89" s="853"/>
      <c r="EBY89" s="853"/>
      <c r="EBZ89" s="853"/>
      <c r="ECA89" s="853"/>
      <c r="ECB89" s="853"/>
      <c r="ECC89" s="853"/>
      <c r="ECD89" s="853"/>
      <c r="ECE89" s="853"/>
      <c r="ECF89" s="853"/>
      <c r="ECG89" s="853"/>
      <c r="ECH89" s="853"/>
      <c r="ECI89" s="853"/>
      <c r="ECJ89" s="853"/>
      <c r="ECK89" s="853"/>
      <c r="ECL89" s="853"/>
      <c r="ECM89" s="853"/>
      <c r="ECN89" s="853"/>
      <c r="ECO89" s="853"/>
      <c r="ECP89" s="853"/>
      <c r="ECQ89" s="853"/>
      <c r="ECR89" s="853"/>
      <c r="ECS89" s="853"/>
      <c r="ECT89" s="853"/>
      <c r="ECU89" s="853"/>
      <c r="ECV89" s="853"/>
      <c r="ECW89" s="853"/>
      <c r="ECX89" s="853"/>
      <c r="ECY89" s="853"/>
      <c r="ECZ89" s="853"/>
      <c r="EDA89" s="853"/>
      <c r="EDB89" s="853"/>
      <c r="EDC89" s="853"/>
      <c r="EDD89" s="853"/>
      <c r="EDE89" s="853"/>
      <c r="EDF89" s="853"/>
      <c r="EDG89" s="853"/>
      <c r="EDH89" s="853"/>
      <c r="EDI89" s="853"/>
      <c r="EDJ89" s="853"/>
      <c r="EDK89" s="853"/>
      <c r="EDL89" s="853"/>
      <c r="EDM89" s="853"/>
      <c r="EDN89" s="853"/>
      <c r="EDO89" s="853"/>
      <c r="EDP89" s="853"/>
      <c r="EDQ89" s="853"/>
      <c r="EDR89" s="853"/>
      <c r="EDS89" s="853"/>
      <c r="EDT89" s="853"/>
      <c r="EDU89" s="853"/>
      <c r="EDV89" s="853"/>
      <c r="EDW89" s="853"/>
      <c r="EDX89" s="853"/>
      <c r="EDY89" s="853"/>
      <c r="EDZ89" s="853"/>
      <c r="EEA89" s="853"/>
      <c r="EEB89" s="853"/>
      <c r="EEC89" s="853"/>
      <c r="EED89" s="853"/>
      <c r="EEE89" s="853"/>
      <c r="EEF89" s="853"/>
      <c r="EEG89" s="853"/>
      <c r="EEH89" s="853"/>
      <c r="EEI89" s="853"/>
      <c r="EEJ89" s="853"/>
      <c r="EEK89" s="853"/>
      <c r="EEL89" s="853"/>
      <c r="EEM89" s="853"/>
      <c r="EEN89" s="853"/>
      <c r="EEO89" s="853"/>
      <c r="EEP89" s="853"/>
      <c r="EEQ89" s="853"/>
      <c r="EER89" s="853"/>
      <c r="EES89" s="853"/>
      <c r="EET89" s="853"/>
      <c r="EEU89" s="853"/>
      <c r="EEV89" s="853"/>
      <c r="EEW89" s="853"/>
      <c r="EEX89" s="853"/>
      <c r="EEY89" s="853"/>
      <c r="EEZ89" s="853"/>
      <c r="EFA89" s="853"/>
      <c r="EFB89" s="853"/>
      <c r="EFC89" s="853"/>
      <c r="EFD89" s="853"/>
      <c r="EFE89" s="853"/>
      <c r="EFF89" s="853"/>
      <c r="EFG89" s="853"/>
      <c r="EFH89" s="853"/>
      <c r="EFI89" s="853"/>
      <c r="EFJ89" s="853"/>
      <c r="EFK89" s="853"/>
      <c r="EFL89" s="853"/>
      <c r="EFM89" s="853"/>
      <c r="EFN89" s="853"/>
      <c r="EFO89" s="853"/>
      <c r="EFP89" s="853"/>
      <c r="EFQ89" s="853"/>
      <c r="EFR89" s="853"/>
      <c r="EFS89" s="853"/>
      <c r="EFT89" s="853"/>
      <c r="EFU89" s="853"/>
      <c r="EFV89" s="853"/>
      <c r="EFW89" s="853"/>
      <c r="EFX89" s="853"/>
      <c r="EFY89" s="853"/>
      <c r="EFZ89" s="853"/>
      <c r="EGA89" s="853"/>
      <c r="EGB89" s="853"/>
      <c r="EGC89" s="853"/>
      <c r="EGD89" s="853"/>
      <c r="EGE89" s="853"/>
      <c r="EGF89" s="853"/>
      <c r="EGG89" s="853"/>
      <c r="EGH89" s="853"/>
      <c r="EGI89" s="853"/>
      <c r="EGJ89" s="853"/>
      <c r="EGK89" s="853"/>
      <c r="EGL89" s="853"/>
      <c r="EGM89" s="853"/>
      <c r="EGN89" s="853"/>
      <c r="EGO89" s="853"/>
      <c r="EGP89" s="853"/>
      <c r="EGQ89" s="853"/>
      <c r="EGR89" s="853"/>
      <c r="EGS89" s="853"/>
      <c r="EGT89" s="853"/>
      <c r="EGU89" s="853"/>
      <c r="EGV89" s="853"/>
      <c r="EGW89" s="853"/>
      <c r="EGX89" s="853"/>
      <c r="EGY89" s="853"/>
      <c r="EGZ89" s="853"/>
      <c r="EHA89" s="853"/>
      <c r="EHB89" s="853"/>
      <c r="EHC89" s="853"/>
      <c r="EHD89" s="853"/>
      <c r="EHE89" s="853"/>
      <c r="EHF89" s="853"/>
      <c r="EHG89" s="853"/>
      <c r="EHH89" s="853"/>
      <c r="EHI89" s="853"/>
      <c r="EHJ89" s="853"/>
      <c r="EHK89" s="853"/>
      <c r="EHL89" s="853"/>
      <c r="EHM89" s="853"/>
      <c r="EHN89" s="853"/>
      <c r="EHO89" s="853"/>
      <c r="EHP89" s="853"/>
      <c r="EHQ89" s="853"/>
      <c r="EHR89" s="853"/>
      <c r="EHS89" s="853"/>
      <c r="EHT89" s="853"/>
      <c r="EHU89" s="853"/>
      <c r="EHV89" s="853"/>
      <c r="EHW89" s="853"/>
      <c r="EHX89" s="853"/>
      <c r="EHY89" s="853"/>
      <c r="EHZ89" s="853"/>
      <c r="EIA89" s="853"/>
      <c r="EIB89" s="853"/>
      <c r="EIC89" s="853"/>
      <c r="EID89" s="853"/>
      <c r="EIE89" s="853"/>
      <c r="EIF89" s="853"/>
      <c r="EIG89" s="853"/>
      <c r="EIH89" s="853"/>
      <c r="EII89" s="853"/>
      <c r="EIJ89" s="853"/>
      <c r="EIK89" s="853"/>
      <c r="EIL89" s="853"/>
      <c r="EIM89" s="853"/>
      <c r="EIN89" s="853"/>
      <c r="EIO89" s="853"/>
      <c r="EIP89" s="853"/>
      <c r="EIQ89" s="853"/>
      <c r="EIR89" s="853"/>
      <c r="EIS89" s="853"/>
      <c r="EIT89" s="853"/>
      <c r="EIU89" s="853"/>
      <c r="EIV89" s="853"/>
      <c r="EIW89" s="853"/>
      <c r="EIX89" s="853"/>
      <c r="EIY89" s="853"/>
      <c r="EIZ89" s="853"/>
      <c r="EJA89" s="853"/>
      <c r="EJB89" s="853"/>
      <c r="EJC89" s="853"/>
      <c r="EJD89" s="853"/>
      <c r="EJE89" s="853"/>
      <c r="EJF89" s="853"/>
      <c r="EJG89" s="853"/>
      <c r="EJH89" s="853"/>
      <c r="EJI89" s="853"/>
      <c r="EJJ89" s="853"/>
      <c r="EJK89" s="853"/>
      <c r="EJL89" s="853"/>
      <c r="EJM89" s="853"/>
      <c r="EJN89" s="853"/>
      <c r="EJO89" s="853"/>
      <c r="EJP89" s="853"/>
      <c r="EJQ89" s="853"/>
      <c r="EJR89" s="853"/>
      <c r="EJS89" s="853"/>
      <c r="EJT89" s="853"/>
      <c r="EJU89" s="853"/>
      <c r="EJV89" s="853"/>
      <c r="EJW89" s="853"/>
      <c r="EJX89" s="853"/>
      <c r="EJY89" s="853"/>
      <c r="EJZ89" s="853"/>
      <c r="EKA89" s="853"/>
      <c r="EKB89" s="853"/>
      <c r="EKC89" s="853"/>
      <c r="EKD89" s="853"/>
      <c r="EKE89" s="853"/>
      <c r="EKF89" s="853"/>
      <c r="EKG89" s="853"/>
      <c r="EKH89" s="853"/>
      <c r="EKI89" s="853"/>
      <c r="EKJ89" s="853"/>
      <c r="EKK89" s="853"/>
      <c r="EKL89" s="853"/>
      <c r="EKM89" s="853"/>
      <c r="EKN89" s="853"/>
      <c r="EKO89" s="853"/>
      <c r="EKP89" s="853"/>
      <c r="EKQ89" s="853"/>
      <c r="EKR89" s="853"/>
      <c r="EKS89" s="853"/>
      <c r="EKT89" s="853"/>
      <c r="EKU89" s="853"/>
      <c r="EKV89" s="853"/>
      <c r="EKW89" s="853"/>
      <c r="EKX89" s="853"/>
      <c r="EKY89" s="853"/>
      <c r="EKZ89" s="853"/>
      <c r="ELA89" s="853"/>
      <c r="ELB89" s="853"/>
      <c r="ELC89" s="853"/>
      <c r="ELD89" s="853"/>
      <c r="ELE89" s="853"/>
      <c r="ELF89" s="853"/>
      <c r="ELG89" s="853"/>
      <c r="ELH89" s="853"/>
      <c r="ELI89" s="853"/>
      <c r="ELJ89" s="853"/>
      <c r="ELK89" s="853"/>
      <c r="ELL89" s="853"/>
      <c r="ELM89" s="853"/>
      <c r="ELN89" s="853"/>
      <c r="ELO89" s="853"/>
      <c r="ELP89" s="853"/>
      <c r="ELQ89" s="853"/>
      <c r="ELR89" s="853"/>
      <c r="ELS89" s="853"/>
      <c r="ELT89" s="853"/>
      <c r="ELU89" s="853"/>
      <c r="ELV89" s="853"/>
      <c r="ELW89" s="853"/>
      <c r="ELX89" s="853"/>
      <c r="ELY89" s="853"/>
      <c r="ELZ89" s="853"/>
      <c r="EMA89" s="853"/>
      <c r="EMB89" s="853"/>
      <c r="EMC89" s="853"/>
      <c r="EMD89" s="853"/>
      <c r="EME89" s="853"/>
      <c r="EMF89" s="853"/>
      <c r="EMG89" s="853"/>
      <c r="EMH89" s="853"/>
      <c r="EMI89" s="853"/>
      <c r="EMJ89" s="853"/>
      <c r="EMK89" s="853"/>
      <c r="EML89" s="853"/>
      <c r="EMM89" s="853"/>
      <c r="EMN89" s="853"/>
      <c r="EMO89" s="853"/>
      <c r="EMP89" s="853"/>
      <c r="EMQ89" s="853"/>
      <c r="EMR89" s="853"/>
      <c r="EMS89" s="853"/>
      <c r="EMT89" s="853"/>
      <c r="EMU89" s="853"/>
      <c r="EMV89" s="853"/>
      <c r="EMW89" s="853"/>
      <c r="EMX89" s="853"/>
      <c r="EMY89" s="853"/>
      <c r="EMZ89" s="853"/>
      <c r="ENA89" s="853"/>
      <c r="ENB89" s="853"/>
      <c r="ENC89" s="853"/>
      <c r="END89" s="853"/>
      <c r="ENE89" s="853"/>
      <c r="ENF89" s="853"/>
      <c r="ENG89" s="853"/>
      <c r="ENH89" s="853"/>
      <c r="ENI89" s="853"/>
      <c r="ENJ89" s="853"/>
      <c r="ENK89" s="853"/>
      <c r="ENL89" s="853"/>
      <c r="ENM89" s="853"/>
      <c r="ENN89" s="853"/>
      <c r="ENO89" s="853"/>
      <c r="ENP89" s="853"/>
      <c r="ENQ89" s="853"/>
      <c r="ENR89" s="853"/>
      <c r="ENS89" s="853"/>
      <c r="ENT89" s="853"/>
      <c r="ENU89" s="853"/>
      <c r="ENV89" s="853"/>
      <c r="ENW89" s="853"/>
      <c r="ENX89" s="853"/>
      <c r="ENY89" s="853"/>
      <c r="ENZ89" s="853"/>
      <c r="EOA89" s="853"/>
      <c r="EOB89" s="853"/>
      <c r="EOC89" s="853"/>
      <c r="EOD89" s="853"/>
      <c r="EOE89" s="853"/>
      <c r="EOF89" s="853"/>
      <c r="EOG89" s="853"/>
      <c r="EOH89" s="853"/>
      <c r="EOI89" s="853"/>
      <c r="EOJ89" s="853"/>
      <c r="EOK89" s="853"/>
      <c r="EOL89" s="853"/>
      <c r="EOM89" s="853"/>
      <c r="EON89" s="853"/>
      <c r="EOO89" s="853"/>
      <c r="EOP89" s="853"/>
      <c r="EOQ89" s="853"/>
      <c r="EOR89" s="853"/>
      <c r="EOS89" s="853"/>
      <c r="EOT89" s="853"/>
      <c r="EOU89" s="853"/>
      <c r="EOV89" s="853"/>
      <c r="EOW89" s="853"/>
      <c r="EOX89" s="853"/>
      <c r="EOY89" s="853"/>
      <c r="EOZ89" s="853"/>
      <c r="EPA89" s="853"/>
      <c r="EPB89" s="853"/>
      <c r="EPC89" s="853"/>
      <c r="EPD89" s="853"/>
      <c r="EPE89" s="853"/>
      <c r="EPF89" s="853"/>
      <c r="EPG89" s="853"/>
      <c r="EPH89" s="853"/>
      <c r="EPI89" s="853"/>
      <c r="EPJ89" s="853"/>
      <c r="EPK89" s="853"/>
      <c r="EPL89" s="853"/>
      <c r="EPM89" s="853"/>
      <c r="EPN89" s="853"/>
      <c r="EPO89" s="853"/>
      <c r="EPP89" s="853"/>
      <c r="EPQ89" s="853"/>
      <c r="EPR89" s="853"/>
      <c r="EPS89" s="853"/>
      <c r="EPT89" s="853"/>
      <c r="EPU89" s="853"/>
      <c r="EPV89" s="853"/>
      <c r="EPW89" s="853"/>
      <c r="EPX89" s="853"/>
      <c r="EPY89" s="853"/>
      <c r="EPZ89" s="853"/>
      <c r="EQA89" s="853"/>
      <c r="EQB89" s="853"/>
      <c r="EQC89" s="853"/>
      <c r="EQD89" s="853"/>
      <c r="EQE89" s="853"/>
      <c r="EQF89" s="853"/>
      <c r="EQG89" s="853"/>
      <c r="EQH89" s="853"/>
      <c r="EQI89" s="853"/>
      <c r="EQJ89" s="853"/>
      <c r="EQK89" s="853"/>
      <c r="EQL89" s="853"/>
      <c r="EQM89" s="853"/>
      <c r="EQN89" s="853"/>
      <c r="EQO89" s="853"/>
      <c r="EQP89" s="853"/>
      <c r="EQQ89" s="853"/>
      <c r="EQR89" s="853"/>
      <c r="EQS89" s="853"/>
      <c r="EQT89" s="853"/>
      <c r="EQU89" s="853"/>
      <c r="EQV89" s="853"/>
      <c r="EQW89" s="853"/>
      <c r="EQX89" s="853"/>
      <c r="EQY89" s="853"/>
      <c r="EQZ89" s="853"/>
      <c r="ERA89" s="853"/>
      <c r="ERB89" s="853"/>
      <c r="ERC89" s="853"/>
      <c r="ERD89" s="853"/>
      <c r="ERE89" s="853"/>
      <c r="ERF89" s="853"/>
      <c r="ERG89" s="853"/>
      <c r="ERH89" s="853"/>
      <c r="ERI89" s="853"/>
      <c r="ERJ89" s="853"/>
      <c r="ERK89" s="853"/>
      <c r="ERL89" s="853"/>
      <c r="ERM89" s="853"/>
      <c r="ERN89" s="853"/>
      <c r="ERO89" s="853"/>
      <c r="ERP89" s="853"/>
      <c r="ERQ89" s="853"/>
      <c r="ERR89" s="853"/>
      <c r="ERS89" s="853"/>
      <c r="ERT89" s="853"/>
      <c r="ERU89" s="853"/>
      <c r="ERV89" s="853"/>
      <c r="ERW89" s="853"/>
      <c r="ERX89" s="853"/>
      <c r="ERY89" s="853"/>
      <c r="ERZ89" s="853"/>
      <c r="ESA89" s="853"/>
      <c r="ESB89" s="853"/>
      <c r="ESC89" s="853"/>
      <c r="ESD89" s="853"/>
      <c r="ESE89" s="853"/>
      <c r="ESF89" s="853"/>
      <c r="ESG89" s="853"/>
      <c r="ESH89" s="853"/>
      <c r="ESI89" s="853"/>
      <c r="ESJ89" s="853"/>
      <c r="ESK89" s="853"/>
      <c r="ESL89" s="853"/>
      <c r="ESM89" s="853"/>
      <c r="ESN89" s="853"/>
      <c r="ESO89" s="853"/>
      <c r="ESP89" s="853"/>
      <c r="ESQ89" s="853"/>
      <c r="ESR89" s="853"/>
      <c r="ESS89" s="853"/>
      <c r="EST89" s="853"/>
      <c r="ESU89" s="853"/>
      <c r="ESV89" s="853"/>
      <c r="ESW89" s="853"/>
      <c r="ESX89" s="853"/>
      <c r="ESY89" s="853"/>
      <c r="ESZ89" s="853"/>
      <c r="ETA89" s="853"/>
      <c r="ETB89" s="853"/>
      <c r="ETC89" s="853"/>
      <c r="ETD89" s="853"/>
      <c r="ETE89" s="853"/>
      <c r="ETF89" s="853"/>
      <c r="ETG89" s="853"/>
      <c r="ETH89" s="853"/>
      <c r="ETI89" s="853"/>
      <c r="ETJ89" s="853"/>
      <c r="ETK89" s="853"/>
      <c r="ETL89" s="853"/>
      <c r="ETM89" s="853"/>
      <c r="ETN89" s="853"/>
      <c r="ETO89" s="853"/>
      <c r="ETP89" s="853"/>
      <c r="ETQ89" s="853"/>
      <c r="ETR89" s="853"/>
      <c r="ETS89" s="853"/>
      <c r="ETT89" s="853"/>
      <c r="ETU89" s="853"/>
      <c r="ETV89" s="853"/>
      <c r="ETW89" s="853"/>
      <c r="ETX89" s="853"/>
      <c r="ETY89" s="853"/>
      <c r="ETZ89" s="853"/>
      <c r="EUA89" s="853"/>
      <c r="EUB89" s="853"/>
      <c r="EUC89" s="853"/>
      <c r="EUD89" s="853"/>
      <c r="EUE89" s="853"/>
      <c r="EUF89" s="853"/>
      <c r="EUG89" s="853"/>
      <c r="EUH89" s="853"/>
      <c r="EUI89" s="853"/>
      <c r="EUJ89" s="853"/>
      <c r="EUK89" s="853"/>
      <c r="EUL89" s="853"/>
      <c r="EUM89" s="853"/>
      <c r="EUN89" s="853"/>
      <c r="EUO89" s="853"/>
      <c r="EUP89" s="853"/>
      <c r="EUQ89" s="853"/>
      <c r="EUR89" s="853"/>
      <c r="EUS89" s="853"/>
      <c r="EUT89" s="853"/>
      <c r="EUU89" s="853"/>
      <c r="EUV89" s="853"/>
      <c r="EUW89" s="853"/>
      <c r="EUX89" s="853"/>
      <c r="EUY89" s="853"/>
      <c r="EUZ89" s="853"/>
      <c r="EVA89" s="853"/>
      <c r="EVB89" s="853"/>
      <c r="EVC89" s="853"/>
      <c r="EVD89" s="853"/>
      <c r="EVE89" s="853"/>
      <c r="EVF89" s="853"/>
      <c r="EVG89" s="853"/>
      <c r="EVH89" s="853"/>
      <c r="EVI89" s="853"/>
      <c r="EVJ89" s="853"/>
      <c r="EVK89" s="853"/>
      <c r="EVL89" s="853"/>
      <c r="EVM89" s="853"/>
      <c r="EVN89" s="853"/>
      <c r="EVO89" s="853"/>
      <c r="EVP89" s="853"/>
      <c r="EVQ89" s="853"/>
      <c r="EVR89" s="853"/>
      <c r="EVS89" s="853"/>
      <c r="EVT89" s="853"/>
      <c r="EVU89" s="853"/>
      <c r="EVV89" s="853"/>
      <c r="EVW89" s="853"/>
      <c r="EVX89" s="853"/>
      <c r="EVY89" s="853"/>
      <c r="EVZ89" s="853"/>
      <c r="EWA89" s="853"/>
      <c r="EWB89" s="853"/>
      <c r="EWC89" s="853"/>
      <c r="EWD89" s="853"/>
      <c r="EWE89" s="853"/>
      <c r="EWF89" s="853"/>
      <c r="EWG89" s="853"/>
      <c r="EWH89" s="853"/>
      <c r="EWI89" s="853"/>
      <c r="EWJ89" s="853"/>
      <c r="EWK89" s="853"/>
      <c r="EWL89" s="853"/>
      <c r="EWM89" s="853"/>
      <c r="EWN89" s="853"/>
      <c r="EWO89" s="853"/>
      <c r="EWP89" s="853"/>
      <c r="EWQ89" s="853"/>
      <c r="EWR89" s="853"/>
      <c r="EWS89" s="853"/>
      <c r="EWT89" s="853"/>
      <c r="EWU89" s="853"/>
      <c r="EWV89" s="853"/>
      <c r="EWW89" s="853"/>
      <c r="EWX89" s="853"/>
      <c r="EWY89" s="853"/>
      <c r="EWZ89" s="853"/>
      <c r="EXA89" s="853"/>
      <c r="EXB89" s="853"/>
      <c r="EXC89" s="853"/>
      <c r="EXD89" s="853"/>
      <c r="EXE89" s="853"/>
      <c r="EXF89" s="853"/>
      <c r="EXG89" s="853"/>
      <c r="EXH89" s="853"/>
      <c r="EXI89" s="853"/>
      <c r="EXJ89" s="853"/>
      <c r="EXK89" s="853"/>
      <c r="EXL89" s="853"/>
      <c r="EXM89" s="853"/>
      <c r="EXN89" s="853"/>
      <c r="EXO89" s="853"/>
      <c r="EXP89" s="853"/>
      <c r="EXQ89" s="853"/>
      <c r="EXR89" s="853"/>
      <c r="EXS89" s="853"/>
      <c r="EXT89" s="853"/>
      <c r="EXU89" s="853"/>
      <c r="EXV89" s="853"/>
      <c r="EXW89" s="853"/>
      <c r="EXX89" s="853"/>
      <c r="EXY89" s="853"/>
      <c r="EXZ89" s="853"/>
      <c r="EYA89" s="853"/>
      <c r="EYB89" s="853"/>
      <c r="EYC89" s="853"/>
      <c r="EYD89" s="853"/>
      <c r="EYE89" s="853"/>
      <c r="EYF89" s="853"/>
      <c r="EYG89" s="853"/>
      <c r="EYH89" s="853"/>
      <c r="EYI89" s="853"/>
      <c r="EYJ89" s="853"/>
      <c r="EYK89" s="853"/>
      <c r="EYL89" s="853"/>
      <c r="EYM89" s="853"/>
      <c r="EYN89" s="853"/>
      <c r="EYO89" s="853"/>
      <c r="EYP89" s="853"/>
      <c r="EYQ89" s="853"/>
      <c r="EYR89" s="853"/>
      <c r="EYS89" s="853"/>
      <c r="EYT89" s="853"/>
      <c r="EYU89" s="853"/>
      <c r="EYV89" s="853"/>
      <c r="EYW89" s="853"/>
      <c r="EYX89" s="853"/>
      <c r="EYY89" s="853"/>
      <c r="EYZ89" s="853"/>
      <c r="EZA89" s="853"/>
      <c r="EZB89" s="853"/>
      <c r="EZC89" s="853"/>
      <c r="EZD89" s="853"/>
      <c r="EZE89" s="853"/>
      <c r="EZF89" s="853"/>
      <c r="EZG89" s="853"/>
      <c r="EZH89" s="853"/>
      <c r="EZI89" s="853"/>
      <c r="EZJ89" s="853"/>
      <c r="EZK89" s="853"/>
      <c r="EZL89" s="853"/>
      <c r="EZM89" s="853"/>
      <c r="EZN89" s="853"/>
      <c r="EZO89" s="853"/>
      <c r="EZP89" s="853"/>
      <c r="EZQ89" s="853"/>
      <c r="EZR89" s="853"/>
      <c r="EZS89" s="853"/>
      <c r="EZT89" s="853"/>
      <c r="EZU89" s="853"/>
      <c r="EZV89" s="853"/>
      <c r="EZW89" s="853"/>
      <c r="EZX89" s="853"/>
      <c r="EZY89" s="853"/>
      <c r="EZZ89" s="853"/>
      <c r="FAA89" s="853"/>
      <c r="FAB89" s="853"/>
      <c r="FAC89" s="853"/>
      <c r="FAD89" s="853"/>
      <c r="FAE89" s="853"/>
      <c r="FAF89" s="853"/>
      <c r="FAG89" s="853"/>
      <c r="FAH89" s="853"/>
      <c r="FAI89" s="853"/>
      <c r="FAJ89" s="853"/>
      <c r="FAK89" s="853"/>
      <c r="FAL89" s="853"/>
      <c r="FAM89" s="853"/>
      <c r="FAN89" s="853"/>
      <c r="FAO89" s="853"/>
      <c r="FAP89" s="853"/>
      <c r="FAQ89" s="853"/>
      <c r="FAR89" s="853"/>
      <c r="FAS89" s="853"/>
      <c r="FAT89" s="853"/>
      <c r="FAU89" s="853"/>
      <c r="FAV89" s="853"/>
      <c r="FAW89" s="853"/>
      <c r="FAX89" s="853"/>
      <c r="FAY89" s="853"/>
      <c r="FAZ89" s="853"/>
      <c r="FBA89" s="853"/>
      <c r="FBB89" s="853"/>
      <c r="FBC89" s="853"/>
      <c r="FBD89" s="853"/>
      <c r="FBE89" s="853"/>
      <c r="FBF89" s="853"/>
      <c r="FBG89" s="853"/>
      <c r="FBH89" s="853"/>
      <c r="FBI89" s="853"/>
      <c r="FBJ89" s="853"/>
      <c r="FBK89" s="853"/>
      <c r="FBL89" s="853"/>
      <c r="FBM89" s="853"/>
      <c r="FBN89" s="853"/>
      <c r="FBO89" s="853"/>
      <c r="FBP89" s="853"/>
      <c r="FBQ89" s="853"/>
      <c r="FBR89" s="853"/>
      <c r="FBS89" s="853"/>
      <c r="FBT89" s="853"/>
      <c r="FBU89" s="853"/>
      <c r="FBV89" s="853"/>
      <c r="FBW89" s="853"/>
      <c r="FBX89" s="853"/>
      <c r="FBY89" s="853"/>
      <c r="FBZ89" s="853"/>
      <c r="FCA89" s="853"/>
      <c r="FCB89" s="853"/>
      <c r="FCC89" s="853"/>
      <c r="FCD89" s="853"/>
      <c r="FCE89" s="853"/>
      <c r="FCF89" s="853"/>
      <c r="FCG89" s="853"/>
      <c r="FCH89" s="853"/>
      <c r="FCI89" s="853"/>
      <c r="FCJ89" s="853"/>
      <c r="FCK89" s="853"/>
      <c r="FCL89" s="853"/>
      <c r="FCM89" s="853"/>
      <c r="FCN89" s="853"/>
      <c r="FCO89" s="853"/>
      <c r="FCP89" s="853"/>
      <c r="FCQ89" s="853"/>
      <c r="FCR89" s="853"/>
      <c r="FCS89" s="853"/>
      <c r="FCT89" s="853"/>
      <c r="FCU89" s="853"/>
      <c r="FCV89" s="853"/>
      <c r="FCW89" s="853"/>
      <c r="FCX89" s="853"/>
      <c r="FCY89" s="853"/>
      <c r="FCZ89" s="853"/>
      <c r="FDA89" s="853"/>
      <c r="FDB89" s="853"/>
      <c r="FDC89" s="853"/>
      <c r="FDD89" s="853"/>
      <c r="FDE89" s="853"/>
      <c r="FDF89" s="853"/>
      <c r="FDG89" s="853"/>
      <c r="FDH89" s="853"/>
      <c r="FDI89" s="853"/>
      <c r="FDJ89" s="853"/>
      <c r="FDK89" s="853"/>
      <c r="FDL89" s="853"/>
      <c r="FDM89" s="853"/>
      <c r="FDN89" s="853"/>
      <c r="FDO89" s="853"/>
      <c r="FDP89" s="853"/>
      <c r="FDQ89" s="853"/>
      <c r="FDR89" s="853"/>
      <c r="FDS89" s="853"/>
      <c r="FDT89" s="853"/>
      <c r="FDU89" s="853"/>
      <c r="FDV89" s="853"/>
      <c r="FDW89" s="853"/>
      <c r="FDX89" s="853"/>
      <c r="FDY89" s="853"/>
      <c r="FDZ89" s="853"/>
      <c r="FEA89" s="853"/>
      <c r="FEB89" s="853"/>
      <c r="FEC89" s="853"/>
      <c r="FED89" s="853"/>
      <c r="FEE89" s="853"/>
      <c r="FEF89" s="853"/>
      <c r="FEG89" s="853"/>
      <c r="FEH89" s="853"/>
      <c r="FEI89" s="853"/>
      <c r="FEJ89" s="853"/>
      <c r="FEK89" s="853"/>
      <c r="FEL89" s="853"/>
      <c r="FEM89" s="853"/>
      <c r="FEN89" s="853"/>
      <c r="FEO89" s="853"/>
      <c r="FEP89" s="853"/>
      <c r="FEQ89" s="853"/>
      <c r="FER89" s="853"/>
      <c r="FES89" s="853"/>
      <c r="FET89" s="853"/>
      <c r="FEU89" s="853"/>
      <c r="FEV89" s="853"/>
      <c r="FEW89" s="853"/>
      <c r="FEX89" s="853"/>
      <c r="FEY89" s="853"/>
      <c r="FEZ89" s="853"/>
      <c r="FFA89" s="853"/>
      <c r="FFB89" s="853"/>
      <c r="FFC89" s="853"/>
      <c r="FFD89" s="853"/>
      <c r="FFE89" s="853"/>
      <c r="FFF89" s="853"/>
      <c r="FFG89" s="853"/>
      <c r="FFH89" s="853"/>
      <c r="FFI89" s="853"/>
      <c r="FFJ89" s="853"/>
      <c r="FFK89" s="853"/>
      <c r="FFL89" s="853"/>
      <c r="FFM89" s="853"/>
      <c r="FFN89" s="853"/>
      <c r="FFO89" s="853"/>
      <c r="FFP89" s="853"/>
      <c r="FFQ89" s="853"/>
      <c r="FFR89" s="853"/>
      <c r="FFS89" s="853"/>
      <c r="FFT89" s="853"/>
      <c r="FFU89" s="853"/>
      <c r="FFV89" s="853"/>
      <c r="FFW89" s="853"/>
      <c r="FFX89" s="853"/>
      <c r="FFY89" s="853"/>
      <c r="FFZ89" s="853"/>
      <c r="FGA89" s="853"/>
      <c r="FGB89" s="853"/>
      <c r="FGC89" s="853"/>
      <c r="FGD89" s="853"/>
      <c r="FGE89" s="853"/>
      <c r="FGF89" s="853"/>
      <c r="FGG89" s="853"/>
      <c r="FGH89" s="853"/>
      <c r="FGI89" s="853"/>
      <c r="FGJ89" s="853"/>
      <c r="FGK89" s="853"/>
      <c r="FGL89" s="853"/>
      <c r="FGM89" s="853"/>
      <c r="FGN89" s="853"/>
      <c r="FGO89" s="853"/>
      <c r="FGP89" s="853"/>
      <c r="FGQ89" s="853"/>
      <c r="FGR89" s="853"/>
      <c r="FGS89" s="853"/>
      <c r="FGT89" s="853"/>
      <c r="FGU89" s="853"/>
      <c r="FGV89" s="853"/>
      <c r="FGW89" s="853"/>
      <c r="FGX89" s="853"/>
      <c r="FGY89" s="853"/>
      <c r="FGZ89" s="853"/>
      <c r="FHA89" s="853"/>
      <c r="FHB89" s="853"/>
      <c r="FHC89" s="853"/>
      <c r="FHD89" s="853"/>
      <c r="FHE89" s="853"/>
      <c r="FHF89" s="853"/>
      <c r="FHG89" s="853"/>
      <c r="FHH89" s="853"/>
      <c r="FHI89" s="853"/>
      <c r="FHJ89" s="853"/>
      <c r="FHK89" s="853"/>
      <c r="FHL89" s="853"/>
      <c r="FHM89" s="853"/>
      <c r="FHN89" s="853"/>
      <c r="FHO89" s="853"/>
      <c r="FHP89" s="853"/>
      <c r="FHQ89" s="853"/>
      <c r="FHR89" s="853"/>
      <c r="FHS89" s="853"/>
      <c r="FHT89" s="853"/>
      <c r="FHU89" s="853"/>
      <c r="FHV89" s="853"/>
      <c r="FHW89" s="853"/>
      <c r="FHX89" s="853"/>
      <c r="FHY89" s="853"/>
      <c r="FHZ89" s="853"/>
      <c r="FIA89" s="853"/>
      <c r="FIB89" s="853"/>
      <c r="FIC89" s="853"/>
      <c r="FID89" s="853"/>
      <c r="FIE89" s="853"/>
      <c r="FIF89" s="853"/>
      <c r="FIG89" s="853"/>
      <c r="FIH89" s="853"/>
      <c r="FII89" s="853"/>
      <c r="FIJ89" s="853"/>
      <c r="FIK89" s="853"/>
      <c r="FIL89" s="853"/>
      <c r="FIM89" s="853"/>
      <c r="FIN89" s="853"/>
      <c r="FIO89" s="853"/>
      <c r="FIP89" s="853"/>
      <c r="FIQ89" s="853"/>
      <c r="FIR89" s="853"/>
      <c r="FIS89" s="853"/>
      <c r="FIT89" s="853"/>
      <c r="FIU89" s="853"/>
      <c r="FIV89" s="853"/>
      <c r="FIW89" s="853"/>
      <c r="FIX89" s="853"/>
      <c r="FIY89" s="853"/>
      <c r="FIZ89" s="853"/>
      <c r="FJA89" s="853"/>
      <c r="FJB89" s="853"/>
      <c r="FJC89" s="853"/>
      <c r="FJD89" s="853"/>
      <c r="FJE89" s="853"/>
      <c r="FJF89" s="853"/>
      <c r="FJG89" s="853"/>
      <c r="FJH89" s="853"/>
      <c r="FJI89" s="853"/>
      <c r="FJJ89" s="853"/>
      <c r="FJK89" s="853"/>
      <c r="FJL89" s="853"/>
      <c r="FJM89" s="853"/>
      <c r="FJN89" s="853"/>
      <c r="FJO89" s="853"/>
      <c r="FJP89" s="853"/>
      <c r="FJQ89" s="853"/>
      <c r="FJR89" s="853"/>
      <c r="FJS89" s="853"/>
      <c r="FJT89" s="853"/>
      <c r="FJU89" s="853"/>
      <c r="FJV89" s="853"/>
      <c r="FJW89" s="853"/>
      <c r="FJX89" s="853"/>
      <c r="FJY89" s="853"/>
      <c r="FJZ89" s="853"/>
      <c r="FKA89" s="853"/>
      <c r="FKB89" s="853"/>
      <c r="FKC89" s="853"/>
      <c r="FKD89" s="853"/>
      <c r="FKE89" s="853"/>
      <c r="FKF89" s="853"/>
      <c r="FKG89" s="853"/>
      <c r="FKH89" s="853"/>
      <c r="FKI89" s="853"/>
      <c r="FKJ89" s="853"/>
      <c r="FKK89" s="853"/>
      <c r="FKL89" s="853"/>
      <c r="FKM89" s="853"/>
      <c r="FKN89" s="853"/>
      <c r="FKO89" s="853"/>
      <c r="FKP89" s="853"/>
      <c r="FKQ89" s="853"/>
      <c r="FKR89" s="853"/>
      <c r="FKS89" s="853"/>
      <c r="FKT89" s="853"/>
      <c r="FKU89" s="853"/>
      <c r="FKV89" s="853"/>
      <c r="FKW89" s="853"/>
      <c r="FKX89" s="853"/>
      <c r="FKY89" s="853"/>
      <c r="FKZ89" s="853"/>
      <c r="FLA89" s="853"/>
      <c r="FLB89" s="853"/>
      <c r="FLC89" s="853"/>
      <c r="FLD89" s="853"/>
      <c r="FLE89" s="853"/>
      <c r="FLF89" s="853"/>
      <c r="FLG89" s="853"/>
      <c r="FLH89" s="853"/>
      <c r="FLI89" s="853"/>
      <c r="FLJ89" s="853"/>
      <c r="FLK89" s="853"/>
      <c r="FLL89" s="853"/>
      <c r="FLM89" s="853"/>
      <c r="FLN89" s="853"/>
      <c r="FLO89" s="853"/>
      <c r="FLP89" s="853"/>
      <c r="FLQ89" s="853"/>
      <c r="FLR89" s="853"/>
      <c r="FLS89" s="853"/>
      <c r="FLT89" s="853"/>
      <c r="FLU89" s="853"/>
      <c r="FLV89" s="853"/>
      <c r="FLW89" s="853"/>
      <c r="FLX89" s="853"/>
      <c r="FLY89" s="853"/>
      <c r="FLZ89" s="853"/>
      <c r="FMA89" s="853"/>
      <c r="FMB89" s="853"/>
      <c r="FMC89" s="853"/>
      <c r="FMD89" s="853"/>
      <c r="FME89" s="853"/>
      <c r="FMF89" s="853"/>
      <c r="FMG89" s="853"/>
      <c r="FMH89" s="853"/>
      <c r="FMI89" s="853"/>
      <c r="FMJ89" s="853"/>
      <c r="FMK89" s="853"/>
      <c r="FML89" s="853"/>
      <c r="FMM89" s="853"/>
      <c r="FMN89" s="853"/>
      <c r="FMO89" s="853"/>
      <c r="FMP89" s="853"/>
      <c r="FMQ89" s="853"/>
      <c r="FMR89" s="853"/>
      <c r="FMS89" s="853"/>
      <c r="FMT89" s="853"/>
      <c r="FMU89" s="853"/>
      <c r="FMV89" s="853"/>
      <c r="FMW89" s="853"/>
      <c r="FMX89" s="853"/>
      <c r="FMY89" s="853"/>
      <c r="FMZ89" s="853"/>
      <c r="FNA89" s="853"/>
      <c r="FNB89" s="853"/>
      <c r="FNC89" s="853"/>
      <c r="FND89" s="853"/>
      <c r="FNE89" s="853"/>
      <c r="FNF89" s="853"/>
      <c r="FNG89" s="853"/>
      <c r="FNH89" s="853"/>
      <c r="FNI89" s="853"/>
      <c r="FNJ89" s="853"/>
      <c r="FNK89" s="853"/>
      <c r="FNL89" s="853"/>
      <c r="FNM89" s="853"/>
      <c r="FNN89" s="853"/>
      <c r="FNO89" s="853"/>
      <c r="FNP89" s="853"/>
      <c r="FNQ89" s="853"/>
      <c r="FNR89" s="853"/>
      <c r="FNS89" s="853"/>
      <c r="FNT89" s="853"/>
      <c r="FNU89" s="853"/>
      <c r="FNV89" s="853"/>
      <c r="FNW89" s="853"/>
      <c r="FNX89" s="853"/>
      <c r="FNY89" s="853"/>
      <c r="FNZ89" s="853"/>
      <c r="FOA89" s="853"/>
      <c r="FOB89" s="853"/>
      <c r="FOC89" s="853"/>
      <c r="FOD89" s="853"/>
      <c r="FOE89" s="853"/>
      <c r="FOF89" s="853"/>
      <c r="FOG89" s="853"/>
      <c r="FOH89" s="853"/>
      <c r="FOI89" s="853"/>
      <c r="FOJ89" s="853"/>
      <c r="FOK89" s="853"/>
      <c r="FOL89" s="853"/>
      <c r="FOM89" s="853"/>
      <c r="FON89" s="853"/>
      <c r="FOO89" s="853"/>
      <c r="FOP89" s="853"/>
      <c r="FOQ89" s="853"/>
      <c r="FOR89" s="853"/>
      <c r="FOS89" s="853"/>
      <c r="FOT89" s="853"/>
      <c r="FOU89" s="853"/>
      <c r="FOV89" s="853"/>
      <c r="FOW89" s="853"/>
      <c r="FOX89" s="853"/>
      <c r="FOY89" s="853"/>
      <c r="FOZ89" s="853"/>
      <c r="FPA89" s="853"/>
      <c r="FPB89" s="853"/>
      <c r="FPC89" s="853"/>
      <c r="FPD89" s="853"/>
      <c r="FPE89" s="853"/>
      <c r="FPF89" s="853"/>
      <c r="FPG89" s="853"/>
      <c r="FPH89" s="853"/>
      <c r="FPI89" s="853"/>
      <c r="FPJ89" s="853"/>
      <c r="FPK89" s="853"/>
      <c r="FPL89" s="853"/>
      <c r="FPM89" s="853"/>
      <c r="FPN89" s="853"/>
      <c r="FPO89" s="853"/>
      <c r="FPP89" s="853"/>
      <c r="FPQ89" s="853"/>
      <c r="FPR89" s="853"/>
      <c r="FPS89" s="853"/>
      <c r="FPT89" s="853"/>
      <c r="FPU89" s="853"/>
      <c r="FPV89" s="853"/>
      <c r="FPW89" s="853"/>
      <c r="FPX89" s="853"/>
      <c r="FPY89" s="853"/>
      <c r="FPZ89" s="853"/>
      <c r="FQA89" s="853"/>
      <c r="FQB89" s="853"/>
      <c r="FQC89" s="853"/>
      <c r="FQD89" s="853"/>
      <c r="FQE89" s="853"/>
      <c r="FQF89" s="853"/>
      <c r="FQG89" s="853"/>
      <c r="FQH89" s="853"/>
      <c r="FQI89" s="853"/>
      <c r="FQJ89" s="853"/>
      <c r="FQK89" s="853"/>
      <c r="FQL89" s="853"/>
      <c r="FQM89" s="853"/>
      <c r="FQN89" s="853"/>
      <c r="FQO89" s="853"/>
      <c r="FQP89" s="853"/>
      <c r="FQQ89" s="853"/>
      <c r="FQR89" s="853"/>
      <c r="FQS89" s="853"/>
      <c r="FQT89" s="853"/>
      <c r="FQU89" s="853"/>
      <c r="FQV89" s="853"/>
      <c r="FQW89" s="853"/>
      <c r="FQX89" s="853"/>
      <c r="FQY89" s="853"/>
      <c r="FQZ89" s="853"/>
      <c r="FRA89" s="853"/>
      <c r="FRB89" s="853"/>
      <c r="FRC89" s="853"/>
      <c r="FRD89" s="853"/>
      <c r="FRE89" s="853"/>
      <c r="FRF89" s="853"/>
      <c r="FRG89" s="853"/>
      <c r="FRH89" s="853"/>
      <c r="FRI89" s="853"/>
      <c r="FRJ89" s="853"/>
      <c r="FRK89" s="853"/>
      <c r="FRL89" s="853"/>
      <c r="FRM89" s="853"/>
      <c r="FRN89" s="853"/>
      <c r="FRO89" s="853"/>
      <c r="FRP89" s="853"/>
      <c r="FRQ89" s="853"/>
      <c r="FRR89" s="853"/>
      <c r="FRS89" s="853"/>
      <c r="FRT89" s="853"/>
      <c r="FRU89" s="853"/>
      <c r="FRV89" s="853"/>
      <c r="FRW89" s="853"/>
      <c r="FRX89" s="853"/>
      <c r="FRY89" s="853"/>
      <c r="FRZ89" s="853"/>
      <c r="FSA89" s="853"/>
      <c r="FSB89" s="853"/>
      <c r="FSC89" s="853"/>
      <c r="FSD89" s="853"/>
      <c r="FSE89" s="853"/>
      <c r="FSF89" s="853"/>
      <c r="FSG89" s="853"/>
      <c r="FSH89" s="853"/>
      <c r="FSI89" s="853"/>
      <c r="FSJ89" s="853"/>
      <c r="FSK89" s="853"/>
      <c r="FSL89" s="853"/>
      <c r="FSM89" s="853"/>
      <c r="FSN89" s="853"/>
      <c r="FSO89" s="853"/>
      <c r="FSP89" s="853"/>
      <c r="FSQ89" s="853"/>
      <c r="FSR89" s="853"/>
      <c r="FSS89" s="853"/>
      <c r="FST89" s="853"/>
      <c r="FSU89" s="853"/>
      <c r="FSV89" s="853"/>
      <c r="FSW89" s="853"/>
      <c r="FSX89" s="853"/>
      <c r="FSY89" s="853"/>
      <c r="FSZ89" s="853"/>
      <c r="FTA89" s="853"/>
      <c r="FTB89" s="853"/>
      <c r="FTC89" s="853"/>
      <c r="FTD89" s="853"/>
      <c r="FTE89" s="853"/>
      <c r="FTF89" s="853"/>
      <c r="FTG89" s="853"/>
      <c r="FTH89" s="853"/>
      <c r="FTI89" s="853"/>
      <c r="FTJ89" s="853"/>
      <c r="FTK89" s="853"/>
      <c r="FTL89" s="853"/>
      <c r="FTM89" s="853"/>
      <c r="FTN89" s="853"/>
      <c r="FTO89" s="853"/>
      <c r="FTP89" s="853"/>
      <c r="FTQ89" s="853"/>
      <c r="FTR89" s="853"/>
      <c r="FTS89" s="853"/>
      <c r="FTT89" s="853"/>
      <c r="FTU89" s="853"/>
      <c r="FTV89" s="853"/>
      <c r="FTW89" s="853"/>
      <c r="FTX89" s="853"/>
      <c r="FTY89" s="853"/>
      <c r="FTZ89" s="853"/>
      <c r="FUA89" s="853"/>
      <c r="FUB89" s="853"/>
      <c r="FUC89" s="853"/>
      <c r="FUD89" s="853"/>
      <c r="FUE89" s="853"/>
      <c r="FUF89" s="853"/>
      <c r="FUG89" s="853"/>
      <c r="FUH89" s="853"/>
      <c r="FUI89" s="853"/>
      <c r="FUJ89" s="853"/>
      <c r="FUK89" s="853"/>
      <c r="FUL89" s="853"/>
      <c r="FUM89" s="853"/>
      <c r="FUN89" s="853"/>
      <c r="FUO89" s="853"/>
      <c r="FUP89" s="853"/>
      <c r="FUQ89" s="853"/>
      <c r="FUR89" s="853"/>
      <c r="FUS89" s="853"/>
      <c r="FUT89" s="853"/>
      <c r="FUU89" s="853"/>
      <c r="FUV89" s="853"/>
      <c r="FUW89" s="853"/>
      <c r="FUX89" s="853"/>
      <c r="FUY89" s="853"/>
      <c r="FUZ89" s="853"/>
      <c r="FVA89" s="853"/>
      <c r="FVB89" s="853"/>
      <c r="FVC89" s="853"/>
      <c r="FVD89" s="853"/>
      <c r="FVE89" s="853"/>
      <c r="FVF89" s="853"/>
      <c r="FVG89" s="853"/>
      <c r="FVH89" s="853"/>
      <c r="FVI89" s="853"/>
      <c r="FVJ89" s="853"/>
      <c r="FVK89" s="853"/>
      <c r="FVL89" s="853"/>
      <c r="FVM89" s="853"/>
      <c r="FVN89" s="853"/>
      <c r="FVO89" s="853"/>
      <c r="FVP89" s="853"/>
      <c r="FVQ89" s="853"/>
      <c r="FVR89" s="853"/>
      <c r="FVS89" s="853"/>
      <c r="FVT89" s="853"/>
      <c r="FVU89" s="853"/>
      <c r="FVV89" s="853"/>
      <c r="FVW89" s="853"/>
      <c r="FVX89" s="853"/>
      <c r="FVY89" s="853"/>
      <c r="FVZ89" s="853"/>
      <c r="FWA89" s="853"/>
      <c r="FWB89" s="853"/>
      <c r="FWC89" s="853"/>
      <c r="FWD89" s="853"/>
      <c r="FWE89" s="853"/>
      <c r="FWF89" s="853"/>
      <c r="FWG89" s="853"/>
      <c r="FWH89" s="853"/>
      <c r="FWI89" s="853"/>
      <c r="FWJ89" s="853"/>
      <c r="FWK89" s="853"/>
      <c r="FWL89" s="853"/>
      <c r="FWM89" s="853"/>
      <c r="FWN89" s="853"/>
      <c r="FWO89" s="853"/>
      <c r="FWP89" s="853"/>
      <c r="FWQ89" s="853"/>
      <c r="FWR89" s="853"/>
      <c r="FWS89" s="853"/>
      <c r="FWT89" s="853"/>
      <c r="FWU89" s="853"/>
      <c r="FWV89" s="853"/>
      <c r="FWW89" s="853"/>
      <c r="FWX89" s="853"/>
      <c r="FWY89" s="853"/>
      <c r="FWZ89" s="853"/>
      <c r="FXA89" s="853"/>
      <c r="FXB89" s="853"/>
      <c r="FXC89" s="853"/>
      <c r="FXD89" s="853"/>
      <c r="FXE89" s="853"/>
      <c r="FXF89" s="853"/>
      <c r="FXG89" s="853"/>
      <c r="FXH89" s="853"/>
      <c r="FXI89" s="853"/>
      <c r="FXJ89" s="853"/>
      <c r="FXK89" s="853"/>
      <c r="FXL89" s="853"/>
      <c r="FXM89" s="853"/>
      <c r="FXN89" s="853"/>
      <c r="FXO89" s="853"/>
      <c r="FXP89" s="853"/>
      <c r="FXQ89" s="853"/>
      <c r="FXR89" s="853"/>
      <c r="FXS89" s="853"/>
      <c r="FXT89" s="853"/>
      <c r="FXU89" s="853"/>
      <c r="FXV89" s="853"/>
      <c r="FXW89" s="853"/>
      <c r="FXX89" s="853"/>
      <c r="FXY89" s="853"/>
      <c r="FXZ89" s="853"/>
      <c r="FYA89" s="853"/>
      <c r="FYB89" s="853"/>
      <c r="FYC89" s="853"/>
      <c r="FYD89" s="853"/>
      <c r="FYE89" s="853"/>
      <c r="FYF89" s="853"/>
      <c r="FYG89" s="853"/>
      <c r="FYH89" s="853"/>
      <c r="FYI89" s="853"/>
      <c r="FYJ89" s="853"/>
      <c r="FYK89" s="853"/>
      <c r="FYL89" s="853"/>
      <c r="FYM89" s="853"/>
      <c r="FYN89" s="853"/>
      <c r="FYO89" s="853"/>
      <c r="FYP89" s="853"/>
      <c r="FYQ89" s="853"/>
      <c r="FYR89" s="853"/>
      <c r="FYS89" s="853"/>
      <c r="FYT89" s="853"/>
      <c r="FYU89" s="853"/>
      <c r="FYV89" s="853"/>
      <c r="FYW89" s="853"/>
      <c r="FYX89" s="853"/>
      <c r="FYY89" s="853"/>
      <c r="FYZ89" s="853"/>
      <c r="FZA89" s="853"/>
      <c r="FZB89" s="853"/>
      <c r="FZC89" s="853"/>
      <c r="FZD89" s="853"/>
      <c r="FZE89" s="853"/>
      <c r="FZF89" s="853"/>
      <c r="FZG89" s="853"/>
      <c r="FZH89" s="853"/>
      <c r="FZI89" s="853"/>
      <c r="FZJ89" s="853"/>
      <c r="FZK89" s="853"/>
      <c r="FZL89" s="853"/>
      <c r="FZM89" s="853"/>
      <c r="FZN89" s="853"/>
      <c r="FZO89" s="853"/>
      <c r="FZP89" s="853"/>
      <c r="FZQ89" s="853"/>
      <c r="FZR89" s="853"/>
      <c r="FZS89" s="853"/>
      <c r="FZT89" s="853"/>
      <c r="FZU89" s="853"/>
      <c r="FZV89" s="853"/>
      <c r="FZW89" s="853"/>
      <c r="FZX89" s="853"/>
      <c r="FZY89" s="853"/>
      <c r="FZZ89" s="853"/>
      <c r="GAA89" s="853"/>
      <c r="GAB89" s="853"/>
      <c r="GAC89" s="853"/>
      <c r="GAD89" s="853"/>
      <c r="GAE89" s="853"/>
      <c r="GAF89" s="853"/>
      <c r="GAG89" s="853"/>
      <c r="GAH89" s="853"/>
      <c r="GAI89" s="853"/>
      <c r="GAJ89" s="853"/>
      <c r="GAK89" s="853"/>
      <c r="GAL89" s="853"/>
      <c r="GAM89" s="853"/>
      <c r="GAN89" s="853"/>
      <c r="GAO89" s="853"/>
      <c r="GAP89" s="853"/>
      <c r="GAQ89" s="853"/>
      <c r="GAR89" s="853"/>
      <c r="GAS89" s="853"/>
      <c r="GAT89" s="853"/>
      <c r="GAU89" s="853"/>
      <c r="GAV89" s="853"/>
      <c r="GAW89" s="853"/>
      <c r="GAX89" s="853"/>
      <c r="GAY89" s="853"/>
      <c r="GAZ89" s="853"/>
      <c r="GBA89" s="853"/>
      <c r="GBB89" s="853"/>
      <c r="GBC89" s="853"/>
      <c r="GBD89" s="853"/>
      <c r="GBE89" s="853"/>
      <c r="GBF89" s="853"/>
      <c r="GBG89" s="853"/>
      <c r="GBH89" s="853"/>
      <c r="GBI89" s="853"/>
      <c r="GBJ89" s="853"/>
      <c r="GBK89" s="853"/>
      <c r="GBL89" s="853"/>
      <c r="GBM89" s="853"/>
      <c r="GBN89" s="853"/>
      <c r="GBO89" s="853"/>
      <c r="GBP89" s="853"/>
      <c r="GBQ89" s="853"/>
      <c r="GBR89" s="853"/>
      <c r="GBS89" s="853"/>
      <c r="GBT89" s="853"/>
      <c r="GBU89" s="853"/>
      <c r="GBV89" s="853"/>
      <c r="GBW89" s="853"/>
      <c r="GBX89" s="853"/>
      <c r="GBY89" s="853"/>
      <c r="GBZ89" s="853"/>
      <c r="GCA89" s="853"/>
      <c r="GCB89" s="853"/>
      <c r="GCC89" s="853"/>
      <c r="GCD89" s="853"/>
      <c r="GCE89" s="853"/>
      <c r="GCF89" s="853"/>
      <c r="GCG89" s="853"/>
      <c r="GCH89" s="853"/>
      <c r="GCI89" s="853"/>
      <c r="GCJ89" s="853"/>
      <c r="GCK89" s="853"/>
      <c r="GCL89" s="853"/>
      <c r="GCM89" s="853"/>
      <c r="GCN89" s="853"/>
      <c r="GCO89" s="853"/>
      <c r="GCP89" s="853"/>
      <c r="GCQ89" s="853"/>
      <c r="GCR89" s="853"/>
      <c r="GCS89" s="853"/>
      <c r="GCT89" s="853"/>
      <c r="GCU89" s="853"/>
      <c r="GCV89" s="853"/>
      <c r="GCW89" s="853"/>
      <c r="GCX89" s="853"/>
      <c r="GCY89" s="853"/>
      <c r="GCZ89" s="853"/>
      <c r="GDA89" s="853"/>
      <c r="GDB89" s="853"/>
      <c r="GDC89" s="853"/>
      <c r="GDD89" s="853"/>
      <c r="GDE89" s="853"/>
      <c r="GDF89" s="853"/>
      <c r="GDG89" s="853"/>
      <c r="GDH89" s="853"/>
      <c r="GDI89" s="853"/>
      <c r="GDJ89" s="853"/>
      <c r="GDK89" s="853"/>
      <c r="GDL89" s="853"/>
      <c r="GDM89" s="853"/>
      <c r="GDN89" s="853"/>
      <c r="GDO89" s="853"/>
      <c r="GDP89" s="853"/>
      <c r="GDQ89" s="853"/>
      <c r="GDR89" s="853"/>
      <c r="GDS89" s="853"/>
      <c r="GDT89" s="853"/>
      <c r="GDU89" s="853"/>
      <c r="GDV89" s="853"/>
      <c r="GDW89" s="853"/>
      <c r="GDX89" s="853"/>
      <c r="GDY89" s="853"/>
      <c r="GDZ89" s="853"/>
      <c r="GEA89" s="853"/>
      <c r="GEB89" s="853"/>
      <c r="GEC89" s="853"/>
      <c r="GED89" s="853"/>
      <c r="GEE89" s="853"/>
      <c r="GEF89" s="853"/>
      <c r="GEG89" s="853"/>
      <c r="GEH89" s="853"/>
      <c r="GEI89" s="853"/>
      <c r="GEJ89" s="853"/>
      <c r="GEK89" s="853"/>
      <c r="GEL89" s="853"/>
      <c r="GEM89" s="853"/>
      <c r="GEN89" s="853"/>
      <c r="GEO89" s="853"/>
      <c r="GEP89" s="853"/>
      <c r="GEQ89" s="853"/>
      <c r="GER89" s="853"/>
      <c r="GES89" s="853"/>
      <c r="GET89" s="853"/>
      <c r="GEU89" s="853"/>
      <c r="GEV89" s="853"/>
      <c r="GEW89" s="853"/>
      <c r="GEX89" s="853"/>
      <c r="GEY89" s="853"/>
      <c r="GEZ89" s="853"/>
      <c r="GFA89" s="853"/>
      <c r="GFB89" s="853"/>
      <c r="GFC89" s="853"/>
      <c r="GFD89" s="853"/>
      <c r="GFE89" s="853"/>
      <c r="GFF89" s="853"/>
      <c r="GFG89" s="853"/>
      <c r="GFH89" s="853"/>
      <c r="GFI89" s="853"/>
      <c r="GFJ89" s="853"/>
      <c r="GFK89" s="853"/>
      <c r="GFL89" s="853"/>
      <c r="GFM89" s="853"/>
      <c r="GFN89" s="853"/>
      <c r="GFO89" s="853"/>
      <c r="GFP89" s="853"/>
      <c r="GFQ89" s="853"/>
      <c r="GFR89" s="853"/>
      <c r="GFS89" s="853"/>
      <c r="GFT89" s="853"/>
      <c r="GFU89" s="853"/>
      <c r="GFV89" s="853"/>
      <c r="GFW89" s="853"/>
      <c r="GFX89" s="853"/>
      <c r="GFY89" s="853"/>
      <c r="GFZ89" s="853"/>
      <c r="GGA89" s="853"/>
      <c r="GGB89" s="853"/>
      <c r="GGC89" s="853"/>
      <c r="GGD89" s="853"/>
      <c r="GGE89" s="853"/>
      <c r="GGF89" s="853"/>
      <c r="GGG89" s="853"/>
      <c r="GGH89" s="853"/>
      <c r="GGI89" s="853"/>
      <c r="GGJ89" s="853"/>
      <c r="GGK89" s="853"/>
      <c r="GGL89" s="853"/>
      <c r="GGM89" s="853"/>
      <c r="GGN89" s="853"/>
      <c r="GGO89" s="853"/>
      <c r="GGP89" s="853"/>
      <c r="GGQ89" s="853"/>
      <c r="GGR89" s="853"/>
      <c r="GGS89" s="853"/>
      <c r="GGT89" s="853"/>
      <c r="GGU89" s="853"/>
      <c r="GGV89" s="853"/>
      <c r="GGW89" s="853"/>
      <c r="GGX89" s="853"/>
      <c r="GGY89" s="853"/>
      <c r="GGZ89" s="853"/>
      <c r="GHA89" s="853"/>
      <c r="GHB89" s="853"/>
      <c r="GHC89" s="853"/>
      <c r="GHD89" s="853"/>
      <c r="GHE89" s="853"/>
      <c r="GHF89" s="853"/>
      <c r="GHG89" s="853"/>
      <c r="GHH89" s="853"/>
      <c r="GHI89" s="853"/>
      <c r="GHJ89" s="853"/>
      <c r="GHK89" s="853"/>
      <c r="GHL89" s="853"/>
      <c r="GHM89" s="853"/>
      <c r="GHN89" s="853"/>
      <c r="GHO89" s="853"/>
      <c r="GHP89" s="853"/>
      <c r="GHQ89" s="853"/>
      <c r="GHR89" s="853"/>
      <c r="GHS89" s="853"/>
      <c r="GHT89" s="853"/>
      <c r="GHU89" s="853"/>
      <c r="GHV89" s="853"/>
      <c r="GHW89" s="853"/>
      <c r="GHX89" s="853"/>
      <c r="GHY89" s="853"/>
      <c r="GHZ89" s="853"/>
      <c r="GIA89" s="853"/>
      <c r="GIB89" s="853"/>
      <c r="GIC89" s="853"/>
      <c r="GID89" s="853"/>
      <c r="GIE89" s="853"/>
      <c r="GIF89" s="853"/>
      <c r="GIG89" s="853"/>
      <c r="GIH89" s="853"/>
      <c r="GII89" s="853"/>
      <c r="GIJ89" s="853"/>
      <c r="GIK89" s="853"/>
      <c r="GIL89" s="853"/>
      <c r="GIM89" s="853"/>
      <c r="GIN89" s="853"/>
      <c r="GIO89" s="853"/>
      <c r="GIP89" s="853"/>
      <c r="GIQ89" s="853"/>
      <c r="GIR89" s="853"/>
      <c r="GIS89" s="853"/>
      <c r="GIT89" s="853"/>
      <c r="GIU89" s="853"/>
      <c r="GIV89" s="853"/>
      <c r="GIW89" s="853"/>
      <c r="GIX89" s="853"/>
      <c r="GIY89" s="853"/>
      <c r="GIZ89" s="853"/>
      <c r="GJA89" s="853"/>
      <c r="GJB89" s="853"/>
      <c r="GJC89" s="853"/>
      <c r="GJD89" s="853"/>
      <c r="GJE89" s="853"/>
      <c r="GJF89" s="853"/>
      <c r="GJG89" s="853"/>
      <c r="GJH89" s="853"/>
      <c r="GJI89" s="853"/>
      <c r="GJJ89" s="853"/>
      <c r="GJK89" s="853"/>
      <c r="GJL89" s="853"/>
      <c r="GJM89" s="853"/>
      <c r="GJN89" s="853"/>
      <c r="GJO89" s="853"/>
      <c r="GJP89" s="853"/>
      <c r="GJQ89" s="853"/>
      <c r="GJR89" s="853"/>
      <c r="GJS89" s="853"/>
      <c r="GJT89" s="853"/>
      <c r="GJU89" s="853"/>
      <c r="GJV89" s="853"/>
      <c r="GJW89" s="853"/>
      <c r="GJX89" s="853"/>
      <c r="GJY89" s="853"/>
      <c r="GJZ89" s="853"/>
      <c r="GKA89" s="853"/>
      <c r="GKB89" s="853"/>
      <c r="GKC89" s="853"/>
      <c r="GKD89" s="853"/>
      <c r="GKE89" s="853"/>
      <c r="GKF89" s="853"/>
      <c r="GKG89" s="853"/>
      <c r="GKH89" s="853"/>
      <c r="GKI89" s="853"/>
      <c r="GKJ89" s="853"/>
      <c r="GKK89" s="853"/>
      <c r="GKL89" s="853"/>
      <c r="GKM89" s="853"/>
      <c r="GKN89" s="853"/>
      <c r="GKO89" s="853"/>
      <c r="GKP89" s="853"/>
      <c r="GKQ89" s="853"/>
      <c r="GKR89" s="853"/>
      <c r="GKS89" s="853"/>
      <c r="GKT89" s="853"/>
      <c r="GKU89" s="853"/>
      <c r="GKV89" s="853"/>
      <c r="GKW89" s="853"/>
      <c r="GKX89" s="853"/>
      <c r="GKY89" s="853"/>
      <c r="GKZ89" s="853"/>
      <c r="GLA89" s="853"/>
      <c r="GLB89" s="853"/>
      <c r="GLC89" s="853"/>
      <c r="GLD89" s="853"/>
      <c r="GLE89" s="853"/>
      <c r="GLF89" s="853"/>
      <c r="GLG89" s="853"/>
      <c r="GLH89" s="853"/>
      <c r="GLI89" s="853"/>
      <c r="GLJ89" s="853"/>
      <c r="GLK89" s="853"/>
      <c r="GLL89" s="853"/>
      <c r="GLM89" s="853"/>
      <c r="GLN89" s="853"/>
      <c r="GLO89" s="853"/>
      <c r="GLP89" s="853"/>
      <c r="GLQ89" s="853"/>
      <c r="GLR89" s="853"/>
      <c r="GLS89" s="853"/>
      <c r="GLT89" s="853"/>
      <c r="GLU89" s="853"/>
      <c r="GLV89" s="853"/>
      <c r="GLW89" s="853"/>
      <c r="GLX89" s="853"/>
      <c r="GLY89" s="853"/>
      <c r="GLZ89" s="853"/>
      <c r="GMA89" s="853"/>
      <c r="GMB89" s="853"/>
      <c r="GMC89" s="853"/>
      <c r="GMD89" s="853"/>
      <c r="GME89" s="853"/>
      <c r="GMF89" s="853"/>
      <c r="GMG89" s="853"/>
      <c r="GMH89" s="853"/>
      <c r="GMI89" s="853"/>
      <c r="GMJ89" s="853"/>
      <c r="GMK89" s="853"/>
      <c r="GML89" s="853"/>
      <c r="GMM89" s="853"/>
      <c r="GMN89" s="853"/>
      <c r="GMO89" s="853"/>
      <c r="GMP89" s="853"/>
      <c r="GMQ89" s="853"/>
      <c r="GMR89" s="853"/>
      <c r="GMS89" s="853"/>
      <c r="GMT89" s="853"/>
      <c r="GMU89" s="853"/>
      <c r="GMV89" s="853"/>
      <c r="GMW89" s="853"/>
      <c r="GMX89" s="853"/>
      <c r="GMY89" s="853"/>
      <c r="GMZ89" s="853"/>
      <c r="GNA89" s="853"/>
      <c r="GNB89" s="853"/>
      <c r="GNC89" s="853"/>
      <c r="GND89" s="853"/>
      <c r="GNE89" s="853"/>
      <c r="GNF89" s="853"/>
      <c r="GNG89" s="853"/>
      <c r="GNH89" s="853"/>
      <c r="GNI89" s="853"/>
      <c r="GNJ89" s="853"/>
      <c r="GNK89" s="853"/>
      <c r="GNL89" s="853"/>
      <c r="GNM89" s="853"/>
      <c r="GNN89" s="853"/>
      <c r="GNO89" s="853"/>
      <c r="GNP89" s="853"/>
      <c r="GNQ89" s="853"/>
      <c r="GNR89" s="853"/>
      <c r="GNS89" s="853"/>
      <c r="GNT89" s="853"/>
      <c r="GNU89" s="853"/>
      <c r="GNV89" s="853"/>
      <c r="GNW89" s="853"/>
      <c r="GNX89" s="853"/>
      <c r="GNY89" s="853"/>
      <c r="GNZ89" s="853"/>
      <c r="GOA89" s="853"/>
      <c r="GOB89" s="853"/>
      <c r="GOC89" s="853"/>
      <c r="GOD89" s="853"/>
      <c r="GOE89" s="853"/>
      <c r="GOF89" s="853"/>
      <c r="GOG89" s="853"/>
      <c r="GOH89" s="853"/>
      <c r="GOI89" s="853"/>
      <c r="GOJ89" s="853"/>
      <c r="GOK89" s="853"/>
      <c r="GOL89" s="853"/>
      <c r="GOM89" s="853"/>
      <c r="GON89" s="853"/>
      <c r="GOO89" s="853"/>
      <c r="GOP89" s="853"/>
      <c r="GOQ89" s="853"/>
      <c r="GOR89" s="853"/>
      <c r="GOS89" s="853"/>
      <c r="GOT89" s="853"/>
      <c r="GOU89" s="853"/>
      <c r="GOV89" s="853"/>
      <c r="GOW89" s="853"/>
      <c r="GOX89" s="853"/>
      <c r="GOY89" s="853"/>
      <c r="GOZ89" s="853"/>
      <c r="GPA89" s="853"/>
      <c r="GPB89" s="853"/>
      <c r="GPC89" s="853"/>
      <c r="GPD89" s="853"/>
      <c r="GPE89" s="853"/>
      <c r="GPF89" s="853"/>
      <c r="GPG89" s="853"/>
      <c r="GPH89" s="853"/>
      <c r="GPI89" s="853"/>
      <c r="GPJ89" s="853"/>
      <c r="GPK89" s="853"/>
      <c r="GPL89" s="853"/>
      <c r="GPM89" s="853"/>
      <c r="GPN89" s="853"/>
      <c r="GPO89" s="853"/>
      <c r="GPP89" s="853"/>
      <c r="GPQ89" s="853"/>
      <c r="GPR89" s="853"/>
      <c r="GPS89" s="853"/>
      <c r="GPT89" s="853"/>
      <c r="GPU89" s="853"/>
      <c r="GPV89" s="853"/>
      <c r="GPW89" s="853"/>
      <c r="GPX89" s="853"/>
      <c r="GPY89" s="853"/>
      <c r="GPZ89" s="853"/>
      <c r="GQA89" s="853"/>
      <c r="GQB89" s="853"/>
      <c r="GQC89" s="853"/>
      <c r="GQD89" s="853"/>
      <c r="GQE89" s="853"/>
      <c r="GQF89" s="853"/>
      <c r="GQG89" s="853"/>
      <c r="GQH89" s="853"/>
      <c r="GQI89" s="853"/>
      <c r="GQJ89" s="853"/>
      <c r="GQK89" s="853"/>
      <c r="GQL89" s="853"/>
      <c r="GQM89" s="853"/>
      <c r="GQN89" s="853"/>
      <c r="GQO89" s="853"/>
      <c r="GQP89" s="853"/>
      <c r="GQQ89" s="853"/>
      <c r="GQR89" s="853"/>
      <c r="GQS89" s="853"/>
      <c r="GQT89" s="853"/>
      <c r="GQU89" s="853"/>
      <c r="GQV89" s="853"/>
      <c r="GQW89" s="853"/>
      <c r="GQX89" s="853"/>
      <c r="GQY89" s="853"/>
      <c r="GQZ89" s="853"/>
      <c r="GRA89" s="853"/>
      <c r="GRB89" s="853"/>
      <c r="GRC89" s="853"/>
      <c r="GRD89" s="853"/>
      <c r="GRE89" s="853"/>
      <c r="GRF89" s="853"/>
      <c r="GRG89" s="853"/>
      <c r="GRH89" s="853"/>
      <c r="GRI89" s="853"/>
      <c r="GRJ89" s="853"/>
      <c r="GRK89" s="853"/>
      <c r="GRL89" s="853"/>
      <c r="GRM89" s="853"/>
      <c r="GRN89" s="853"/>
      <c r="GRO89" s="853"/>
      <c r="GRP89" s="853"/>
      <c r="GRQ89" s="853"/>
      <c r="GRR89" s="853"/>
      <c r="GRS89" s="853"/>
      <c r="GRT89" s="853"/>
      <c r="GRU89" s="853"/>
      <c r="GRV89" s="853"/>
      <c r="GRW89" s="853"/>
      <c r="GRX89" s="853"/>
      <c r="GRY89" s="853"/>
      <c r="GRZ89" s="853"/>
      <c r="GSA89" s="853"/>
      <c r="GSB89" s="853"/>
      <c r="GSC89" s="853"/>
      <c r="GSD89" s="853"/>
      <c r="GSE89" s="853"/>
      <c r="GSF89" s="853"/>
      <c r="GSG89" s="853"/>
      <c r="GSH89" s="853"/>
      <c r="GSI89" s="853"/>
      <c r="GSJ89" s="853"/>
      <c r="GSK89" s="853"/>
      <c r="GSL89" s="853"/>
      <c r="GSM89" s="853"/>
      <c r="GSN89" s="853"/>
      <c r="GSO89" s="853"/>
      <c r="GSP89" s="853"/>
      <c r="GSQ89" s="853"/>
      <c r="GSR89" s="853"/>
      <c r="GSS89" s="853"/>
      <c r="GST89" s="853"/>
      <c r="GSU89" s="853"/>
      <c r="GSV89" s="853"/>
      <c r="GSW89" s="853"/>
      <c r="GSX89" s="853"/>
      <c r="GSY89" s="853"/>
      <c r="GSZ89" s="853"/>
      <c r="GTA89" s="853"/>
      <c r="GTB89" s="853"/>
      <c r="GTC89" s="853"/>
      <c r="GTD89" s="853"/>
      <c r="GTE89" s="853"/>
      <c r="GTF89" s="853"/>
      <c r="GTG89" s="853"/>
      <c r="GTH89" s="853"/>
      <c r="GTI89" s="853"/>
      <c r="GTJ89" s="853"/>
      <c r="GTK89" s="853"/>
      <c r="GTL89" s="853"/>
      <c r="GTM89" s="853"/>
      <c r="GTN89" s="853"/>
      <c r="GTO89" s="853"/>
      <c r="GTP89" s="853"/>
      <c r="GTQ89" s="853"/>
      <c r="GTR89" s="853"/>
      <c r="GTS89" s="853"/>
      <c r="GTT89" s="853"/>
      <c r="GTU89" s="853"/>
      <c r="GTV89" s="853"/>
      <c r="GTW89" s="853"/>
      <c r="GTX89" s="853"/>
      <c r="GTY89" s="853"/>
      <c r="GTZ89" s="853"/>
      <c r="GUA89" s="853"/>
      <c r="GUB89" s="853"/>
      <c r="GUC89" s="853"/>
      <c r="GUD89" s="853"/>
      <c r="GUE89" s="853"/>
      <c r="GUF89" s="853"/>
      <c r="GUG89" s="853"/>
      <c r="GUH89" s="853"/>
      <c r="GUI89" s="853"/>
      <c r="GUJ89" s="853"/>
      <c r="GUK89" s="853"/>
      <c r="GUL89" s="853"/>
      <c r="GUM89" s="853"/>
      <c r="GUN89" s="853"/>
      <c r="GUO89" s="853"/>
      <c r="GUP89" s="853"/>
      <c r="GUQ89" s="853"/>
      <c r="GUR89" s="853"/>
      <c r="GUS89" s="853"/>
      <c r="GUT89" s="853"/>
      <c r="GUU89" s="853"/>
      <c r="GUV89" s="853"/>
      <c r="GUW89" s="853"/>
      <c r="GUX89" s="853"/>
      <c r="GUY89" s="853"/>
      <c r="GUZ89" s="853"/>
      <c r="GVA89" s="853"/>
      <c r="GVB89" s="853"/>
      <c r="GVC89" s="853"/>
      <c r="GVD89" s="853"/>
      <c r="GVE89" s="853"/>
      <c r="GVF89" s="853"/>
      <c r="GVG89" s="853"/>
      <c r="GVH89" s="853"/>
      <c r="GVI89" s="853"/>
      <c r="GVJ89" s="853"/>
      <c r="GVK89" s="853"/>
      <c r="GVL89" s="853"/>
      <c r="GVM89" s="853"/>
      <c r="GVN89" s="853"/>
      <c r="GVO89" s="853"/>
      <c r="GVP89" s="853"/>
      <c r="GVQ89" s="853"/>
      <c r="GVR89" s="853"/>
      <c r="GVS89" s="853"/>
      <c r="GVT89" s="853"/>
      <c r="GVU89" s="853"/>
      <c r="GVV89" s="853"/>
      <c r="GVW89" s="853"/>
      <c r="GVX89" s="853"/>
      <c r="GVY89" s="853"/>
      <c r="GVZ89" s="853"/>
      <c r="GWA89" s="853"/>
      <c r="GWB89" s="853"/>
      <c r="GWC89" s="853"/>
      <c r="GWD89" s="853"/>
      <c r="GWE89" s="853"/>
      <c r="GWF89" s="853"/>
      <c r="GWG89" s="853"/>
      <c r="GWH89" s="853"/>
      <c r="GWI89" s="853"/>
      <c r="GWJ89" s="853"/>
      <c r="GWK89" s="853"/>
      <c r="GWL89" s="853"/>
      <c r="GWM89" s="853"/>
      <c r="GWN89" s="853"/>
      <c r="GWO89" s="853"/>
      <c r="GWP89" s="853"/>
      <c r="GWQ89" s="853"/>
      <c r="GWR89" s="853"/>
      <c r="GWS89" s="853"/>
      <c r="GWT89" s="853"/>
      <c r="GWU89" s="853"/>
      <c r="GWV89" s="853"/>
      <c r="GWW89" s="853"/>
      <c r="GWX89" s="853"/>
      <c r="GWY89" s="853"/>
      <c r="GWZ89" s="853"/>
      <c r="GXA89" s="853"/>
      <c r="GXB89" s="853"/>
      <c r="GXC89" s="853"/>
      <c r="GXD89" s="853"/>
      <c r="GXE89" s="853"/>
      <c r="GXF89" s="853"/>
      <c r="GXG89" s="853"/>
      <c r="GXH89" s="853"/>
      <c r="GXI89" s="853"/>
      <c r="GXJ89" s="853"/>
      <c r="GXK89" s="853"/>
      <c r="GXL89" s="853"/>
      <c r="GXM89" s="853"/>
      <c r="GXN89" s="853"/>
      <c r="GXO89" s="853"/>
      <c r="GXP89" s="853"/>
      <c r="GXQ89" s="853"/>
      <c r="GXR89" s="853"/>
      <c r="GXS89" s="853"/>
      <c r="GXT89" s="853"/>
      <c r="GXU89" s="853"/>
      <c r="GXV89" s="853"/>
      <c r="GXW89" s="853"/>
      <c r="GXX89" s="853"/>
      <c r="GXY89" s="853"/>
      <c r="GXZ89" s="853"/>
      <c r="GYA89" s="853"/>
      <c r="GYB89" s="853"/>
      <c r="GYC89" s="853"/>
      <c r="GYD89" s="853"/>
      <c r="GYE89" s="853"/>
      <c r="GYF89" s="853"/>
      <c r="GYG89" s="853"/>
      <c r="GYH89" s="853"/>
      <c r="GYI89" s="853"/>
      <c r="GYJ89" s="853"/>
      <c r="GYK89" s="853"/>
      <c r="GYL89" s="853"/>
      <c r="GYM89" s="853"/>
      <c r="GYN89" s="853"/>
      <c r="GYO89" s="853"/>
      <c r="GYP89" s="853"/>
      <c r="GYQ89" s="853"/>
      <c r="GYR89" s="853"/>
      <c r="GYS89" s="853"/>
      <c r="GYT89" s="853"/>
      <c r="GYU89" s="853"/>
      <c r="GYV89" s="853"/>
      <c r="GYW89" s="853"/>
      <c r="GYX89" s="853"/>
      <c r="GYY89" s="853"/>
      <c r="GYZ89" s="853"/>
      <c r="GZA89" s="853"/>
      <c r="GZB89" s="853"/>
      <c r="GZC89" s="853"/>
      <c r="GZD89" s="853"/>
      <c r="GZE89" s="853"/>
      <c r="GZF89" s="853"/>
      <c r="GZG89" s="853"/>
      <c r="GZH89" s="853"/>
      <c r="GZI89" s="853"/>
      <c r="GZJ89" s="853"/>
      <c r="GZK89" s="853"/>
      <c r="GZL89" s="853"/>
      <c r="GZM89" s="853"/>
      <c r="GZN89" s="853"/>
      <c r="GZO89" s="853"/>
      <c r="GZP89" s="853"/>
      <c r="GZQ89" s="853"/>
      <c r="GZR89" s="853"/>
      <c r="GZS89" s="853"/>
      <c r="GZT89" s="853"/>
      <c r="GZU89" s="853"/>
      <c r="GZV89" s="853"/>
      <c r="GZW89" s="853"/>
      <c r="GZX89" s="853"/>
      <c r="GZY89" s="853"/>
      <c r="GZZ89" s="853"/>
      <c r="HAA89" s="853"/>
      <c r="HAB89" s="853"/>
      <c r="HAC89" s="853"/>
      <c r="HAD89" s="853"/>
      <c r="HAE89" s="853"/>
      <c r="HAF89" s="853"/>
      <c r="HAG89" s="853"/>
      <c r="HAH89" s="853"/>
      <c r="HAI89" s="853"/>
      <c r="HAJ89" s="853"/>
      <c r="HAK89" s="853"/>
      <c r="HAL89" s="853"/>
      <c r="HAM89" s="853"/>
      <c r="HAN89" s="853"/>
      <c r="HAO89" s="853"/>
      <c r="HAP89" s="853"/>
      <c r="HAQ89" s="853"/>
      <c r="HAR89" s="853"/>
      <c r="HAS89" s="853"/>
      <c r="HAT89" s="853"/>
      <c r="HAU89" s="853"/>
      <c r="HAV89" s="853"/>
      <c r="HAW89" s="853"/>
      <c r="HAX89" s="853"/>
      <c r="HAY89" s="853"/>
      <c r="HAZ89" s="853"/>
      <c r="HBA89" s="853"/>
      <c r="HBB89" s="853"/>
      <c r="HBC89" s="853"/>
      <c r="HBD89" s="853"/>
      <c r="HBE89" s="853"/>
      <c r="HBF89" s="853"/>
      <c r="HBG89" s="853"/>
      <c r="HBH89" s="853"/>
      <c r="HBI89" s="853"/>
      <c r="HBJ89" s="853"/>
      <c r="HBK89" s="853"/>
      <c r="HBL89" s="853"/>
      <c r="HBM89" s="853"/>
      <c r="HBN89" s="853"/>
      <c r="HBO89" s="853"/>
      <c r="HBP89" s="853"/>
      <c r="HBQ89" s="853"/>
      <c r="HBR89" s="853"/>
      <c r="HBS89" s="853"/>
      <c r="HBT89" s="853"/>
      <c r="HBU89" s="853"/>
      <c r="HBV89" s="853"/>
      <c r="HBW89" s="853"/>
      <c r="HBX89" s="853"/>
      <c r="HBY89" s="853"/>
      <c r="HBZ89" s="853"/>
      <c r="HCA89" s="853"/>
      <c r="HCB89" s="853"/>
      <c r="HCC89" s="853"/>
      <c r="HCD89" s="853"/>
      <c r="HCE89" s="853"/>
      <c r="HCF89" s="853"/>
      <c r="HCG89" s="853"/>
      <c r="HCH89" s="853"/>
      <c r="HCI89" s="853"/>
      <c r="HCJ89" s="853"/>
      <c r="HCK89" s="853"/>
      <c r="HCL89" s="853"/>
      <c r="HCM89" s="853"/>
      <c r="HCN89" s="853"/>
      <c r="HCO89" s="853"/>
      <c r="HCP89" s="853"/>
      <c r="HCQ89" s="853"/>
      <c r="HCR89" s="853"/>
      <c r="HCS89" s="853"/>
      <c r="HCT89" s="853"/>
      <c r="HCU89" s="853"/>
      <c r="HCV89" s="853"/>
      <c r="HCW89" s="853"/>
      <c r="HCX89" s="853"/>
      <c r="HCY89" s="853"/>
      <c r="HCZ89" s="853"/>
      <c r="HDA89" s="853"/>
      <c r="HDB89" s="853"/>
      <c r="HDC89" s="853"/>
      <c r="HDD89" s="853"/>
      <c r="HDE89" s="853"/>
      <c r="HDF89" s="853"/>
      <c r="HDG89" s="853"/>
      <c r="HDH89" s="853"/>
      <c r="HDI89" s="853"/>
      <c r="HDJ89" s="853"/>
      <c r="HDK89" s="853"/>
      <c r="HDL89" s="853"/>
      <c r="HDM89" s="853"/>
      <c r="HDN89" s="853"/>
      <c r="HDO89" s="853"/>
      <c r="HDP89" s="853"/>
      <c r="HDQ89" s="853"/>
      <c r="HDR89" s="853"/>
      <c r="HDS89" s="853"/>
      <c r="HDT89" s="853"/>
      <c r="HDU89" s="853"/>
      <c r="HDV89" s="853"/>
      <c r="HDW89" s="853"/>
      <c r="HDX89" s="853"/>
      <c r="HDY89" s="853"/>
      <c r="HDZ89" s="853"/>
      <c r="HEA89" s="853"/>
      <c r="HEB89" s="853"/>
      <c r="HEC89" s="853"/>
      <c r="HED89" s="853"/>
      <c r="HEE89" s="853"/>
      <c r="HEF89" s="853"/>
      <c r="HEG89" s="853"/>
      <c r="HEH89" s="853"/>
      <c r="HEI89" s="853"/>
      <c r="HEJ89" s="853"/>
      <c r="HEK89" s="853"/>
      <c r="HEL89" s="853"/>
      <c r="HEM89" s="853"/>
      <c r="HEN89" s="853"/>
      <c r="HEO89" s="853"/>
      <c r="HEP89" s="853"/>
      <c r="HEQ89" s="853"/>
      <c r="HER89" s="853"/>
      <c r="HES89" s="853"/>
      <c r="HET89" s="853"/>
      <c r="HEU89" s="853"/>
      <c r="HEV89" s="853"/>
      <c r="HEW89" s="853"/>
      <c r="HEX89" s="853"/>
      <c r="HEY89" s="853"/>
      <c r="HEZ89" s="853"/>
      <c r="HFA89" s="853"/>
      <c r="HFB89" s="853"/>
      <c r="HFC89" s="853"/>
      <c r="HFD89" s="853"/>
      <c r="HFE89" s="853"/>
      <c r="HFF89" s="853"/>
      <c r="HFG89" s="853"/>
      <c r="HFH89" s="853"/>
      <c r="HFI89" s="853"/>
      <c r="HFJ89" s="853"/>
      <c r="HFK89" s="853"/>
      <c r="HFL89" s="853"/>
      <c r="HFM89" s="853"/>
      <c r="HFN89" s="853"/>
      <c r="HFO89" s="853"/>
      <c r="HFP89" s="853"/>
      <c r="HFQ89" s="853"/>
      <c r="HFR89" s="853"/>
      <c r="HFS89" s="853"/>
      <c r="HFT89" s="853"/>
      <c r="HFU89" s="853"/>
      <c r="HFV89" s="853"/>
      <c r="HFW89" s="853"/>
      <c r="HFX89" s="853"/>
      <c r="HFY89" s="853"/>
      <c r="HFZ89" s="853"/>
      <c r="HGA89" s="853"/>
      <c r="HGB89" s="853"/>
      <c r="HGC89" s="853"/>
      <c r="HGD89" s="853"/>
      <c r="HGE89" s="853"/>
      <c r="HGF89" s="853"/>
      <c r="HGG89" s="853"/>
      <c r="HGH89" s="853"/>
      <c r="HGI89" s="853"/>
      <c r="HGJ89" s="853"/>
      <c r="HGK89" s="853"/>
      <c r="HGL89" s="853"/>
      <c r="HGM89" s="853"/>
      <c r="HGN89" s="853"/>
      <c r="HGO89" s="853"/>
      <c r="HGP89" s="853"/>
      <c r="HGQ89" s="853"/>
      <c r="HGR89" s="853"/>
      <c r="HGS89" s="853"/>
      <c r="HGT89" s="853"/>
      <c r="HGU89" s="853"/>
      <c r="HGV89" s="853"/>
      <c r="HGW89" s="853"/>
      <c r="HGX89" s="853"/>
      <c r="HGY89" s="853"/>
      <c r="HGZ89" s="853"/>
      <c r="HHA89" s="853"/>
      <c r="HHB89" s="853"/>
      <c r="HHC89" s="853"/>
      <c r="HHD89" s="853"/>
      <c r="HHE89" s="853"/>
      <c r="HHF89" s="853"/>
      <c r="HHG89" s="853"/>
      <c r="HHH89" s="853"/>
      <c r="HHI89" s="853"/>
      <c r="HHJ89" s="853"/>
      <c r="HHK89" s="853"/>
      <c r="HHL89" s="853"/>
      <c r="HHM89" s="853"/>
      <c r="HHN89" s="853"/>
      <c r="HHO89" s="853"/>
      <c r="HHP89" s="853"/>
      <c r="HHQ89" s="853"/>
      <c r="HHR89" s="853"/>
      <c r="HHS89" s="853"/>
      <c r="HHT89" s="853"/>
      <c r="HHU89" s="853"/>
      <c r="HHV89" s="853"/>
      <c r="HHW89" s="853"/>
      <c r="HHX89" s="853"/>
      <c r="HHY89" s="853"/>
      <c r="HHZ89" s="853"/>
      <c r="HIA89" s="853"/>
      <c r="HIB89" s="853"/>
      <c r="HIC89" s="853"/>
      <c r="HID89" s="853"/>
      <c r="HIE89" s="853"/>
      <c r="HIF89" s="853"/>
      <c r="HIG89" s="853"/>
      <c r="HIH89" s="853"/>
      <c r="HII89" s="853"/>
      <c r="HIJ89" s="853"/>
      <c r="HIK89" s="853"/>
      <c r="HIL89" s="853"/>
      <c r="HIM89" s="853"/>
      <c r="HIN89" s="853"/>
      <c r="HIO89" s="853"/>
      <c r="HIP89" s="853"/>
      <c r="HIQ89" s="853"/>
      <c r="HIR89" s="853"/>
      <c r="HIS89" s="853"/>
      <c r="HIT89" s="853"/>
      <c r="HIU89" s="853"/>
      <c r="HIV89" s="853"/>
      <c r="HIW89" s="853"/>
      <c r="HIX89" s="853"/>
      <c r="HIY89" s="853"/>
      <c r="HIZ89" s="853"/>
      <c r="HJA89" s="853"/>
      <c r="HJB89" s="853"/>
      <c r="HJC89" s="853"/>
      <c r="HJD89" s="853"/>
      <c r="HJE89" s="853"/>
      <c r="HJF89" s="853"/>
      <c r="HJG89" s="853"/>
      <c r="HJH89" s="853"/>
      <c r="HJI89" s="853"/>
      <c r="HJJ89" s="853"/>
      <c r="HJK89" s="853"/>
      <c r="HJL89" s="853"/>
      <c r="HJM89" s="853"/>
      <c r="HJN89" s="853"/>
      <c r="HJO89" s="853"/>
      <c r="HJP89" s="853"/>
      <c r="HJQ89" s="853"/>
      <c r="HJR89" s="853"/>
      <c r="HJS89" s="853"/>
      <c r="HJT89" s="853"/>
      <c r="HJU89" s="853"/>
      <c r="HJV89" s="853"/>
      <c r="HJW89" s="853"/>
      <c r="HJX89" s="853"/>
      <c r="HJY89" s="853"/>
      <c r="HJZ89" s="853"/>
      <c r="HKA89" s="853"/>
      <c r="HKB89" s="853"/>
      <c r="HKC89" s="853"/>
      <c r="HKD89" s="853"/>
      <c r="HKE89" s="853"/>
      <c r="HKF89" s="853"/>
      <c r="HKG89" s="853"/>
      <c r="HKH89" s="853"/>
      <c r="HKI89" s="853"/>
      <c r="HKJ89" s="853"/>
      <c r="HKK89" s="853"/>
      <c r="HKL89" s="853"/>
      <c r="HKM89" s="853"/>
      <c r="HKN89" s="853"/>
      <c r="HKO89" s="853"/>
      <c r="HKP89" s="853"/>
      <c r="HKQ89" s="853"/>
      <c r="HKR89" s="853"/>
      <c r="HKS89" s="853"/>
      <c r="HKT89" s="853"/>
      <c r="HKU89" s="853"/>
      <c r="HKV89" s="853"/>
      <c r="HKW89" s="853"/>
      <c r="HKX89" s="853"/>
      <c r="HKY89" s="853"/>
      <c r="HKZ89" s="853"/>
      <c r="HLA89" s="853"/>
      <c r="HLB89" s="853"/>
      <c r="HLC89" s="853"/>
      <c r="HLD89" s="853"/>
      <c r="HLE89" s="853"/>
      <c r="HLF89" s="853"/>
      <c r="HLG89" s="853"/>
      <c r="HLH89" s="853"/>
      <c r="HLI89" s="853"/>
      <c r="HLJ89" s="853"/>
      <c r="HLK89" s="853"/>
      <c r="HLL89" s="853"/>
      <c r="HLM89" s="853"/>
      <c r="HLN89" s="853"/>
      <c r="HLO89" s="853"/>
      <c r="HLP89" s="853"/>
      <c r="HLQ89" s="853"/>
      <c r="HLR89" s="853"/>
      <c r="HLS89" s="853"/>
      <c r="HLT89" s="853"/>
      <c r="HLU89" s="853"/>
      <c r="HLV89" s="853"/>
      <c r="HLW89" s="853"/>
      <c r="HLX89" s="853"/>
      <c r="HLY89" s="853"/>
      <c r="HLZ89" s="853"/>
      <c r="HMA89" s="853"/>
      <c r="HMB89" s="853"/>
      <c r="HMC89" s="853"/>
      <c r="HMD89" s="853"/>
      <c r="HME89" s="853"/>
      <c r="HMF89" s="853"/>
      <c r="HMG89" s="853"/>
      <c r="HMH89" s="853"/>
      <c r="HMI89" s="853"/>
      <c r="HMJ89" s="853"/>
      <c r="HMK89" s="853"/>
      <c r="HML89" s="853"/>
      <c r="HMM89" s="853"/>
      <c r="HMN89" s="853"/>
      <c r="HMO89" s="853"/>
      <c r="HMP89" s="853"/>
      <c r="HMQ89" s="853"/>
      <c r="HMR89" s="853"/>
      <c r="HMS89" s="853"/>
      <c r="HMT89" s="853"/>
      <c r="HMU89" s="853"/>
      <c r="HMV89" s="853"/>
      <c r="HMW89" s="853"/>
      <c r="HMX89" s="853"/>
      <c r="HMY89" s="853"/>
      <c r="HMZ89" s="853"/>
      <c r="HNA89" s="853"/>
      <c r="HNB89" s="853"/>
      <c r="HNC89" s="853"/>
      <c r="HND89" s="853"/>
      <c r="HNE89" s="853"/>
      <c r="HNF89" s="853"/>
      <c r="HNG89" s="853"/>
      <c r="HNH89" s="853"/>
      <c r="HNI89" s="853"/>
      <c r="HNJ89" s="853"/>
      <c r="HNK89" s="853"/>
      <c r="HNL89" s="853"/>
      <c r="HNM89" s="853"/>
      <c r="HNN89" s="853"/>
      <c r="HNO89" s="853"/>
      <c r="HNP89" s="853"/>
      <c r="HNQ89" s="853"/>
      <c r="HNR89" s="853"/>
      <c r="HNS89" s="853"/>
      <c r="HNT89" s="853"/>
      <c r="HNU89" s="853"/>
      <c r="HNV89" s="853"/>
      <c r="HNW89" s="853"/>
      <c r="HNX89" s="853"/>
      <c r="HNY89" s="853"/>
      <c r="HNZ89" s="853"/>
      <c r="HOA89" s="853"/>
      <c r="HOB89" s="853"/>
      <c r="HOC89" s="853"/>
      <c r="HOD89" s="853"/>
      <c r="HOE89" s="853"/>
      <c r="HOF89" s="853"/>
      <c r="HOG89" s="853"/>
      <c r="HOH89" s="853"/>
      <c r="HOI89" s="853"/>
      <c r="HOJ89" s="853"/>
      <c r="HOK89" s="853"/>
      <c r="HOL89" s="853"/>
      <c r="HOM89" s="853"/>
      <c r="HON89" s="853"/>
      <c r="HOO89" s="853"/>
      <c r="HOP89" s="853"/>
      <c r="HOQ89" s="853"/>
      <c r="HOR89" s="853"/>
      <c r="HOS89" s="853"/>
      <c r="HOT89" s="853"/>
      <c r="HOU89" s="853"/>
      <c r="HOV89" s="853"/>
      <c r="HOW89" s="853"/>
      <c r="HOX89" s="853"/>
      <c r="HOY89" s="853"/>
      <c r="HOZ89" s="853"/>
      <c r="HPA89" s="853"/>
      <c r="HPB89" s="853"/>
      <c r="HPC89" s="853"/>
      <c r="HPD89" s="853"/>
      <c r="HPE89" s="853"/>
      <c r="HPF89" s="853"/>
      <c r="HPG89" s="853"/>
      <c r="HPH89" s="853"/>
      <c r="HPI89" s="853"/>
      <c r="HPJ89" s="853"/>
      <c r="HPK89" s="853"/>
      <c r="HPL89" s="853"/>
      <c r="HPM89" s="853"/>
      <c r="HPN89" s="853"/>
      <c r="HPO89" s="853"/>
      <c r="HPP89" s="853"/>
      <c r="HPQ89" s="853"/>
      <c r="HPR89" s="853"/>
      <c r="HPS89" s="853"/>
      <c r="HPT89" s="853"/>
      <c r="HPU89" s="853"/>
      <c r="HPV89" s="853"/>
      <c r="HPW89" s="853"/>
      <c r="HPX89" s="853"/>
      <c r="HPY89" s="853"/>
      <c r="HPZ89" s="853"/>
      <c r="HQA89" s="853"/>
      <c r="HQB89" s="853"/>
      <c r="HQC89" s="853"/>
      <c r="HQD89" s="853"/>
      <c r="HQE89" s="853"/>
      <c r="HQF89" s="853"/>
      <c r="HQG89" s="853"/>
      <c r="HQH89" s="853"/>
      <c r="HQI89" s="853"/>
      <c r="HQJ89" s="853"/>
      <c r="HQK89" s="853"/>
      <c r="HQL89" s="853"/>
      <c r="HQM89" s="853"/>
      <c r="HQN89" s="853"/>
      <c r="HQO89" s="853"/>
      <c r="HQP89" s="853"/>
      <c r="HQQ89" s="853"/>
      <c r="HQR89" s="853"/>
      <c r="HQS89" s="853"/>
      <c r="HQT89" s="853"/>
      <c r="HQU89" s="853"/>
      <c r="HQV89" s="853"/>
      <c r="HQW89" s="853"/>
      <c r="HQX89" s="853"/>
      <c r="HQY89" s="853"/>
      <c r="HQZ89" s="853"/>
      <c r="HRA89" s="853"/>
      <c r="HRB89" s="853"/>
      <c r="HRC89" s="853"/>
      <c r="HRD89" s="853"/>
      <c r="HRE89" s="853"/>
      <c r="HRF89" s="853"/>
      <c r="HRG89" s="853"/>
      <c r="HRH89" s="853"/>
      <c r="HRI89" s="853"/>
      <c r="HRJ89" s="853"/>
      <c r="HRK89" s="853"/>
      <c r="HRL89" s="853"/>
      <c r="HRM89" s="853"/>
      <c r="HRN89" s="853"/>
      <c r="HRO89" s="853"/>
      <c r="HRP89" s="853"/>
      <c r="HRQ89" s="853"/>
      <c r="HRR89" s="853"/>
      <c r="HRS89" s="853"/>
      <c r="HRT89" s="853"/>
      <c r="HRU89" s="853"/>
      <c r="HRV89" s="853"/>
      <c r="HRW89" s="853"/>
      <c r="HRX89" s="853"/>
      <c r="HRY89" s="853"/>
      <c r="HRZ89" s="853"/>
      <c r="HSA89" s="853"/>
      <c r="HSB89" s="853"/>
      <c r="HSC89" s="853"/>
      <c r="HSD89" s="853"/>
      <c r="HSE89" s="853"/>
      <c r="HSF89" s="853"/>
      <c r="HSG89" s="853"/>
      <c r="HSH89" s="853"/>
      <c r="HSI89" s="853"/>
      <c r="HSJ89" s="853"/>
      <c r="HSK89" s="853"/>
      <c r="HSL89" s="853"/>
      <c r="HSM89" s="853"/>
      <c r="HSN89" s="853"/>
      <c r="HSO89" s="853"/>
      <c r="HSP89" s="853"/>
      <c r="HSQ89" s="853"/>
      <c r="HSR89" s="853"/>
      <c r="HSS89" s="853"/>
      <c r="HST89" s="853"/>
      <c r="HSU89" s="853"/>
      <c r="HSV89" s="853"/>
      <c r="HSW89" s="853"/>
      <c r="HSX89" s="853"/>
      <c r="HSY89" s="853"/>
      <c r="HSZ89" s="853"/>
      <c r="HTA89" s="853"/>
      <c r="HTB89" s="853"/>
      <c r="HTC89" s="853"/>
      <c r="HTD89" s="853"/>
      <c r="HTE89" s="853"/>
      <c r="HTF89" s="853"/>
      <c r="HTG89" s="853"/>
      <c r="HTH89" s="853"/>
      <c r="HTI89" s="853"/>
      <c r="HTJ89" s="853"/>
      <c r="HTK89" s="853"/>
      <c r="HTL89" s="853"/>
      <c r="HTM89" s="853"/>
      <c r="HTN89" s="853"/>
      <c r="HTO89" s="853"/>
      <c r="HTP89" s="853"/>
      <c r="HTQ89" s="853"/>
      <c r="HTR89" s="853"/>
      <c r="HTS89" s="853"/>
      <c r="HTT89" s="853"/>
      <c r="HTU89" s="853"/>
      <c r="HTV89" s="853"/>
      <c r="HTW89" s="853"/>
      <c r="HTX89" s="853"/>
      <c r="HTY89" s="853"/>
      <c r="HTZ89" s="853"/>
      <c r="HUA89" s="853"/>
      <c r="HUB89" s="853"/>
      <c r="HUC89" s="853"/>
      <c r="HUD89" s="853"/>
      <c r="HUE89" s="853"/>
      <c r="HUF89" s="853"/>
      <c r="HUG89" s="853"/>
      <c r="HUH89" s="853"/>
      <c r="HUI89" s="853"/>
      <c r="HUJ89" s="853"/>
      <c r="HUK89" s="853"/>
      <c r="HUL89" s="853"/>
      <c r="HUM89" s="853"/>
      <c r="HUN89" s="853"/>
      <c r="HUO89" s="853"/>
      <c r="HUP89" s="853"/>
      <c r="HUQ89" s="853"/>
      <c r="HUR89" s="853"/>
      <c r="HUS89" s="853"/>
      <c r="HUT89" s="853"/>
      <c r="HUU89" s="853"/>
      <c r="HUV89" s="853"/>
      <c r="HUW89" s="853"/>
      <c r="HUX89" s="853"/>
      <c r="HUY89" s="853"/>
      <c r="HUZ89" s="853"/>
      <c r="HVA89" s="853"/>
      <c r="HVB89" s="853"/>
      <c r="HVC89" s="853"/>
      <c r="HVD89" s="853"/>
      <c r="HVE89" s="853"/>
      <c r="HVF89" s="853"/>
      <c r="HVG89" s="853"/>
      <c r="HVH89" s="853"/>
      <c r="HVI89" s="853"/>
      <c r="HVJ89" s="853"/>
      <c r="HVK89" s="853"/>
      <c r="HVL89" s="853"/>
      <c r="HVM89" s="853"/>
      <c r="HVN89" s="853"/>
      <c r="HVO89" s="853"/>
      <c r="HVP89" s="853"/>
      <c r="HVQ89" s="853"/>
      <c r="HVR89" s="853"/>
      <c r="HVS89" s="853"/>
      <c r="HVT89" s="853"/>
      <c r="HVU89" s="853"/>
      <c r="HVV89" s="853"/>
      <c r="HVW89" s="853"/>
      <c r="HVX89" s="853"/>
      <c r="HVY89" s="853"/>
      <c r="HVZ89" s="853"/>
      <c r="HWA89" s="853"/>
      <c r="HWB89" s="853"/>
      <c r="HWC89" s="853"/>
      <c r="HWD89" s="853"/>
      <c r="HWE89" s="853"/>
      <c r="HWF89" s="853"/>
      <c r="HWG89" s="853"/>
      <c r="HWH89" s="853"/>
      <c r="HWI89" s="853"/>
      <c r="HWJ89" s="853"/>
      <c r="HWK89" s="853"/>
      <c r="HWL89" s="853"/>
      <c r="HWM89" s="853"/>
      <c r="HWN89" s="853"/>
      <c r="HWO89" s="853"/>
      <c r="HWP89" s="853"/>
      <c r="HWQ89" s="853"/>
      <c r="HWR89" s="853"/>
      <c r="HWS89" s="853"/>
      <c r="HWT89" s="853"/>
      <c r="HWU89" s="853"/>
      <c r="HWV89" s="853"/>
      <c r="HWW89" s="853"/>
      <c r="HWX89" s="853"/>
      <c r="HWY89" s="853"/>
      <c r="HWZ89" s="853"/>
      <c r="HXA89" s="853"/>
      <c r="HXB89" s="853"/>
      <c r="HXC89" s="853"/>
      <c r="HXD89" s="853"/>
      <c r="HXE89" s="853"/>
      <c r="HXF89" s="853"/>
      <c r="HXG89" s="853"/>
      <c r="HXH89" s="853"/>
      <c r="HXI89" s="853"/>
      <c r="HXJ89" s="853"/>
      <c r="HXK89" s="853"/>
      <c r="HXL89" s="853"/>
      <c r="HXM89" s="853"/>
      <c r="HXN89" s="853"/>
      <c r="HXO89" s="853"/>
      <c r="HXP89" s="853"/>
      <c r="HXQ89" s="853"/>
      <c r="HXR89" s="853"/>
      <c r="HXS89" s="853"/>
      <c r="HXT89" s="853"/>
      <c r="HXU89" s="853"/>
      <c r="HXV89" s="853"/>
      <c r="HXW89" s="853"/>
      <c r="HXX89" s="853"/>
      <c r="HXY89" s="853"/>
      <c r="HXZ89" s="853"/>
      <c r="HYA89" s="853"/>
      <c r="HYB89" s="853"/>
      <c r="HYC89" s="853"/>
      <c r="HYD89" s="853"/>
      <c r="HYE89" s="853"/>
      <c r="HYF89" s="853"/>
      <c r="HYG89" s="853"/>
      <c r="HYH89" s="853"/>
      <c r="HYI89" s="853"/>
      <c r="HYJ89" s="853"/>
      <c r="HYK89" s="853"/>
      <c r="HYL89" s="853"/>
      <c r="HYM89" s="853"/>
      <c r="HYN89" s="853"/>
      <c r="HYO89" s="853"/>
      <c r="HYP89" s="853"/>
      <c r="HYQ89" s="853"/>
      <c r="HYR89" s="853"/>
      <c r="HYS89" s="853"/>
      <c r="HYT89" s="853"/>
      <c r="HYU89" s="853"/>
      <c r="HYV89" s="853"/>
      <c r="HYW89" s="853"/>
      <c r="HYX89" s="853"/>
      <c r="HYY89" s="853"/>
      <c r="HYZ89" s="853"/>
      <c r="HZA89" s="853"/>
      <c r="HZB89" s="853"/>
      <c r="HZC89" s="853"/>
      <c r="HZD89" s="853"/>
      <c r="HZE89" s="853"/>
      <c r="HZF89" s="853"/>
      <c r="HZG89" s="853"/>
      <c r="HZH89" s="853"/>
      <c r="HZI89" s="853"/>
      <c r="HZJ89" s="853"/>
      <c r="HZK89" s="853"/>
      <c r="HZL89" s="853"/>
      <c r="HZM89" s="853"/>
      <c r="HZN89" s="853"/>
      <c r="HZO89" s="853"/>
      <c r="HZP89" s="853"/>
      <c r="HZQ89" s="853"/>
      <c r="HZR89" s="853"/>
      <c r="HZS89" s="853"/>
      <c r="HZT89" s="853"/>
      <c r="HZU89" s="853"/>
      <c r="HZV89" s="853"/>
      <c r="HZW89" s="853"/>
      <c r="HZX89" s="853"/>
      <c r="HZY89" s="853"/>
      <c r="HZZ89" s="853"/>
      <c r="IAA89" s="853"/>
      <c r="IAB89" s="853"/>
      <c r="IAC89" s="853"/>
      <c r="IAD89" s="853"/>
      <c r="IAE89" s="853"/>
      <c r="IAF89" s="853"/>
      <c r="IAG89" s="853"/>
      <c r="IAH89" s="853"/>
      <c r="IAI89" s="853"/>
      <c r="IAJ89" s="853"/>
      <c r="IAK89" s="853"/>
      <c r="IAL89" s="853"/>
      <c r="IAM89" s="853"/>
      <c r="IAN89" s="853"/>
      <c r="IAO89" s="853"/>
      <c r="IAP89" s="853"/>
      <c r="IAQ89" s="853"/>
      <c r="IAR89" s="853"/>
      <c r="IAS89" s="853"/>
      <c r="IAT89" s="853"/>
      <c r="IAU89" s="853"/>
      <c r="IAV89" s="853"/>
      <c r="IAW89" s="853"/>
      <c r="IAX89" s="853"/>
      <c r="IAY89" s="853"/>
      <c r="IAZ89" s="853"/>
      <c r="IBA89" s="853"/>
      <c r="IBB89" s="853"/>
      <c r="IBC89" s="853"/>
      <c r="IBD89" s="853"/>
      <c r="IBE89" s="853"/>
      <c r="IBF89" s="853"/>
      <c r="IBG89" s="853"/>
      <c r="IBH89" s="853"/>
      <c r="IBI89" s="853"/>
      <c r="IBJ89" s="853"/>
      <c r="IBK89" s="853"/>
      <c r="IBL89" s="853"/>
      <c r="IBM89" s="853"/>
      <c r="IBN89" s="853"/>
      <c r="IBO89" s="853"/>
      <c r="IBP89" s="853"/>
      <c r="IBQ89" s="853"/>
      <c r="IBR89" s="853"/>
      <c r="IBS89" s="853"/>
      <c r="IBT89" s="853"/>
      <c r="IBU89" s="853"/>
      <c r="IBV89" s="853"/>
      <c r="IBW89" s="853"/>
      <c r="IBX89" s="853"/>
      <c r="IBY89" s="853"/>
      <c r="IBZ89" s="853"/>
      <c r="ICA89" s="853"/>
      <c r="ICB89" s="853"/>
      <c r="ICC89" s="853"/>
      <c r="ICD89" s="853"/>
      <c r="ICE89" s="853"/>
      <c r="ICF89" s="853"/>
      <c r="ICG89" s="853"/>
      <c r="ICH89" s="853"/>
      <c r="ICI89" s="853"/>
      <c r="ICJ89" s="853"/>
      <c r="ICK89" s="853"/>
      <c r="ICL89" s="853"/>
      <c r="ICM89" s="853"/>
      <c r="ICN89" s="853"/>
      <c r="ICO89" s="853"/>
      <c r="ICP89" s="853"/>
      <c r="ICQ89" s="853"/>
      <c r="ICR89" s="853"/>
      <c r="ICS89" s="853"/>
      <c r="ICT89" s="853"/>
      <c r="ICU89" s="853"/>
      <c r="ICV89" s="853"/>
      <c r="ICW89" s="853"/>
      <c r="ICX89" s="853"/>
      <c r="ICY89" s="853"/>
      <c r="ICZ89" s="853"/>
      <c r="IDA89" s="853"/>
      <c r="IDB89" s="853"/>
      <c r="IDC89" s="853"/>
      <c r="IDD89" s="853"/>
      <c r="IDE89" s="853"/>
      <c r="IDF89" s="853"/>
      <c r="IDG89" s="853"/>
      <c r="IDH89" s="853"/>
      <c r="IDI89" s="853"/>
      <c r="IDJ89" s="853"/>
      <c r="IDK89" s="853"/>
      <c r="IDL89" s="853"/>
      <c r="IDM89" s="853"/>
      <c r="IDN89" s="853"/>
      <c r="IDO89" s="853"/>
      <c r="IDP89" s="853"/>
      <c r="IDQ89" s="853"/>
      <c r="IDR89" s="853"/>
      <c r="IDS89" s="853"/>
      <c r="IDT89" s="853"/>
      <c r="IDU89" s="853"/>
      <c r="IDV89" s="853"/>
      <c r="IDW89" s="853"/>
      <c r="IDX89" s="853"/>
      <c r="IDY89" s="853"/>
      <c r="IDZ89" s="853"/>
      <c r="IEA89" s="853"/>
      <c r="IEB89" s="853"/>
      <c r="IEC89" s="853"/>
      <c r="IED89" s="853"/>
      <c r="IEE89" s="853"/>
      <c r="IEF89" s="853"/>
      <c r="IEG89" s="853"/>
      <c r="IEH89" s="853"/>
      <c r="IEI89" s="853"/>
      <c r="IEJ89" s="853"/>
      <c r="IEK89" s="853"/>
      <c r="IEL89" s="853"/>
      <c r="IEM89" s="853"/>
      <c r="IEN89" s="853"/>
      <c r="IEO89" s="853"/>
      <c r="IEP89" s="853"/>
      <c r="IEQ89" s="853"/>
      <c r="IER89" s="853"/>
      <c r="IES89" s="853"/>
      <c r="IET89" s="853"/>
      <c r="IEU89" s="853"/>
      <c r="IEV89" s="853"/>
      <c r="IEW89" s="853"/>
      <c r="IEX89" s="853"/>
      <c r="IEY89" s="853"/>
      <c r="IEZ89" s="853"/>
      <c r="IFA89" s="853"/>
      <c r="IFB89" s="853"/>
      <c r="IFC89" s="853"/>
      <c r="IFD89" s="853"/>
      <c r="IFE89" s="853"/>
      <c r="IFF89" s="853"/>
      <c r="IFG89" s="853"/>
      <c r="IFH89" s="853"/>
      <c r="IFI89" s="853"/>
      <c r="IFJ89" s="853"/>
      <c r="IFK89" s="853"/>
      <c r="IFL89" s="853"/>
      <c r="IFM89" s="853"/>
      <c r="IFN89" s="853"/>
      <c r="IFO89" s="853"/>
      <c r="IFP89" s="853"/>
      <c r="IFQ89" s="853"/>
      <c r="IFR89" s="853"/>
      <c r="IFS89" s="853"/>
      <c r="IFT89" s="853"/>
      <c r="IFU89" s="853"/>
      <c r="IFV89" s="853"/>
      <c r="IFW89" s="853"/>
      <c r="IFX89" s="853"/>
      <c r="IFY89" s="853"/>
      <c r="IFZ89" s="853"/>
      <c r="IGA89" s="853"/>
      <c r="IGB89" s="853"/>
      <c r="IGC89" s="853"/>
      <c r="IGD89" s="853"/>
      <c r="IGE89" s="853"/>
      <c r="IGF89" s="853"/>
      <c r="IGG89" s="853"/>
      <c r="IGH89" s="853"/>
      <c r="IGI89" s="853"/>
      <c r="IGJ89" s="853"/>
      <c r="IGK89" s="853"/>
      <c r="IGL89" s="853"/>
      <c r="IGM89" s="853"/>
      <c r="IGN89" s="853"/>
      <c r="IGO89" s="853"/>
      <c r="IGP89" s="853"/>
      <c r="IGQ89" s="853"/>
      <c r="IGR89" s="853"/>
      <c r="IGS89" s="853"/>
      <c r="IGT89" s="853"/>
      <c r="IGU89" s="853"/>
      <c r="IGV89" s="853"/>
      <c r="IGW89" s="853"/>
      <c r="IGX89" s="853"/>
      <c r="IGY89" s="853"/>
      <c r="IGZ89" s="853"/>
      <c r="IHA89" s="853"/>
      <c r="IHB89" s="853"/>
      <c r="IHC89" s="853"/>
      <c r="IHD89" s="853"/>
      <c r="IHE89" s="853"/>
      <c r="IHF89" s="853"/>
      <c r="IHG89" s="853"/>
      <c r="IHH89" s="853"/>
      <c r="IHI89" s="853"/>
      <c r="IHJ89" s="853"/>
      <c r="IHK89" s="853"/>
      <c r="IHL89" s="853"/>
      <c r="IHM89" s="853"/>
      <c r="IHN89" s="853"/>
      <c r="IHO89" s="853"/>
      <c r="IHP89" s="853"/>
      <c r="IHQ89" s="853"/>
      <c r="IHR89" s="853"/>
      <c r="IHS89" s="853"/>
      <c r="IHT89" s="853"/>
      <c r="IHU89" s="853"/>
      <c r="IHV89" s="853"/>
      <c r="IHW89" s="853"/>
      <c r="IHX89" s="853"/>
      <c r="IHY89" s="853"/>
      <c r="IHZ89" s="853"/>
      <c r="IIA89" s="853"/>
      <c r="IIB89" s="853"/>
      <c r="IIC89" s="853"/>
      <c r="IID89" s="853"/>
      <c r="IIE89" s="853"/>
      <c r="IIF89" s="853"/>
      <c r="IIG89" s="853"/>
      <c r="IIH89" s="853"/>
      <c r="III89" s="853"/>
      <c r="IIJ89" s="853"/>
      <c r="IIK89" s="853"/>
      <c r="IIL89" s="853"/>
      <c r="IIM89" s="853"/>
      <c r="IIN89" s="853"/>
      <c r="IIO89" s="853"/>
      <c r="IIP89" s="853"/>
      <c r="IIQ89" s="853"/>
      <c r="IIR89" s="853"/>
      <c r="IIS89" s="853"/>
      <c r="IIT89" s="853"/>
      <c r="IIU89" s="853"/>
      <c r="IIV89" s="853"/>
      <c r="IIW89" s="853"/>
      <c r="IIX89" s="853"/>
      <c r="IIY89" s="853"/>
      <c r="IIZ89" s="853"/>
      <c r="IJA89" s="853"/>
      <c r="IJB89" s="853"/>
      <c r="IJC89" s="853"/>
      <c r="IJD89" s="853"/>
      <c r="IJE89" s="853"/>
      <c r="IJF89" s="853"/>
      <c r="IJG89" s="853"/>
      <c r="IJH89" s="853"/>
      <c r="IJI89" s="853"/>
      <c r="IJJ89" s="853"/>
      <c r="IJK89" s="853"/>
      <c r="IJL89" s="853"/>
      <c r="IJM89" s="853"/>
      <c r="IJN89" s="853"/>
      <c r="IJO89" s="853"/>
      <c r="IJP89" s="853"/>
      <c r="IJQ89" s="853"/>
      <c r="IJR89" s="853"/>
      <c r="IJS89" s="853"/>
      <c r="IJT89" s="853"/>
      <c r="IJU89" s="853"/>
      <c r="IJV89" s="853"/>
      <c r="IJW89" s="853"/>
      <c r="IJX89" s="853"/>
      <c r="IJY89" s="853"/>
      <c r="IJZ89" s="853"/>
      <c r="IKA89" s="853"/>
      <c r="IKB89" s="853"/>
      <c r="IKC89" s="853"/>
      <c r="IKD89" s="853"/>
      <c r="IKE89" s="853"/>
      <c r="IKF89" s="853"/>
      <c r="IKG89" s="853"/>
      <c r="IKH89" s="853"/>
      <c r="IKI89" s="853"/>
      <c r="IKJ89" s="853"/>
      <c r="IKK89" s="853"/>
      <c r="IKL89" s="853"/>
      <c r="IKM89" s="853"/>
      <c r="IKN89" s="853"/>
      <c r="IKO89" s="853"/>
      <c r="IKP89" s="853"/>
      <c r="IKQ89" s="853"/>
      <c r="IKR89" s="853"/>
      <c r="IKS89" s="853"/>
      <c r="IKT89" s="853"/>
      <c r="IKU89" s="853"/>
      <c r="IKV89" s="853"/>
      <c r="IKW89" s="853"/>
      <c r="IKX89" s="853"/>
      <c r="IKY89" s="853"/>
      <c r="IKZ89" s="853"/>
      <c r="ILA89" s="853"/>
      <c r="ILB89" s="853"/>
      <c r="ILC89" s="853"/>
      <c r="ILD89" s="853"/>
      <c r="ILE89" s="853"/>
      <c r="ILF89" s="853"/>
      <c r="ILG89" s="853"/>
      <c r="ILH89" s="853"/>
      <c r="ILI89" s="853"/>
      <c r="ILJ89" s="853"/>
      <c r="ILK89" s="853"/>
      <c r="ILL89" s="853"/>
      <c r="ILM89" s="853"/>
      <c r="ILN89" s="853"/>
      <c r="ILO89" s="853"/>
      <c r="ILP89" s="853"/>
      <c r="ILQ89" s="853"/>
      <c r="ILR89" s="853"/>
      <c r="ILS89" s="853"/>
      <c r="ILT89" s="853"/>
      <c r="ILU89" s="853"/>
      <c r="ILV89" s="853"/>
      <c r="ILW89" s="853"/>
      <c r="ILX89" s="853"/>
      <c r="ILY89" s="853"/>
      <c r="ILZ89" s="853"/>
      <c r="IMA89" s="853"/>
      <c r="IMB89" s="853"/>
      <c r="IMC89" s="853"/>
      <c r="IMD89" s="853"/>
      <c r="IME89" s="853"/>
      <c r="IMF89" s="853"/>
      <c r="IMG89" s="853"/>
      <c r="IMH89" s="853"/>
      <c r="IMI89" s="853"/>
      <c r="IMJ89" s="853"/>
      <c r="IMK89" s="853"/>
      <c r="IML89" s="853"/>
      <c r="IMM89" s="853"/>
      <c r="IMN89" s="853"/>
      <c r="IMO89" s="853"/>
      <c r="IMP89" s="853"/>
      <c r="IMQ89" s="853"/>
      <c r="IMR89" s="853"/>
      <c r="IMS89" s="853"/>
      <c r="IMT89" s="853"/>
      <c r="IMU89" s="853"/>
      <c r="IMV89" s="853"/>
      <c r="IMW89" s="853"/>
      <c r="IMX89" s="853"/>
      <c r="IMY89" s="853"/>
      <c r="IMZ89" s="853"/>
      <c r="INA89" s="853"/>
      <c r="INB89" s="853"/>
      <c r="INC89" s="853"/>
      <c r="IND89" s="853"/>
      <c r="INE89" s="853"/>
      <c r="INF89" s="853"/>
      <c r="ING89" s="853"/>
      <c r="INH89" s="853"/>
      <c r="INI89" s="853"/>
      <c r="INJ89" s="853"/>
      <c r="INK89" s="853"/>
      <c r="INL89" s="853"/>
      <c r="INM89" s="853"/>
      <c r="INN89" s="853"/>
      <c r="INO89" s="853"/>
      <c r="INP89" s="853"/>
      <c r="INQ89" s="853"/>
      <c r="INR89" s="853"/>
      <c r="INS89" s="853"/>
      <c r="INT89" s="853"/>
      <c r="INU89" s="853"/>
      <c r="INV89" s="853"/>
      <c r="INW89" s="853"/>
      <c r="INX89" s="853"/>
      <c r="INY89" s="853"/>
      <c r="INZ89" s="853"/>
      <c r="IOA89" s="853"/>
      <c r="IOB89" s="853"/>
      <c r="IOC89" s="853"/>
      <c r="IOD89" s="853"/>
      <c r="IOE89" s="853"/>
      <c r="IOF89" s="853"/>
      <c r="IOG89" s="853"/>
      <c r="IOH89" s="853"/>
      <c r="IOI89" s="853"/>
      <c r="IOJ89" s="853"/>
      <c r="IOK89" s="853"/>
      <c r="IOL89" s="853"/>
      <c r="IOM89" s="853"/>
      <c r="ION89" s="853"/>
      <c r="IOO89" s="853"/>
      <c r="IOP89" s="853"/>
      <c r="IOQ89" s="853"/>
      <c r="IOR89" s="853"/>
      <c r="IOS89" s="853"/>
      <c r="IOT89" s="853"/>
      <c r="IOU89" s="853"/>
      <c r="IOV89" s="853"/>
      <c r="IOW89" s="853"/>
      <c r="IOX89" s="853"/>
      <c r="IOY89" s="853"/>
      <c r="IOZ89" s="853"/>
      <c r="IPA89" s="853"/>
      <c r="IPB89" s="853"/>
      <c r="IPC89" s="853"/>
      <c r="IPD89" s="853"/>
      <c r="IPE89" s="853"/>
      <c r="IPF89" s="853"/>
      <c r="IPG89" s="853"/>
      <c r="IPH89" s="853"/>
      <c r="IPI89" s="853"/>
      <c r="IPJ89" s="853"/>
      <c r="IPK89" s="853"/>
      <c r="IPL89" s="853"/>
      <c r="IPM89" s="853"/>
      <c r="IPN89" s="853"/>
      <c r="IPO89" s="853"/>
      <c r="IPP89" s="853"/>
      <c r="IPQ89" s="853"/>
      <c r="IPR89" s="853"/>
      <c r="IPS89" s="853"/>
      <c r="IPT89" s="853"/>
      <c r="IPU89" s="853"/>
      <c r="IPV89" s="853"/>
      <c r="IPW89" s="853"/>
      <c r="IPX89" s="853"/>
      <c r="IPY89" s="853"/>
      <c r="IPZ89" s="853"/>
      <c r="IQA89" s="853"/>
      <c r="IQB89" s="853"/>
      <c r="IQC89" s="853"/>
      <c r="IQD89" s="853"/>
      <c r="IQE89" s="853"/>
      <c r="IQF89" s="853"/>
      <c r="IQG89" s="853"/>
      <c r="IQH89" s="853"/>
      <c r="IQI89" s="853"/>
      <c r="IQJ89" s="853"/>
      <c r="IQK89" s="853"/>
      <c r="IQL89" s="853"/>
      <c r="IQM89" s="853"/>
      <c r="IQN89" s="853"/>
      <c r="IQO89" s="853"/>
      <c r="IQP89" s="853"/>
      <c r="IQQ89" s="853"/>
      <c r="IQR89" s="853"/>
      <c r="IQS89" s="853"/>
      <c r="IQT89" s="853"/>
      <c r="IQU89" s="853"/>
      <c r="IQV89" s="853"/>
      <c r="IQW89" s="853"/>
      <c r="IQX89" s="853"/>
      <c r="IQY89" s="853"/>
      <c r="IQZ89" s="853"/>
      <c r="IRA89" s="853"/>
      <c r="IRB89" s="853"/>
      <c r="IRC89" s="853"/>
      <c r="IRD89" s="853"/>
      <c r="IRE89" s="853"/>
      <c r="IRF89" s="853"/>
      <c r="IRG89" s="853"/>
      <c r="IRH89" s="853"/>
      <c r="IRI89" s="853"/>
      <c r="IRJ89" s="853"/>
      <c r="IRK89" s="853"/>
      <c r="IRL89" s="853"/>
      <c r="IRM89" s="853"/>
      <c r="IRN89" s="853"/>
      <c r="IRO89" s="853"/>
      <c r="IRP89" s="853"/>
      <c r="IRQ89" s="853"/>
      <c r="IRR89" s="853"/>
      <c r="IRS89" s="853"/>
      <c r="IRT89" s="853"/>
      <c r="IRU89" s="853"/>
      <c r="IRV89" s="853"/>
      <c r="IRW89" s="853"/>
      <c r="IRX89" s="853"/>
      <c r="IRY89" s="853"/>
      <c r="IRZ89" s="853"/>
      <c r="ISA89" s="853"/>
      <c r="ISB89" s="853"/>
      <c r="ISC89" s="853"/>
      <c r="ISD89" s="853"/>
      <c r="ISE89" s="853"/>
      <c r="ISF89" s="853"/>
      <c r="ISG89" s="853"/>
      <c r="ISH89" s="853"/>
      <c r="ISI89" s="853"/>
      <c r="ISJ89" s="853"/>
      <c r="ISK89" s="853"/>
      <c r="ISL89" s="853"/>
      <c r="ISM89" s="853"/>
      <c r="ISN89" s="853"/>
      <c r="ISO89" s="853"/>
      <c r="ISP89" s="853"/>
      <c r="ISQ89" s="853"/>
      <c r="ISR89" s="853"/>
      <c r="ISS89" s="853"/>
      <c r="IST89" s="853"/>
      <c r="ISU89" s="853"/>
      <c r="ISV89" s="853"/>
      <c r="ISW89" s="853"/>
      <c r="ISX89" s="853"/>
      <c r="ISY89" s="853"/>
      <c r="ISZ89" s="853"/>
      <c r="ITA89" s="853"/>
      <c r="ITB89" s="853"/>
      <c r="ITC89" s="853"/>
      <c r="ITD89" s="853"/>
      <c r="ITE89" s="853"/>
      <c r="ITF89" s="853"/>
      <c r="ITG89" s="853"/>
      <c r="ITH89" s="853"/>
      <c r="ITI89" s="853"/>
      <c r="ITJ89" s="853"/>
      <c r="ITK89" s="853"/>
      <c r="ITL89" s="853"/>
      <c r="ITM89" s="853"/>
      <c r="ITN89" s="853"/>
      <c r="ITO89" s="853"/>
      <c r="ITP89" s="853"/>
      <c r="ITQ89" s="853"/>
      <c r="ITR89" s="853"/>
      <c r="ITS89" s="853"/>
      <c r="ITT89" s="853"/>
      <c r="ITU89" s="853"/>
      <c r="ITV89" s="853"/>
      <c r="ITW89" s="853"/>
      <c r="ITX89" s="853"/>
      <c r="ITY89" s="853"/>
      <c r="ITZ89" s="853"/>
      <c r="IUA89" s="853"/>
      <c r="IUB89" s="853"/>
      <c r="IUC89" s="853"/>
      <c r="IUD89" s="853"/>
      <c r="IUE89" s="853"/>
      <c r="IUF89" s="853"/>
      <c r="IUG89" s="853"/>
      <c r="IUH89" s="853"/>
      <c r="IUI89" s="853"/>
      <c r="IUJ89" s="853"/>
      <c r="IUK89" s="853"/>
      <c r="IUL89" s="853"/>
      <c r="IUM89" s="853"/>
      <c r="IUN89" s="853"/>
      <c r="IUO89" s="853"/>
      <c r="IUP89" s="853"/>
      <c r="IUQ89" s="853"/>
      <c r="IUR89" s="853"/>
      <c r="IUS89" s="853"/>
      <c r="IUT89" s="853"/>
      <c r="IUU89" s="853"/>
      <c r="IUV89" s="853"/>
      <c r="IUW89" s="853"/>
      <c r="IUX89" s="853"/>
      <c r="IUY89" s="853"/>
      <c r="IUZ89" s="853"/>
      <c r="IVA89" s="853"/>
      <c r="IVB89" s="853"/>
      <c r="IVC89" s="853"/>
      <c r="IVD89" s="853"/>
      <c r="IVE89" s="853"/>
      <c r="IVF89" s="853"/>
      <c r="IVG89" s="853"/>
      <c r="IVH89" s="853"/>
      <c r="IVI89" s="853"/>
      <c r="IVJ89" s="853"/>
      <c r="IVK89" s="853"/>
      <c r="IVL89" s="853"/>
      <c r="IVM89" s="853"/>
      <c r="IVN89" s="853"/>
      <c r="IVO89" s="853"/>
      <c r="IVP89" s="853"/>
      <c r="IVQ89" s="853"/>
      <c r="IVR89" s="853"/>
      <c r="IVS89" s="853"/>
      <c r="IVT89" s="853"/>
      <c r="IVU89" s="853"/>
      <c r="IVV89" s="853"/>
      <c r="IVW89" s="853"/>
      <c r="IVX89" s="853"/>
      <c r="IVY89" s="853"/>
      <c r="IVZ89" s="853"/>
      <c r="IWA89" s="853"/>
      <c r="IWB89" s="853"/>
      <c r="IWC89" s="853"/>
      <c r="IWD89" s="853"/>
      <c r="IWE89" s="853"/>
      <c r="IWF89" s="853"/>
      <c r="IWG89" s="853"/>
      <c r="IWH89" s="853"/>
      <c r="IWI89" s="853"/>
      <c r="IWJ89" s="853"/>
      <c r="IWK89" s="853"/>
      <c r="IWL89" s="853"/>
      <c r="IWM89" s="853"/>
      <c r="IWN89" s="853"/>
      <c r="IWO89" s="853"/>
      <c r="IWP89" s="853"/>
      <c r="IWQ89" s="853"/>
      <c r="IWR89" s="853"/>
      <c r="IWS89" s="853"/>
      <c r="IWT89" s="853"/>
      <c r="IWU89" s="853"/>
      <c r="IWV89" s="853"/>
      <c r="IWW89" s="853"/>
      <c r="IWX89" s="853"/>
      <c r="IWY89" s="853"/>
      <c r="IWZ89" s="853"/>
      <c r="IXA89" s="853"/>
      <c r="IXB89" s="853"/>
      <c r="IXC89" s="853"/>
      <c r="IXD89" s="853"/>
      <c r="IXE89" s="853"/>
      <c r="IXF89" s="853"/>
      <c r="IXG89" s="853"/>
      <c r="IXH89" s="853"/>
      <c r="IXI89" s="853"/>
      <c r="IXJ89" s="853"/>
      <c r="IXK89" s="853"/>
      <c r="IXL89" s="853"/>
      <c r="IXM89" s="853"/>
      <c r="IXN89" s="853"/>
      <c r="IXO89" s="853"/>
      <c r="IXP89" s="853"/>
      <c r="IXQ89" s="853"/>
      <c r="IXR89" s="853"/>
      <c r="IXS89" s="853"/>
      <c r="IXT89" s="853"/>
      <c r="IXU89" s="853"/>
      <c r="IXV89" s="853"/>
      <c r="IXW89" s="853"/>
      <c r="IXX89" s="853"/>
      <c r="IXY89" s="853"/>
      <c r="IXZ89" s="853"/>
      <c r="IYA89" s="853"/>
      <c r="IYB89" s="853"/>
      <c r="IYC89" s="853"/>
      <c r="IYD89" s="853"/>
      <c r="IYE89" s="853"/>
      <c r="IYF89" s="853"/>
      <c r="IYG89" s="853"/>
      <c r="IYH89" s="853"/>
      <c r="IYI89" s="853"/>
      <c r="IYJ89" s="853"/>
      <c r="IYK89" s="853"/>
      <c r="IYL89" s="853"/>
      <c r="IYM89" s="853"/>
      <c r="IYN89" s="853"/>
      <c r="IYO89" s="853"/>
      <c r="IYP89" s="853"/>
      <c r="IYQ89" s="853"/>
      <c r="IYR89" s="853"/>
      <c r="IYS89" s="853"/>
      <c r="IYT89" s="853"/>
      <c r="IYU89" s="853"/>
      <c r="IYV89" s="853"/>
      <c r="IYW89" s="853"/>
      <c r="IYX89" s="853"/>
      <c r="IYY89" s="853"/>
      <c r="IYZ89" s="853"/>
      <c r="IZA89" s="853"/>
      <c r="IZB89" s="853"/>
      <c r="IZC89" s="853"/>
      <c r="IZD89" s="853"/>
      <c r="IZE89" s="853"/>
      <c r="IZF89" s="853"/>
      <c r="IZG89" s="853"/>
      <c r="IZH89" s="853"/>
      <c r="IZI89" s="853"/>
      <c r="IZJ89" s="853"/>
      <c r="IZK89" s="853"/>
      <c r="IZL89" s="853"/>
      <c r="IZM89" s="853"/>
      <c r="IZN89" s="853"/>
      <c r="IZO89" s="853"/>
      <c r="IZP89" s="853"/>
      <c r="IZQ89" s="853"/>
      <c r="IZR89" s="853"/>
      <c r="IZS89" s="853"/>
      <c r="IZT89" s="853"/>
      <c r="IZU89" s="853"/>
      <c r="IZV89" s="853"/>
      <c r="IZW89" s="853"/>
      <c r="IZX89" s="853"/>
      <c r="IZY89" s="853"/>
      <c r="IZZ89" s="853"/>
      <c r="JAA89" s="853"/>
      <c r="JAB89" s="853"/>
      <c r="JAC89" s="853"/>
      <c r="JAD89" s="853"/>
      <c r="JAE89" s="853"/>
      <c r="JAF89" s="853"/>
      <c r="JAG89" s="853"/>
      <c r="JAH89" s="853"/>
      <c r="JAI89" s="853"/>
      <c r="JAJ89" s="853"/>
      <c r="JAK89" s="853"/>
      <c r="JAL89" s="853"/>
      <c r="JAM89" s="853"/>
      <c r="JAN89" s="853"/>
      <c r="JAO89" s="853"/>
      <c r="JAP89" s="853"/>
      <c r="JAQ89" s="853"/>
      <c r="JAR89" s="853"/>
      <c r="JAS89" s="853"/>
      <c r="JAT89" s="853"/>
      <c r="JAU89" s="853"/>
      <c r="JAV89" s="853"/>
      <c r="JAW89" s="853"/>
      <c r="JAX89" s="853"/>
      <c r="JAY89" s="853"/>
      <c r="JAZ89" s="853"/>
      <c r="JBA89" s="853"/>
      <c r="JBB89" s="853"/>
      <c r="JBC89" s="853"/>
      <c r="JBD89" s="853"/>
      <c r="JBE89" s="853"/>
      <c r="JBF89" s="853"/>
      <c r="JBG89" s="853"/>
      <c r="JBH89" s="853"/>
      <c r="JBI89" s="853"/>
      <c r="JBJ89" s="853"/>
      <c r="JBK89" s="853"/>
      <c r="JBL89" s="853"/>
      <c r="JBM89" s="853"/>
      <c r="JBN89" s="853"/>
      <c r="JBO89" s="853"/>
      <c r="JBP89" s="853"/>
      <c r="JBQ89" s="853"/>
      <c r="JBR89" s="853"/>
      <c r="JBS89" s="853"/>
      <c r="JBT89" s="853"/>
      <c r="JBU89" s="853"/>
      <c r="JBV89" s="853"/>
      <c r="JBW89" s="853"/>
      <c r="JBX89" s="853"/>
      <c r="JBY89" s="853"/>
      <c r="JBZ89" s="853"/>
      <c r="JCA89" s="853"/>
      <c r="JCB89" s="853"/>
      <c r="JCC89" s="853"/>
      <c r="JCD89" s="853"/>
      <c r="JCE89" s="853"/>
      <c r="JCF89" s="853"/>
      <c r="JCG89" s="853"/>
      <c r="JCH89" s="853"/>
      <c r="JCI89" s="853"/>
      <c r="JCJ89" s="853"/>
      <c r="JCK89" s="853"/>
      <c r="JCL89" s="853"/>
      <c r="JCM89" s="853"/>
      <c r="JCN89" s="853"/>
      <c r="JCO89" s="853"/>
      <c r="JCP89" s="853"/>
      <c r="JCQ89" s="853"/>
      <c r="JCR89" s="853"/>
      <c r="JCS89" s="853"/>
      <c r="JCT89" s="853"/>
      <c r="JCU89" s="853"/>
      <c r="JCV89" s="853"/>
      <c r="JCW89" s="853"/>
      <c r="JCX89" s="853"/>
      <c r="JCY89" s="853"/>
      <c r="JCZ89" s="853"/>
      <c r="JDA89" s="853"/>
      <c r="JDB89" s="853"/>
      <c r="JDC89" s="853"/>
      <c r="JDD89" s="853"/>
      <c r="JDE89" s="853"/>
      <c r="JDF89" s="853"/>
      <c r="JDG89" s="853"/>
      <c r="JDH89" s="853"/>
      <c r="JDI89" s="853"/>
      <c r="JDJ89" s="853"/>
      <c r="JDK89" s="853"/>
      <c r="JDL89" s="853"/>
      <c r="JDM89" s="853"/>
      <c r="JDN89" s="853"/>
      <c r="JDO89" s="853"/>
      <c r="JDP89" s="853"/>
      <c r="JDQ89" s="853"/>
      <c r="JDR89" s="853"/>
      <c r="JDS89" s="853"/>
      <c r="JDT89" s="853"/>
      <c r="JDU89" s="853"/>
      <c r="JDV89" s="853"/>
      <c r="JDW89" s="853"/>
      <c r="JDX89" s="853"/>
      <c r="JDY89" s="853"/>
      <c r="JDZ89" s="853"/>
      <c r="JEA89" s="853"/>
      <c r="JEB89" s="853"/>
      <c r="JEC89" s="853"/>
      <c r="JED89" s="853"/>
      <c r="JEE89" s="853"/>
      <c r="JEF89" s="853"/>
      <c r="JEG89" s="853"/>
      <c r="JEH89" s="853"/>
      <c r="JEI89" s="853"/>
      <c r="JEJ89" s="853"/>
      <c r="JEK89" s="853"/>
      <c r="JEL89" s="853"/>
      <c r="JEM89" s="853"/>
      <c r="JEN89" s="853"/>
      <c r="JEO89" s="853"/>
      <c r="JEP89" s="853"/>
      <c r="JEQ89" s="853"/>
      <c r="JER89" s="853"/>
      <c r="JES89" s="853"/>
      <c r="JET89" s="853"/>
      <c r="JEU89" s="853"/>
      <c r="JEV89" s="853"/>
      <c r="JEW89" s="853"/>
      <c r="JEX89" s="853"/>
      <c r="JEY89" s="853"/>
      <c r="JEZ89" s="853"/>
      <c r="JFA89" s="853"/>
      <c r="JFB89" s="853"/>
      <c r="JFC89" s="853"/>
      <c r="JFD89" s="853"/>
      <c r="JFE89" s="853"/>
      <c r="JFF89" s="853"/>
      <c r="JFG89" s="853"/>
      <c r="JFH89" s="853"/>
      <c r="JFI89" s="853"/>
      <c r="JFJ89" s="853"/>
      <c r="JFK89" s="853"/>
      <c r="JFL89" s="853"/>
      <c r="JFM89" s="853"/>
      <c r="JFN89" s="853"/>
      <c r="JFO89" s="853"/>
      <c r="JFP89" s="853"/>
      <c r="JFQ89" s="853"/>
      <c r="JFR89" s="853"/>
      <c r="JFS89" s="853"/>
      <c r="JFT89" s="853"/>
      <c r="JFU89" s="853"/>
      <c r="JFV89" s="853"/>
      <c r="JFW89" s="853"/>
      <c r="JFX89" s="853"/>
      <c r="JFY89" s="853"/>
      <c r="JFZ89" s="853"/>
      <c r="JGA89" s="853"/>
      <c r="JGB89" s="853"/>
      <c r="JGC89" s="853"/>
      <c r="JGD89" s="853"/>
      <c r="JGE89" s="853"/>
      <c r="JGF89" s="853"/>
      <c r="JGG89" s="853"/>
      <c r="JGH89" s="853"/>
      <c r="JGI89" s="853"/>
      <c r="JGJ89" s="853"/>
      <c r="JGK89" s="853"/>
      <c r="JGL89" s="853"/>
      <c r="JGM89" s="853"/>
      <c r="JGN89" s="853"/>
      <c r="JGO89" s="853"/>
      <c r="JGP89" s="853"/>
      <c r="JGQ89" s="853"/>
      <c r="JGR89" s="853"/>
      <c r="JGS89" s="853"/>
      <c r="JGT89" s="853"/>
      <c r="JGU89" s="853"/>
      <c r="JGV89" s="853"/>
      <c r="JGW89" s="853"/>
      <c r="JGX89" s="853"/>
      <c r="JGY89" s="853"/>
      <c r="JGZ89" s="853"/>
      <c r="JHA89" s="853"/>
      <c r="JHB89" s="853"/>
      <c r="JHC89" s="853"/>
      <c r="JHD89" s="853"/>
      <c r="JHE89" s="853"/>
      <c r="JHF89" s="853"/>
      <c r="JHG89" s="853"/>
      <c r="JHH89" s="853"/>
      <c r="JHI89" s="853"/>
      <c r="JHJ89" s="853"/>
      <c r="JHK89" s="853"/>
      <c r="JHL89" s="853"/>
      <c r="JHM89" s="853"/>
      <c r="JHN89" s="853"/>
      <c r="JHO89" s="853"/>
      <c r="JHP89" s="853"/>
      <c r="JHQ89" s="853"/>
      <c r="JHR89" s="853"/>
      <c r="JHS89" s="853"/>
      <c r="JHT89" s="853"/>
      <c r="JHU89" s="853"/>
      <c r="JHV89" s="853"/>
      <c r="JHW89" s="853"/>
      <c r="JHX89" s="853"/>
      <c r="JHY89" s="853"/>
      <c r="JHZ89" s="853"/>
      <c r="JIA89" s="853"/>
      <c r="JIB89" s="853"/>
      <c r="JIC89" s="853"/>
      <c r="JID89" s="853"/>
      <c r="JIE89" s="853"/>
      <c r="JIF89" s="853"/>
      <c r="JIG89" s="853"/>
      <c r="JIH89" s="853"/>
      <c r="JII89" s="853"/>
      <c r="JIJ89" s="853"/>
      <c r="JIK89" s="853"/>
      <c r="JIL89" s="853"/>
      <c r="JIM89" s="853"/>
      <c r="JIN89" s="853"/>
      <c r="JIO89" s="853"/>
      <c r="JIP89" s="853"/>
      <c r="JIQ89" s="853"/>
      <c r="JIR89" s="853"/>
      <c r="JIS89" s="853"/>
      <c r="JIT89" s="853"/>
      <c r="JIU89" s="853"/>
      <c r="JIV89" s="853"/>
      <c r="JIW89" s="853"/>
      <c r="JIX89" s="853"/>
      <c r="JIY89" s="853"/>
      <c r="JIZ89" s="853"/>
      <c r="JJA89" s="853"/>
      <c r="JJB89" s="853"/>
      <c r="JJC89" s="853"/>
      <c r="JJD89" s="853"/>
      <c r="JJE89" s="853"/>
      <c r="JJF89" s="853"/>
      <c r="JJG89" s="853"/>
      <c r="JJH89" s="853"/>
      <c r="JJI89" s="853"/>
      <c r="JJJ89" s="853"/>
      <c r="JJK89" s="853"/>
      <c r="JJL89" s="853"/>
      <c r="JJM89" s="853"/>
      <c r="JJN89" s="853"/>
      <c r="JJO89" s="853"/>
      <c r="JJP89" s="853"/>
      <c r="JJQ89" s="853"/>
      <c r="JJR89" s="853"/>
      <c r="JJS89" s="853"/>
      <c r="JJT89" s="853"/>
      <c r="JJU89" s="853"/>
      <c r="JJV89" s="853"/>
      <c r="JJW89" s="853"/>
      <c r="JJX89" s="853"/>
      <c r="JJY89" s="853"/>
      <c r="JJZ89" s="853"/>
      <c r="JKA89" s="853"/>
      <c r="JKB89" s="853"/>
      <c r="JKC89" s="853"/>
      <c r="JKD89" s="853"/>
      <c r="JKE89" s="853"/>
      <c r="JKF89" s="853"/>
      <c r="JKG89" s="853"/>
      <c r="JKH89" s="853"/>
      <c r="JKI89" s="853"/>
      <c r="JKJ89" s="853"/>
      <c r="JKK89" s="853"/>
      <c r="JKL89" s="853"/>
      <c r="JKM89" s="853"/>
      <c r="JKN89" s="853"/>
      <c r="JKO89" s="853"/>
      <c r="JKP89" s="853"/>
      <c r="JKQ89" s="853"/>
      <c r="JKR89" s="853"/>
      <c r="JKS89" s="853"/>
      <c r="JKT89" s="853"/>
      <c r="JKU89" s="853"/>
      <c r="JKV89" s="853"/>
      <c r="JKW89" s="853"/>
      <c r="JKX89" s="853"/>
      <c r="JKY89" s="853"/>
      <c r="JKZ89" s="853"/>
      <c r="JLA89" s="853"/>
      <c r="JLB89" s="853"/>
      <c r="JLC89" s="853"/>
      <c r="JLD89" s="853"/>
      <c r="JLE89" s="853"/>
      <c r="JLF89" s="853"/>
      <c r="JLG89" s="853"/>
      <c r="JLH89" s="853"/>
      <c r="JLI89" s="853"/>
      <c r="JLJ89" s="853"/>
      <c r="JLK89" s="853"/>
      <c r="JLL89" s="853"/>
      <c r="JLM89" s="853"/>
      <c r="JLN89" s="853"/>
      <c r="JLO89" s="853"/>
      <c r="JLP89" s="853"/>
      <c r="JLQ89" s="853"/>
      <c r="JLR89" s="853"/>
      <c r="JLS89" s="853"/>
      <c r="JLT89" s="853"/>
      <c r="JLU89" s="853"/>
      <c r="JLV89" s="853"/>
      <c r="JLW89" s="853"/>
      <c r="JLX89" s="853"/>
      <c r="JLY89" s="853"/>
      <c r="JLZ89" s="853"/>
      <c r="JMA89" s="853"/>
      <c r="JMB89" s="853"/>
      <c r="JMC89" s="853"/>
      <c r="JMD89" s="853"/>
      <c r="JME89" s="853"/>
      <c r="JMF89" s="853"/>
      <c r="JMG89" s="853"/>
      <c r="JMH89" s="853"/>
      <c r="JMI89" s="853"/>
      <c r="JMJ89" s="853"/>
      <c r="JMK89" s="853"/>
      <c r="JML89" s="853"/>
      <c r="JMM89" s="853"/>
      <c r="JMN89" s="853"/>
      <c r="JMO89" s="853"/>
      <c r="JMP89" s="853"/>
      <c r="JMQ89" s="853"/>
      <c r="JMR89" s="853"/>
      <c r="JMS89" s="853"/>
      <c r="JMT89" s="853"/>
      <c r="JMU89" s="853"/>
      <c r="JMV89" s="853"/>
      <c r="JMW89" s="853"/>
      <c r="JMX89" s="853"/>
      <c r="JMY89" s="853"/>
      <c r="JMZ89" s="853"/>
      <c r="JNA89" s="853"/>
      <c r="JNB89" s="853"/>
      <c r="JNC89" s="853"/>
      <c r="JND89" s="853"/>
      <c r="JNE89" s="853"/>
      <c r="JNF89" s="853"/>
      <c r="JNG89" s="853"/>
      <c r="JNH89" s="853"/>
      <c r="JNI89" s="853"/>
      <c r="JNJ89" s="853"/>
      <c r="JNK89" s="853"/>
      <c r="JNL89" s="853"/>
      <c r="JNM89" s="853"/>
      <c r="JNN89" s="853"/>
      <c r="JNO89" s="853"/>
      <c r="JNP89" s="853"/>
      <c r="JNQ89" s="853"/>
      <c r="JNR89" s="853"/>
      <c r="JNS89" s="853"/>
      <c r="JNT89" s="853"/>
      <c r="JNU89" s="853"/>
      <c r="JNV89" s="853"/>
      <c r="JNW89" s="853"/>
      <c r="JNX89" s="853"/>
      <c r="JNY89" s="853"/>
      <c r="JNZ89" s="853"/>
      <c r="JOA89" s="853"/>
      <c r="JOB89" s="853"/>
      <c r="JOC89" s="853"/>
      <c r="JOD89" s="853"/>
      <c r="JOE89" s="853"/>
      <c r="JOF89" s="853"/>
      <c r="JOG89" s="853"/>
      <c r="JOH89" s="853"/>
      <c r="JOI89" s="853"/>
      <c r="JOJ89" s="853"/>
      <c r="JOK89" s="853"/>
      <c r="JOL89" s="853"/>
      <c r="JOM89" s="853"/>
      <c r="JON89" s="853"/>
      <c r="JOO89" s="853"/>
      <c r="JOP89" s="853"/>
      <c r="JOQ89" s="853"/>
      <c r="JOR89" s="853"/>
      <c r="JOS89" s="853"/>
      <c r="JOT89" s="853"/>
      <c r="JOU89" s="853"/>
      <c r="JOV89" s="853"/>
      <c r="JOW89" s="853"/>
      <c r="JOX89" s="853"/>
      <c r="JOY89" s="853"/>
      <c r="JOZ89" s="853"/>
      <c r="JPA89" s="853"/>
      <c r="JPB89" s="853"/>
      <c r="JPC89" s="853"/>
      <c r="JPD89" s="853"/>
      <c r="JPE89" s="853"/>
      <c r="JPF89" s="853"/>
      <c r="JPG89" s="853"/>
      <c r="JPH89" s="853"/>
      <c r="JPI89" s="853"/>
      <c r="JPJ89" s="853"/>
      <c r="JPK89" s="853"/>
      <c r="JPL89" s="853"/>
      <c r="JPM89" s="853"/>
      <c r="JPN89" s="853"/>
      <c r="JPO89" s="853"/>
      <c r="JPP89" s="853"/>
      <c r="JPQ89" s="853"/>
      <c r="JPR89" s="853"/>
      <c r="JPS89" s="853"/>
      <c r="JPT89" s="853"/>
      <c r="JPU89" s="853"/>
      <c r="JPV89" s="853"/>
      <c r="JPW89" s="853"/>
      <c r="JPX89" s="853"/>
      <c r="JPY89" s="853"/>
      <c r="JPZ89" s="853"/>
      <c r="JQA89" s="853"/>
      <c r="JQB89" s="853"/>
      <c r="JQC89" s="853"/>
      <c r="JQD89" s="853"/>
      <c r="JQE89" s="853"/>
      <c r="JQF89" s="853"/>
      <c r="JQG89" s="853"/>
      <c r="JQH89" s="853"/>
      <c r="JQI89" s="853"/>
      <c r="JQJ89" s="853"/>
      <c r="JQK89" s="853"/>
      <c r="JQL89" s="853"/>
      <c r="JQM89" s="853"/>
      <c r="JQN89" s="853"/>
      <c r="JQO89" s="853"/>
      <c r="JQP89" s="853"/>
      <c r="JQQ89" s="853"/>
      <c r="JQR89" s="853"/>
      <c r="JQS89" s="853"/>
      <c r="JQT89" s="853"/>
      <c r="JQU89" s="853"/>
      <c r="JQV89" s="853"/>
      <c r="JQW89" s="853"/>
      <c r="JQX89" s="853"/>
      <c r="JQY89" s="853"/>
      <c r="JQZ89" s="853"/>
      <c r="JRA89" s="853"/>
      <c r="JRB89" s="853"/>
      <c r="JRC89" s="853"/>
      <c r="JRD89" s="853"/>
      <c r="JRE89" s="853"/>
      <c r="JRF89" s="853"/>
      <c r="JRG89" s="853"/>
      <c r="JRH89" s="853"/>
      <c r="JRI89" s="853"/>
      <c r="JRJ89" s="853"/>
      <c r="JRK89" s="853"/>
      <c r="JRL89" s="853"/>
      <c r="JRM89" s="853"/>
      <c r="JRN89" s="853"/>
      <c r="JRO89" s="853"/>
      <c r="JRP89" s="853"/>
      <c r="JRQ89" s="853"/>
      <c r="JRR89" s="853"/>
      <c r="JRS89" s="853"/>
      <c r="JRT89" s="853"/>
      <c r="JRU89" s="853"/>
      <c r="JRV89" s="853"/>
      <c r="JRW89" s="853"/>
      <c r="JRX89" s="853"/>
      <c r="JRY89" s="853"/>
      <c r="JRZ89" s="853"/>
      <c r="JSA89" s="853"/>
      <c r="JSB89" s="853"/>
      <c r="JSC89" s="853"/>
      <c r="JSD89" s="853"/>
      <c r="JSE89" s="853"/>
      <c r="JSF89" s="853"/>
      <c r="JSG89" s="853"/>
      <c r="JSH89" s="853"/>
      <c r="JSI89" s="853"/>
      <c r="JSJ89" s="853"/>
      <c r="JSK89" s="853"/>
      <c r="JSL89" s="853"/>
      <c r="JSM89" s="853"/>
      <c r="JSN89" s="853"/>
      <c r="JSO89" s="853"/>
      <c r="JSP89" s="853"/>
      <c r="JSQ89" s="853"/>
      <c r="JSR89" s="853"/>
      <c r="JSS89" s="853"/>
      <c r="JST89" s="853"/>
      <c r="JSU89" s="853"/>
      <c r="JSV89" s="853"/>
      <c r="JSW89" s="853"/>
      <c r="JSX89" s="853"/>
      <c r="JSY89" s="853"/>
      <c r="JSZ89" s="853"/>
      <c r="JTA89" s="853"/>
      <c r="JTB89" s="853"/>
      <c r="JTC89" s="853"/>
      <c r="JTD89" s="853"/>
      <c r="JTE89" s="853"/>
      <c r="JTF89" s="853"/>
      <c r="JTG89" s="853"/>
      <c r="JTH89" s="853"/>
      <c r="JTI89" s="853"/>
      <c r="JTJ89" s="853"/>
      <c r="JTK89" s="853"/>
      <c r="JTL89" s="853"/>
      <c r="JTM89" s="853"/>
      <c r="JTN89" s="853"/>
      <c r="JTO89" s="853"/>
      <c r="JTP89" s="853"/>
      <c r="JTQ89" s="853"/>
      <c r="JTR89" s="853"/>
      <c r="JTS89" s="853"/>
      <c r="JTT89" s="853"/>
      <c r="JTU89" s="853"/>
      <c r="JTV89" s="853"/>
      <c r="JTW89" s="853"/>
      <c r="JTX89" s="853"/>
      <c r="JTY89" s="853"/>
      <c r="JTZ89" s="853"/>
      <c r="JUA89" s="853"/>
      <c r="JUB89" s="853"/>
      <c r="JUC89" s="853"/>
      <c r="JUD89" s="853"/>
      <c r="JUE89" s="853"/>
      <c r="JUF89" s="853"/>
      <c r="JUG89" s="853"/>
      <c r="JUH89" s="853"/>
      <c r="JUI89" s="853"/>
      <c r="JUJ89" s="853"/>
      <c r="JUK89" s="853"/>
      <c r="JUL89" s="853"/>
      <c r="JUM89" s="853"/>
      <c r="JUN89" s="853"/>
      <c r="JUO89" s="853"/>
      <c r="JUP89" s="853"/>
      <c r="JUQ89" s="853"/>
      <c r="JUR89" s="853"/>
      <c r="JUS89" s="853"/>
      <c r="JUT89" s="853"/>
      <c r="JUU89" s="853"/>
      <c r="JUV89" s="853"/>
      <c r="JUW89" s="853"/>
      <c r="JUX89" s="853"/>
      <c r="JUY89" s="853"/>
      <c r="JUZ89" s="853"/>
      <c r="JVA89" s="853"/>
      <c r="JVB89" s="853"/>
      <c r="JVC89" s="853"/>
      <c r="JVD89" s="853"/>
      <c r="JVE89" s="853"/>
      <c r="JVF89" s="853"/>
      <c r="JVG89" s="853"/>
      <c r="JVH89" s="853"/>
      <c r="JVI89" s="853"/>
      <c r="JVJ89" s="853"/>
      <c r="JVK89" s="853"/>
      <c r="JVL89" s="853"/>
      <c r="JVM89" s="853"/>
      <c r="JVN89" s="853"/>
      <c r="JVO89" s="853"/>
      <c r="JVP89" s="853"/>
      <c r="JVQ89" s="853"/>
      <c r="JVR89" s="853"/>
      <c r="JVS89" s="853"/>
      <c r="JVT89" s="853"/>
      <c r="JVU89" s="853"/>
      <c r="JVV89" s="853"/>
      <c r="JVW89" s="853"/>
      <c r="JVX89" s="853"/>
      <c r="JVY89" s="853"/>
      <c r="JVZ89" s="853"/>
      <c r="JWA89" s="853"/>
      <c r="JWB89" s="853"/>
      <c r="JWC89" s="853"/>
      <c r="JWD89" s="853"/>
      <c r="JWE89" s="853"/>
      <c r="JWF89" s="853"/>
      <c r="JWG89" s="853"/>
      <c r="JWH89" s="853"/>
      <c r="JWI89" s="853"/>
      <c r="JWJ89" s="853"/>
      <c r="JWK89" s="853"/>
      <c r="JWL89" s="853"/>
      <c r="JWM89" s="853"/>
      <c r="JWN89" s="853"/>
      <c r="JWO89" s="853"/>
      <c r="JWP89" s="853"/>
      <c r="JWQ89" s="853"/>
      <c r="JWR89" s="853"/>
      <c r="JWS89" s="853"/>
      <c r="JWT89" s="853"/>
      <c r="JWU89" s="853"/>
      <c r="JWV89" s="853"/>
      <c r="JWW89" s="853"/>
      <c r="JWX89" s="853"/>
      <c r="JWY89" s="853"/>
      <c r="JWZ89" s="853"/>
      <c r="JXA89" s="853"/>
      <c r="JXB89" s="853"/>
      <c r="JXC89" s="853"/>
      <c r="JXD89" s="853"/>
      <c r="JXE89" s="853"/>
      <c r="JXF89" s="853"/>
      <c r="JXG89" s="853"/>
      <c r="JXH89" s="853"/>
      <c r="JXI89" s="853"/>
      <c r="JXJ89" s="853"/>
      <c r="JXK89" s="853"/>
      <c r="JXL89" s="853"/>
      <c r="JXM89" s="853"/>
      <c r="JXN89" s="853"/>
      <c r="JXO89" s="853"/>
      <c r="JXP89" s="853"/>
      <c r="JXQ89" s="853"/>
      <c r="JXR89" s="853"/>
      <c r="JXS89" s="853"/>
      <c r="JXT89" s="853"/>
      <c r="JXU89" s="853"/>
      <c r="JXV89" s="853"/>
      <c r="JXW89" s="853"/>
      <c r="JXX89" s="853"/>
      <c r="JXY89" s="853"/>
      <c r="JXZ89" s="853"/>
      <c r="JYA89" s="853"/>
      <c r="JYB89" s="853"/>
      <c r="JYC89" s="853"/>
      <c r="JYD89" s="853"/>
      <c r="JYE89" s="853"/>
      <c r="JYF89" s="853"/>
      <c r="JYG89" s="853"/>
      <c r="JYH89" s="853"/>
      <c r="JYI89" s="853"/>
      <c r="JYJ89" s="853"/>
      <c r="JYK89" s="853"/>
      <c r="JYL89" s="853"/>
      <c r="JYM89" s="853"/>
      <c r="JYN89" s="853"/>
      <c r="JYO89" s="853"/>
      <c r="JYP89" s="853"/>
      <c r="JYQ89" s="853"/>
      <c r="JYR89" s="853"/>
      <c r="JYS89" s="853"/>
      <c r="JYT89" s="853"/>
      <c r="JYU89" s="853"/>
      <c r="JYV89" s="853"/>
      <c r="JYW89" s="853"/>
      <c r="JYX89" s="853"/>
      <c r="JYY89" s="853"/>
      <c r="JYZ89" s="853"/>
      <c r="JZA89" s="853"/>
      <c r="JZB89" s="853"/>
      <c r="JZC89" s="853"/>
      <c r="JZD89" s="853"/>
      <c r="JZE89" s="853"/>
      <c r="JZF89" s="853"/>
      <c r="JZG89" s="853"/>
      <c r="JZH89" s="853"/>
      <c r="JZI89" s="853"/>
      <c r="JZJ89" s="853"/>
      <c r="JZK89" s="853"/>
      <c r="JZL89" s="853"/>
      <c r="JZM89" s="853"/>
      <c r="JZN89" s="853"/>
      <c r="JZO89" s="853"/>
      <c r="JZP89" s="853"/>
      <c r="JZQ89" s="853"/>
      <c r="JZR89" s="853"/>
      <c r="JZS89" s="853"/>
      <c r="JZT89" s="853"/>
      <c r="JZU89" s="853"/>
      <c r="JZV89" s="853"/>
      <c r="JZW89" s="853"/>
      <c r="JZX89" s="853"/>
      <c r="JZY89" s="853"/>
      <c r="JZZ89" s="853"/>
      <c r="KAA89" s="853"/>
      <c r="KAB89" s="853"/>
      <c r="KAC89" s="853"/>
      <c r="KAD89" s="853"/>
      <c r="KAE89" s="853"/>
      <c r="KAF89" s="853"/>
      <c r="KAG89" s="853"/>
      <c r="KAH89" s="853"/>
      <c r="KAI89" s="853"/>
      <c r="KAJ89" s="853"/>
      <c r="KAK89" s="853"/>
      <c r="KAL89" s="853"/>
      <c r="KAM89" s="853"/>
      <c r="KAN89" s="853"/>
      <c r="KAO89" s="853"/>
      <c r="KAP89" s="853"/>
      <c r="KAQ89" s="853"/>
      <c r="KAR89" s="853"/>
      <c r="KAS89" s="853"/>
      <c r="KAT89" s="853"/>
      <c r="KAU89" s="853"/>
      <c r="KAV89" s="853"/>
      <c r="KAW89" s="853"/>
      <c r="KAX89" s="853"/>
      <c r="KAY89" s="853"/>
      <c r="KAZ89" s="853"/>
      <c r="KBA89" s="853"/>
      <c r="KBB89" s="853"/>
      <c r="KBC89" s="853"/>
      <c r="KBD89" s="853"/>
      <c r="KBE89" s="853"/>
      <c r="KBF89" s="853"/>
      <c r="KBG89" s="853"/>
      <c r="KBH89" s="853"/>
      <c r="KBI89" s="853"/>
      <c r="KBJ89" s="853"/>
      <c r="KBK89" s="853"/>
      <c r="KBL89" s="853"/>
      <c r="KBM89" s="853"/>
      <c r="KBN89" s="853"/>
      <c r="KBO89" s="853"/>
      <c r="KBP89" s="853"/>
      <c r="KBQ89" s="853"/>
      <c r="KBR89" s="853"/>
      <c r="KBS89" s="853"/>
      <c r="KBT89" s="853"/>
      <c r="KBU89" s="853"/>
      <c r="KBV89" s="853"/>
      <c r="KBW89" s="853"/>
      <c r="KBX89" s="853"/>
      <c r="KBY89" s="853"/>
      <c r="KBZ89" s="853"/>
      <c r="KCA89" s="853"/>
      <c r="KCB89" s="853"/>
      <c r="KCC89" s="853"/>
      <c r="KCD89" s="853"/>
      <c r="KCE89" s="853"/>
      <c r="KCF89" s="853"/>
      <c r="KCG89" s="853"/>
      <c r="KCH89" s="853"/>
      <c r="KCI89" s="853"/>
      <c r="KCJ89" s="853"/>
      <c r="KCK89" s="853"/>
      <c r="KCL89" s="853"/>
      <c r="KCM89" s="853"/>
      <c r="KCN89" s="853"/>
      <c r="KCO89" s="853"/>
      <c r="KCP89" s="853"/>
      <c r="KCQ89" s="853"/>
      <c r="KCR89" s="853"/>
      <c r="KCS89" s="853"/>
      <c r="KCT89" s="853"/>
      <c r="KCU89" s="853"/>
      <c r="KCV89" s="853"/>
      <c r="KCW89" s="853"/>
      <c r="KCX89" s="853"/>
      <c r="KCY89" s="853"/>
      <c r="KCZ89" s="853"/>
      <c r="KDA89" s="853"/>
      <c r="KDB89" s="853"/>
      <c r="KDC89" s="853"/>
      <c r="KDD89" s="853"/>
      <c r="KDE89" s="853"/>
      <c r="KDF89" s="853"/>
      <c r="KDG89" s="853"/>
      <c r="KDH89" s="853"/>
      <c r="KDI89" s="853"/>
      <c r="KDJ89" s="853"/>
      <c r="KDK89" s="853"/>
      <c r="KDL89" s="853"/>
      <c r="KDM89" s="853"/>
      <c r="KDN89" s="853"/>
      <c r="KDO89" s="853"/>
      <c r="KDP89" s="853"/>
      <c r="KDQ89" s="853"/>
      <c r="KDR89" s="853"/>
      <c r="KDS89" s="853"/>
      <c r="KDT89" s="853"/>
      <c r="KDU89" s="853"/>
      <c r="KDV89" s="853"/>
      <c r="KDW89" s="853"/>
      <c r="KDX89" s="853"/>
      <c r="KDY89" s="853"/>
      <c r="KDZ89" s="853"/>
      <c r="KEA89" s="853"/>
      <c r="KEB89" s="853"/>
      <c r="KEC89" s="853"/>
      <c r="KED89" s="853"/>
      <c r="KEE89" s="853"/>
      <c r="KEF89" s="853"/>
      <c r="KEG89" s="853"/>
      <c r="KEH89" s="853"/>
      <c r="KEI89" s="853"/>
      <c r="KEJ89" s="853"/>
      <c r="KEK89" s="853"/>
      <c r="KEL89" s="853"/>
      <c r="KEM89" s="853"/>
      <c r="KEN89" s="853"/>
      <c r="KEO89" s="853"/>
      <c r="KEP89" s="853"/>
      <c r="KEQ89" s="853"/>
      <c r="KER89" s="853"/>
      <c r="KES89" s="853"/>
      <c r="KET89" s="853"/>
      <c r="KEU89" s="853"/>
      <c r="KEV89" s="853"/>
      <c r="KEW89" s="853"/>
      <c r="KEX89" s="853"/>
      <c r="KEY89" s="853"/>
      <c r="KEZ89" s="853"/>
      <c r="KFA89" s="853"/>
      <c r="KFB89" s="853"/>
      <c r="KFC89" s="853"/>
      <c r="KFD89" s="853"/>
      <c r="KFE89" s="853"/>
      <c r="KFF89" s="853"/>
      <c r="KFG89" s="853"/>
      <c r="KFH89" s="853"/>
      <c r="KFI89" s="853"/>
      <c r="KFJ89" s="853"/>
      <c r="KFK89" s="853"/>
      <c r="KFL89" s="853"/>
      <c r="KFM89" s="853"/>
      <c r="KFN89" s="853"/>
      <c r="KFO89" s="853"/>
      <c r="KFP89" s="853"/>
      <c r="KFQ89" s="853"/>
      <c r="KFR89" s="853"/>
      <c r="KFS89" s="853"/>
      <c r="KFT89" s="853"/>
      <c r="KFU89" s="853"/>
      <c r="KFV89" s="853"/>
      <c r="KFW89" s="853"/>
      <c r="KFX89" s="853"/>
      <c r="KFY89" s="853"/>
      <c r="KFZ89" s="853"/>
      <c r="KGA89" s="853"/>
      <c r="KGB89" s="853"/>
      <c r="KGC89" s="853"/>
      <c r="KGD89" s="853"/>
      <c r="KGE89" s="853"/>
      <c r="KGF89" s="853"/>
      <c r="KGG89" s="853"/>
      <c r="KGH89" s="853"/>
      <c r="KGI89" s="853"/>
      <c r="KGJ89" s="853"/>
      <c r="KGK89" s="853"/>
      <c r="KGL89" s="853"/>
      <c r="KGM89" s="853"/>
      <c r="KGN89" s="853"/>
      <c r="KGO89" s="853"/>
      <c r="KGP89" s="853"/>
      <c r="KGQ89" s="853"/>
      <c r="KGR89" s="853"/>
      <c r="KGS89" s="853"/>
      <c r="KGT89" s="853"/>
      <c r="KGU89" s="853"/>
      <c r="KGV89" s="853"/>
      <c r="KGW89" s="853"/>
      <c r="KGX89" s="853"/>
      <c r="KGY89" s="853"/>
      <c r="KGZ89" s="853"/>
      <c r="KHA89" s="853"/>
      <c r="KHB89" s="853"/>
      <c r="KHC89" s="853"/>
      <c r="KHD89" s="853"/>
      <c r="KHE89" s="853"/>
      <c r="KHF89" s="853"/>
      <c r="KHG89" s="853"/>
      <c r="KHH89" s="853"/>
      <c r="KHI89" s="853"/>
      <c r="KHJ89" s="853"/>
      <c r="KHK89" s="853"/>
      <c r="KHL89" s="853"/>
      <c r="KHM89" s="853"/>
      <c r="KHN89" s="853"/>
      <c r="KHO89" s="853"/>
      <c r="KHP89" s="853"/>
      <c r="KHQ89" s="853"/>
      <c r="KHR89" s="853"/>
      <c r="KHS89" s="853"/>
      <c r="KHT89" s="853"/>
      <c r="KHU89" s="853"/>
      <c r="KHV89" s="853"/>
      <c r="KHW89" s="853"/>
      <c r="KHX89" s="853"/>
      <c r="KHY89" s="853"/>
      <c r="KHZ89" s="853"/>
      <c r="KIA89" s="853"/>
      <c r="KIB89" s="853"/>
      <c r="KIC89" s="853"/>
      <c r="KID89" s="853"/>
      <c r="KIE89" s="853"/>
      <c r="KIF89" s="853"/>
      <c r="KIG89" s="853"/>
      <c r="KIH89" s="853"/>
      <c r="KII89" s="853"/>
      <c r="KIJ89" s="853"/>
      <c r="KIK89" s="853"/>
      <c r="KIL89" s="853"/>
      <c r="KIM89" s="853"/>
      <c r="KIN89" s="853"/>
      <c r="KIO89" s="853"/>
      <c r="KIP89" s="853"/>
      <c r="KIQ89" s="853"/>
      <c r="KIR89" s="853"/>
      <c r="KIS89" s="853"/>
      <c r="KIT89" s="853"/>
      <c r="KIU89" s="853"/>
      <c r="KIV89" s="853"/>
      <c r="KIW89" s="853"/>
      <c r="KIX89" s="853"/>
      <c r="KIY89" s="853"/>
      <c r="KIZ89" s="853"/>
      <c r="KJA89" s="853"/>
      <c r="KJB89" s="853"/>
      <c r="KJC89" s="853"/>
      <c r="KJD89" s="853"/>
      <c r="KJE89" s="853"/>
      <c r="KJF89" s="853"/>
      <c r="KJG89" s="853"/>
      <c r="KJH89" s="853"/>
      <c r="KJI89" s="853"/>
      <c r="KJJ89" s="853"/>
      <c r="KJK89" s="853"/>
      <c r="KJL89" s="853"/>
      <c r="KJM89" s="853"/>
      <c r="KJN89" s="853"/>
      <c r="KJO89" s="853"/>
      <c r="KJP89" s="853"/>
      <c r="KJQ89" s="853"/>
      <c r="KJR89" s="853"/>
      <c r="KJS89" s="853"/>
      <c r="KJT89" s="853"/>
      <c r="KJU89" s="853"/>
      <c r="KJV89" s="853"/>
      <c r="KJW89" s="853"/>
      <c r="KJX89" s="853"/>
      <c r="KJY89" s="853"/>
      <c r="KJZ89" s="853"/>
      <c r="KKA89" s="853"/>
      <c r="KKB89" s="853"/>
      <c r="KKC89" s="853"/>
      <c r="KKD89" s="853"/>
      <c r="KKE89" s="853"/>
      <c r="KKF89" s="853"/>
      <c r="KKG89" s="853"/>
      <c r="KKH89" s="853"/>
      <c r="KKI89" s="853"/>
      <c r="KKJ89" s="853"/>
      <c r="KKK89" s="853"/>
      <c r="KKL89" s="853"/>
      <c r="KKM89" s="853"/>
      <c r="KKN89" s="853"/>
      <c r="KKO89" s="853"/>
      <c r="KKP89" s="853"/>
      <c r="KKQ89" s="853"/>
      <c r="KKR89" s="853"/>
      <c r="KKS89" s="853"/>
      <c r="KKT89" s="853"/>
      <c r="KKU89" s="853"/>
      <c r="KKV89" s="853"/>
      <c r="KKW89" s="853"/>
      <c r="KKX89" s="853"/>
      <c r="KKY89" s="853"/>
      <c r="KKZ89" s="853"/>
      <c r="KLA89" s="853"/>
      <c r="KLB89" s="853"/>
      <c r="KLC89" s="853"/>
      <c r="KLD89" s="853"/>
      <c r="KLE89" s="853"/>
      <c r="KLF89" s="853"/>
      <c r="KLG89" s="853"/>
      <c r="KLH89" s="853"/>
      <c r="KLI89" s="853"/>
      <c r="KLJ89" s="853"/>
      <c r="KLK89" s="853"/>
      <c r="KLL89" s="853"/>
      <c r="KLM89" s="853"/>
      <c r="KLN89" s="853"/>
      <c r="KLO89" s="853"/>
      <c r="KLP89" s="853"/>
      <c r="KLQ89" s="853"/>
      <c r="KLR89" s="853"/>
      <c r="KLS89" s="853"/>
      <c r="KLT89" s="853"/>
      <c r="KLU89" s="853"/>
      <c r="KLV89" s="853"/>
      <c r="KLW89" s="853"/>
      <c r="KLX89" s="853"/>
      <c r="KLY89" s="853"/>
      <c r="KLZ89" s="853"/>
      <c r="KMA89" s="853"/>
      <c r="KMB89" s="853"/>
      <c r="KMC89" s="853"/>
      <c r="KMD89" s="853"/>
      <c r="KME89" s="853"/>
      <c r="KMF89" s="853"/>
      <c r="KMG89" s="853"/>
      <c r="KMH89" s="853"/>
      <c r="KMI89" s="853"/>
      <c r="KMJ89" s="853"/>
      <c r="KMK89" s="853"/>
      <c r="KML89" s="853"/>
      <c r="KMM89" s="853"/>
      <c r="KMN89" s="853"/>
      <c r="KMO89" s="853"/>
      <c r="KMP89" s="853"/>
      <c r="KMQ89" s="853"/>
      <c r="KMR89" s="853"/>
      <c r="KMS89" s="853"/>
      <c r="KMT89" s="853"/>
      <c r="KMU89" s="853"/>
      <c r="KMV89" s="853"/>
      <c r="KMW89" s="853"/>
      <c r="KMX89" s="853"/>
      <c r="KMY89" s="853"/>
      <c r="KMZ89" s="853"/>
      <c r="KNA89" s="853"/>
      <c r="KNB89" s="853"/>
      <c r="KNC89" s="853"/>
      <c r="KND89" s="853"/>
      <c r="KNE89" s="853"/>
      <c r="KNF89" s="853"/>
      <c r="KNG89" s="853"/>
      <c r="KNH89" s="853"/>
      <c r="KNI89" s="853"/>
      <c r="KNJ89" s="853"/>
      <c r="KNK89" s="853"/>
      <c r="KNL89" s="853"/>
      <c r="KNM89" s="853"/>
      <c r="KNN89" s="853"/>
      <c r="KNO89" s="853"/>
      <c r="KNP89" s="853"/>
      <c r="KNQ89" s="853"/>
      <c r="KNR89" s="853"/>
      <c r="KNS89" s="853"/>
      <c r="KNT89" s="853"/>
      <c r="KNU89" s="853"/>
      <c r="KNV89" s="853"/>
      <c r="KNW89" s="853"/>
      <c r="KNX89" s="853"/>
      <c r="KNY89" s="853"/>
      <c r="KNZ89" s="853"/>
      <c r="KOA89" s="853"/>
      <c r="KOB89" s="853"/>
      <c r="KOC89" s="853"/>
      <c r="KOD89" s="853"/>
      <c r="KOE89" s="853"/>
      <c r="KOF89" s="853"/>
      <c r="KOG89" s="853"/>
      <c r="KOH89" s="853"/>
      <c r="KOI89" s="853"/>
      <c r="KOJ89" s="853"/>
      <c r="KOK89" s="853"/>
      <c r="KOL89" s="853"/>
      <c r="KOM89" s="853"/>
      <c r="KON89" s="853"/>
      <c r="KOO89" s="853"/>
      <c r="KOP89" s="853"/>
      <c r="KOQ89" s="853"/>
      <c r="KOR89" s="853"/>
      <c r="KOS89" s="853"/>
      <c r="KOT89" s="853"/>
      <c r="KOU89" s="853"/>
      <c r="KOV89" s="853"/>
      <c r="KOW89" s="853"/>
      <c r="KOX89" s="853"/>
      <c r="KOY89" s="853"/>
      <c r="KOZ89" s="853"/>
      <c r="KPA89" s="853"/>
      <c r="KPB89" s="853"/>
      <c r="KPC89" s="853"/>
      <c r="KPD89" s="853"/>
      <c r="KPE89" s="853"/>
      <c r="KPF89" s="853"/>
      <c r="KPG89" s="853"/>
      <c r="KPH89" s="853"/>
      <c r="KPI89" s="853"/>
      <c r="KPJ89" s="853"/>
      <c r="KPK89" s="853"/>
      <c r="KPL89" s="853"/>
      <c r="KPM89" s="853"/>
      <c r="KPN89" s="853"/>
      <c r="KPO89" s="853"/>
      <c r="KPP89" s="853"/>
      <c r="KPQ89" s="853"/>
      <c r="KPR89" s="853"/>
      <c r="KPS89" s="853"/>
      <c r="KPT89" s="853"/>
      <c r="KPU89" s="853"/>
      <c r="KPV89" s="853"/>
      <c r="KPW89" s="853"/>
      <c r="KPX89" s="853"/>
      <c r="KPY89" s="853"/>
      <c r="KPZ89" s="853"/>
      <c r="KQA89" s="853"/>
      <c r="KQB89" s="853"/>
      <c r="KQC89" s="853"/>
      <c r="KQD89" s="853"/>
      <c r="KQE89" s="853"/>
      <c r="KQF89" s="853"/>
      <c r="KQG89" s="853"/>
      <c r="KQH89" s="853"/>
      <c r="KQI89" s="853"/>
      <c r="KQJ89" s="853"/>
      <c r="KQK89" s="853"/>
      <c r="KQL89" s="853"/>
      <c r="KQM89" s="853"/>
      <c r="KQN89" s="853"/>
      <c r="KQO89" s="853"/>
      <c r="KQP89" s="853"/>
      <c r="KQQ89" s="853"/>
      <c r="KQR89" s="853"/>
      <c r="KQS89" s="853"/>
      <c r="KQT89" s="853"/>
      <c r="KQU89" s="853"/>
      <c r="KQV89" s="853"/>
      <c r="KQW89" s="853"/>
      <c r="KQX89" s="853"/>
      <c r="KQY89" s="853"/>
      <c r="KQZ89" s="853"/>
      <c r="KRA89" s="853"/>
      <c r="KRB89" s="853"/>
      <c r="KRC89" s="853"/>
      <c r="KRD89" s="853"/>
      <c r="KRE89" s="853"/>
      <c r="KRF89" s="853"/>
      <c r="KRG89" s="853"/>
      <c r="KRH89" s="853"/>
      <c r="KRI89" s="853"/>
      <c r="KRJ89" s="853"/>
      <c r="KRK89" s="853"/>
      <c r="KRL89" s="853"/>
      <c r="KRM89" s="853"/>
      <c r="KRN89" s="853"/>
      <c r="KRO89" s="853"/>
      <c r="KRP89" s="853"/>
      <c r="KRQ89" s="853"/>
      <c r="KRR89" s="853"/>
      <c r="KRS89" s="853"/>
      <c r="KRT89" s="853"/>
      <c r="KRU89" s="853"/>
      <c r="KRV89" s="853"/>
      <c r="KRW89" s="853"/>
      <c r="KRX89" s="853"/>
      <c r="KRY89" s="853"/>
      <c r="KRZ89" s="853"/>
      <c r="KSA89" s="853"/>
      <c r="KSB89" s="853"/>
      <c r="KSC89" s="853"/>
      <c r="KSD89" s="853"/>
      <c r="KSE89" s="853"/>
      <c r="KSF89" s="853"/>
      <c r="KSG89" s="853"/>
      <c r="KSH89" s="853"/>
      <c r="KSI89" s="853"/>
      <c r="KSJ89" s="853"/>
      <c r="KSK89" s="853"/>
      <c r="KSL89" s="853"/>
      <c r="KSM89" s="853"/>
      <c r="KSN89" s="853"/>
      <c r="KSO89" s="853"/>
      <c r="KSP89" s="853"/>
      <c r="KSQ89" s="853"/>
      <c r="KSR89" s="853"/>
      <c r="KSS89" s="853"/>
      <c r="KST89" s="853"/>
      <c r="KSU89" s="853"/>
      <c r="KSV89" s="853"/>
      <c r="KSW89" s="853"/>
      <c r="KSX89" s="853"/>
      <c r="KSY89" s="853"/>
      <c r="KSZ89" s="853"/>
      <c r="KTA89" s="853"/>
      <c r="KTB89" s="853"/>
      <c r="KTC89" s="853"/>
      <c r="KTD89" s="853"/>
      <c r="KTE89" s="853"/>
      <c r="KTF89" s="853"/>
      <c r="KTG89" s="853"/>
      <c r="KTH89" s="853"/>
      <c r="KTI89" s="853"/>
      <c r="KTJ89" s="853"/>
      <c r="KTK89" s="853"/>
      <c r="KTL89" s="853"/>
      <c r="KTM89" s="853"/>
      <c r="KTN89" s="853"/>
      <c r="KTO89" s="853"/>
      <c r="KTP89" s="853"/>
      <c r="KTQ89" s="853"/>
      <c r="KTR89" s="853"/>
      <c r="KTS89" s="853"/>
      <c r="KTT89" s="853"/>
      <c r="KTU89" s="853"/>
      <c r="KTV89" s="853"/>
      <c r="KTW89" s="853"/>
      <c r="KTX89" s="853"/>
      <c r="KTY89" s="853"/>
      <c r="KTZ89" s="853"/>
      <c r="KUA89" s="853"/>
      <c r="KUB89" s="853"/>
      <c r="KUC89" s="853"/>
      <c r="KUD89" s="853"/>
      <c r="KUE89" s="853"/>
      <c r="KUF89" s="853"/>
      <c r="KUG89" s="853"/>
      <c r="KUH89" s="853"/>
      <c r="KUI89" s="853"/>
      <c r="KUJ89" s="853"/>
      <c r="KUK89" s="853"/>
      <c r="KUL89" s="853"/>
      <c r="KUM89" s="853"/>
      <c r="KUN89" s="853"/>
      <c r="KUO89" s="853"/>
      <c r="KUP89" s="853"/>
      <c r="KUQ89" s="853"/>
      <c r="KUR89" s="853"/>
      <c r="KUS89" s="853"/>
      <c r="KUT89" s="853"/>
      <c r="KUU89" s="853"/>
      <c r="KUV89" s="853"/>
      <c r="KUW89" s="853"/>
      <c r="KUX89" s="853"/>
      <c r="KUY89" s="853"/>
      <c r="KUZ89" s="853"/>
      <c r="KVA89" s="853"/>
      <c r="KVB89" s="853"/>
      <c r="KVC89" s="853"/>
      <c r="KVD89" s="853"/>
      <c r="KVE89" s="853"/>
      <c r="KVF89" s="853"/>
      <c r="KVG89" s="853"/>
      <c r="KVH89" s="853"/>
      <c r="KVI89" s="853"/>
      <c r="KVJ89" s="853"/>
      <c r="KVK89" s="853"/>
      <c r="KVL89" s="853"/>
      <c r="KVM89" s="853"/>
      <c r="KVN89" s="853"/>
      <c r="KVO89" s="853"/>
      <c r="KVP89" s="853"/>
      <c r="KVQ89" s="853"/>
      <c r="KVR89" s="853"/>
      <c r="KVS89" s="853"/>
      <c r="KVT89" s="853"/>
      <c r="KVU89" s="853"/>
      <c r="KVV89" s="853"/>
      <c r="KVW89" s="853"/>
      <c r="KVX89" s="853"/>
      <c r="KVY89" s="853"/>
      <c r="KVZ89" s="853"/>
      <c r="KWA89" s="853"/>
      <c r="KWB89" s="853"/>
      <c r="KWC89" s="853"/>
      <c r="KWD89" s="853"/>
      <c r="KWE89" s="853"/>
      <c r="KWF89" s="853"/>
      <c r="KWG89" s="853"/>
      <c r="KWH89" s="853"/>
      <c r="KWI89" s="853"/>
      <c r="KWJ89" s="853"/>
      <c r="KWK89" s="853"/>
      <c r="KWL89" s="853"/>
      <c r="KWM89" s="853"/>
      <c r="KWN89" s="853"/>
      <c r="KWO89" s="853"/>
      <c r="KWP89" s="853"/>
      <c r="KWQ89" s="853"/>
      <c r="KWR89" s="853"/>
      <c r="KWS89" s="853"/>
      <c r="KWT89" s="853"/>
      <c r="KWU89" s="853"/>
      <c r="KWV89" s="853"/>
      <c r="KWW89" s="853"/>
      <c r="KWX89" s="853"/>
      <c r="KWY89" s="853"/>
      <c r="KWZ89" s="853"/>
      <c r="KXA89" s="853"/>
      <c r="KXB89" s="853"/>
      <c r="KXC89" s="853"/>
      <c r="KXD89" s="853"/>
      <c r="KXE89" s="853"/>
      <c r="KXF89" s="853"/>
      <c r="KXG89" s="853"/>
      <c r="KXH89" s="853"/>
      <c r="KXI89" s="853"/>
      <c r="KXJ89" s="853"/>
      <c r="KXK89" s="853"/>
      <c r="KXL89" s="853"/>
      <c r="KXM89" s="853"/>
      <c r="KXN89" s="853"/>
      <c r="KXO89" s="853"/>
      <c r="KXP89" s="853"/>
      <c r="KXQ89" s="853"/>
      <c r="KXR89" s="853"/>
      <c r="KXS89" s="853"/>
      <c r="KXT89" s="853"/>
      <c r="KXU89" s="853"/>
      <c r="KXV89" s="853"/>
      <c r="KXW89" s="853"/>
      <c r="KXX89" s="853"/>
      <c r="KXY89" s="853"/>
      <c r="KXZ89" s="853"/>
      <c r="KYA89" s="853"/>
      <c r="KYB89" s="853"/>
      <c r="KYC89" s="853"/>
      <c r="KYD89" s="853"/>
      <c r="KYE89" s="853"/>
      <c r="KYF89" s="853"/>
      <c r="KYG89" s="853"/>
      <c r="KYH89" s="853"/>
      <c r="KYI89" s="853"/>
      <c r="KYJ89" s="853"/>
      <c r="KYK89" s="853"/>
      <c r="KYL89" s="853"/>
      <c r="KYM89" s="853"/>
      <c r="KYN89" s="853"/>
      <c r="KYO89" s="853"/>
      <c r="KYP89" s="853"/>
      <c r="KYQ89" s="853"/>
      <c r="KYR89" s="853"/>
      <c r="KYS89" s="853"/>
      <c r="KYT89" s="853"/>
      <c r="KYU89" s="853"/>
      <c r="KYV89" s="853"/>
      <c r="KYW89" s="853"/>
      <c r="KYX89" s="853"/>
      <c r="KYY89" s="853"/>
      <c r="KYZ89" s="853"/>
      <c r="KZA89" s="853"/>
      <c r="KZB89" s="853"/>
      <c r="KZC89" s="853"/>
      <c r="KZD89" s="853"/>
      <c r="KZE89" s="853"/>
      <c r="KZF89" s="853"/>
      <c r="KZG89" s="853"/>
      <c r="KZH89" s="853"/>
      <c r="KZI89" s="853"/>
      <c r="KZJ89" s="853"/>
      <c r="KZK89" s="853"/>
      <c r="KZL89" s="853"/>
      <c r="KZM89" s="853"/>
      <c r="KZN89" s="853"/>
      <c r="KZO89" s="853"/>
      <c r="KZP89" s="853"/>
      <c r="KZQ89" s="853"/>
      <c r="KZR89" s="853"/>
      <c r="KZS89" s="853"/>
      <c r="KZT89" s="853"/>
      <c r="KZU89" s="853"/>
      <c r="KZV89" s="853"/>
      <c r="KZW89" s="853"/>
      <c r="KZX89" s="853"/>
      <c r="KZY89" s="853"/>
      <c r="KZZ89" s="853"/>
      <c r="LAA89" s="853"/>
      <c r="LAB89" s="853"/>
      <c r="LAC89" s="853"/>
      <c r="LAD89" s="853"/>
      <c r="LAE89" s="853"/>
      <c r="LAF89" s="853"/>
      <c r="LAG89" s="853"/>
      <c r="LAH89" s="853"/>
      <c r="LAI89" s="853"/>
      <c r="LAJ89" s="853"/>
      <c r="LAK89" s="853"/>
      <c r="LAL89" s="853"/>
      <c r="LAM89" s="853"/>
      <c r="LAN89" s="853"/>
      <c r="LAO89" s="853"/>
      <c r="LAP89" s="853"/>
      <c r="LAQ89" s="853"/>
      <c r="LAR89" s="853"/>
      <c r="LAS89" s="853"/>
      <c r="LAT89" s="853"/>
      <c r="LAU89" s="853"/>
      <c r="LAV89" s="853"/>
      <c r="LAW89" s="853"/>
      <c r="LAX89" s="853"/>
      <c r="LAY89" s="853"/>
      <c r="LAZ89" s="853"/>
      <c r="LBA89" s="853"/>
      <c r="LBB89" s="853"/>
      <c r="LBC89" s="853"/>
      <c r="LBD89" s="853"/>
      <c r="LBE89" s="853"/>
      <c r="LBF89" s="853"/>
      <c r="LBG89" s="853"/>
      <c r="LBH89" s="853"/>
      <c r="LBI89" s="853"/>
      <c r="LBJ89" s="853"/>
      <c r="LBK89" s="853"/>
      <c r="LBL89" s="853"/>
      <c r="LBM89" s="853"/>
      <c r="LBN89" s="853"/>
      <c r="LBO89" s="853"/>
      <c r="LBP89" s="853"/>
      <c r="LBQ89" s="853"/>
      <c r="LBR89" s="853"/>
      <c r="LBS89" s="853"/>
      <c r="LBT89" s="853"/>
      <c r="LBU89" s="853"/>
      <c r="LBV89" s="853"/>
      <c r="LBW89" s="853"/>
      <c r="LBX89" s="853"/>
      <c r="LBY89" s="853"/>
      <c r="LBZ89" s="853"/>
      <c r="LCA89" s="853"/>
      <c r="LCB89" s="853"/>
      <c r="LCC89" s="853"/>
      <c r="LCD89" s="853"/>
      <c r="LCE89" s="853"/>
      <c r="LCF89" s="853"/>
      <c r="LCG89" s="853"/>
      <c r="LCH89" s="853"/>
      <c r="LCI89" s="853"/>
      <c r="LCJ89" s="853"/>
      <c r="LCK89" s="853"/>
      <c r="LCL89" s="853"/>
      <c r="LCM89" s="853"/>
      <c r="LCN89" s="853"/>
      <c r="LCO89" s="853"/>
      <c r="LCP89" s="853"/>
      <c r="LCQ89" s="853"/>
      <c r="LCR89" s="853"/>
      <c r="LCS89" s="853"/>
      <c r="LCT89" s="853"/>
      <c r="LCU89" s="853"/>
      <c r="LCV89" s="853"/>
      <c r="LCW89" s="853"/>
      <c r="LCX89" s="853"/>
      <c r="LCY89" s="853"/>
      <c r="LCZ89" s="853"/>
      <c r="LDA89" s="853"/>
      <c r="LDB89" s="853"/>
      <c r="LDC89" s="853"/>
      <c r="LDD89" s="853"/>
      <c r="LDE89" s="853"/>
      <c r="LDF89" s="853"/>
      <c r="LDG89" s="853"/>
      <c r="LDH89" s="853"/>
      <c r="LDI89" s="853"/>
      <c r="LDJ89" s="853"/>
      <c r="LDK89" s="853"/>
      <c r="LDL89" s="853"/>
      <c r="LDM89" s="853"/>
      <c r="LDN89" s="853"/>
      <c r="LDO89" s="853"/>
      <c r="LDP89" s="853"/>
      <c r="LDQ89" s="853"/>
      <c r="LDR89" s="853"/>
      <c r="LDS89" s="853"/>
      <c r="LDT89" s="853"/>
      <c r="LDU89" s="853"/>
      <c r="LDV89" s="853"/>
      <c r="LDW89" s="853"/>
      <c r="LDX89" s="853"/>
      <c r="LDY89" s="853"/>
      <c r="LDZ89" s="853"/>
      <c r="LEA89" s="853"/>
      <c r="LEB89" s="853"/>
      <c r="LEC89" s="853"/>
      <c r="LED89" s="853"/>
      <c r="LEE89" s="853"/>
      <c r="LEF89" s="853"/>
      <c r="LEG89" s="853"/>
      <c r="LEH89" s="853"/>
      <c r="LEI89" s="853"/>
      <c r="LEJ89" s="853"/>
      <c r="LEK89" s="853"/>
      <c r="LEL89" s="853"/>
      <c r="LEM89" s="853"/>
      <c r="LEN89" s="853"/>
      <c r="LEO89" s="853"/>
      <c r="LEP89" s="853"/>
      <c r="LEQ89" s="853"/>
      <c r="LER89" s="853"/>
      <c r="LES89" s="853"/>
      <c r="LET89" s="853"/>
      <c r="LEU89" s="853"/>
      <c r="LEV89" s="853"/>
      <c r="LEW89" s="853"/>
      <c r="LEX89" s="853"/>
      <c r="LEY89" s="853"/>
      <c r="LEZ89" s="853"/>
      <c r="LFA89" s="853"/>
      <c r="LFB89" s="853"/>
      <c r="LFC89" s="853"/>
      <c r="LFD89" s="853"/>
      <c r="LFE89" s="853"/>
      <c r="LFF89" s="853"/>
      <c r="LFG89" s="853"/>
      <c r="LFH89" s="853"/>
      <c r="LFI89" s="853"/>
      <c r="LFJ89" s="853"/>
      <c r="LFK89" s="853"/>
      <c r="LFL89" s="853"/>
      <c r="LFM89" s="853"/>
      <c r="LFN89" s="853"/>
      <c r="LFO89" s="853"/>
      <c r="LFP89" s="853"/>
      <c r="LFQ89" s="853"/>
      <c r="LFR89" s="853"/>
      <c r="LFS89" s="853"/>
      <c r="LFT89" s="853"/>
      <c r="LFU89" s="853"/>
      <c r="LFV89" s="853"/>
      <c r="LFW89" s="853"/>
      <c r="LFX89" s="853"/>
      <c r="LFY89" s="853"/>
      <c r="LFZ89" s="853"/>
      <c r="LGA89" s="853"/>
      <c r="LGB89" s="853"/>
      <c r="LGC89" s="853"/>
      <c r="LGD89" s="853"/>
      <c r="LGE89" s="853"/>
      <c r="LGF89" s="853"/>
      <c r="LGG89" s="853"/>
      <c r="LGH89" s="853"/>
      <c r="LGI89" s="853"/>
      <c r="LGJ89" s="853"/>
      <c r="LGK89" s="853"/>
      <c r="LGL89" s="853"/>
      <c r="LGM89" s="853"/>
      <c r="LGN89" s="853"/>
      <c r="LGO89" s="853"/>
      <c r="LGP89" s="853"/>
      <c r="LGQ89" s="853"/>
      <c r="LGR89" s="853"/>
      <c r="LGS89" s="853"/>
      <c r="LGT89" s="853"/>
      <c r="LGU89" s="853"/>
      <c r="LGV89" s="853"/>
      <c r="LGW89" s="853"/>
      <c r="LGX89" s="853"/>
      <c r="LGY89" s="853"/>
      <c r="LGZ89" s="853"/>
      <c r="LHA89" s="853"/>
      <c r="LHB89" s="853"/>
      <c r="LHC89" s="853"/>
      <c r="LHD89" s="853"/>
      <c r="LHE89" s="853"/>
      <c r="LHF89" s="853"/>
      <c r="LHG89" s="853"/>
      <c r="LHH89" s="853"/>
      <c r="LHI89" s="853"/>
      <c r="LHJ89" s="853"/>
      <c r="LHK89" s="853"/>
      <c r="LHL89" s="853"/>
      <c r="LHM89" s="853"/>
      <c r="LHN89" s="853"/>
      <c r="LHO89" s="853"/>
      <c r="LHP89" s="853"/>
      <c r="LHQ89" s="853"/>
      <c r="LHR89" s="853"/>
      <c r="LHS89" s="853"/>
      <c r="LHT89" s="853"/>
      <c r="LHU89" s="853"/>
      <c r="LHV89" s="853"/>
      <c r="LHW89" s="853"/>
      <c r="LHX89" s="853"/>
      <c r="LHY89" s="853"/>
      <c r="LHZ89" s="853"/>
      <c r="LIA89" s="853"/>
      <c r="LIB89" s="853"/>
      <c r="LIC89" s="853"/>
      <c r="LID89" s="853"/>
      <c r="LIE89" s="853"/>
      <c r="LIF89" s="853"/>
      <c r="LIG89" s="853"/>
      <c r="LIH89" s="853"/>
      <c r="LII89" s="853"/>
      <c r="LIJ89" s="853"/>
      <c r="LIK89" s="853"/>
      <c r="LIL89" s="853"/>
      <c r="LIM89" s="853"/>
      <c r="LIN89" s="853"/>
      <c r="LIO89" s="853"/>
      <c r="LIP89" s="853"/>
      <c r="LIQ89" s="853"/>
      <c r="LIR89" s="853"/>
      <c r="LIS89" s="853"/>
      <c r="LIT89" s="853"/>
      <c r="LIU89" s="853"/>
      <c r="LIV89" s="853"/>
      <c r="LIW89" s="853"/>
      <c r="LIX89" s="853"/>
      <c r="LIY89" s="853"/>
      <c r="LIZ89" s="853"/>
      <c r="LJA89" s="853"/>
      <c r="LJB89" s="853"/>
      <c r="LJC89" s="853"/>
      <c r="LJD89" s="853"/>
      <c r="LJE89" s="853"/>
      <c r="LJF89" s="853"/>
      <c r="LJG89" s="853"/>
      <c r="LJH89" s="853"/>
      <c r="LJI89" s="853"/>
      <c r="LJJ89" s="853"/>
      <c r="LJK89" s="853"/>
      <c r="LJL89" s="853"/>
      <c r="LJM89" s="853"/>
      <c r="LJN89" s="853"/>
      <c r="LJO89" s="853"/>
      <c r="LJP89" s="853"/>
      <c r="LJQ89" s="853"/>
      <c r="LJR89" s="853"/>
      <c r="LJS89" s="853"/>
      <c r="LJT89" s="853"/>
      <c r="LJU89" s="853"/>
      <c r="LJV89" s="853"/>
      <c r="LJW89" s="853"/>
      <c r="LJX89" s="853"/>
      <c r="LJY89" s="853"/>
      <c r="LJZ89" s="853"/>
      <c r="LKA89" s="853"/>
      <c r="LKB89" s="853"/>
      <c r="LKC89" s="853"/>
      <c r="LKD89" s="853"/>
      <c r="LKE89" s="853"/>
      <c r="LKF89" s="853"/>
      <c r="LKG89" s="853"/>
      <c r="LKH89" s="853"/>
      <c r="LKI89" s="853"/>
      <c r="LKJ89" s="853"/>
      <c r="LKK89" s="853"/>
      <c r="LKL89" s="853"/>
      <c r="LKM89" s="853"/>
      <c r="LKN89" s="853"/>
      <c r="LKO89" s="853"/>
      <c r="LKP89" s="853"/>
      <c r="LKQ89" s="853"/>
      <c r="LKR89" s="853"/>
      <c r="LKS89" s="853"/>
      <c r="LKT89" s="853"/>
      <c r="LKU89" s="853"/>
      <c r="LKV89" s="853"/>
      <c r="LKW89" s="853"/>
      <c r="LKX89" s="853"/>
      <c r="LKY89" s="853"/>
      <c r="LKZ89" s="853"/>
      <c r="LLA89" s="853"/>
      <c r="LLB89" s="853"/>
      <c r="LLC89" s="853"/>
      <c r="LLD89" s="853"/>
      <c r="LLE89" s="853"/>
      <c r="LLF89" s="853"/>
      <c r="LLG89" s="853"/>
      <c r="LLH89" s="853"/>
      <c r="LLI89" s="853"/>
      <c r="LLJ89" s="853"/>
      <c r="LLK89" s="853"/>
      <c r="LLL89" s="853"/>
      <c r="LLM89" s="853"/>
      <c r="LLN89" s="853"/>
      <c r="LLO89" s="853"/>
      <c r="LLP89" s="853"/>
      <c r="LLQ89" s="853"/>
      <c r="LLR89" s="853"/>
      <c r="LLS89" s="853"/>
      <c r="LLT89" s="853"/>
      <c r="LLU89" s="853"/>
      <c r="LLV89" s="853"/>
      <c r="LLW89" s="853"/>
      <c r="LLX89" s="853"/>
      <c r="LLY89" s="853"/>
      <c r="LLZ89" s="853"/>
      <c r="LMA89" s="853"/>
      <c r="LMB89" s="853"/>
      <c r="LMC89" s="853"/>
      <c r="LMD89" s="853"/>
      <c r="LME89" s="853"/>
      <c r="LMF89" s="853"/>
      <c r="LMG89" s="853"/>
      <c r="LMH89" s="853"/>
      <c r="LMI89" s="853"/>
      <c r="LMJ89" s="853"/>
      <c r="LMK89" s="853"/>
      <c r="LML89" s="853"/>
      <c r="LMM89" s="853"/>
      <c r="LMN89" s="853"/>
      <c r="LMO89" s="853"/>
      <c r="LMP89" s="853"/>
      <c r="LMQ89" s="853"/>
      <c r="LMR89" s="853"/>
      <c r="LMS89" s="853"/>
      <c r="LMT89" s="853"/>
      <c r="LMU89" s="853"/>
      <c r="LMV89" s="853"/>
      <c r="LMW89" s="853"/>
      <c r="LMX89" s="853"/>
      <c r="LMY89" s="853"/>
      <c r="LMZ89" s="853"/>
      <c r="LNA89" s="853"/>
      <c r="LNB89" s="853"/>
      <c r="LNC89" s="853"/>
      <c r="LND89" s="853"/>
      <c r="LNE89" s="853"/>
      <c r="LNF89" s="853"/>
      <c r="LNG89" s="853"/>
      <c r="LNH89" s="853"/>
      <c r="LNI89" s="853"/>
      <c r="LNJ89" s="853"/>
      <c r="LNK89" s="853"/>
      <c r="LNL89" s="853"/>
      <c r="LNM89" s="853"/>
      <c r="LNN89" s="853"/>
      <c r="LNO89" s="853"/>
      <c r="LNP89" s="853"/>
      <c r="LNQ89" s="853"/>
      <c r="LNR89" s="853"/>
      <c r="LNS89" s="853"/>
      <c r="LNT89" s="853"/>
      <c r="LNU89" s="853"/>
      <c r="LNV89" s="853"/>
      <c r="LNW89" s="853"/>
      <c r="LNX89" s="853"/>
      <c r="LNY89" s="853"/>
      <c r="LNZ89" s="853"/>
      <c r="LOA89" s="853"/>
      <c r="LOB89" s="853"/>
      <c r="LOC89" s="853"/>
      <c r="LOD89" s="853"/>
      <c r="LOE89" s="853"/>
      <c r="LOF89" s="853"/>
      <c r="LOG89" s="853"/>
      <c r="LOH89" s="853"/>
      <c r="LOI89" s="853"/>
      <c r="LOJ89" s="853"/>
      <c r="LOK89" s="853"/>
      <c r="LOL89" s="853"/>
      <c r="LOM89" s="853"/>
      <c r="LON89" s="853"/>
      <c r="LOO89" s="853"/>
      <c r="LOP89" s="853"/>
      <c r="LOQ89" s="853"/>
      <c r="LOR89" s="853"/>
      <c r="LOS89" s="853"/>
      <c r="LOT89" s="853"/>
      <c r="LOU89" s="853"/>
      <c r="LOV89" s="853"/>
      <c r="LOW89" s="853"/>
      <c r="LOX89" s="853"/>
      <c r="LOY89" s="853"/>
      <c r="LOZ89" s="853"/>
      <c r="LPA89" s="853"/>
      <c r="LPB89" s="853"/>
      <c r="LPC89" s="853"/>
      <c r="LPD89" s="853"/>
      <c r="LPE89" s="853"/>
      <c r="LPF89" s="853"/>
      <c r="LPG89" s="853"/>
      <c r="LPH89" s="853"/>
      <c r="LPI89" s="853"/>
      <c r="LPJ89" s="853"/>
      <c r="LPK89" s="853"/>
      <c r="LPL89" s="853"/>
      <c r="LPM89" s="853"/>
      <c r="LPN89" s="853"/>
      <c r="LPO89" s="853"/>
      <c r="LPP89" s="853"/>
      <c r="LPQ89" s="853"/>
      <c r="LPR89" s="853"/>
      <c r="LPS89" s="853"/>
      <c r="LPT89" s="853"/>
      <c r="LPU89" s="853"/>
      <c r="LPV89" s="853"/>
      <c r="LPW89" s="853"/>
      <c r="LPX89" s="853"/>
      <c r="LPY89" s="853"/>
      <c r="LPZ89" s="853"/>
      <c r="LQA89" s="853"/>
      <c r="LQB89" s="853"/>
      <c r="LQC89" s="853"/>
      <c r="LQD89" s="853"/>
      <c r="LQE89" s="853"/>
      <c r="LQF89" s="853"/>
      <c r="LQG89" s="853"/>
      <c r="LQH89" s="853"/>
      <c r="LQI89" s="853"/>
      <c r="LQJ89" s="853"/>
      <c r="LQK89" s="853"/>
      <c r="LQL89" s="853"/>
      <c r="LQM89" s="853"/>
      <c r="LQN89" s="853"/>
      <c r="LQO89" s="853"/>
      <c r="LQP89" s="853"/>
      <c r="LQQ89" s="853"/>
      <c r="LQR89" s="853"/>
      <c r="LQS89" s="853"/>
      <c r="LQT89" s="853"/>
      <c r="LQU89" s="853"/>
      <c r="LQV89" s="853"/>
      <c r="LQW89" s="853"/>
      <c r="LQX89" s="853"/>
      <c r="LQY89" s="853"/>
      <c r="LQZ89" s="853"/>
      <c r="LRA89" s="853"/>
      <c r="LRB89" s="853"/>
      <c r="LRC89" s="853"/>
      <c r="LRD89" s="853"/>
      <c r="LRE89" s="853"/>
      <c r="LRF89" s="853"/>
      <c r="LRG89" s="853"/>
      <c r="LRH89" s="853"/>
      <c r="LRI89" s="853"/>
      <c r="LRJ89" s="853"/>
      <c r="LRK89" s="853"/>
      <c r="LRL89" s="853"/>
      <c r="LRM89" s="853"/>
      <c r="LRN89" s="853"/>
      <c r="LRO89" s="853"/>
      <c r="LRP89" s="853"/>
      <c r="LRQ89" s="853"/>
      <c r="LRR89" s="853"/>
      <c r="LRS89" s="853"/>
      <c r="LRT89" s="853"/>
      <c r="LRU89" s="853"/>
      <c r="LRV89" s="853"/>
      <c r="LRW89" s="853"/>
      <c r="LRX89" s="853"/>
      <c r="LRY89" s="853"/>
      <c r="LRZ89" s="853"/>
      <c r="LSA89" s="853"/>
      <c r="LSB89" s="853"/>
      <c r="LSC89" s="853"/>
      <c r="LSD89" s="853"/>
      <c r="LSE89" s="853"/>
      <c r="LSF89" s="853"/>
      <c r="LSG89" s="853"/>
      <c r="LSH89" s="853"/>
      <c r="LSI89" s="853"/>
      <c r="LSJ89" s="853"/>
      <c r="LSK89" s="853"/>
      <c r="LSL89" s="853"/>
      <c r="LSM89" s="853"/>
      <c r="LSN89" s="853"/>
      <c r="LSO89" s="853"/>
      <c r="LSP89" s="853"/>
      <c r="LSQ89" s="853"/>
      <c r="LSR89" s="853"/>
      <c r="LSS89" s="853"/>
      <c r="LST89" s="853"/>
      <c r="LSU89" s="853"/>
      <c r="LSV89" s="853"/>
      <c r="LSW89" s="853"/>
      <c r="LSX89" s="853"/>
      <c r="LSY89" s="853"/>
      <c r="LSZ89" s="853"/>
      <c r="LTA89" s="853"/>
      <c r="LTB89" s="853"/>
      <c r="LTC89" s="853"/>
      <c r="LTD89" s="853"/>
      <c r="LTE89" s="853"/>
      <c r="LTF89" s="853"/>
      <c r="LTG89" s="853"/>
      <c r="LTH89" s="853"/>
      <c r="LTI89" s="853"/>
      <c r="LTJ89" s="853"/>
      <c r="LTK89" s="853"/>
      <c r="LTL89" s="853"/>
      <c r="LTM89" s="853"/>
      <c r="LTN89" s="853"/>
      <c r="LTO89" s="853"/>
      <c r="LTP89" s="853"/>
      <c r="LTQ89" s="853"/>
      <c r="LTR89" s="853"/>
      <c r="LTS89" s="853"/>
      <c r="LTT89" s="853"/>
      <c r="LTU89" s="853"/>
      <c r="LTV89" s="853"/>
      <c r="LTW89" s="853"/>
      <c r="LTX89" s="853"/>
      <c r="LTY89" s="853"/>
      <c r="LTZ89" s="853"/>
      <c r="LUA89" s="853"/>
      <c r="LUB89" s="853"/>
      <c r="LUC89" s="853"/>
      <c r="LUD89" s="853"/>
      <c r="LUE89" s="853"/>
      <c r="LUF89" s="853"/>
      <c r="LUG89" s="853"/>
      <c r="LUH89" s="853"/>
      <c r="LUI89" s="853"/>
      <c r="LUJ89" s="853"/>
      <c r="LUK89" s="853"/>
      <c r="LUL89" s="853"/>
      <c r="LUM89" s="853"/>
      <c r="LUN89" s="853"/>
      <c r="LUO89" s="853"/>
      <c r="LUP89" s="853"/>
      <c r="LUQ89" s="853"/>
      <c r="LUR89" s="853"/>
      <c r="LUS89" s="853"/>
      <c r="LUT89" s="853"/>
      <c r="LUU89" s="853"/>
      <c r="LUV89" s="853"/>
      <c r="LUW89" s="853"/>
      <c r="LUX89" s="853"/>
      <c r="LUY89" s="853"/>
      <c r="LUZ89" s="853"/>
      <c r="LVA89" s="853"/>
      <c r="LVB89" s="853"/>
      <c r="LVC89" s="853"/>
      <c r="LVD89" s="853"/>
      <c r="LVE89" s="853"/>
      <c r="LVF89" s="853"/>
      <c r="LVG89" s="853"/>
      <c r="LVH89" s="853"/>
      <c r="LVI89" s="853"/>
      <c r="LVJ89" s="853"/>
      <c r="LVK89" s="853"/>
      <c r="LVL89" s="853"/>
      <c r="LVM89" s="853"/>
      <c r="LVN89" s="853"/>
      <c r="LVO89" s="853"/>
      <c r="LVP89" s="853"/>
      <c r="LVQ89" s="853"/>
      <c r="LVR89" s="853"/>
      <c r="LVS89" s="853"/>
      <c r="LVT89" s="853"/>
      <c r="LVU89" s="853"/>
      <c r="LVV89" s="853"/>
      <c r="LVW89" s="853"/>
      <c r="LVX89" s="853"/>
      <c r="LVY89" s="853"/>
      <c r="LVZ89" s="853"/>
      <c r="LWA89" s="853"/>
      <c r="LWB89" s="853"/>
      <c r="LWC89" s="853"/>
      <c r="LWD89" s="853"/>
      <c r="LWE89" s="853"/>
      <c r="LWF89" s="853"/>
      <c r="LWG89" s="853"/>
      <c r="LWH89" s="853"/>
      <c r="LWI89" s="853"/>
      <c r="LWJ89" s="853"/>
      <c r="LWK89" s="853"/>
      <c r="LWL89" s="853"/>
      <c r="LWM89" s="853"/>
      <c r="LWN89" s="853"/>
      <c r="LWO89" s="853"/>
      <c r="LWP89" s="853"/>
      <c r="LWQ89" s="853"/>
      <c r="LWR89" s="853"/>
      <c r="LWS89" s="853"/>
      <c r="LWT89" s="853"/>
      <c r="LWU89" s="853"/>
      <c r="LWV89" s="853"/>
      <c r="LWW89" s="853"/>
      <c r="LWX89" s="853"/>
      <c r="LWY89" s="853"/>
      <c r="LWZ89" s="853"/>
      <c r="LXA89" s="853"/>
      <c r="LXB89" s="853"/>
      <c r="LXC89" s="853"/>
      <c r="LXD89" s="853"/>
      <c r="LXE89" s="853"/>
      <c r="LXF89" s="853"/>
      <c r="LXG89" s="853"/>
      <c r="LXH89" s="853"/>
      <c r="LXI89" s="853"/>
      <c r="LXJ89" s="853"/>
      <c r="LXK89" s="853"/>
      <c r="LXL89" s="853"/>
      <c r="LXM89" s="853"/>
      <c r="LXN89" s="853"/>
      <c r="LXO89" s="853"/>
      <c r="LXP89" s="853"/>
      <c r="LXQ89" s="853"/>
      <c r="LXR89" s="853"/>
      <c r="LXS89" s="853"/>
      <c r="LXT89" s="853"/>
      <c r="LXU89" s="853"/>
      <c r="LXV89" s="853"/>
      <c r="LXW89" s="853"/>
      <c r="LXX89" s="853"/>
      <c r="LXY89" s="853"/>
      <c r="LXZ89" s="853"/>
      <c r="LYA89" s="853"/>
      <c r="LYB89" s="853"/>
      <c r="LYC89" s="853"/>
      <c r="LYD89" s="853"/>
      <c r="LYE89" s="853"/>
      <c r="LYF89" s="853"/>
      <c r="LYG89" s="853"/>
      <c r="LYH89" s="853"/>
      <c r="LYI89" s="853"/>
      <c r="LYJ89" s="853"/>
      <c r="LYK89" s="853"/>
      <c r="LYL89" s="853"/>
      <c r="LYM89" s="853"/>
      <c r="LYN89" s="853"/>
      <c r="LYO89" s="853"/>
      <c r="LYP89" s="853"/>
      <c r="LYQ89" s="853"/>
      <c r="LYR89" s="853"/>
      <c r="LYS89" s="853"/>
      <c r="LYT89" s="853"/>
      <c r="LYU89" s="853"/>
      <c r="LYV89" s="853"/>
      <c r="LYW89" s="853"/>
      <c r="LYX89" s="853"/>
      <c r="LYY89" s="853"/>
      <c r="LYZ89" s="853"/>
      <c r="LZA89" s="853"/>
      <c r="LZB89" s="853"/>
      <c r="LZC89" s="853"/>
      <c r="LZD89" s="853"/>
      <c r="LZE89" s="853"/>
      <c r="LZF89" s="853"/>
      <c r="LZG89" s="853"/>
      <c r="LZH89" s="853"/>
      <c r="LZI89" s="853"/>
      <c r="LZJ89" s="853"/>
      <c r="LZK89" s="853"/>
      <c r="LZL89" s="853"/>
      <c r="LZM89" s="853"/>
      <c r="LZN89" s="853"/>
      <c r="LZO89" s="853"/>
      <c r="LZP89" s="853"/>
      <c r="LZQ89" s="853"/>
      <c r="LZR89" s="853"/>
      <c r="LZS89" s="853"/>
      <c r="LZT89" s="853"/>
      <c r="LZU89" s="853"/>
      <c r="LZV89" s="853"/>
      <c r="LZW89" s="853"/>
      <c r="LZX89" s="853"/>
      <c r="LZY89" s="853"/>
      <c r="LZZ89" s="853"/>
      <c r="MAA89" s="853"/>
      <c r="MAB89" s="853"/>
      <c r="MAC89" s="853"/>
      <c r="MAD89" s="853"/>
      <c r="MAE89" s="853"/>
      <c r="MAF89" s="853"/>
      <c r="MAG89" s="853"/>
      <c r="MAH89" s="853"/>
      <c r="MAI89" s="853"/>
      <c r="MAJ89" s="853"/>
      <c r="MAK89" s="853"/>
      <c r="MAL89" s="853"/>
      <c r="MAM89" s="853"/>
      <c r="MAN89" s="853"/>
      <c r="MAO89" s="853"/>
      <c r="MAP89" s="853"/>
      <c r="MAQ89" s="853"/>
      <c r="MAR89" s="853"/>
      <c r="MAS89" s="853"/>
      <c r="MAT89" s="853"/>
      <c r="MAU89" s="853"/>
      <c r="MAV89" s="853"/>
      <c r="MAW89" s="853"/>
      <c r="MAX89" s="853"/>
      <c r="MAY89" s="853"/>
      <c r="MAZ89" s="853"/>
      <c r="MBA89" s="853"/>
      <c r="MBB89" s="853"/>
      <c r="MBC89" s="853"/>
      <c r="MBD89" s="853"/>
      <c r="MBE89" s="853"/>
      <c r="MBF89" s="853"/>
      <c r="MBG89" s="853"/>
      <c r="MBH89" s="853"/>
      <c r="MBI89" s="853"/>
      <c r="MBJ89" s="853"/>
      <c r="MBK89" s="853"/>
      <c r="MBL89" s="853"/>
      <c r="MBM89" s="853"/>
      <c r="MBN89" s="853"/>
      <c r="MBO89" s="853"/>
      <c r="MBP89" s="853"/>
      <c r="MBQ89" s="853"/>
      <c r="MBR89" s="853"/>
      <c r="MBS89" s="853"/>
      <c r="MBT89" s="853"/>
      <c r="MBU89" s="853"/>
      <c r="MBV89" s="853"/>
      <c r="MBW89" s="853"/>
      <c r="MBX89" s="853"/>
      <c r="MBY89" s="853"/>
      <c r="MBZ89" s="853"/>
      <c r="MCA89" s="853"/>
      <c r="MCB89" s="853"/>
      <c r="MCC89" s="853"/>
      <c r="MCD89" s="853"/>
      <c r="MCE89" s="853"/>
      <c r="MCF89" s="853"/>
      <c r="MCG89" s="853"/>
      <c r="MCH89" s="853"/>
      <c r="MCI89" s="853"/>
      <c r="MCJ89" s="853"/>
      <c r="MCK89" s="853"/>
      <c r="MCL89" s="853"/>
      <c r="MCM89" s="853"/>
      <c r="MCN89" s="853"/>
      <c r="MCO89" s="853"/>
      <c r="MCP89" s="853"/>
      <c r="MCQ89" s="853"/>
      <c r="MCR89" s="853"/>
      <c r="MCS89" s="853"/>
      <c r="MCT89" s="853"/>
      <c r="MCU89" s="853"/>
      <c r="MCV89" s="853"/>
      <c r="MCW89" s="853"/>
      <c r="MCX89" s="853"/>
      <c r="MCY89" s="853"/>
      <c r="MCZ89" s="853"/>
      <c r="MDA89" s="853"/>
      <c r="MDB89" s="853"/>
      <c r="MDC89" s="853"/>
      <c r="MDD89" s="853"/>
      <c r="MDE89" s="853"/>
      <c r="MDF89" s="853"/>
      <c r="MDG89" s="853"/>
      <c r="MDH89" s="853"/>
      <c r="MDI89" s="853"/>
      <c r="MDJ89" s="853"/>
      <c r="MDK89" s="853"/>
      <c r="MDL89" s="853"/>
      <c r="MDM89" s="853"/>
      <c r="MDN89" s="853"/>
      <c r="MDO89" s="853"/>
      <c r="MDP89" s="853"/>
      <c r="MDQ89" s="853"/>
      <c r="MDR89" s="853"/>
      <c r="MDS89" s="853"/>
      <c r="MDT89" s="853"/>
      <c r="MDU89" s="853"/>
      <c r="MDV89" s="853"/>
      <c r="MDW89" s="853"/>
      <c r="MDX89" s="853"/>
      <c r="MDY89" s="853"/>
      <c r="MDZ89" s="853"/>
      <c r="MEA89" s="853"/>
      <c r="MEB89" s="853"/>
      <c r="MEC89" s="853"/>
      <c r="MED89" s="853"/>
      <c r="MEE89" s="853"/>
      <c r="MEF89" s="853"/>
      <c r="MEG89" s="853"/>
      <c r="MEH89" s="853"/>
      <c r="MEI89" s="853"/>
      <c r="MEJ89" s="853"/>
      <c r="MEK89" s="853"/>
      <c r="MEL89" s="853"/>
      <c r="MEM89" s="853"/>
      <c r="MEN89" s="853"/>
      <c r="MEO89" s="853"/>
      <c r="MEP89" s="853"/>
      <c r="MEQ89" s="853"/>
      <c r="MER89" s="853"/>
      <c r="MES89" s="853"/>
      <c r="MET89" s="853"/>
      <c r="MEU89" s="853"/>
      <c r="MEV89" s="853"/>
      <c r="MEW89" s="853"/>
      <c r="MEX89" s="853"/>
      <c r="MEY89" s="853"/>
      <c r="MEZ89" s="853"/>
      <c r="MFA89" s="853"/>
      <c r="MFB89" s="853"/>
      <c r="MFC89" s="853"/>
      <c r="MFD89" s="853"/>
      <c r="MFE89" s="853"/>
      <c r="MFF89" s="853"/>
      <c r="MFG89" s="853"/>
      <c r="MFH89" s="853"/>
      <c r="MFI89" s="853"/>
      <c r="MFJ89" s="853"/>
      <c r="MFK89" s="853"/>
      <c r="MFL89" s="853"/>
      <c r="MFM89" s="853"/>
      <c r="MFN89" s="853"/>
      <c r="MFO89" s="853"/>
      <c r="MFP89" s="853"/>
      <c r="MFQ89" s="853"/>
      <c r="MFR89" s="853"/>
      <c r="MFS89" s="853"/>
      <c r="MFT89" s="853"/>
      <c r="MFU89" s="853"/>
      <c r="MFV89" s="853"/>
      <c r="MFW89" s="853"/>
      <c r="MFX89" s="853"/>
      <c r="MFY89" s="853"/>
      <c r="MFZ89" s="853"/>
      <c r="MGA89" s="853"/>
      <c r="MGB89" s="853"/>
      <c r="MGC89" s="853"/>
      <c r="MGD89" s="853"/>
      <c r="MGE89" s="853"/>
      <c r="MGF89" s="853"/>
      <c r="MGG89" s="853"/>
      <c r="MGH89" s="853"/>
      <c r="MGI89" s="853"/>
      <c r="MGJ89" s="853"/>
      <c r="MGK89" s="853"/>
      <c r="MGL89" s="853"/>
      <c r="MGM89" s="853"/>
      <c r="MGN89" s="853"/>
      <c r="MGO89" s="853"/>
      <c r="MGP89" s="853"/>
      <c r="MGQ89" s="853"/>
      <c r="MGR89" s="853"/>
      <c r="MGS89" s="853"/>
      <c r="MGT89" s="853"/>
      <c r="MGU89" s="853"/>
      <c r="MGV89" s="853"/>
      <c r="MGW89" s="853"/>
      <c r="MGX89" s="853"/>
      <c r="MGY89" s="853"/>
      <c r="MGZ89" s="853"/>
      <c r="MHA89" s="853"/>
      <c r="MHB89" s="853"/>
      <c r="MHC89" s="853"/>
      <c r="MHD89" s="853"/>
      <c r="MHE89" s="853"/>
      <c r="MHF89" s="853"/>
      <c r="MHG89" s="853"/>
      <c r="MHH89" s="853"/>
      <c r="MHI89" s="853"/>
      <c r="MHJ89" s="853"/>
      <c r="MHK89" s="853"/>
      <c r="MHL89" s="853"/>
      <c r="MHM89" s="853"/>
      <c r="MHN89" s="853"/>
      <c r="MHO89" s="853"/>
      <c r="MHP89" s="853"/>
      <c r="MHQ89" s="853"/>
      <c r="MHR89" s="853"/>
      <c r="MHS89" s="853"/>
      <c r="MHT89" s="853"/>
      <c r="MHU89" s="853"/>
      <c r="MHV89" s="853"/>
      <c r="MHW89" s="853"/>
      <c r="MHX89" s="853"/>
      <c r="MHY89" s="853"/>
      <c r="MHZ89" s="853"/>
      <c r="MIA89" s="853"/>
      <c r="MIB89" s="853"/>
      <c r="MIC89" s="853"/>
      <c r="MID89" s="853"/>
      <c r="MIE89" s="853"/>
      <c r="MIF89" s="853"/>
      <c r="MIG89" s="853"/>
      <c r="MIH89" s="853"/>
      <c r="MII89" s="853"/>
      <c r="MIJ89" s="853"/>
      <c r="MIK89" s="853"/>
      <c r="MIL89" s="853"/>
      <c r="MIM89" s="853"/>
      <c r="MIN89" s="853"/>
      <c r="MIO89" s="853"/>
      <c r="MIP89" s="853"/>
      <c r="MIQ89" s="853"/>
      <c r="MIR89" s="853"/>
      <c r="MIS89" s="853"/>
      <c r="MIT89" s="853"/>
      <c r="MIU89" s="853"/>
      <c r="MIV89" s="853"/>
      <c r="MIW89" s="853"/>
      <c r="MIX89" s="853"/>
      <c r="MIY89" s="853"/>
      <c r="MIZ89" s="853"/>
      <c r="MJA89" s="853"/>
      <c r="MJB89" s="853"/>
      <c r="MJC89" s="853"/>
      <c r="MJD89" s="853"/>
      <c r="MJE89" s="853"/>
      <c r="MJF89" s="853"/>
      <c r="MJG89" s="853"/>
      <c r="MJH89" s="853"/>
      <c r="MJI89" s="853"/>
      <c r="MJJ89" s="853"/>
      <c r="MJK89" s="853"/>
      <c r="MJL89" s="853"/>
      <c r="MJM89" s="853"/>
      <c r="MJN89" s="853"/>
      <c r="MJO89" s="853"/>
      <c r="MJP89" s="853"/>
      <c r="MJQ89" s="853"/>
      <c r="MJR89" s="853"/>
      <c r="MJS89" s="853"/>
      <c r="MJT89" s="853"/>
      <c r="MJU89" s="853"/>
      <c r="MJV89" s="853"/>
      <c r="MJW89" s="853"/>
      <c r="MJX89" s="853"/>
      <c r="MJY89" s="853"/>
      <c r="MJZ89" s="853"/>
      <c r="MKA89" s="853"/>
      <c r="MKB89" s="853"/>
      <c r="MKC89" s="853"/>
      <c r="MKD89" s="853"/>
      <c r="MKE89" s="853"/>
      <c r="MKF89" s="853"/>
      <c r="MKG89" s="853"/>
      <c r="MKH89" s="853"/>
      <c r="MKI89" s="853"/>
      <c r="MKJ89" s="853"/>
      <c r="MKK89" s="853"/>
      <c r="MKL89" s="853"/>
      <c r="MKM89" s="853"/>
      <c r="MKN89" s="853"/>
      <c r="MKO89" s="853"/>
      <c r="MKP89" s="853"/>
      <c r="MKQ89" s="853"/>
      <c r="MKR89" s="853"/>
      <c r="MKS89" s="853"/>
      <c r="MKT89" s="853"/>
      <c r="MKU89" s="853"/>
      <c r="MKV89" s="853"/>
      <c r="MKW89" s="853"/>
      <c r="MKX89" s="853"/>
      <c r="MKY89" s="853"/>
      <c r="MKZ89" s="853"/>
      <c r="MLA89" s="853"/>
      <c r="MLB89" s="853"/>
      <c r="MLC89" s="853"/>
      <c r="MLD89" s="853"/>
      <c r="MLE89" s="853"/>
      <c r="MLF89" s="853"/>
      <c r="MLG89" s="853"/>
      <c r="MLH89" s="853"/>
      <c r="MLI89" s="853"/>
      <c r="MLJ89" s="853"/>
      <c r="MLK89" s="853"/>
      <c r="MLL89" s="853"/>
      <c r="MLM89" s="853"/>
      <c r="MLN89" s="853"/>
      <c r="MLO89" s="853"/>
      <c r="MLP89" s="853"/>
      <c r="MLQ89" s="853"/>
      <c r="MLR89" s="853"/>
      <c r="MLS89" s="853"/>
      <c r="MLT89" s="853"/>
      <c r="MLU89" s="853"/>
      <c r="MLV89" s="853"/>
      <c r="MLW89" s="853"/>
      <c r="MLX89" s="853"/>
      <c r="MLY89" s="853"/>
      <c r="MLZ89" s="853"/>
      <c r="MMA89" s="853"/>
      <c r="MMB89" s="853"/>
      <c r="MMC89" s="853"/>
      <c r="MMD89" s="853"/>
      <c r="MME89" s="853"/>
      <c r="MMF89" s="853"/>
      <c r="MMG89" s="853"/>
      <c r="MMH89" s="853"/>
      <c r="MMI89" s="853"/>
      <c r="MMJ89" s="853"/>
      <c r="MMK89" s="853"/>
      <c r="MML89" s="853"/>
      <c r="MMM89" s="853"/>
      <c r="MMN89" s="853"/>
      <c r="MMO89" s="853"/>
      <c r="MMP89" s="853"/>
      <c r="MMQ89" s="853"/>
      <c r="MMR89" s="853"/>
      <c r="MMS89" s="853"/>
      <c r="MMT89" s="853"/>
      <c r="MMU89" s="853"/>
      <c r="MMV89" s="853"/>
      <c r="MMW89" s="853"/>
      <c r="MMX89" s="853"/>
      <c r="MMY89" s="853"/>
      <c r="MMZ89" s="853"/>
      <c r="MNA89" s="853"/>
      <c r="MNB89" s="853"/>
      <c r="MNC89" s="853"/>
      <c r="MND89" s="853"/>
      <c r="MNE89" s="853"/>
      <c r="MNF89" s="853"/>
      <c r="MNG89" s="853"/>
      <c r="MNH89" s="853"/>
      <c r="MNI89" s="853"/>
      <c r="MNJ89" s="853"/>
      <c r="MNK89" s="853"/>
      <c r="MNL89" s="853"/>
      <c r="MNM89" s="853"/>
      <c r="MNN89" s="853"/>
      <c r="MNO89" s="853"/>
      <c r="MNP89" s="853"/>
      <c r="MNQ89" s="853"/>
      <c r="MNR89" s="853"/>
      <c r="MNS89" s="853"/>
      <c r="MNT89" s="853"/>
      <c r="MNU89" s="853"/>
      <c r="MNV89" s="853"/>
      <c r="MNW89" s="853"/>
      <c r="MNX89" s="853"/>
      <c r="MNY89" s="853"/>
      <c r="MNZ89" s="853"/>
      <c r="MOA89" s="853"/>
      <c r="MOB89" s="853"/>
      <c r="MOC89" s="853"/>
      <c r="MOD89" s="853"/>
      <c r="MOE89" s="853"/>
      <c r="MOF89" s="853"/>
      <c r="MOG89" s="853"/>
      <c r="MOH89" s="853"/>
      <c r="MOI89" s="853"/>
      <c r="MOJ89" s="853"/>
      <c r="MOK89" s="853"/>
      <c r="MOL89" s="853"/>
      <c r="MOM89" s="853"/>
      <c r="MON89" s="853"/>
      <c r="MOO89" s="853"/>
      <c r="MOP89" s="853"/>
      <c r="MOQ89" s="853"/>
      <c r="MOR89" s="853"/>
      <c r="MOS89" s="853"/>
      <c r="MOT89" s="853"/>
      <c r="MOU89" s="853"/>
      <c r="MOV89" s="853"/>
      <c r="MOW89" s="853"/>
      <c r="MOX89" s="853"/>
      <c r="MOY89" s="853"/>
      <c r="MOZ89" s="853"/>
      <c r="MPA89" s="853"/>
      <c r="MPB89" s="853"/>
      <c r="MPC89" s="853"/>
      <c r="MPD89" s="853"/>
      <c r="MPE89" s="853"/>
      <c r="MPF89" s="853"/>
      <c r="MPG89" s="853"/>
      <c r="MPH89" s="853"/>
      <c r="MPI89" s="853"/>
      <c r="MPJ89" s="853"/>
      <c r="MPK89" s="853"/>
      <c r="MPL89" s="853"/>
      <c r="MPM89" s="853"/>
      <c r="MPN89" s="853"/>
      <c r="MPO89" s="853"/>
      <c r="MPP89" s="853"/>
      <c r="MPQ89" s="853"/>
      <c r="MPR89" s="853"/>
      <c r="MPS89" s="853"/>
      <c r="MPT89" s="853"/>
      <c r="MPU89" s="853"/>
      <c r="MPV89" s="853"/>
      <c r="MPW89" s="853"/>
      <c r="MPX89" s="853"/>
      <c r="MPY89" s="853"/>
      <c r="MPZ89" s="853"/>
      <c r="MQA89" s="853"/>
      <c r="MQB89" s="853"/>
      <c r="MQC89" s="853"/>
      <c r="MQD89" s="853"/>
      <c r="MQE89" s="853"/>
      <c r="MQF89" s="853"/>
      <c r="MQG89" s="853"/>
      <c r="MQH89" s="853"/>
      <c r="MQI89" s="853"/>
      <c r="MQJ89" s="853"/>
      <c r="MQK89" s="853"/>
      <c r="MQL89" s="853"/>
      <c r="MQM89" s="853"/>
      <c r="MQN89" s="853"/>
      <c r="MQO89" s="853"/>
      <c r="MQP89" s="853"/>
      <c r="MQQ89" s="853"/>
      <c r="MQR89" s="853"/>
      <c r="MQS89" s="853"/>
      <c r="MQT89" s="853"/>
      <c r="MQU89" s="853"/>
      <c r="MQV89" s="853"/>
      <c r="MQW89" s="853"/>
      <c r="MQX89" s="853"/>
      <c r="MQY89" s="853"/>
      <c r="MQZ89" s="853"/>
      <c r="MRA89" s="853"/>
      <c r="MRB89" s="853"/>
      <c r="MRC89" s="853"/>
      <c r="MRD89" s="853"/>
      <c r="MRE89" s="853"/>
      <c r="MRF89" s="853"/>
      <c r="MRG89" s="853"/>
      <c r="MRH89" s="853"/>
      <c r="MRI89" s="853"/>
      <c r="MRJ89" s="853"/>
      <c r="MRK89" s="853"/>
      <c r="MRL89" s="853"/>
      <c r="MRM89" s="853"/>
      <c r="MRN89" s="853"/>
      <c r="MRO89" s="853"/>
      <c r="MRP89" s="853"/>
      <c r="MRQ89" s="853"/>
      <c r="MRR89" s="853"/>
      <c r="MRS89" s="853"/>
      <c r="MRT89" s="853"/>
      <c r="MRU89" s="853"/>
      <c r="MRV89" s="853"/>
      <c r="MRW89" s="853"/>
      <c r="MRX89" s="853"/>
      <c r="MRY89" s="853"/>
      <c r="MRZ89" s="853"/>
      <c r="MSA89" s="853"/>
      <c r="MSB89" s="853"/>
      <c r="MSC89" s="853"/>
      <c r="MSD89" s="853"/>
      <c r="MSE89" s="853"/>
      <c r="MSF89" s="853"/>
      <c r="MSG89" s="853"/>
      <c r="MSH89" s="853"/>
      <c r="MSI89" s="853"/>
      <c r="MSJ89" s="853"/>
      <c r="MSK89" s="853"/>
      <c r="MSL89" s="853"/>
      <c r="MSM89" s="853"/>
      <c r="MSN89" s="853"/>
      <c r="MSO89" s="853"/>
      <c r="MSP89" s="853"/>
      <c r="MSQ89" s="853"/>
      <c r="MSR89" s="853"/>
      <c r="MSS89" s="853"/>
      <c r="MST89" s="853"/>
      <c r="MSU89" s="853"/>
      <c r="MSV89" s="853"/>
      <c r="MSW89" s="853"/>
      <c r="MSX89" s="853"/>
      <c r="MSY89" s="853"/>
      <c r="MSZ89" s="853"/>
      <c r="MTA89" s="853"/>
      <c r="MTB89" s="853"/>
      <c r="MTC89" s="853"/>
      <c r="MTD89" s="853"/>
      <c r="MTE89" s="853"/>
      <c r="MTF89" s="853"/>
      <c r="MTG89" s="853"/>
      <c r="MTH89" s="853"/>
      <c r="MTI89" s="853"/>
      <c r="MTJ89" s="853"/>
      <c r="MTK89" s="853"/>
      <c r="MTL89" s="853"/>
      <c r="MTM89" s="853"/>
      <c r="MTN89" s="853"/>
      <c r="MTO89" s="853"/>
      <c r="MTP89" s="853"/>
      <c r="MTQ89" s="853"/>
      <c r="MTR89" s="853"/>
      <c r="MTS89" s="853"/>
      <c r="MTT89" s="853"/>
      <c r="MTU89" s="853"/>
      <c r="MTV89" s="853"/>
      <c r="MTW89" s="853"/>
      <c r="MTX89" s="853"/>
      <c r="MTY89" s="853"/>
      <c r="MTZ89" s="853"/>
      <c r="MUA89" s="853"/>
      <c r="MUB89" s="853"/>
      <c r="MUC89" s="853"/>
      <c r="MUD89" s="853"/>
      <c r="MUE89" s="853"/>
      <c r="MUF89" s="853"/>
      <c r="MUG89" s="853"/>
      <c r="MUH89" s="853"/>
      <c r="MUI89" s="853"/>
      <c r="MUJ89" s="853"/>
      <c r="MUK89" s="853"/>
      <c r="MUL89" s="853"/>
      <c r="MUM89" s="853"/>
      <c r="MUN89" s="853"/>
      <c r="MUO89" s="853"/>
      <c r="MUP89" s="853"/>
      <c r="MUQ89" s="853"/>
      <c r="MUR89" s="853"/>
      <c r="MUS89" s="853"/>
      <c r="MUT89" s="853"/>
      <c r="MUU89" s="853"/>
      <c r="MUV89" s="853"/>
      <c r="MUW89" s="853"/>
      <c r="MUX89" s="853"/>
      <c r="MUY89" s="853"/>
      <c r="MUZ89" s="853"/>
      <c r="MVA89" s="853"/>
      <c r="MVB89" s="853"/>
      <c r="MVC89" s="853"/>
      <c r="MVD89" s="853"/>
      <c r="MVE89" s="853"/>
      <c r="MVF89" s="853"/>
      <c r="MVG89" s="853"/>
      <c r="MVH89" s="853"/>
      <c r="MVI89" s="853"/>
      <c r="MVJ89" s="853"/>
      <c r="MVK89" s="853"/>
      <c r="MVL89" s="853"/>
      <c r="MVM89" s="853"/>
      <c r="MVN89" s="853"/>
      <c r="MVO89" s="853"/>
      <c r="MVP89" s="853"/>
      <c r="MVQ89" s="853"/>
      <c r="MVR89" s="853"/>
      <c r="MVS89" s="853"/>
      <c r="MVT89" s="853"/>
      <c r="MVU89" s="853"/>
      <c r="MVV89" s="853"/>
      <c r="MVW89" s="853"/>
      <c r="MVX89" s="853"/>
      <c r="MVY89" s="853"/>
      <c r="MVZ89" s="853"/>
      <c r="MWA89" s="853"/>
      <c r="MWB89" s="853"/>
      <c r="MWC89" s="853"/>
      <c r="MWD89" s="853"/>
      <c r="MWE89" s="853"/>
      <c r="MWF89" s="853"/>
      <c r="MWG89" s="853"/>
      <c r="MWH89" s="853"/>
      <c r="MWI89" s="853"/>
      <c r="MWJ89" s="853"/>
      <c r="MWK89" s="853"/>
      <c r="MWL89" s="853"/>
      <c r="MWM89" s="853"/>
      <c r="MWN89" s="853"/>
      <c r="MWO89" s="853"/>
      <c r="MWP89" s="853"/>
      <c r="MWQ89" s="853"/>
      <c r="MWR89" s="853"/>
      <c r="MWS89" s="853"/>
      <c r="MWT89" s="853"/>
      <c r="MWU89" s="853"/>
      <c r="MWV89" s="853"/>
      <c r="MWW89" s="853"/>
      <c r="MWX89" s="853"/>
      <c r="MWY89" s="853"/>
      <c r="MWZ89" s="853"/>
      <c r="MXA89" s="853"/>
      <c r="MXB89" s="853"/>
      <c r="MXC89" s="853"/>
      <c r="MXD89" s="853"/>
      <c r="MXE89" s="853"/>
      <c r="MXF89" s="853"/>
      <c r="MXG89" s="853"/>
      <c r="MXH89" s="853"/>
      <c r="MXI89" s="853"/>
      <c r="MXJ89" s="853"/>
      <c r="MXK89" s="853"/>
      <c r="MXL89" s="853"/>
      <c r="MXM89" s="853"/>
      <c r="MXN89" s="853"/>
      <c r="MXO89" s="853"/>
      <c r="MXP89" s="853"/>
      <c r="MXQ89" s="853"/>
      <c r="MXR89" s="853"/>
      <c r="MXS89" s="853"/>
      <c r="MXT89" s="853"/>
      <c r="MXU89" s="853"/>
      <c r="MXV89" s="853"/>
      <c r="MXW89" s="853"/>
      <c r="MXX89" s="853"/>
      <c r="MXY89" s="853"/>
      <c r="MXZ89" s="853"/>
      <c r="MYA89" s="853"/>
      <c r="MYB89" s="853"/>
      <c r="MYC89" s="853"/>
      <c r="MYD89" s="853"/>
      <c r="MYE89" s="853"/>
      <c r="MYF89" s="853"/>
      <c r="MYG89" s="853"/>
      <c r="MYH89" s="853"/>
      <c r="MYI89" s="853"/>
      <c r="MYJ89" s="853"/>
      <c r="MYK89" s="853"/>
      <c r="MYL89" s="853"/>
      <c r="MYM89" s="853"/>
      <c r="MYN89" s="853"/>
      <c r="MYO89" s="853"/>
      <c r="MYP89" s="853"/>
      <c r="MYQ89" s="853"/>
      <c r="MYR89" s="853"/>
      <c r="MYS89" s="853"/>
      <c r="MYT89" s="853"/>
      <c r="MYU89" s="853"/>
      <c r="MYV89" s="853"/>
      <c r="MYW89" s="853"/>
      <c r="MYX89" s="853"/>
      <c r="MYY89" s="853"/>
      <c r="MYZ89" s="853"/>
      <c r="MZA89" s="853"/>
      <c r="MZB89" s="853"/>
      <c r="MZC89" s="853"/>
      <c r="MZD89" s="853"/>
      <c r="MZE89" s="853"/>
      <c r="MZF89" s="853"/>
      <c r="MZG89" s="853"/>
      <c r="MZH89" s="853"/>
      <c r="MZI89" s="853"/>
      <c r="MZJ89" s="853"/>
      <c r="MZK89" s="853"/>
      <c r="MZL89" s="853"/>
      <c r="MZM89" s="853"/>
      <c r="MZN89" s="853"/>
      <c r="MZO89" s="853"/>
      <c r="MZP89" s="853"/>
      <c r="MZQ89" s="853"/>
      <c r="MZR89" s="853"/>
      <c r="MZS89" s="853"/>
      <c r="MZT89" s="853"/>
      <c r="MZU89" s="853"/>
      <c r="MZV89" s="853"/>
      <c r="MZW89" s="853"/>
      <c r="MZX89" s="853"/>
      <c r="MZY89" s="853"/>
      <c r="MZZ89" s="853"/>
      <c r="NAA89" s="853"/>
      <c r="NAB89" s="853"/>
      <c r="NAC89" s="853"/>
      <c r="NAD89" s="853"/>
      <c r="NAE89" s="853"/>
      <c r="NAF89" s="853"/>
      <c r="NAG89" s="853"/>
      <c r="NAH89" s="853"/>
      <c r="NAI89" s="853"/>
      <c r="NAJ89" s="853"/>
      <c r="NAK89" s="853"/>
      <c r="NAL89" s="853"/>
      <c r="NAM89" s="853"/>
      <c r="NAN89" s="853"/>
      <c r="NAO89" s="853"/>
      <c r="NAP89" s="853"/>
      <c r="NAQ89" s="853"/>
      <c r="NAR89" s="853"/>
      <c r="NAS89" s="853"/>
      <c r="NAT89" s="853"/>
      <c r="NAU89" s="853"/>
      <c r="NAV89" s="853"/>
      <c r="NAW89" s="853"/>
      <c r="NAX89" s="853"/>
      <c r="NAY89" s="853"/>
      <c r="NAZ89" s="853"/>
      <c r="NBA89" s="853"/>
      <c r="NBB89" s="853"/>
      <c r="NBC89" s="853"/>
      <c r="NBD89" s="853"/>
      <c r="NBE89" s="853"/>
      <c r="NBF89" s="853"/>
      <c r="NBG89" s="853"/>
      <c r="NBH89" s="853"/>
      <c r="NBI89" s="853"/>
      <c r="NBJ89" s="853"/>
      <c r="NBK89" s="853"/>
      <c r="NBL89" s="853"/>
      <c r="NBM89" s="853"/>
      <c r="NBN89" s="853"/>
      <c r="NBO89" s="853"/>
      <c r="NBP89" s="853"/>
      <c r="NBQ89" s="853"/>
      <c r="NBR89" s="853"/>
      <c r="NBS89" s="853"/>
      <c r="NBT89" s="853"/>
      <c r="NBU89" s="853"/>
      <c r="NBV89" s="853"/>
      <c r="NBW89" s="853"/>
      <c r="NBX89" s="853"/>
      <c r="NBY89" s="853"/>
      <c r="NBZ89" s="853"/>
      <c r="NCA89" s="853"/>
      <c r="NCB89" s="853"/>
      <c r="NCC89" s="853"/>
      <c r="NCD89" s="853"/>
      <c r="NCE89" s="853"/>
      <c r="NCF89" s="853"/>
      <c r="NCG89" s="853"/>
      <c r="NCH89" s="853"/>
      <c r="NCI89" s="853"/>
      <c r="NCJ89" s="853"/>
      <c r="NCK89" s="853"/>
      <c r="NCL89" s="853"/>
      <c r="NCM89" s="853"/>
      <c r="NCN89" s="853"/>
      <c r="NCO89" s="853"/>
      <c r="NCP89" s="853"/>
      <c r="NCQ89" s="853"/>
      <c r="NCR89" s="853"/>
      <c r="NCS89" s="853"/>
      <c r="NCT89" s="853"/>
      <c r="NCU89" s="853"/>
      <c r="NCV89" s="853"/>
      <c r="NCW89" s="853"/>
      <c r="NCX89" s="853"/>
      <c r="NCY89" s="853"/>
      <c r="NCZ89" s="853"/>
      <c r="NDA89" s="853"/>
      <c r="NDB89" s="853"/>
      <c r="NDC89" s="853"/>
      <c r="NDD89" s="853"/>
      <c r="NDE89" s="853"/>
      <c r="NDF89" s="853"/>
      <c r="NDG89" s="853"/>
      <c r="NDH89" s="853"/>
      <c r="NDI89" s="853"/>
      <c r="NDJ89" s="853"/>
      <c r="NDK89" s="853"/>
      <c r="NDL89" s="853"/>
      <c r="NDM89" s="853"/>
      <c r="NDN89" s="853"/>
      <c r="NDO89" s="853"/>
      <c r="NDP89" s="853"/>
      <c r="NDQ89" s="853"/>
      <c r="NDR89" s="853"/>
      <c r="NDS89" s="853"/>
      <c r="NDT89" s="853"/>
      <c r="NDU89" s="853"/>
      <c r="NDV89" s="853"/>
      <c r="NDW89" s="853"/>
      <c r="NDX89" s="853"/>
      <c r="NDY89" s="853"/>
      <c r="NDZ89" s="853"/>
      <c r="NEA89" s="853"/>
      <c r="NEB89" s="853"/>
      <c r="NEC89" s="853"/>
      <c r="NED89" s="853"/>
      <c r="NEE89" s="853"/>
      <c r="NEF89" s="853"/>
      <c r="NEG89" s="853"/>
      <c r="NEH89" s="853"/>
      <c r="NEI89" s="853"/>
      <c r="NEJ89" s="853"/>
      <c r="NEK89" s="853"/>
      <c r="NEL89" s="853"/>
      <c r="NEM89" s="853"/>
      <c r="NEN89" s="853"/>
      <c r="NEO89" s="853"/>
      <c r="NEP89" s="853"/>
      <c r="NEQ89" s="853"/>
      <c r="NER89" s="853"/>
      <c r="NES89" s="853"/>
      <c r="NET89" s="853"/>
      <c r="NEU89" s="853"/>
      <c r="NEV89" s="853"/>
      <c r="NEW89" s="853"/>
      <c r="NEX89" s="853"/>
      <c r="NEY89" s="853"/>
      <c r="NEZ89" s="853"/>
      <c r="NFA89" s="853"/>
      <c r="NFB89" s="853"/>
      <c r="NFC89" s="853"/>
      <c r="NFD89" s="853"/>
      <c r="NFE89" s="853"/>
      <c r="NFF89" s="853"/>
      <c r="NFG89" s="853"/>
      <c r="NFH89" s="853"/>
      <c r="NFI89" s="853"/>
      <c r="NFJ89" s="853"/>
      <c r="NFK89" s="853"/>
      <c r="NFL89" s="853"/>
      <c r="NFM89" s="853"/>
      <c r="NFN89" s="853"/>
      <c r="NFO89" s="853"/>
      <c r="NFP89" s="853"/>
      <c r="NFQ89" s="853"/>
      <c r="NFR89" s="853"/>
      <c r="NFS89" s="853"/>
      <c r="NFT89" s="853"/>
      <c r="NFU89" s="853"/>
      <c r="NFV89" s="853"/>
      <c r="NFW89" s="853"/>
      <c r="NFX89" s="853"/>
      <c r="NFY89" s="853"/>
      <c r="NFZ89" s="853"/>
      <c r="NGA89" s="853"/>
      <c r="NGB89" s="853"/>
      <c r="NGC89" s="853"/>
      <c r="NGD89" s="853"/>
      <c r="NGE89" s="853"/>
      <c r="NGF89" s="853"/>
      <c r="NGG89" s="853"/>
      <c r="NGH89" s="853"/>
      <c r="NGI89" s="853"/>
      <c r="NGJ89" s="853"/>
      <c r="NGK89" s="853"/>
      <c r="NGL89" s="853"/>
      <c r="NGM89" s="853"/>
      <c r="NGN89" s="853"/>
      <c r="NGO89" s="853"/>
      <c r="NGP89" s="853"/>
      <c r="NGQ89" s="853"/>
      <c r="NGR89" s="853"/>
      <c r="NGS89" s="853"/>
      <c r="NGT89" s="853"/>
      <c r="NGU89" s="853"/>
      <c r="NGV89" s="853"/>
      <c r="NGW89" s="853"/>
      <c r="NGX89" s="853"/>
      <c r="NGY89" s="853"/>
      <c r="NGZ89" s="853"/>
      <c r="NHA89" s="853"/>
      <c r="NHB89" s="853"/>
      <c r="NHC89" s="853"/>
      <c r="NHD89" s="853"/>
      <c r="NHE89" s="853"/>
      <c r="NHF89" s="853"/>
      <c r="NHG89" s="853"/>
      <c r="NHH89" s="853"/>
      <c r="NHI89" s="853"/>
      <c r="NHJ89" s="853"/>
      <c r="NHK89" s="853"/>
      <c r="NHL89" s="853"/>
      <c r="NHM89" s="853"/>
      <c r="NHN89" s="853"/>
      <c r="NHO89" s="853"/>
      <c r="NHP89" s="853"/>
      <c r="NHQ89" s="853"/>
      <c r="NHR89" s="853"/>
      <c r="NHS89" s="853"/>
      <c r="NHT89" s="853"/>
      <c r="NHU89" s="853"/>
      <c r="NHV89" s="853"/>
      <c r="NHW89" s="853"/>
      <c r="NHX89" s="853"/>
      <c r="NHY89" s="853"/>
      <c r="NHZ89" s="853"/>
      <c r="NIA89" s="853"/>
      <c r="NIB89" s="853"/>
      <c r="NIC89" s="853"/>
      <c r="NID89" s="853"/>
      <c r="NIE89" s="853"/>
      <c r="NIF89" s="853"/>
      <c r="NIG89" s="853"/>
      <c r="NIH89" s="853"/>
      <c r="NII89" s="853"/>
      <c r="NIJ89" s="853"/>
      <c r="NIK89" s="853"/>
      <c r="NIL89" s="853"/>
      <c r="NIM89" s="853"/>
      <c r="NIN89" s="853"/>
      <c r="NIO89" s="853"/>
      <c r="NIP89" s="853"/>
      <c r="NIQ89" s="853"/>
      <c r="NIR89" s="853"/>
      <c r="NIS89" s="853"/>
      <c r="NIT89" s="853"/>
      <c r="NIU89" s="853"/>
      <c r="NIV89" s="853"/>
      <c r="NIW89" s="853"/>
      <c r="NIX89" s="853"/>
      <c r="NIY89" s="853"/>
      <c r="NIZ89" s="853"/>
      <c r="NJA89" s="853"/>
      <c r="NJB89" s="853"/>
      <c r="NJC89" s="853"/>
      <c r="NJD89" s="853"/>
      <c r="NJE89" s="853"/>
      <c r="NJF89" s="853"/>
      <c r="NJG89" s="853"/>
      <c r="NJH89" s="853"/>
      <c r="NJI89" s="853"/>
      <c r="NJJ89" s="853"/>
      <c r="NJK89" s="853"/>
      <c r="NJL89" s="853"/>
      <c r="NJM89" s="853"/>
      <c r="NJN89" s="853"/>
      <c r="NJO89" s="853"/>
      <c r="NJP89" s="853"/>
      <c r="NJQ89" s="853"/>
      <c r="NJR89" s="853"/>
      <c r="NJS89" s="853"/>
      <c r="NJT89" s="853"/>
      <c r="NJU89" s="853"/>
      <c r="NJV89" s="853"/>
      <c r="NJW89" s="853"/>
      <c r="NJX89" s="853"/>
      <c r="NJY89" s="853"/>
      <c r="NJZ89" s="853"/>
      <c r="NKA89" s="853"/>
      <c r="NKB89" s="853"/>
      <c r="NKC89" s="853"/>
      <c r="NKD89" s="853"/>
      <c r="NKE89" s="853"/>
      <c r="NKF89" s="853"/>
      <c r="NKG89" s="853"/>
      <c r="NKH89" s="853"/>
      <c r="NKI89" s="853"/>
      <c r="NKJ89" s="853"/>
      <c r="NKK89" s="853"/>
      <c r="NKL89" s="853"/>
      <c r="NKM89" s="853"/>
      <c r="NKN89" s="853"/>
      <c r="NKO89" s="853"/>
      <c r="NKP89" s="853"/>
      <c r="NKQ89" s="853"/>
      <c r="NKR89" s="853"/>
      <c r="NKS89" s="853"/>
      <c r="NKT89" s="853"/>
      <c r="NKU89" s="853"/>
      <c r="NKV89" s="853"/>
      <c r="NKW89" s="853"/>
      <c r="NKX89" s="853"/>
      <c r="NKY89" s="853"/>
      <c r="NKZ89" s="853"/>
      <c r="NLA89" s="853"/>
      <c r="NLB89" s="853"/>
      <c r="NLC89" s="853"/>
      <c r="NLD89" s="853"/>
      <c r="NLE89" s="853"/>
      <c r="NLF89" s="853"/>
      <c r="NLG89" s="853"/>
      <c r="NLH89" s="853"/>
      <c r="NLI89" s="853"/>
      <c r="NLJ89" s="853"/>
      <c r="NLK89" s="853"/>
      <c r="NLL89" s="853"/>
      <c r="NLM89" s="853"/>
      <c r="NLN89" s="853"/>
      <c r="NLO89" s="853"/>
      <c r="NLP89" s="853"/>
      <c r="NLQ89" s="853"/>
      <c r="NLR89" s="853"/>
      <c r="NLS89" s="853"/>
      <c r="NLT89" s="853"/>
      <c r="NLU89" s="853"/>
      <c r="NLV89" s="853"/>
      <c r="NLW89" s="853"/>
      <c r="NLX89" s="853"/>
      <c r="NLY89" s="853"/>
      <c r="NLZ89" s="853"/>
      <c r="NMA89" s="853"/>
      <c r="NMB89" s="853"/>
      <c r="NMC89" s="853"/>
      <c r="NMD89" s="853"/>
      <c r="NME89" s="853"/>
      <c r="NMF89" s="853"/>
      <c r="NMG89" s="853"/>
      <c r="NMH89" s="853"/>
      <c r="NMI89" s="853"/>
      <c r="NMJ89" s="853"/>
      <c r="NMK89" s="853"/>
      <c r="NML89" s="853"/>
      <c r="NMM89" s="853"/>
      <c r="NMN89" s="853"/>
      <c r="NMO89" s="853"/>
      <c r="NMP89" s="853"/>
      <c r="NMQ89" s="853"/>
      <c r="NMR89" s="853"/>
      <c r="NMS89" s="853"/>
      <c r="NMT89" s="853"/>
      <c r="NMU89" s="853"/>
      <c r="NMV89" s="853"/>
      <c r="NMW89" s="853"/>
      <c r="NMX89" s="853"/>
      <c r="NMY89" s="853"/>
      <c r="NMZ89" s="853"/>
      <c r="NNA89" s="853"/>
      <c r="NNB89" s="853"/>
      <c r="NNC89" s="853"/>
      <c r="NND89" s="853"/>
      <c r="NNE89" s="853"/>
      <c r="NNF89" s="853"/>
      <c r="NNG89" s="853"/>
      <c r="NNH89" s="853"/>
      <c r="NNI89" s="853"/>
      <c r="NNJ89" s="853"/>
      <c r="NNK89" s="853"/>
      <c r="NNL89" s="853"/>
      <c r="NNM89" s="853"/>
      <c r="NNN89" s="853"/>
      <c r="NNO89" s="853"/>
      <c r="NNP89" s="853"/>
      <c r="NNQ89" s="853"/>
      <c r="NNR89" s="853"/>
      <c r="NNS89" s="853"/>
      <c r="NNT89" s="853"/>
      <c r="NNU89" s="853"/>
      <c r="NNV89" s="853"/>
      <c r="NNW89" s="853"/>
      <c r="NNX89" s="853"/>
      <c r="NNY89" s="853"/>
      <c r="NNZ89" s="853"/>
      <c r="NOA89" s="853"/>
      <c r="NOB89" s="853"/>
      <c r="NOC89" s="853"/>
      <c r="NOD89" s="853"/>
      <c r="NOE89" s="853"/>
      <c r="NOF89" s="853"/>
      <c r="NOG89" s="853"/>
      <c r="NOH89" s="853"/>
      <c r="NOI89" s="853"/>
      <c r="NOJ89" s="853"/>
      <c r="NOK89" s="853"/>
      <c r="NOL89" s="853"/>
      <c r="NOM89" s="853"/>
      <c r="NON89" s="853"/>
      <c r="NOO89" s="853"/>
      <c r="NOP89" s="853"/>
      <c r="NOQ89" s="853"/>
      <c r="NOR89" s="853"/>
      <c r="NOS89" s="853"/>
      <c r="NOT89" s="853"/>
      <c r="NOU89" s="853"/>
      <c r="NOV89" s="853"/>
      <c r="NOW89" s="853"/>
      <c r="NOX89" s="853"/>
      <c r="NOY89" s="853"/>
      <c r="NOZ89" s="853"/>
      <c r="NPA89" s="853"/>
      <c r="NPB89" s="853"/>
      <c r="NPC89" s="853"/>
      <c r="NPD89" s="853"/>
      <c r="NPE89" s="853"/>
      <c r="NPF89" s="853"/>
      <c r="NPG89" s="853"/>
      <c r="NPH89" s="853"/>
      <c r="NPI89" s="853"/>
      <c r="NPJ89" s="853"/>
      <c r="NPK89" s="853"/>
      <c r="NPL89" s="853"/>
      <c r="NPM89" s="853"/>
      <c r="NPN89" s="853"/>
      <c r="NPO89" s="853"/>
      <c r="NPP89" s="853"/>
      <c r="NPQ89" s="853"/>
      <c r="NPR89" s="853"/>
      <c r="NPS89" s="853"/>
      <c r="NPT89" s="853"/>
      <c r="NPU89" s="853"/>
      <c r="NPV89" s="853"/>
      <c r="NPW89" s="853"/>
      <c r="NPX89" s="853"/>
      <c r="NPY89" s="853"/>
      <c r="NPZ89" s="853"/>
      <c r="NQA89" s="853"/>
      <c r="NQB89" s="853"/>
      <c r="NQC89" s="853"/>
      <c r="NQD89" s="853"/>
      <c r="NQE89" s="853"/>
      <c r="NQF89" s="853"/>
      <c r="NQG89" s="853"/>
      <c r="NQH89" s="853"/>
      <c r="NQI89" s="853"/>
      <c r="NQJ89" s="853"/>
      <c r="NQK89" s="853"/>
      <c r="NQL89" s="853"/>
      <c r="NQM89" s="853"/>
      <c r="NQN89" s="853"/>
      <c r="NQO89" s="853"/>
      <c r="NQP89" s="853"/>
      <c r="NQQ89" s="853"/>
      <c r="NQR89" s="853"/>
      <c r="NQS89" s="853"/>
      <c r="NQT89" s="853"/>
      <c r="NQU89" s="853"/>
      <c r="NQV89" s="853"/>
      <c r="NQW89" s="853"/>
      <c r="NQX89" s="853"/>
      <c r="NQY89" s="853"/>
      <c r="NQZ89" s="853"/>
      <c r="NRA89" s="853"/>
      <c r="NRB89" s="853"/>
      <c r="NRC89" s="853"/>
      <c r="NRD89" s="853"/>
      <c r="NRE89" s="853"/>
      <c r="NRF89" s="853"/>
      <c r="NRG89" s="853"/>
      <c r="NRH89" s="853"/>
      <c r="NRI89" s="853"/>
      <c r="NRJ89" s="853"/>
      <c r="NRK89" s="853"/>
      <c r="NRL89" s="853"/>
      <c r="NRM89" s="853"/>
      <c r="NRN89" s="853"/>
      <c r="NRO89" s="853"/>
      <c r="NRP89" s="853"/>
      <c r="NRQ89" s="853"/>
      <c r="NRR89" s="853"/>
      <c r="NRS89" s="853"/>
      <c r="NRT89" s="853"/>
      <c r="NRU89" s="853"/>
      <c r="NRV89" s="853"/>
      <c r="NRW89" s="853"/>
      <c r="NRX89" s="853"/>
      <c r="NRY89" s="853"/>
      <c r="NRZ89" s="853"/>
      <c r="NSA89" s="853"/>
      <c r="NSB89" s="853"/>
      <c r="NSC89" s="853"/>
      <c r="NSD89" s="853"/>
      <c r="NSE89" s="853"/>
      <c r="NSF89" s="853"/>
      <c r="NSG89" s="853"/>
      <c r="NSH89" s="853"/>
      <c r="NSI89" s="853"/>
      <c r="NSJ89" s="853"/>
      <c r="NSK89" s="853"/>
      <c r="NSL89" s="853"/>
      <c r="NSM89" s="853"/>
      <c r="NSN89" s="853"/>
      <c r="NSO89" s="853"/>
      <c r="NSP89" s="853"/>
      <c r="NSQ89" s="853"/>
      <c r="NSR89" s="853"/>
      <c r="NSS89" s="853"/>
      <c r="NST89" s="853"/>
      <c r="NSU89" s="853"/>
      <c r="NSV89" s="853"/>
      <c r="NSW89" s="853"/>
      <c r="NSX89" s="853"/>
      <c r="NSY89" s="853"/>
      <c r="NSZ89" s="853"/>
      <c r="NTA89" s="853"/>
      <c r="NTB89" s="853"/>
      <c r="NTC89" s="853"/>
      <c r="NTD89" s="853"/>
      <c r="NTE89" s="853"/>
      <c r="NTF89" s="853"/>
      <c r="NTG89" s="853"/>
      <c r="NTH89" s="853"/>
      <c r="NTI89" s="853"/>
      <c r="NTJ89" s="853"/>
      <c r="NTK89" s="853"/>
      <c r="NTL89" s="853"/>
      <c r="NTM89" s="853"/>
      <c r="NTN89" s="853"/>
      <c r="NTO89" s="853"/>
      <c r="NTP89" s="853"/>
      <c r="NTQ89" s="853"/>
      <c r="NTR89" s="853"/>
      <c r="NTS89" s="853"/>
      <c r="NTT89" s="853"/>
      <c r="NTU89" s="853"/>
      <c r="NTV89" s="853"/>
      <c r="NTW89" s="853"/>
      <c r="NTX89" s="853"/>
      <c r="NTY89" s="853"/>
      <c r="NTZ89" s="853"/>
      <c r="NUA89" s="853"/>
      <c r="NUB89" s="853"/>
      <c r="NUC89" s="853"/>
      <c r="NUD89" s="853"/>
      <c r="NUE89" s="853"/>
      <c r="NUF89" s="853"/>
      <c r="NUG89" s="853"/>
      <c r="NUH89" s="853"/>
      <c r="NUI89" s="853"/>
      <c r="NUJ89" s="853"/>
      <c r="NUK89" s="853"/>
      <c r="NUL89" s="853"/>
      <c r="NUM89" s="853"/>
      <c r="NUN89" s="853"/>
      <c r="NUO89" s="853"/>
      <c r="NUP89" s="853"/>
      <c r="NUQ89" s="853"/>
      <c r="NUR89" s="853"/>
      <c r="NUS89" s="853"/>
      <c r="NUT89" s="853"/>
      <c r="NUU89" s="853"/>
      <c r="NUV89" s="853"/>
      <c r="NUW89" s="853"/>
      <c r="NUX89" s="853"/>
      <c r="NUY89" s="853"/>
      <c r="NUZ89" s="853"/>
      <c r="NVA89" s="853"/>
      <c r="NVB89" s="853"/>
      <c r="NVC89" s="853"/>
      <c r="NVD89" s="853"/>
      <c r="NVE89" s="853"/>
      <c r="NVF89" s="853"/>
      <c r="NVG89" s="853"/>
      <c r="NVH89" s="853"/>
      <c r="NVI89" s="853"/>
      <c r="NVJ89" s="853"/>
      <c r="NVK89" s="853"/>
      <c r="NVL89" s="853"/>
      <c r="NVM89" s="853"/>
      <c r="NVN89" s="853"/>
      <c r="NVO89" s="853"/>
      <c r="NVP89" s="853"/>
      <c r="NVQ89" s="853"/>
      <c r="NVR89" s="853"/>
      <c r="NVS89" s="853"/>
      <c r="NVT89" s="853"/>
      <c r="NVU89" s="853"/>
      <c r="NVV89" s="853"/>
      <c r="NVW89" s="853"/>
      <c r="NVX89" s="853"/>
      <c r="NVY89" s="853"/>
      <c r="NVZ89" s="853"/>
      <c r="NWA89" s="853"/>
      <c r="NWB89" s="853"/>
      <c r="NWC89" s="853"/>
      <c r="NWD89" s="853"/>
      <c r="NWE89" s="853"/>
      <c r="NWF89" s="853"/>
      <c r="NWG89" s="853"/>
      <c r="NWH89" s="853"/>
      <c r="NWI89" s="853"/>
      <c r="NWJ89" s="853"/>
      <c r="NWK89" s="853"/>
      <c r="NWL89" s="853"/>
      <c r="NWM89" s="853"/>
      <c r="NWN89" s="853"/>
      <c r="NWO89" s="853"/>
      <c r="NWP89" s="853"/>
      <c r="NWQ89" s="853"/>
      <c r="NWR89" s="853"/>
      <c r="NWS89" s="853"/>
      <c r="NWT89" s="853"/>
      <c r="NWU89" s="853"/>
      <c r="NWV89" s="853"/>
      <c r="NWW89" s="853"/>
      <c r="NWX89" s="853"/>
      <c r="NWY89" s="853"/>
      <c r="NWZ89" s="853"/>
      <c r="NXA89" s="853"/>
      <c r="NXB89" s="853"/>
      <c r="NXC89" s="853"/>
      <c r="NXD89" s="853"/>
      <c r="NXE89" s="853"/>
      <c r="NXF89" s="853"/>
      <c r="NXG89" s="853"/>
      <c r="NXH89" s="853"/>
      <c r="NXI89" s="853"/>
      <c r="NXJ89" s="853"/>
      <c r="NXK89" s="853"/>
      <c r="NXL89" s="853"/>
      <c r="NXM89" s="853"/>
      <c r="NXN89" s="853"/>
      <c r="NXO89" s="853"/>
      <c r="NXP89" s="853"/>
      <c r="NXQ89" s="853"/>
      <c r="NXR89" s="853"/>
      <c r="NXS89" s="853"/>
      <c r="NXT89" s="853"/>
      <c r="NXU89" s="853"/>
      <c r="NXV89" s="853"/>
      <c r="NXW89" s="853"/>
      <c r="NXX89" s="853"/>
      <c r="NXY89" s="853"/>
      <c r="NXZ89" s="853"/>
      <c r="NYA89" s="853"/>
      <c r="NYB89" s="853"/>
      <c r="NYC89" s="853"/>
      <c r="NYD89" s="853"/>
      <c r="NYE89" s="853"/>
      <c r="NYF89" s="853"/>
      <c r="NYG89" s="853"/>
      <c r="NYH89" s="853"/>
      <c r="NYI89" s="853"/>
      <c r="NYJ89" s="853"/>
      <c r="NYK89" s="853"/>
      <c r="NYL89" s="853"/>
      <c r="NYM89" s="853"/>
      <c r="NYN89" s="853"/>
      <c r="NYO89" s="853"/>
      <c r="NYP89" s="853"/>
      <c r="NYQ89" s="853"/>
      <c r="NYR89" s="853"/>
      <c r="NYS89" s="853"/>
      <c r="NYT89" s="853"/>
      <c r="NYU89" s="853"/>
      <c r="NYV89" s="853"/>
      <c r="NYW89" s="853"/>
      <c r="NYX89" s="853"/>
      <c r="NYY89" s="853"/>
      <c r="NYZ89" s="853"/>
      <c r="NZA89" s="853"/>
      <c r="NZB89" s="853"/>
      <c r="NZC89" s="853"/>
      <c r="NZD89" s="853"/>
      <c r="NZE89" s="853"/>
      <c r="NZF89" s="853"/>
      <c r="NZG89" s="853"/>
      <c r="NZH89" s="853"/>
      <c r="NZI89" s="853"/>
      <c r="NZJ89" s="853"/>
      <c r="NZK89" s="853"/>
      <c r="NZL89" s="853"/>
      <c r="NZM89" s="853"/>
      <c r="NZN89" s="853"/>
      <c r="NZO89" s="853"/>
      <c r="NZP89" s="853"/>
      <c r="NZQ89" s="853"/>
      <c r="NZR89" s="853"/>
      <c r="NZS89" s="853"/>
      <c r="NZT89" s="853"/>
      <c r="NZU89" s="853"/>
      <c r="NZV89" s="853"/>
      <c r="NZW89" s="853"/>
      <c r="NZX89" s="853"/>
      <c r="NZY89" s="853"/>
      <c r="NZZ89" s="853"/>
      <c r="OAA89" s="853"/>
      <c r="OAB89" s="853"/>
      <c r="OAC89" s="853"/>
      <c r="OAD89" s="853"/>
      <c r="OAE89" s="853"/>
      <c r="OAF89" s="853"/>
      <c r="OAG89" s="853"/>
      <c r="OAH89" s="853"/>
      <c r="OAI89" s="853"/>
      <c r="OAJ89" s="853"/>
      <c r="OAK89" s="853"/>
      <c r="OAL89" s="853"/>
      <c r="OAM89" s="853"/>
      <c r="OAN89" s="853"/>
      <c r="OAO89" s="853"/>
      <c r="OAP89" s="853"/>
      <c r="OAQ89" s="853"/>
      <c r="OAR89" s="853"/>
      <c r="OAS89" s="853"/>
      <c r="OAT89" s="853"/>
      <c r="OAU89" s="853"/>
      <c r="OAV89" s="853"/>
      <c r="OAW89" s="853"/>
      <c r="OAX89" s="853"/>
      <c r="OAY89" s="853"/>
      <c r="OAZ89" s="853"/>
      <c r="OBA89" s="853"/>
      <c r="OBB89" s="853"/>
      <c r="OBC89" s="853"/>
      <c r="OBD89" s="853"/>
      <c r="OBE89" s="853"/>
      <c r="OBF89" s="853"/>
      <c r="OBG89" s="853"/>
      <c r="OBH89" s="853"/>
      <c r="OBI89" s="853"/>
      <c r="OBJ89" s="853"/>
      <c r="OBK89" s="853"/>
      <c r="OBL89" s="853"/>
      <c r="OBM89" s="853"/>
      <c r="OBN89" s="853"/>
      <c r="OBO89" s="853"/>
      <c r="OBP89" s="853"/>
      <c r="OBQ89" s="853"/>
      <c r="OBR89" s="853"/>
      <c r="OBS89" s="853"/>
      <c r="OBT89" s="853"/>
      <c r="OBU89" s="853"/>
      <c r="OBV89" s="853"/>
      <c r="OBW89" s="853"/>
      <c r="OBX89" s="853"/>
      <c r="OBY89" s="853"/>
      <c r="OBZ89" s="853"/>
      <c r="OCA89" s="853"/>
      <c r="OCB89" s="853"/>
      <c r="OCC89" s="853"/>
      <c r="OCD89" s="853"/>
      <c r="OCE89" s="853"/>
      <c r="OCF89" s="853"/>
      <c r="OCG89" s="853"/>
      <c r="OCH89" s="853"/>
      <c r="OCI89" s="853"/>
      <c r="OCJ89" s="853"/>
      <c r="OCK89" s="853"/>
      <c r="OCL89" s="853"/>
      <c r="OCM89" s="853"/>
      <c r="OCN89" s="853"/>
      <c r="OCO89" s="853"/>
      <c r="OCP89" s="853"/>
      <c r="OCQ89" s="853"/>
      <c r="OCR89" s="853"/>
      <c r="OCS89" s="853"/>
      <c r="OCT89" s="853"/>
      <c r="OCU89" s="853"/>
      <c r="OCV89" s="853"/>
      <c r="OCW89" s="853"/>
      <c r="OCX89" s="853"/>
      <c r="OCY89" s="853"/>
      <c r="OCZ89" s="853"/>
      <c r="ODA89" s="853"/>
      <c r="ODB89" s="853"/>
      <c r="ODC89" s="853"/>
      <c r="ODD89" s="853"/>
      <c r="ODE89" s="853"/>
      <c r="ODF89" s="853"/>
      <c r="ODG89" s="853"/>
      <c r="ODH89" s="853"/>
      <c r="ODI89" s="853"/>
      <c r="ODJ89" s="853"/>
      <c r="ODK89" s="853"/>
      <c r="ODL89" s="853"/>
      <c r="ODM89" s="853"/>
      <c r="ODN89" s="853"/>
      <c r="ODO89" s="853"/>
      <c r="ODP89" s="853"/>
      <c r="ODQ89" s="853"/>
      <c r="ODR89" s="853"/>
      <c r="ODS89" s="853"/>
      <c r="ODT89" s="853"/>
      <c r="ODU89" s="853"/>
      <c r="ODV89" s="853"/>
      <c r="ODW89" s="853"/>
      <c r="ODX89" s="853"/>
      <c r="ODY89" s="853"/>
      <c r="ODZ89" s="853"/>
      <c r="OEA89" s="853"/>
      <c r="OEB89" s="853"/>
      <c r="OEC89" s="853"/>
      <c r="OED89" s="853"/>
      <c r="OEE89" s="853"/>
      <c r="OEF89" s="853"/>
      <c r="OEG89" s="853"/>
      <c r="OEH89" s="853"/>
      <c r="OEI89" s="853"/>
      <c r="OEJ89" s="853"/>
      <c r="OEK89" s="853"/>
      <c r="OEL89" s="853"/>
      <c r="OEM89" s="853"/>
      <c r="OEN89" s="853"/>
      <c r="OEO89" s="853"/>
      <c r="OEP89" s="853"/>
      <c r="OEQ89" s="853"/>
      <c r="OER89" s="853"/>
      <c r="OES89" s="853"/>
      <c r="OET89" s="853"/>
      <c r="OEU89" s="853"/>
      <c r="OEV89" s="853"/>
      <c r="OEW89" s="853"/>
      <c r="OEX89" s="853"/>
      <c r="OEY89" s="853"/>
      <c r="OEZ89" s="853"/>
      <c r="OFA89" s="853"/>
      <c r="OFB89" s="853"/>
      <c r="OFC89" s="853"/>
      <c r="OFD89" s="853"/>
      <c r="OFE89" s="853"/>
      <c r="OFF89" s="853"/>
      <c r="OFG89" s="853"/>
      <c r="OFH89" s="853"/>
      <c r="OFI89" s="853"/>
      <c r="OFJ89" s="853"/>
      <c r="OFK89" s="853"/>
      <c r="OFL89" s="853"/>
      <c r="OFM89" s="853"/>
      <c r="OFN89" s="853"/>
      <c r="OFO89" s="853"/>
      <c r="OFP89" s="853"/>
      <c r="OFQ89" s="853"/>
      <c r="OFR89" s="853"/>
      <c r="OFS89" s="853"/>
      <c r="OFT89" s="853"/>
      <c r="OFU89" s="853"/>
      <c r="OFV89" s="853"/>
      <c r="OFW89" s="853"/>
      <c r="OFX89" s="853"/>
      <c r="OFY89" s="853"/>
      <c r="OFZ89" s="853"/>
      <c r="OGA89" s="853"/>
      <c r="OGB89" s="853"/>
      <c r="OGC89" s="853"/>
      <c r="OGD89" s="853"/>
      <c r="OGE89" s="853"/>
      <c r="OGF89" s="853"/>
      <c r="OGG89" s="853"/>
      <c r="OGH89" s="853"/>
      <c r="OGI89" s="853"/>
      <c r="OGJ89" s="853"/>
      <c r="OGK89" s="853"/>
      <c r="OGL89" s="853"/>
      <c r="OGM89" s="853"/>
      <c r="OGN89" s="853"/>
      <c r="OGO89" s="853"/>
      <c r="OGP89" s="853"/>
      <c r="OGQ89" s="853"/>
      <c r="OGR89" s="853"/>
      <c r="OGS89" s="853"/>
      <c r="OGT89" s="853"/>
      <c r="OGU89" s="853"/>
      <c r="OGV89" s="853"/>
      <c r="OGW89" s="853"/>
      <c r="OGX89" s="853"/>
      <c r="OGY89" s="853"/>
      <c r="OGZ89" s="853"/>
      <c r="OHA89" s="853"/>
      <c r="OHB89" s="853"/>
      <c r="OHC89" s="853"/>
      <c r="OHD89" s="853"/>
      <c r="OHE89" s="853"/>
      <c r="OHF89" s="853"/>
      <c r="OHG89" s="853"/>
      <c r="OHH89" s="853"/>
      <c r="OHI89" s="853"/>
      <c r="OHJ89" s="853"/>
      <c r="OHK89" s="853"/>
      <c r="OHL89" s="853"/>
      <c r="OHM89" s="853"/>
      <c r="OHN89" s="853"/>
      <c r="OHO89" s="853"/>
      <c r="OHP89" s="853"/>
      <c r="OHQ89" s="853"/>
      <c r="OHR89" s="853"/>
      <c r="OHS89" s="853"/>
      <c r="OHT89" s="853"/>
      <c r="OHU89" s="853"/>
      <c r="OHV89" s="853"/>
      <c r="OHW89" s="853"/>
      <c r="OHX89" s="853"/>
      <c r="OHY89" s="853"/>
      <c r="OHZ89" s="853"/>
      <c r="OIA89" s="853"/>
      <c r="OIB89" s="853"/>
      <c r="OIC89" s="853"/>
      <c r="OID89" s="853"/>
      <c r="OIE89" s="853"/>
      <c r="OIF89" s="853"/>
      <c r="OIG89" s="853"/>
      <c r="OIH89" s="853"/>
      <c r="OII89" s="853"/>
      <c r="OIJ89" s="853"/>
      <c r="OIK89" s="853"/>
      <c r="OIL89" s="853"/>
      <c r="OIM89" s="853"/>
      <c r="OIN89" s="853"/>
      <c r="OIO89" s="853"/>
      <c r="OIP89" s="853"/>
      <c r="OIQ89" s="853"/>
      <c r="OIR89" s="853"/>
      <c r="OIS89" s="853"/>
      <c r="OIT89" s="853"/>
      <c r="OIU89" s="853"/>
      <c r="OIV89" s="853"/>
      <c r="OIW89" s="853"/>
      <c r="OIX89" s="853"/>
      <c r="OIY89" s="853"/>
      <c r="OIZ89" s="853"/>
      <c r="OJA89" s="853"/>
      <c r="OJB89" s="853"/>
      <c r="OJC89" s="853"/>
      <c r="OJD89" s="853"/>
      <c r="OJE89" s="853"/>
      <c r="OJF89" s="853"/>
      <c r="OJG89" s="853"/>
      <c r="OJH89" s="853"/>
      <c r="OJI89" s="853"/>
      <c r="OJJ89" s="853"/>
      <c r="OJK89" s="853"/>
      <c r="OJL89" s="853"/>
      <c r="OJM89" s="853"/>
      <c r="OJN89" s="853"/>
      <c r="OJO89" s="853"/>
      <c r="OJP89" s="853"/>
      <c r="OJQ89" s="853"/>
      <c r="OJR89" s="853"/>
      <c r="OJS89" s="853"/>
      <c r="OJT89" s="853"/>
      <c r="OJU89" s="853"/>
      <c r="OJV89" s="853"/>
      <c r="OJW89" s="853"/>
      <c r="OJX89" s="853"/>
      <c r="OJY89" s="853"/>
      <c r="OJZ89" s="853"/>
      <c r="OKA89" s="853"/>
      <c r="OKB89" s="853"/>
      <c r="OKC89" s="853"/>
      <c r="OKD89" s="853"/>
      <c r="OKE89" s="853"/>
      <c r="OKF89" s="853"/>
      <c r="OKG89" s="853"/>
      <c r="OKH89" s="853"/>
      <c r="OKI89" s="853"/>
      <c r="OKJ89" s="853"/>
      <c r="OKK89" s="853"/>
      <c r="OKL89" s="853"/>
      <c r="OKM89" s="853"/>
      <c r="OKN89" s="853"/>
      <c r="OKO89" s="853"/>
      <c r="OKP89" s="853"/>
      <c r="OKQ89" s="853"/>
      <c r="OKR89" s="853"/>
      <c r="OKS89" s="853"/>
      <c r="OKT89" s="853"/>
      <c r="OKU89" s="853"/>
      <c r="OKV89" s="853"/>
      <c r="OKW89" s="853"/>
      <c r="OKX89" s="853"/>
      <c r="OKY89" s="853"/>
      <c r="OKZ89" s="853"/>
      <c r="OLA89" s="853"/>
      <c r="OLB89" s="853"/>
      <c r="OLC89" s="853"/>
      <c r="OLD89" s="853"/>
      <c r="OLE89" s="853"/>
      <c r="OLF89" s="853"/>
      <c r="OLG89" s="853"/>
      <c r="OLH89" s="853"/>
      <c r="OLI89" s="853"/>
      <c r="OLJ89" s="853"/>
      <c r="OLK89" s="853"/>
      <c r="OLL89" s="853"/>
      <c r="OLM89" s="853"/>
      <c r="OLN89" s="853"/>
      <c r="OLO89" s="853"/>
      <c r="OLP89" s="853"/>
      <c r="OLQ89" s="853"/>
      <c r="OLR89" s="853"/>
      <c r="OLS89" s="853"/>
      <c r="OLT89" s="853"/>
      <c r="OLU89" s="853"/>
      <c r="OLV89" s="853"/>
      <c r="OLW89" s="853"/>
      <c r="OLX89" s="853"/>
      <c r="OLY89" s="853"/>
      <c r="OLZ89" s="853"/>
      <c r="OMA89" s="853"/>
      <c r="OMB89" s="853"/>
      <c r="OMC89" s="853"/>
      <c r="OMD89" s="853"/>
      <c r="OME89" s="853"/>
      <c r="OMF89" s="853"/>
      <c r="OMG89" s="853"/>
      <c r="OMH89" s="853"/>
      <c r="OMI89" s="853"/>
      <c r="OMJ89" s="853"/>
      <c r="OMK89" s="853"/>
      <c r="OML89" s="853"/>
      <c r="OMM89" s="853"/>
      <c r="OMN89" s="853"/>
      <c r="OMO89" s="853"/>
      <c r="OMP89" s="853"/>
      <c r="OMQ89" s="853"/>
      <c r="OMR89" s="853"/>
      <c r="OMS89" s="853"/>
      <c r="OMT89" s="853"/>
      <c r="OMU89" s="853"/>
      <c r="OMV89" s="853"/>
      <c r="OMW89" s="853"/>
      <c r="OMX89" s="853"/>
      <c r="OMY89" s="853"/>
      <c r="OMZ89" s="853"/>
      <c r="ONA89" s="853"/>
      <c r="ONB89" s="853"/>
      <c r="ONC89" s="853"/>
      <c r="OND89" s="853"/>
      <c r="ONE89" s="853"/>
      <c r="ONF89" s="853"/>
      <c r="ONG89" s="853"/>
      <c r="ONH89" s="853"/>
      <c r="ONI89" s="853"/>
      <c r="ONJ89" s="853"/>
      <c r="ONK89" s="853"/>
      <c r="ONL89" s="853"/>
      <c r="ONM89" s="853"/>
      <c r="ONN89" s="853"/>
      <c r="ONO89" s="853"/>
      <c r="ONP89" s="853"/>
      <c r="ONQ89" s="853"/>
      <c r="ONR89" s="853"/>
      <c r="ONS89" s="853"/>
      <c r="ONT89" s="853"/>
      <c r="ONU89" s="853"/>
      <c r="ONV89" s="853"/>
      <c r="ONW89" s="853"/>
      <c r="ONX89" s="853"/>
      <c r="ONY89" s="853"/>
      <c r="ONZ89" s="853"/>
      <c r="OOA89" s="853"/>
      <c r="OOB89" s="853"/>
      <c r="OOC89" s="853"/>
      <c r="OOD89" s="853"/>
      <c r="OOE89" s="853"/>
      <c r="OOF89" s="853"/>
      <c r="OOG89" s="853"/>
      <c r="OOH89" s="853"/>
      <c r="OOI89" s="853"/>
      <c r="OOJ89" s="853"/>
      <c r="OOK89" s="853"/>
      <c r="OOL89" s="853"/>
      <c r="OOM89" s="853"/>
      <c r="OON89" s="853"/>
      <c r="OOO89" s="853"/>
      <c r="OOP89" s="853"/>
      <c r="OOQ89" s="853"/>
      <c r="OOR89" s="853"/>
      <c r="OOS89" s="853"/>
      <c r="OOT89" s="853"/>
      <c r="OOU89" s="853"/>
      <c r="OOV89" s="853"/>
      <c r="OOW89" s="853"/>
      <c r="OOX89" s="853"/>
      <c r="OOY89" s="853"/>
      <c r="OOZ89" s="853"/>
      <c r="OPA89" s="853"/>
      <c r="OPB89" s="853"/>
      <c r="OPC89" s="853"/>
      <c r="OPD89" s="853"/>
      <c r="OPE89" s="853"/>
      <c r="OPF89" s="853"/>
      <c r="OPG89" s="853"/>
      <c r="OPH89" s="853"/>
      <c r="OPI89" s="853"/>
      <c r="OPJ89" s="853"/>
      <c r="OPK89" s="853"/>
      <c r="OPL89" s="853"/>
      <c r="OPM89" s="853"/>
      <c r="OPN89" s="853"/>
      <c r="OPO89" s="853"/>
      <c r="OPP89" s="853"/>
      <c r="OPQ89" s="853"/>
      <c r="OPR89" s="853"/>
      <c r="OPS89" s="853"/>
      <c r="OPT89" s="853"/>
      <c r="OPU89" s="853"/>
      <c r="OPV89" s="853"/>
      <c r="OPW89" s="853"/>
      <c r="OPX89" s="853"/>
      <c r="OPY89" s="853"/>
      <c r="OPZ89" s="853"/>
      <c r="OQA89" s="853"/>
      <c r="OQB89" s="853"/>
      <c r="OQC89" s="853"/>
      <c r="OQD89" s="853"/>
      <c r="OQE89" s="853"/>
      <c r="OQF89" s="853"/>
      <c r="OQG89" s="853"/>
      <c r="OQH89" s="853"/>
      <c r="OQI89" s="853"/>
      <c r="OQJ89" s="853"/>
      <c r="OQK89" s="853"/>
      <c r="OQL89" s="853"/>
      <c r="OQM89" s="853"/>
      <c r="OQN89" s="853"/>
      <c r="OQO89" s="853"/>
      <c r="OQP89" s="853"/>
      <c r="OQQ89" s="853"/>
      <c r="OQR89" s="853"/>
      <c r="OQS89" s="853"/>
      <c r="OQT89" s="853"/>
      <c r="OQU89" s="853"/>
      <c r="OQV89" s="853"/>
      <c r="OQW89" s="853"/>
      <c r="OQX89" s="853"/>
      <c r="OQY89" s="853"/>
      <c r="OQZ89" s="853"/>
      <c r="ORA89" s="853"/>
      <c r="ORB89" s="853"/>
      <c r="ORC89" s="853"/>
      <c r="ORD89" s="853"/>
      <c r="ORE89" s="853"/>
      <c r="ORF89" s="853"/>
      <c r="ORG89" s="853"/>
      <c r="ORH89" s="853"/>
      <c r="ORI89" s="853"/>
      <c r="ORJ89" s="853"/>
      <c r="ORK89" s="853"/>
      <c r="ORL89" s="853"/>
      <c r="ORM89" s="853"/>
      <c r="ORN89" s="853"/>
      <c r="ORO89" s="853"/>
      <c r="ORP89" s="853"/>
      <c r="ORQ89" s="853"/>
      <c r="ORR89" s="853"/>
      <c r="ORS89" s="853"/>
      <c r="ORT89" s="853"/>
      <c r="ORU89" s="853"/>
      <c r="ORV89" s="853"/>
      <c r="ORW89" s="853"/>
      <c r="ORX89" s="853"/>
      <c r="ORY89" s="853"/>
      <c r="ORZ89" s="853"/>
      <c r="OSA89" s="853"/>
      <c r="OSB89" s="853"/>
      <c r="OSC89" s="853"/>
      <c r="OSD89" s="853"/>
      <c r="OSE89" s="853"/>
      <c r="OSF89" s="853"/>
      <c r="OSG89" s="853"/>
      <c r="OSH89" s="853"/>
      <c r="OSI89" s="853"/>
      <c r="OSJ89" s="853"/>
      <c r="OSK89" s="853"/>
      <c r="OSL89" s="853"/>
      <c r="OSM89" s="853"/>
      <c r="OSN89" s="853"/>
      <c r="OSO89" s="853"/>
      <c r="OSP89" s="853"/>
      <c r="OSQ89" s="853"/>
      <c r="OSR89" s="853"/>
      <c r="OSS89" s="853"/>
      <c r="OST89" s="853"/>
      <c r="OSU89" s="853"/>
      <c r="OSV89" s="853"/>
      <c r="OSW89" s="853"/>
      <c r="OSX89" s="853"/>
      <c r="OSY89" s="853"/>
      <c r="OSZ89" s="853"/>
      <c r="OTA89" s="853"/>
      <c r="OTB89" s="853"/>
      <c r="OTC89" s="853"/>
      <c r="OTD89" s="853"/>
      <c r="OTE89" s="853"/>
      <c r="OTF89" s="853"/>
      <c r="OTG89" s="853"/>
      <c r="OTH89" s="853"/>
      <c r="OTI89" s="853"/>
      <c r="OTJ89" s="853"/>
      <c r="OTK89" s="853"/>
      <c r="OTL89" s="853"/>
      <c r="OTM89" s="853"/>
      <c r="OTN89" s="853"/>
      <c r="OTO89" s="853"/>
      <c r="OTP89" s="853"/>
      <c r="OTQ89" s="853"/>
      <c r="OTR89" s="853"/>
      <c r="OTS89" s="853"/>
      <c r="OTT89" s="853"/>
      <c r="OTU89" s="853"/>
      <c r="OTV89" s="853"/>
      <c r="OTW89" s="853"/>
      <c r="OTX89" s="853"/>
      <c r="OTY89" s="853"/>
      <c r="OTZ89" s="853"/>
      <c r="OUA89" s="853"/>
      <c r="OUB89" s="853"/>
      <c r="OUC89" s="853"/>
      <c r="OUD89" s="853"/>
      <c r="OUE89" s="853"/>
      <c r="OUF89" s="853"/>
      <c r="OUG89" s="853"/>
      <c r="OUH89" s="853"/>
      <c r="OUI89" s="853"/>
      <c r="OUJ89" s="853"/>
      <c r="OUK89" s="853"/>
      <c r="OUL89" s="853"/>
      <c r="OUM89" s="853"/>
      <c r="OUN89" s="853"/>
      <c r="OUO89" s="853"/>
      <c r="OUP89" s="853"/>
      <c r="OUQ89" s="853"/>
      <c r="OUR89" s="853"/>
      <c r="OUS89" s="853"/>
      <c r="OUT89" s="853"/>
      <c r="OUU89" s="853"/>
      <c r="OUV89" s="853"/>
      <c r="OUW89" s="853"/>
      <c r="OUX89" s="853"/>
      <c r="OUY89" s="853"/>
      <c r="OUZ89" s="853"/>
      <c r="OVA89" s="853"/>
      <c r="OVB89" s="853"/>
      <c r="OVC89" s="853"/>
      <c r="OVD89" s="853"/>
      <c r="OVE89" s="853"/>
      <c r="OVF89" s="853"/>
      <c r="OVG89" s="853"/>
      <c r="OVH89" s="853"/>
      <c r="OVI89" s="853"/>
      <c r="OVJ89" s="853"/>
      <c r="OVK89" s="853"/>
      <c r="OVL89" s="853"/>
      <c r="OVM89" s="853"/>
      <c r="OVN89" s="853"/>
      <c r="OVO89" s="853"/>
      <c r="OVP89" s="853"/>
      <c r="OVQ89" s="853"/>
      <c r="OVR89" s="853"/>
      <c r="OVS89" s="853"/>
      <c r="OVT89" s="853"/>
      <c r="OVU89" s="853"/>
      <c r="OVV89" s="853"/>
      <c r="OVW89" s="853"/>
      <c r="OVX89" s="853"/>
      <c r="OVY89" s="853"/>
      <c r="OVZ89" s="853"/>
      <c r="OWA89" s="853"/>
      <c r="OWB89" s="853"/>
      <c r="OWC89" s="853"/>
      <c r="OWD89" s="853"/>
      <c r="OWE89" s="853"/>
      <c r="OWF89" s="853"/>
      <c r="OWG89" s="853"/>
      <c r="OWH89" s="853"/>
      <c r="OWI89" s="853"/>
      <c r="OWJ89" s="853"/>
      <c r="OWK89" s="853"/>
      <c r="OWL89" s="853"/>
      <c r="OWM89" s="853"/>
      <c r="OWN89" s="853"/>
      <c r="OWO89" s="853"/>
      <c r="OWP89" s="853"/>
      <c r="OWQ89" s="853"/>
      <c r="OWR89" s="853"/>
      <c r="OWS89" s="853"/>
      <c r="OWT89" s="853"/>
      <c r="OWU89" s="853"/>
      <c r="OWV89" s="853"/>
      <c r="OWW89" s="853"/>
      <c r="OWX89" s="853"/>
      <c r="OWY89" s="853"/>
      <c r="OWZ89" s="853"/>
      <c r="OXA89" s="853"/>
      <c r="OXB89" s="853"/>
      <c r="OXC89" s="853"/>
      <c r="OXD89" s="853"/>
      <c r="OXE89" s="853"/>
      <c r="OXF89" s="853"/>
      <c r="OXG89" s="853"/>
      <c r="OXH89" s="853"/>
      <c r="OXI89" s="853"/>
      <c r="OXJ89" s="853"/>
      <c r="OXK89" s="853"/>
      <c r="OXL89" s="853"/>
      <c r="OXM89" s="853"/>
      <c r="OXN89" s="853"/>
      <c r="OXO89" s="853"/>
      <c r="OXP89" s="853"/>
      <c r="OXQ89" s="853"/>
      <c r="OXR89" s="853"/>
      <c r="OXS89" s="853"/>
      <c r="OXT89" s="853"/>
      <c r="OXU89" s="853"/>
      <c r="OXV89" s="853"/>
      <c r="OXW89" s="853"/>
      <c r="OXX89" s="853"/>
      <c r="OXY89" s="853"/>
      <c r="OXZ89" s="853"/>
      <c r="OYA89" s="853"/>
      <c r="OYB89" s="853"/>
      <c r="OYC89" s="853"/>
      <c r="OYD89" s="853"/>
      <c r="OYE89" s="853"/>
      <c r="OYF89" s="853"/>
      <c r="OYG89" s="853"/>
      <c r="OYH89" s="853"/>
      <c r="OYI89" s="853"/>
      <c r="OYJ89" s="853"/>
      <c r="OYK89" s="853"/>
      <c r="OYL89" s="853"/>
      <c r="OYM89" s="853"/>
      <c r="OYN89" s="853"/>
      <c r="OYO89" s="853"/>
      <c r="OYP89" s="853"/>
      <c r="OYQ89" s="853"/>
      <c r="OYR89" s="853"/>
      <c r="OYS89" s="853"/>
      <c r="OYT89" s="853"/>
      <c r="OYU89" s="853"/>
      <c r="OYV89" s="853"/>
      <c r="OYW89" s="853"/>
      <c r="OYX89" s="853"/>
      <c r="OYY89" s="853"/>
      <c r="OYZ89" s="853"/>
      <c r="OZA89" s="853"/>
      <c r="OZB89" s="853"/>
      <c r="OZC89" s="853"/>
      <c r="OZD89" s="853"/>
      <c r="OZE89" s="853"/>
      <c r="OZF89" s="853"/>
      <c r="OZG89" s="853"/>
      <c r="OZH89" s="853"/>
      <c r="OZI89" s="853"/>
      <c r="OZJ89" s="853"/>
      <c r="OZK89" s="853"/>
      <c r="OZL89" s="853"/>
      <c r="OZM89" s="853"/>
      <c r="OZN89" s="853"/>
      <c r="OZO89" s="853"/>
      <c r="OZP89" s="853"/>
      <c r="OZQ89" s="853"/>
      <c r="OZR89" s="853"/>
      <c r="OZS89" s="853"/>
      <c r="OZT89" s="853"/>
      <c r="OZU89" s="853"/>
      <c r="OZV89" s="853"/>
      <c r="OZW89" s="853"/>
      <c r="OZX89" s="853"/>
      <c r="OZY89" s="853"/>
      <c r="OZZ89" s="853"/>
      <c r="PAA89" s="853"/>
      <c r="PAB89" s="853"/>
      <c r="PAC89" s="853"/>
      <c r="PAD89" s="853"/>
      <c r="PAE89" s="853"/>
      <c r="PAF89" s="853"/>
      <c r="PAG89" s="853"/>
      <c r="PAH89" s="853"/>
      <c r="PAI89" s="853"/>
      <c r="PAJ89" s="853"/>
      <c r="PAK89" s="853"/>
      <c r="PAL89" s="853"/>
      <c r="PAM89" s="853"/>
      <c r="PAN89" s="853"/>
      <c r="PAO89" s="853"/>
      <c r="PAP89" s="853"/>
      <c r="PAQ89" s="853"/>
      <c r="PAR89" s="853"/>
      <c r="PAS89" s="853"/>
      <c r="PAT89" s="853"/>
      <c r="PAU89" s="853"/>
      <c r="PAV89" s="853"/>
      <c r="PAW89" s="853"/>
      <c r="PAX89" s="853"/>
      <c r="PAY89" s="853"/>
      <c r="PAZ89" s="853"/>
      <c r="PBA89" s="853"/>
      <c r="PBB89" s="853"/>
      <c r="PBC89" s="853"/>
      <c r="PBD89" s="853"/>
      <c r="PBE89" s="853"/>
      <c r="PBF89" s="853"/>
      <c r="PBG89" s="853"/>
      <c r="PBH89" s="853"/>
      <c r="PBI89" s="853"/>
      <c r="PBJ89" s="853"/>
      <c r="PBK89" s="853"/>
      <c r="PBL89" s="853"/>
      <c r="PBM89" s="853"/>
      <c r="PBN89" s="853"/>
      <c r="PBO89" s="853"/>
      <c r="PBP89" s="853"/>
      <c r="PBQ89" s="853"/>
      <c r="PBR89" s="853"/>
      <c r="PBS89" s="853"/>
      <c r="PBT89" s="853"/>
      <c r="PBU89" s="853"/>
      <c r="PBV89" s="853"/>
      <c r="PBW89" s="853"/>
      <c r="PBX89" s="853"/>
      <c r="PBY89" s="853"/>
      <c r="PBZ89" s="853"/>
      <c r="PCA89" s="853"/>
      <c r="PCB89" s="853"/>
      <c r="PCC89" s="853"/>
      <c r="PCD89" s="853"/>
      <c r="PCE89" s="853"/>
      <c r="PCF89" s="853"/>
      <c r="PCG89" s="853"/>
      <c r="PCH89" s="853"/>
      <c r="PCI89" s="853"/>
      <c r="PCJ89" s="853"/>
      <c r="PCK89" s="853"/>
      <c r="PCL89" s="853"/>
      <c r="PCM89" s="853"/>
      <c r="PCN89" s="853"/>
      <c r="PCO89" s="853"/>
      <c r="PCP89" s="853"/>
      <c r="PCQ89" s="853"/>
      <c r="PCR89" s="853"/>
      <c r="PCS89" s="853"/>
      <c r="PCT89" s="853"/>
      <c r="PCU89" s="853"/>
      <c r="PCV89" s="853"/>
      <c r="PCW89" s="853"/>
      <c r="PCX89" s="853"/>
      <c r="PCY89" s="853"/>
      <c r="PCZ89" s="853"/>
      <c r="PDA89" s="853"/>
      <c r="PDB89" s="853"/>
      <c r="PDC89" s="853"/>
      <c r="PDD89" s="853"/>
      <c r="PDE89" s="853"/>
      <c r="PDF89" s="853"/>
      <c r="PDG89" s="853"/>
      <c r="PDH89" s="853"/>
      <c r="PDI89" s="853"/>
      <c r="PDJ89" s="853"/>
      <c r="PDK89" s="853"/>
      <c r="PDL89" s="853"/>
      <c r="PDM89" s="853"/>
      <c r="PDN89" s="853"/>
      <c r="PDO89" s="853"/>
      <c r="PDP89" s="853"/>
      <c r="PDQ89" s="853"/>
      <c r="PDR89" s="853"/>
      <c r="PDS89" s="853"/>
      <c r="PDT89" s="853"/>
      <c r="PDU89" s="853"/>
      <c r="PDV89" s="853"/>
      <c r="PDW89" s="853"/>
      <c r="PDX89" s="853"/>
      <c r="PDY89" s="853"/>
      <c r="PDZ89" s="853"/>
      <c r="PEA89" s="853"/>
      <c r="PEB89" s="853"/>
      <c r="PEC89" s="853"/>
      <c r="PED89" s="853"/>
      <c r="PEE89" s="853"/>
      <c r="PEF89" s="853"/>
      <c r="PEG89" s="853"/>
      <c r="PEH89" s="853"/>
      <c r="PEI89" s="853"/>
      <c r="PEJ89" s="853"/>
      <c r="PEK89" s="853"/>
      <c r="PEL89" s="853"/>
      <c r="PEM89" s="853"/>
      <c r="PEN89" s="853"/>
      <c r="PEO89" s="853"/>
      <c r="PEP89" s="853"/>
      <c r="PEQ89" s="853"/>
      <c r="PER89" s="853"/>
      <c r="PES89" s="853"/>
      <c r="PET89" s="853"/>
      <c r="PEU89" s="853"/>
      <c r="PEV89" s="853"/>
      <c r="PEW89" s="853"/>
      <c r="PEX89" s="853"/>
      <c r="PEY89" s="853"/>
      <c r="PEZ89" s="853"/>
      <c r="PFA89" s="853"/>
      <c r="PFB89" s="853"/>
      <c r="PFC89" s="853"/>
      <c r="PFD89" s="853"/>
      <c r="PFE89" s="853"/>
      <c r="PFF89" s="853"/>
      <c r="PFG89" s="853"/>
      <c r="PFH89" s="853"/>
      <c r="PFI89" s="853"/>
      <c r="PFJ89" s="853"/>
      <c r="PFK89" s="853"/>
      <c r="PFL89" s="853"/>
      <c r="PFM89" s="853"/>
      <c r="PFN89" s="853"/>
      <c r="PFO89" s="853"/>
      <c r="PFP89" s="853"/>
      <c r="PFQ89" s="853"/>
      <c r="PFR89" s="853"/>
      <c r="PFS89" s="853"/>
      <c r="PFT89" s="853"/>
      <c r="PFU89" s="853"/>
      <c r="PFV89" s="853"/>
      <c r="PFW89" s="853"/>
      <c r="PFX89" s="853"/>
      <c r="PFY89" s="853"/>
      <c r="PFZ89" s="853"/>
      <c r="PGA89" s="853"/>
      <c r="PGB89" s="853"/>
      <c r="PGC89" s="853"/>
      <c r="PGD89" s="853"/>
      <c r="PGE89" s="853"/>
      <c r="PGF89" s="853"/>
      <c r="PGG89" s="853"/>
      <c r="PGH89" s="853"/>
      <c r="PGI89" s="853"/>
      <c r="PGJ89" s="853"/>
      <c r="PGK89" s="853"/>
      <c r="PGL89" s="853"/>
      <c r="PGM89" s="853"/>
      <c r="PGN89" s="853"/>
      <c r="PGO89" s="853"/>
      <c r="PGP89" s="853"/>
      <c r="PGQ89" s="853"/>
      <c r="PGR89" s="853"/>
      <c r="PGS89" s="853"/>
      <c r="PGT89" s="853"/>
      <c r="PGU89" s="853"/>
      <c r="PGV89" s="853"/>
      <c r="PGW89" s="853"/>
      <c r="PGX89" s="853"/>
      <c r="PGY89" s="853"/>
      <c r="PGZ89" s="853"/>
      <c r="PHA89" s="853"/>
      <c r="PHB89" s="853"/>
      <c r="PHC89" s="853"/>
      <c r="PHD89" s="853"/>
      <c r="PHE89" s="853"/>
      <c r="PHF89" s="853"/>
      <c r="PHG89" s="853"/>
      <c r="PHH89" s="853"/>
      <c r="PHI89" s="853"/>
      <c r="PHJ89" s="853"/>
      <c r="PHK89" s="853"/>
      <c r="PHL89" s="853"/>
      <c r="PHM89" s="853"/>
      <c r="PHN89" s="853"/>
      <c r="PHO89" s="853"/>
      <c r="PHP89" s="853"/>
      <c r="PHQ89" s="853"/>
      <c r="PHR89" s="853"/>
      <c r="PHS89" s="853"/>
      <c r="PHT89" s="853"/>
      <c r="PHU89" s="853"/>
      <c r="PHV89" s="853"/>
      <c r="PHW89" s="853"/>
      <c r="PHX89" s="853"/>
      <c r="PHY89" s="853"/>
      <c r="PHZ89" s="853"/>
      <c r="PIA89" s="853"/>
      <c r="PIB89" s="853"/>
      <c r="PIC89" s="853"/>
      <c r="PID89" s="853"/>
      <c r="PIE89" s="853"/>
      <c r="PIF89" s="853"/>
      <c r="PIG89" s="853"/>
      <c r="PIH89" s="853"/>
      <c r="PII89" s="853"/>
      <c r="PIJ89" s="853"/>
      <c r="PIK89" s="853"/>
      <c r="PIL89" s="853"/>
      <c r="PIM89" s="853"/>
      <c r="PIN89" s="853"/>
      <c r="PIO89" s="853"/>
      <c r="PIP89" s="853"/>
      <c r="PIQ89" s="853"/>
      <c r="PIR89" s="853"/>
      <c r="PIS89" s="853"/>
      <c r="PIT89" s="853"/>
      <c r="PIU89" s="853"/>
      <c r="PIV89" s="853"/>
      <c r="PIW89" s="853"/>
      <c r="PIX89" s="853"/>
      <c r="PIY89" s="853"/>
      <c r="PIZ89" s="853"/>
      <c r="PJA89" s="853"/>
      <c r="PJB89" s="853"/>
      <c r="PJC89" s="853"/>
      <c r="PJD89" s="853"/>
      <c r="PJE89" s="853"/>
      <c r="PJF89" s="853"/>
      <c r="PJG89" s="853"/>
      <c r="PJH89" s="853"/>
      <c r="PJI89" s="853"/>
      <c r="PJJ89" s="853"/>
      <c r="PJK89" s="853"/>
      <c r="PJL89" s="853"/>
      <c r="PJM89" s="853"/>
      <c r="PJN89" s="853"/>
      <c r="PJO89" s="853"/>
      <c r="PJP89" s="853"/>
      <c r="PJQ89" s="853"/>
      <c r="PJR89" s="853"/>
      <c r="PJS89" s="853"/>
      <c r="PJT89" s="853"/>
      <c r="PJU89" s="853"/>
      <c r="PJV89" s="853"/>
      <c r="PJW89" s="853"/>
      <c r="PJX89" s="853"/>
      <c r="PJY89" s="853"/>
      <c r="PJZ89" s="853"/>
      <c r="PKA89" s="853"/>
      <c r="PKB89" s="853"/>
      <c r="PKC89" s="853"/>
      <c r="PKD89" s="853"/>
      <c r="PKE89" s="853"/>
      <c r="PKF89" s="853"/>
      <c r="PKG89" s="853"/>
      <c r="PKH89" s="853"/>
      <c r="PKI89" s="853"/>
      <c r="PKJ89" s="853"/>
      <c r="PKK89" s="853"/>
      <c r="PKL89" s="853"/>
      <c r="PKM89" s="853"/>
      <c r="PKN89" s="853"/>
      <c r="PKO89" s="853"/>
      <c r="PKP89" s="853"/>
      <c r="PKQ89" s="853"/>
      <c r="PKR89" s="853"/>
      <c r="PKS89" s="853"/>
      <c r="PKT89" s="853"/>
      <c r="PKU89" s="853"/>
      <c r="PKV89" s="853"/>
      <c r="PKW89" s="853"/>
      <c r="PKX89" s="853"/>
      <c r="PKY89" s="853"/>
      <c r="PKZ89" s="853"/>
      <c r="PLA89" s="853"/>
      <c r="PLB89" s="853"/>
      <c r="PLC89" s="853"/>
      <c r="PLD89" s="853"/>
      <c r="PLE89" s="853"/>
      <c r="PLF89" s="853"/>
      <c r="PLG89" s="853"/>
      <c r="PLH89" s="853"/>
      <c r="PLI89" s="853"/>
      <c r="PLJ89" s="853"/>
      <c r="PLK89" s="853"/>
      <c r="PLL89" s="853"/>
      <c r="PLM89" s="853"/>
      <c r="PLN89" s="853"/>
      <c r="PLO89" s="853"/>
      <c r="PLP89" s="853"/>
      <c r="PLQ89" s="853"/>
      <c r="PLR89" s="853"/>
      <c r="PLS89" s="853"/>
      <c r="PLT89" s="853"/>
      <c r="PLU89" s="853"/>
      <c r="PLV89" s="853"/>
      <c r="PLW89" s="853"/>
      <c r="PLX89" s="853"/>
      <c r="PLY89" s="853"/>
      <c r="PLZ89" s="853"/>
      <c r="PMA89" s="853"/>
      <c r="PMB89" s="853"/>
      <c r="PMC89" s="853"/>
      <c r="PMD89" s="853"/>
      <c r="PME89" s="853"/>
      <c r="PMF89" s="853"/>
      <c r="PMG89" s="853"/>
      <c r="PMH89" s="853"/>
      <c r="PMI89" s="853"/>
      <c r="PMJ89" s="853"/>
      <c r="PMK89" s="853"/>
      <c r="PML89" s="853"/>
      <c r="PMM89" s="853"/>
      <c r="PMN89" s="853"/>
      <c r="PMO89" s="853"/>
      <c r="PMP89" s="853"/>
      <c r="PMQ89" s="853"/>
      <c r="PMR89" s="853"/>
      <c r="PMS89" s="853"/>
      <c r="PMT89" s="853"/>
      <c r="PMU89" s="853"/>
      <c r="PMV89" s="853"/>
      <c r="PMW89" s="853"/>
      <c r="PMX89" s="853"/>
      <c r="PMY89" s="853"/>
      <c r="PMZ89" s="853"/>
      <c r="PNA89" s="853"/>
      <c r="PNB89" s="853"/>
      <c r="PNC89" s="853"/>
      <c r="PND89" s="853"/>
      <c r="PNE89" s="853"/>
      <c r="PNF89" s="853"/>
      <c r="PNG89" s="853"/>
      <c r="PNH89" s="853"/>
      <c r="PNI89" s="853"/>
      <c r="PNJ89" s="853"/>
      <c r="PNK89" s="853"/>
      <c r="PNL89" s="853"/>
      <c r="PNM89" s="853"/>
      <c r="PNN89" s="853"/>
      <c r="PNO89" s="853"/>
      <c r="PNP89" s="853"/>
      <c r="PNQ89" s="853"/>
      <c r="PNR89" s="853"/>
      <c r="PNS89" s="853"/>
      <c r="PNT89" s="853"/>
      <c r="PNU89" s="853"/>
      <c r="PNV89" s="853"/>
      <c r="PNW89" s="853"/>
      <c r="PNX89" s="853"/>
      <c r="PNY89" s="853"/>
      <c r="PNZ89" s="853"/>
      <c r="POA89" s="853"/>
      <c r="POB89" s="853"/>
      <c r="POC89" s="853"/>
      <c r="POD89" s="853"/>
      <c r="POE89" s="853"/>
      <c r="POF89" s="853"/>
      <c r="POG89" s="853"/>
      <c r="POH89" s="853"/>
      <c r="POI89" s="853"/>
      <c r="POJ89" s="853"/>
      <c r="POK89" s="853"/>
      <c r="POL89" s="853"/>
      <c r="POM89" s="853"/>
      <c r="PON89" s="853"/>
      <c r="POO89" s="853"/>
      <c r="POP89" s="853"/>
      <c r="POQ89" s="853"/>
      <c r="POR89" s="853"/>
      <c r="POS89" s="853"/>
      <c r="POT89" s="853"/>
      <c r="POU89" s="853"/>
      <c r="POV89" s="853"/>
      <c r="POW89" s="853"/>
      <c r="POX89" s="853"/>
      <c r="POY89" s="853"/>
      <c r="POZ89" s="853"/>
      <c r="PPA89" s="853"/>
      <c r="PPB89" s="853"/>
      <c r="PPC89" s="853"/>
      <c r="PPD89" s="853"/>
      <c r="PPE89" s="853"/>
      <c r="PPF89" s="853"/>
      <c r="PPG89" s="853"/>
      <c r="PPH89" s="853"/>
      <c r="PPI89" s="853"/>
      <c r="PPJ89" s="853"/>
      <c r="PPK89" s="853"/>
      <c r="PPL89" s="853"/>
      <c r="PPM89" s="853"/>
      <c r="PPN89" s="853"/>
      <c r="PPO89" s="853"/>
      <c r="PPP89" s="853"/>
      <c r="PPQ89" s="853"/>
      <c r="PPR89" s="853"/>
      <c r="PPS89" s="853"/>
      <c r="PPT89" s="853"/>
      <c r="PPU89" s="853"/>
      <c r="PPV89" s="853"/>
      <c r="PPW89" s="853"/>
      <c r="PPX89" s="853"/>
      <c r="PPY89" s="853"/>
      <c r="PPZ89" s="853"/>
      <c r="PQA89" s="853"/>
      <c r="PQB89" s="853"/>
      <c r="PQC89" s="853"/>
      <c r="PQD89" s="853"/>
      <c r="PQE89" s="853"/>
      <c r="PQF89" s="853"/>
      <c r="PQG89" s="853"/>
      <c r="PQH89" s="853"/>
      <c r="PQI89" s="853"/>
      <c r="PQJ89" s="853"/>
      <c r="PQK89" s="853"/>
      <c r="PQL89" s="853"/>
      <c r="PQM89" s="853"/>
      <c r="PQN89" s="853"/>
      <c r="PQO89" s="853"/>
      <c r="PQP89" s="853"/>
      <c r="PQQ89" s="853"/>
      <c r="PQR89" s="853"/>
      <c r="PQS89" s="853"/>
      <c r="PQT89" s="853"/>
      <c r="PQU89" s="853"/>
      <c r="PQV89" s="853"/>
      <c r="PQW89" s="853"/>
      <c r="PQX89" s="853"/>
      <c r="PQY89" s="853"/>
      <c r="PQZ89" s="853"/>
      <c r="PRA89" s="853"/>
      <c r="PRB89" s="853"/>
      <c r="PRC89" s="853"/>
      <c r="PRD89" s="853"/>
      <c r="PRE89" s="853"/>
      <c r="PRF89" s="853"/>
      <c r="PRG89" s="853"/>
      <c r="PRH89" s="853"/>
      <c r="PRI89" s="853"/>
      <c r="PRJ89" s="853"/>
      <c r="PRK89" s="853"/>
      <c r="PRL89" s="853"/>
      <c r="PRM89" s="853"/>
      <c r="PRN89" s="853"/>
      <c r="PRO89" s="853"/>
      <c r="PRP89" s="853"/>
      <c r="PRQ89" s="853"/>
      <c r="PRR89" s="853"/>
      <c r="PRS89" s="853"/>
      <c r="PRT89" s="853"/>
      <c r="PRU89" s="853"/>
      <c r="PRV89" s="853"/>
      <c r="PRW89" s="853"/>
      <c r="PRX89" s="853"/>
      <c r="PRY89" s="853"/>
      <c r="PRZ89" s="853"/>
      <c r="PSA89" s="853"/>
      <c r="PSB89" s="853"/>
      <c r="PSC89" s="853"/>
      <c r="PSD89" s="853"/>
      <c r="PSE89" s="853"/>
      <c r="PSF89" s="853"/>
      <c r="PSG89" s="853"/>
      <c r="PSH89" s="853"/>
      <c r="PSI89" s="853"/>
      <c r="PSJ89" s="853"/>
      <c r="PSK89" s="853"/>
      <c r="PSL89" s="853"/>
      <c r="PSM89" s="853"/>
      <c r="PSN89" s="853"/>
      <c r="PSO89" s="853"/>
      <c r="PSP89" s="853"/>
      <c r="PSQ89" s="853"/>
      <c r="PSR89" s="853"/>
      <c r="PSS89" s="853"/>
      <c r="PST89" s="853"/>
      <c r="PSU89" s="853"/>
      <c r="PSV89" s="853"/>
      <c r="PSW89" s="853"/>
      <c r="PSX89" s="853"/>
      <c r="PSY89" s="853"/>
      <c r="PSZ89" s="853"/>
      <c r="PTA89" s="853"/>
      <c r="PTB89" s="853"/>
      <c r="PTC89" s="853"/>
      <c r="PTD89" s="853"/>
      <c r="PTE89" s="853"/>
      <c r="PTF89" s="853"/>
      <c r="PTG89" s="853"/>
      <c r="PTH89" s="853"/>
      <c r="PTI89" s="853"/>
      <c r="PTJ89" s="853"/>
      <c r="PTK89" s="853"/>
      <c r="PTL89" s="853"/>
      <c r="PTM89" s="853"/>
      <c r="PTN89" s="853"/>
      <c r="PTO89" s="853"/>
      <c r="PTP89" s="853"/>
      <c r="PTQ89" s="853"/>
      <c r="PTR89" s="853"/>
      <c r="PTS89" s="853"/>
      <c r="PTT89" s="853"/>
      <c r="PTU89" s="853"/>
      <c r="PTV89" s="853"/>
      <c r="PTW89" s="853"/>
      <c r="PTX89" s="853"/>
      <c r="PTY89" s="853"/>
      <c r="PTZ89" s="853"/>
      <c r="PUA89" s="853"/>
      <c r="PUB89" s="853"/>
      <c r="PUC89" s="853"/>
      <c r="PUD89" s="853"/>
      <c r="PUE89" s="853"/>
      <c r="PUF89" s="853"/>
      <c r="PUG89" s="853"/>
      <c r="PUH89" s="853"/>
      <c r="PUI89" s="853"/>
      <c r="PUJ89" s="853"/>
      <c r="PUK89" s="853"/>
      <c r="PUL89" s="853"/>
      <c r="PUM89" s="853"/>
      <c r="PUN89" s="853"/>
      <c r="PUO89" s="853"/>
      <c r="PUP89" s="853"/>
      <c r="PUQ89" s="853"/>
      <c r="PUR89" s="853"/>
      <c r="PUS89" s="853"/>
      <c r="PUT89" s="853"/>
      <c r="PUU89" s="853"/>
      <c r="PUV89" s="853"/>
      <c r="PUW89" s="853"/>
      <c r="PUX89" s="853"/>
      <c r="PUY89" s="853"/>
      <c r="PUZ89" s="853"/>
      <c r="PVA89" s="853"/>
      <c r="PVB89" s="853"/>
      <c r="PVC89" s="853"/>
      <c r="PVD89" s="853"/>
      <c r="PVE89" s="853"/>
      <c r="PVF89" s="853"/>
      <c r="PVG89" s="853"/>
      <c r="PVH89" s="853"/>
      <c r="PVI89" s="853"/>
      <c r="PVJ89" s="853"/>
      <c r="PVK89" s="853"/>
      <c r="PVL89" s="853"/>
      <c r="PVM89" s="853"/>
      <c r="PVN89" s="853"/>
      <c r="PVO89" s="853"/>
      <c r="PVP89" s="853"/>
      <c r="PVQ89" s="853"/>
      <c r="PVR89" s="853"/>
      <c r="PVS89" s="853"/>
      <c r="PVT89" s="853"/>
      <c r="PVU89" s="853"/>
      <c r="PVV89" s="853"/>
      <c r="PVW89" s="853"/>
      <c r="PVX89" s="853"/>
      <c r="PVY89" s="853"/>
      <c r="PVZ89" s="853"/>
      <c r="PWA89" s="853"/>
      <c r="PWB89" s="853"/>
      <c r="PWC89" s="853"/>
      <c r="PWD89" s="853"/>
      <c r="PWE89" s="853"/>
      <c r="PWF89" s="853"/>
      <c r="PWG89" s="853"/>
      <c r="PWH89" s="853"/>
      <c r="PWI89" s="853"/>
      <c r="PWJ89" s="853"/>
      <c r="PWK89" s="853"/>
      <c r="PWL89" s="853"/>
      <c r="PWM89" s="853"/>
      <c r="PWN89" s="853"/>
      <c r="PWO89" s="853"/>
      <c r="PWP89" s="853"/>
      <c r="PWQ89" s="853"/>
      <c r="PWR89" s="853"/>
      <c r="PWS89" s="853"/>
      <c r="PWT89" s="853"/>
      <c r="PWU89" s="853"/>
      <c r="PWV89" s="853"/>
      <c r="PWW89" s="853"/>
      <c r="PWX89" s="853"/>
      <c r="PWY89" s="853"/>
      <c r="PWZ89" s="853"/>
      <c r="PXA89" s="853"/>
      <c r="PXB89" s="853"/>
      <c r="PXC89" s="853"/>
      <c r="PXD89" s="853"/>
      <c r="PXE89" s="853"/>
      <c r="PXF89" s="853"/>
      <c r="PXG89" s="853"/>
      <c r="PXH89" s="853"/>
      <c r="PXI89" s="853"/>
      <c r="PXJ89" s="853"/>
      <c r="PXK89" s="853"/>
      <c r="PXL89" s="853"/>
      <c r="PXM89" s="853"/>
      <c r="PXN89" s="853"/>
      <c r="PXO89" s="853"/>
      <c r="PXP89" s="853"/>
      <c r="PXQ89" s="853"/>
      <c r="PXR89" s="853"/>
      <c r="PXS89" s="853"/>
      <c r="PXT89" s="853"/>
      <c r="PXU89" s="853"/>
      <c r="PXV89" s="853"/>
      <c r="PXW89" s="853"/>
      <c r="PXX89" s="853"/>
      <c r="PXY89" s="853"/>
      <c r="PXZ89" s="853"/>
      <c r="PYA89" s="853"/>
      <c r="PYB89" s="853"/>
      <c r="PYC89" s="853"/>
      <c r="PYD89" s="853"/>
      <c r="PYE89" s="853"/>
      <c r="PYF89" s="853"/>
      <c r="PYG89" s="853"/>
      <c r="PYH89" s="853"/>
      <c r="PYI89" s="853"/>
      <c r="PYJ89" s="853"/>
      <c r="PYK89" s="853"/>
      <c r="PYL89" s="853"/>
      <c r="PYM89" s="853"/>
      <c r="PYN89" s="853"/>
      <c r="PYO89" s="853"/>
      <c r="PYP89" s="853"/>
      <c r="PYQ89" s="853"/>
      <c r="PYR89" s="853"/>
      <c r="PYS89" s="853"/>
      <c r="PYT89" s="853"/>
      <c r="PYU89" s="853"/>
      <c r="PYV89" s="853"/>
      <c r="PYW89" s="853"/>
      <c r="PYX89" s="853"/>
      <c r="PYY89" s="853"/>
      <c r="PYZ89" s="853"/>
      <c r="PZA89" s="853"/>
      <c r="PZB89" s="853"/>
      <c r="PZC89" s="853"/>
      <c r="PZD89" s="853"/>
      <c r="PZE89" s="853"/>
      <c r="PZF89" s="853"/>
      <c r="PZG89" s="853"/>
      <c r="PZH89" s="853"/>
      <c r="PZI89" s="853"/>
      <c r="PZJ89" s="853"/>
      <c r="PZK89" s="853"/>
      <c r="PZL89" s="853"/>
      <c r="PZM89" s="853"/>
      <c r="PZN89" s="853"/>
      <c r="PZO89" s="853"/>
      <c r="PZP89" s="853"/>
      <c r="PZQ89" s="853"/>
      <c r="PZR89" s="853"/>
      <c r="PZS89" s="853"/>
      <c r="PZT89" s="853"/>
      <c r="PZU89" s="853"/>
      <c r="PZV89" s="853"/>
      <c r="PZW89" s="853"/>
      <c r="PZX89" s="853"/>
      <c r="PZY89" s="853"/>
      <c r="PZZ89" s="853"/>
      <c r="QAA89" s="853"/>
      <c r="QAB89" s="853"/>
      <c r="QAC89" s="853"/>
      <c r="QAD89" s="853"/>
      <c r="QAE89" s="853"/>
      <c r="QAF89" s="853"/>
      <c r="QAG89" s="853"/>
      <c r="QAH89" s="853"/>
      <c r="QAI89" s="853"/>
      <c r="QAJ89" s="853"/>
      <c r="QAK89" s="853"/>
      <c r="QAL89" s="853"/>
      <c r="QAM89" s="853"/>
      <c r="QAN89" s="853"/>
      <c r="QAO89" s="853"/>
      <c r="QAP89" s="853"/>
      <c r="QAQ89" s="853"/>
      <c r="QAR89" s="853"/>
      <c r="QAS89" s="853"/>
      <c r="QAT89" s="853"/>
      <c r="QAU89" s="853"/>
      <c r="QAV89" s="853"/>
      <c r="QAW89" s="853"/>
      <c r="QAX89" s="853"/>
      <c r="QAY89" s="853"/>
      <c r="QAZ89" s="853"/>
      <c r="QBA89" s="853"/>
      <c r="QBB89" s="853"/>
      <c r="QBC89" s="853"/>
      <c r="QBD89" s="853"/>
      <c r="QBE89" s="853"/>
      <c r="QBF89" s="853"/>
      <c r="QBG89" s="853"/>
      <c r="QBH89" s="853"/>
      <c r="QBI89" s="853"/>
      <c r="QBJ89" s="853"/>
      <c r="QBK89" s="853"/>
      <c r="QBL89" s="853"/>
      <c r="QBM89" s="853"/>
      <c r="QBN89" s="853"/>
      <c r="QBO89" s="853"/>
      <c r="QBP89" s="853"/>
      <c r="QBQ89" s="853"/>
      <c r="QBR89" s="853"/>
      <c r="QBS89" s="853"/>
      <c r="QBT89" s="853"/>
      <c r="QBU89" s="853"/>
      <c r="QBV89" s="853"/>
      <c r="QBW89" s="853"/>
      <c r="QBX89" s="853"/>
      <c r="QBY89" s="853"/>
      <c r="QBZ89" s="853"/>
      <c r="QCA89" s="853"/>
      <c r="QCB89" s="853"/>
      <c r="QCC89" s="853"/>
      <c r="QCD89" s="853"/>
      <c r="QCE89" s="853"/>
      <c r="QCF89" s="853"/>
      <c r="QCG89" s="853"/>
      <c r="QCH89" s="853"/>
      <c r="QCI89" s="853"/>
      <c r="QCJ89" s="853"/>
      <c r="QCK89" s="853"/>
      <c r="QCL89" s="853"/>
      <c r="QCM89" s="853"/>
      <c r="QCN89" s="853"/>
      <c r="QCO89" s="853"/>
      <c r="QCP89" s="853"/>
      <c r="QCQ89" s="853"/>
      <c r="QCR89" s="853"/>
      <c r="QCS89" s="853"/>
      <c r="QCT89" s="853"/>
      <c r="QCU89" s="853"/>
      <c r="QCV89" s="853"/>
      <c r="QCW89" s="853"/>
      <c r="QCX89" s="853"/>
      <c r="QCY89" s="853"/>
      <c r="QCZ89" s="853"/>
      <c r="QDA89" s="853"/>
      <c r="QDB89" s="853"/>
      <c r="QDC89" s="853"/>
      <c r="QDD89" s="853"/>
      <c r="QDE89" s="853"/>
      <c r="QDF89" s="853"/>
      <c r="QDG89" s="853"/>
      <c r="QDH89" s="853"/>
      <c r="QDI89" s="853"/>
      <c r="QDJ89" s="853"/>
      <c r="QDK89" s="853"/>
      <c r="QDL89" s="853"/>
      <c r="QDM89" s="853"/>
      <c r="QDN89" s="853"/>
      <c r="QDO89" s="853"/>
      <c r="QDP89" s="853"/>
      <c r="QDQ89" s="853"/>
      <c r="QDR89" s="853"/>
      <c r="QDS89" s="853"/>
      <c r="QDT89" s="853"/>
      <c r="QDU89" s="853"/>
      <c r="QDV89" s="853"/>
      <c r="QDW89" s="853"/>
      <c r="QDX89" s="853"/>
      <c r="QDY89" s="853"/>
      <c r="QDZ89" s="853"/>
      <c r="QEA89" s="853"/>
      <c r="QEB89" s="853"/>
      <c r="QEC89" s="853"/>
      <c r="QED89" s="853"/>
      <c r="QEE89" s="853"/>
      <c r="QEF89" s="853"/>
      <c r="QEG89" s="853"/>
      <c r="QEH89" s="853"/>
      <c r="QEI89" s="853"/>
      <c r="QEJ89" s="853"/>
      <c r="QEK89" s="853"/>
      <c r="QEL89" s="853"/>
      <c r="QEM89" s="853"/>
      <c r="QEN89" s="853"/>
      <c r="QEO89" s="853"/>
      <c r="QEP89" s="853"/>
      <c r="QEQ89" s="853"/>
      <c r="QER89" s="853"/>
      <c r="QES89" s="853"/>
      <c r="QET89" s="853"/>
      <c r="QEU89" s="853"/>
      <c r="QEV89" s="853"/>
      <c r="QEW89" s="853"/>
      <c r="QEX89" s="853"/>
      <c r="QEY89" s="853"/>
      <c r="QEZ89" s="853"/>
      <c r="QFA89" s="853"/>
      <c r="QFB89" s="853"/>
      <c r="QFC89" s="853"/>
      <c r="QFD89" s="853"/>
      <c r="QFE89" s="853"/>
      <c r="QFF89" s="853"/>
      <c r="QFG89" s="853"/>
      <c r="QFH89" s="853"/>
      <c r="QFI89" s="853"/>
      <c r="QFJ89" s="853"/>
      <c r="QFK89" s="853"/>
      <c r="QFL89" s="853"/>
      <c r="QFM89" s="853"/>
      <c r="QFN89" s="853"/>
      <c r="QFO89" s="853"/>
      <c r="QFP89" s="853"/>
      <c r="QFQ89" s="853"/>
      <c r="QFR89" s="853"/>
      <c r="QFS89" s="853"/>
      <c r="QFT89" s="853"/>
      <c r="QFU89" s="853"/>
      <c r="QFV89" s="853"/>
      <c r="QFW89" s="853"/>
      <c r="QFX89" s="853"/>
      <c r="QFY89" s="853"/>
      <c r="QFZ89" s="853"/>
      <c r="QGA89" s="853"/>
      <c r="QGB89" s="853"/>
      <c r="QGC89" s="853"/>
      <c r="QGD89" s="853"/>
      <c r="QGE89" s="853"/>
      <c r="QGF89" s="853"/>
      <c r="QGG89" s="853"/>
      <c r="QGH89" s="853"/>
      <c r="QGI89" s="853"/>
      <c r="QGJ89" s="853"/>
      <c r="QGK89" s="853"/>
      <c r="QGL89" s="853"/>
      <c r="QGM89" s="853"/>
      <c r="QGN89" s="853"/>
      <c r="QGO89" s="853"/>
      <c r="QGP89" s="853"/>
      <c r="QGQ89" s="853"/>
      <c r="QGR89" s="853"/>
      <c r="QGS89" s="853"/>
      <c r="QGT89" s="853"/>
      <c r="QGU89" s="853"/>
      <c r="QGV89" s="853"/>
      <c r="QGW89" s="853"/>
      <c r="QGX89" s="853"/>
      <c r="QGY89" s="853"/>
      <c r="QGZ89" s="853"/>
      <c r="QHA89" s="853"/>
      <c r="QHB89" s="853"/>
      <c r="QHC89" s="853"/>
      <c r="QHD89" s="853"/>
      <c r="QHE89" s="853"/>
      <c r="QHF89" s="853"/>
      <c r="QHG89" s="853"/>
      <c r="QHH89" s="853"/>
      <c r="QHI89" s="853"/>
      <c r="QHJ89" s="853"/>
      <c r="QHK89" s="853"/>
      <c r="QHL89" s="853"/>
      <c r="QHM89" s="853"/>
      <c r="QHN89" s="853"/>
      <c r="QHO89" s="853"/>
      <c r="QHP89" s="853"/>
      <c r="QHQ89" s="853"/>
      <c r="QHR89" s="853"/>
      <c r="QHS89" s="853"/>
      <c r="QHT89" s="853"/>
      <c r="QHU89" s="853"/>
      <c r="QHV89" s="853"/>
      <c r="QHW89" s="853"/>
      <c r="QHX89" s="853"/>
      <c r="QHY89" s="853"/>
      <c r="QHZ89" s="853"/>
      <c r="QIA89" s="853"/>
      <c r="QIB89" s="853"/>
      <c r="QIC89" s="853"/>
      <c r="QID89" s="853"/>
      <c r="QIE89" s="853"/>
      <c r="QIF89" s="853"/>
      <c r="QIG89" s="853"/>
      <c r="QIH89" s="853"/>
      <c r="QII89" s="853"/>
      <c r="QIJ89" s="853"/>
      <c r="QIK89" s="853"/>
      <c r="QIL89" s="853"/>
      <c r="QIM89" s="853"/>
      <c r="QIN89" s="853"/>
      <c r="QIO89" s="853"/>
      <c r="QIP89" s="853"/>
      <c r="QIQ89" s="853"/>
      <c r="QIR89" s="853"/>
      <c r="QIS89" s="853"/>
      <c r="QIT89" s="853"/>
      <c r="QIU89" s="853"/>
      <c r="QIV89" s="853"/>
      <c r="QIW89" s="853"/>
      <c r="QIX89" s="853"/>
      <c r="QIY89" s="853"/>
      <c r="QIZ89" s="853"/>
      <c r="QJA89" s="853"/>
      <c r="QJB89" s="853"/>
      <c r="QJC89" s="853"/>
      <c r="QJD89" s="853"/>
      <c r="QJE89" s="853"/>
      <c r="QJF89" s="853"/>
      <c r="QJG89" s="853"/>
      <c r="QJH89" s="853"/>
      <c r="QJI89" s="853"/>
      <c r="QJJ89" s="853"/>
      <c r="QJK89" s="853"/>
      <c r="QJL89" s="853"/>
      <c r="QJM89" s="853"/>
      <c r="QJN89" s="853"/>
      <c r="QJO89" s="853"/>
      <c r="QJP89" s="853"/>
      <c r="QJQ89" s="853"/>
      <c r="QJR89" s="853"/>
      <c r="QJS89" s="853"/>
      <c r="QJT89" s="853"/>
      <c r="QJU89" s="853"/>
      <c r="QJV89" s="853"/>
      <c r="QJW89" s="853"/>
      <c r="QJX89" s="853"/>
      <c r="QJY89" s="853"/>
      <c r="QJZ89" s="853"/>
      <c r="QKA89" s="853"/>
      <c r="QKB89" s="853"/>
      <c r="QKC89" s="853"/>
      <c r="QKD89" s="853"/>
      <c r="QKE89" s="853"/>
      <c r="QKF89" s="853"/>
      <c r="QKG89" s="853"/>
      <c r="QKH89" s="853"/>
      <c r="QKI89" s="853"/>
      <c r="QKJ89" s="853"/>
      <c r="QKK89" s="853"/>
      <c r="QKL89" s="853"/>
      <c r="QKM89" s="853"/>
      <c r="QKN89" s="853"/>
      <c r="QKO89" s="853"/>
      <c r="QKP89" s="853"/>
      <c r="QKQ89" s="853"/>
      <c r="QKR89" s="853"/>
      <c r="QKS89" s="853"/>
      <c r="QKT89" s="853"/>
      <c r="QKU89" s="853"/>
      <c r="QKV89" s="853"/>
      <c r="QKW89" s="853"/>
      <c r="QKX89" s="853"/>
      <c r="QKY89" s="853"/>
      <c r="QKZ89" s="853"/>
      <c r="QLA89" s="853"/>
      <c r="QLB89" s="853"/>
      <c r="QLC89" s="853"/>
      <c r="QLD89" s="853"/>
      <c r="QLE89" s="853"/>
      <c r="QLF89" s="853"/>
      <c r="QLG89" s="853"/>
      <c r="QLH89" s="853"/>
      <c r="QLI89" s="853"/>
      <c r="QLJ89" s="853"/>
      <c r="QLK89" s="853"/>
      <c r="QLL89" s="853"/>
      <c r="QLM89" s="853"/>
      <c r="QLN89" s="853"/>
      <c r="QLO89" s="853"/>
      <c r="QLP89" s="853"/>
      <c r="QLQ89" s="853"/>
      <c r="QLR89" s="853"/>
      <c r="QLS89" s="853"/>
      <c r="QLT89" s="853"/>
      <c r="QLU89" s="853"/>
      <c r="QLV89" s="853"/>
      <c r="QLW89" s="853"/>
      <c r="QLX89" s="853"/>
      <c r="QLY89" s="853"/>
      <c r="QLZ89" s="853"/>
      <c r="QMA89" s="853"/>
      <c r="QMB89" s="853"/>
      <c r="QMC89" s="853"/>
      <c r="QMD89" s="853"/>
      <c r="QME89" s="853"/>
      <c r="QMF89" s="853"/>
      <c r="QMG89" s="853"/>
      <c r="QMH89" s="853"/>
      <c r="QMI89" s="853"/>
      <c r="QMJ89" s="853"/>
      <c r="QMK89" s="853"/>
      <c r="QML89" s="853"/>
      <c r="QMM89" s="853"/>
      <c r="QMN89" s="853"/>
      <c r="QMO89" s="853"/>
      <c r="QMP89" s="853"/>
      <c r="QMQ89" s="853"/>
      <c r="QMR89" s="853"/>
      <c r="QMS89" s="853"/>
      <c r="QMT89" s="853"/>
      <c r="QMU89" s="853"/>
      <c r="QMV89" s="853"/>
      <c r="QMW89" s="853"/>
      <c r="QMX89" s="853"/>
      <c r="QMY89" s="853"/>
      <c r="QMZ89" s="853"/>
      <c r="QNA89" s="853"/>
      <c r="QNB89" s="853"/>
      <c r="QNC89" s="853"/>
      <c r="QND89" s="853"/>
      <c r="QNE89" s="853"/>
      <c r="QNF89" s="853"/>
      <c r="QNG89" s="853"/>
      <c r="QNH89" s="853"/>
      <c r="QNI89" s="853"/>
      <c r="QNJ89" s="853"/>
      <c r="QNK89" s="853"/>
      <c r="QNL89" s="853"/>
      <c r="QNM89" s="853"/>
      <c r="QNN89" s="853"/>
      <c r="QNO89" s="853"/>
      <c r="QNP89" s="853"/>
      <c r="QNQ89" s="853"/>
      <c r="QNR89" s="853"/>
      <c r="QNS89" s="853"/>
      <c r="QNT89" s="853"/>
      <c r="QNU89" s="853"/>
      <c r="QNV89" s="853"/>
      <c r="QNW89" s="853"/>
      <c r="QNX89" s="853"/>
      <c r="QNY89" s="853"/>
      <c r="QNZ89" s="853"/>
      <c r="QOA89" s="853"/>
      <c r="QOB89" s="853"/>
      <c r="QOC89" s="853"/>
      <c r="QOD89" s="853"/>
      <c r="QOE89" s="853"/>
      <c r="QOF89" s="853"/>
      <c r="QOG89" s="853"/>
      <c r="QOH89" s="853"/>
      <c r="QOI89" s="853"/>
      <c r="QOJ89" s="853"/>
      <c r="QOK89" s="853"/>
      <c r="QOL89" s="853"/>
      <c r="QOM89" s="853"/>
      <c r="QON89" s="853"/>
      <c r="QOO89" s="853"/>
      <c r="QOP89" s="853"/>
      <c r="QOQ89" s="853"/>
      <c r="QOR89" s="853"/>
      <c r="QOS89" s="853"/>
      <c r="QOT89" s="853"/>
      <c r="QOU89" s="853"/>
      <c r="QOV89" s="853"/>
      <c r="QOW89" s="853"/>
      <c r="QOX89" s="853"/>
      <c r="QOY89" s="853"/>
      <c r="QOZ89" s="853"/>
      <c r="QPA89" s="853"/>
      <c r="QPB89" s="853"/>
      <c r="QPC89" s="853"/>
      <c r="QPD89" s="853"/>
      <c r="QPE89" s="853"/>
      <c r="QPF89" s="853"/>
      <c r="QPG89" s="853"/>
      <c r="QPH89" s="853"/>
      <c r="QPI89" s="853"/>
      <c r="QPJ89" s="853"/>
      <c r="QPK89" s="853"/>
      <c r="QPL89" s="853"/>
      <c r="QPM89" s="853"/>
      <c r="QPN89" s="853"/>
      <c r="QPO89" s="853"/>
      <c r="QPP89" s="853"/>
      <c r="QPQ89" s="853"/>
      <c r="QPR89" s="853"/>
      <c r="QPS89" s="853"/>
      <c r="QPT89" s="853"/>
      <c r="QPU89" s="853"/>
      <c r="QPV89" s="853"/>
      <c r="QPW89" s="853"/>
      <c r="QPX89" s="853"/>
      <c r="QPY89" s="853"/>
      <c r="QPZ89" s="853"/>
      <c r="QQA89" s="853"/>
      <c r="QQB89" s="853"/>
      <c r="QQC89" s="853"/>
      <c r="QQD89" s="853"/>
      <c r="QQE89" s="853"/>
      <c r="QQF89" s="853"/>
      <c r="QQG89" s="853"/>
      <c r="QQH89" s="853"/>
      <c r="QQI89" s="853"/>
      <c r="QQJ89" s="853"/>
      <c r="QQK89" s="853"/>
      <c r="QQL89" s="853"/>
      <c r="QQM89" s="853"/>
      <c r="QQN89" s="853"/>
      <c r="QQO89" s="853"/>
      <c r="QQP89" s="853"/>
      <c r="QQQ89" s="853"/>
      <c r="QQR89" s="853"/>
      <c r="QQS89" s="853"/>
      <c r="QQT89" s="853"/>
      <c r="QQU89" s="853"/>
      <c r="QQV89" s="853"/>
      <c r="QQW89" s="853"/>
      <c r="QQX89" s="853"/>
      <c r="QQY89" s="853"/>
      <c r="QQZ89" s="853"/>
      <c r="QRA89" s="853"/>
      <c r="QRB89" s="853"/>
      <c r="QRC89" s="853"/>
      <c r="QRD89" s="853"/>
      <c r="QRE89" s="853"/>
      <c r="QRF89" s="853"/>
      <c r="QRG89" s="853"/>
      <c r="QRH89" s="853"/>
      <c r="QRI89" s="853"/>
      <c r="QRJ89" s="853"/>
      <c r="QRK89" s="853"/>
      <c r="QRL89" s="853"/>
      <c r="QRM89" s="853"/>
      <c r="QRN89" s="853"/>
      <c r="QRO89" s="853"/>
      <c r="QRP89" s="853"/>
      <c r="QRQ89" s="853"/>
      <c r="QRR89" s="853"/>
      <c r="QRS89" s="853"/>
      <c r="QRT89" s="853"/>
      <c r="QRU89" s="853"/>
      <c r="QRV89" s="853"/>
      <c r="QRW89" s="853"/>
      <c r="QRX89" s="853"/>
      <c r="QRY89" s="853"/>
      <c r="QRZ89" s="853"/>
      <c r="QSA89" s="853"/>
      <c r="QSB89" s="853"/>
      <c r="QSC89" s="853"/>
      <c r="QSD89" s="853"/>
      <c r="QSE89" s="853"/>
      <c r="QSF89" s="853"/>
      <c r="QSG89" s="853"/>
      <c r="QSH89" s="853"/>
      <c r="QSI89" s="853"/>
      <c r="QSJ89" s="853"/>
      <c r="QSK89" s="853"/>
      <c r="QSL89" s="853"/>
      <c r="QSM89" s="853"/>
      <c r="QSN89" s="853"/>
      <c r="QSO89" s="853"/>
      <c r="QSP89" s="853"/>
      <c r="QSQ89" s="853"/>
      <c r="QSR89" s="853"/>
      <c r="QSS89" s="853"/>
      <c r="QST89" s="853"/>
      <c r="QSU89" s="853"/>
      <c r="QSV89" s="853"/>
      <c r="QSW89" s="853"/>
      <c r="QSX89" s="853"/>
      <c r="QSY89" s="853"/>
      <c r="QSZ89" s="853"/>
      <c r="QTA89" s="853"/>
      <c r="QTB89" s="853"/>
      <c r="QTC89" s="853"/>
      <c r="QTD89" s="853"/>
      <c r="QTE89" s="853"/>
      <c r="QTF89" s="853"/>
      <c r="QTG89" s="853"/>
      <c r="QTH89" s="853"/>
      <c r="QTI89" s="853"/>
      <c r="QTJ89" s="853"/>
      <c r="QTK89" s="853"/>
      <c r="QTL89" s="853"/>
      <c r="QTM89" s="853"/>
      <c r="QTN89" s="853"/>
      <c r="QTO89" s="853"/>
      <c r="QTP89" s="853"/>
      <c r="QTQ89" s="853"/>
      <c r="QTR89" s="853"/>
      <c r="QTS89" s="853"/>
      <c r="QTT89" s="853"/>
      <c r="QTU89" s="853"/>
      <c r="QTV89" s="853"/>
      <c r="QTW89" s="853"/>
      <c r="QTX89" s="853"/>
      <c r="QTY89" s="853"/>
      <c r="QTZ89" s="853"/>
      <c r="QUA89" s="853"/>
      <c r="QUB89" s="853"/>
      <c r="QUC89" s="853"/>
      <c r="QUD89" s="853"/>
      <c r="QUE89" s="853"/>
      <c r="QUF89" s="853"/>
      <c r="QUG89" s="853"/>
      <c r="QUH89" s="853"/>
      <c r="QUI89" s="853"/>
      <c r="QUJ89" s="853"/>
      <c r="QUK89" s="853"/>
      <c r="QUL89" s="853"/>
      <c r="QUM89" s="853"/>
      <c r="QUN89" s="853"/>
      <c r="QUO89" s="853"/>
      <c r="QUP89" s="853"/>
      <c r="QUQ89" s="853"/>
      <c r="QUR89" s="853"/>
      <c r="QUS89" s="853"/>
      <c r="QUT89" s="853"/>
      <c r="QUU89" s="853"/>
      <c r="QUV89" s="853"/>
      <c r="QUW89" s="853"/>
      <c r="QUX89" s="853"/>
      <c r="QUY89" s="853"/>
      <c r="QUZ89" s="853"/>
      <c r="QVA89" s="853"/>
      <c r="QVB89" s="853"/>
      <c r="QVC89" s="853"/>
      <c r="QVD89" s="853"/>
      <c r="QVE89" s="853"/>
      <c r="QVF89" s="853"/>
      <c r="QVG89" s="853"/>
      <c r="QVH89" s="853"/>
      <c r="QVI89" s="853"/>
      <c r="QVJ89" s="853"/>
      <c r="QVK89" s="853"/>
      <c r="QVL89" s="853"/>
      <c r="QVM89" s="853"/>
      <c r="QVN89" s="853"/>
      <c r="QVO89" s="853"/>
      <c r="QVP89" s="853"/>
      <c r="QVQ89" s="853"/>
      <c r="QVR89" s="853"/>
      <c r="QVS89" s="853"/>
      <c r="QVT89" s="853"/>
      <c r="QVU89" s="853"/>
      <c r="QVV89" s="853"/>
      <c r="QVW89" s="853"/>
      <c r="QVX89" s="853"/>
      <c r="QVY89" s="853"/>
      <c r="QVZ89" s="853"/>
      <c r="QWA89" s="853"/>
      <c r="QWB89" s="853"/>
      <c r="QWC89" s="853"/>
      <c r="QWD89" s="853"/>
      <c r="QWE89" s="853"/>
      <c r="QWF89" s="853"/>
      <c r="QWG89" s="853"/>
      <c r="QWH89" s="853"/>
      <c r="QWI89" s="853"/>
      <c r="QWJ89" s="853"/>
      <c r="QWK89" s="853"/>
      <c r="QWL89" s="853"/>
      <c r="QWM89" s="853"/>
      <c r="QWN89" s="853"/>
      <c r="QWO89" s="853"/>
      <c r="QWP89" s="853"/>
      <c r="QWQ89" s="853"/>
      <c r="QWR89" s="853"/>
      <c r="QWS89" s="853"/>
      <c r="QWT89" s="853"/>
      <c r="QWU89" s="853"/>
      <c r="QWV89" s="853"/>
      <c r="QWW89" s="853"/>
      <c r="QWX89" s="853"/>
      <c r="QWY89" s="853"/>
      <c r="QWZ89" s="853"/>
      <c r="QXA89" s="853"/>
      <c r="QXB89" s="853"/>
      <c r="QXC89" s="853"/>
      <c r="QXD89" s="853"/>
      <c r="QXE89" s="853"/>
      <c r="QXF89" s="853"/>
      <c r="QXG89" s="853"/>
      <c r="QXH89" s="853"/>
      <c r="QXI89" s="853"/>
      <c r="QXJ89" s="853"/>
      <c r="QXK89" s="853"/>
      <c r="QXL89" s="853"/>
      <c r="QXM89" s="853"/>
      <c r="QXN89" s="853"/>
      <c r="QXO89" s="853"/>
      <c r="QXP89" s="853"/>
      <c r="QXQ89" s="853"/>
      <c r="QXR89" s="853"/>
      <c r="QXS89" s="853"/>
      <c r="QXT89" s="853"/>
      <c r="QXU89" s="853"/>
      <c r="QXV89" s="853"/>
      <c r="QXW89" s="853"/>
      <c r="QXX89" s="853"/>
      <c r="QXY89" s="853"/>
      <c r="QXZ89" s="853"/>
      <c r="QYA89" s="853"/>
      <c r="QYB89" s="853"/>
      <c r="QYC89" s="853"/>
      <c r="QYD89" s="853"/>
      <c r="QYE89" s="853"/>
      <c r="QYF89" s="853"/>
      <c r="QYG89" s="853"/>
      <c r="QYH89" s="853"/>
      <c r="QYI89" s="853"/>
      <c r="QYJ89" s="853"/>
      <c r="QYK89" s="853"/>
      <c r="QYL89" s="853"/>
      <c r="QYM89" s="853"/>
      <c r="QYN89" s="853"/>
      <c r="QYO89" s="853"/>
      <c r="QYP89" s="853"/>
      <c r="QYQ89" s="853"/>
      <c r="QYR89" s="853"/>
      <c r="QYS89" s="853"/>
      <c r="QYT89" s="853"/>
      <c r="QYU89" s="853"/>
      <c r="QYV89" s="853"/>
      <c r="QYW89" s="853"/>
      <c r="QYX89" s="853"/>
      <c r="QYY89" s="853"/>
      <c r="QYZ89" s="853"/>
      <c r="QZA89" s="853"/>
      <c r="QZB89" s="853"/>
      <c r="QZC89" s="853"/>
      <c r="QZD89" s="853"/>
      <c r="QZE89" s="853"/>
      <c r="QZF89" s="853"/>
      <c r="QZG89" s="853"/>
      <c r="QZH89" s="853"/>
      <c r="QZI89" s="853"/>
      <c r="QZJ89" s="853"/>
      <c r="QZK89" s="853"/>
      <c r="QZL89" s="853"/>
      <c r="QZM89" s="853"/>
      <c r="QZN89" s="853"/>
      <c r="QZO89" s="853"/>
      <c r="QZP89" s="853"/>
      <c r="QZQ89" s="853"/>
      <c r="QZR89" s="853"/>
      <c r="QZS89" s="853"/>
      <c r="QZT89" s="853"/>
      <c r="QZU89" s="853"/>
      <c r="QZV89" s="853"/>
      <c r="QZW89" s="853"/>
      <c r="QZX89" s="853"/>
      <c r="QZY89" s="853"/>
      <c r="QZZ89" s="853"/>
      <c r="RAA89" s="853"/>
      <c r="RAB89" s="853"/>
      <c r="RAC89" s="853"/>
      <c r="RAD89" s="853"/>
      <c r="RAE89" s="853"/>
      <c r="RAF89" s="853"/>
      <c r="RAG89" s="853"/>
      <c r="RAH89" s="853"/>
      <c r="RAI89" s="853"/>
      <c r="RAJ89" s="853"/>
      <c r="RAK89" s="853"/>
      <c r="RAL89" s="853"/>
      <c r="RAM89" s="853"/>
      <c r="RAN89" s="853"/>
      <c r="RAO89" s="853"/>
      <c r="RAP89" s="853"/>
      <c r="RAQ89" s="853"/>
      <c r="RAR89" s="853"/>
      <c r="RAS89" s="853"/>
      <c r="RAT89" s="853"/>
      <c r="RAU89" s="853"/>
      <c r="RAV89" s="853"/>
      <c r="RAW89" s="853"/>
      <c r="RAX89" s="853"/>
      <c r="RAY89" s="853"/>
      <c r="RAZ89" s="853"/>
      <c r="RBA89" s="853"/>
      <c r="RBB89" s="853"/>
      <c r="RBC89" s="853"/>
      <c r="RBD89" s="853"/>
      <c r="RBE89" s="853"/>
      <c r="RBF89" s="853"/>
      <c r="RBG89" s="853"/>
      <c r="RBH89" s="853"/>
      <c r="RBI89" s="853"/>
      <c r="RBJ89" s="853"/>
      <c r="RBK89" s="853"/>
      <c r="RBL89" s="853"/>
      <c r="RBM89" s="853"/>
      <c r="RBN89" s="853"/>
      <c r="RBO89" s="853"/>
      <c r="RBP89" s="853"/>
      <c r="RBQ89" s="853"/>
      <c r="RBR89" s="853"/>
      <c r="RBS89" s="853"/>
      <c r="RBT89" s="853"/>
      <c r="RBU89" s="853"/>
      <c r="RBV89" s="853"/>
      <c r="RBW89" s="853"/>
      <c r="RBX89" s="853"/>
      <c r="RBY89" s="853"/>
      <c r="RBZ89" s="853"/>
      <c r="RCA89" s="853"/>
      <c r="RCB89" s="853"/>
      <c r="RCC89" s="853"/>
      <c r="RCD89" s="853"/>
      <c r="RCE89" s="853"/>
      <c r="RCF89" s="853"/>
      <c r="RCG89" s="853"/>
      <c r="RCH89" s="853"/>
      <c r="RCI89" s="853"/>
      <c r="RCJ89" s="853"/>
      <c r="RCK89" s="853"/>
      <c r="RCL89" s="853"/>
      <c r="RCM89" s="853"/>
      <c r="RCN89" s="853"/>
      <c r="RCO89" s="853"/>
      <c r="RCP89" s="853"/>
      <c r="RCQ89" s="853"/>
      <c r="RCR89" s="853"/>
      <c r="RCS89" s="853"/>
      <c r="RCT89" s="853"/>
      <c r="RCU89" s="853"/>
      <c r="RCV89" s="853"/>
      <c r="RCW89" s="853"/>
      <c r="RCX89" s="853"/>
      <c r="RCY89" s="853"/>
      <c r="RCZ89" s="853"/>
      <c r="RDA89" s="853"/>
      <c r="RDB89" s="853"/>
      <c r="RDC89" s="853"/>
      <c r="RDD89" s="853"/>
      <c r="RDE89" s="853"/>
      <c r="RDF89" s="853"/>
      <c r="RDG89" s="853"/>
      <c r="RDH89" s="853"/>
      <c r="RDI89" s="853"/>
      <c r="RDJ89" s="853"/>
      <c r="RDK89" s="853"/>
      <c r="RDL89" s="853"/>
      <c r="RDM89" s="853"/>
      <c r="RDN89" s="853"/>
      <c r="RDO89" s="853"/>
      <c r="RDP89" s="853"/>
      <c r="RDQ89" s="853"/>
      <c r="RDR89" s="853"/>
      <c r="RDS89" s="853"/>
      <c r="RDT89" s="853"/>
      <c r="RDU89" s="853"/>
      <c r="RDV89" s="853"/>
      <c r="RDW89" s="853"/>
      <c r="RDX89" s="853"/>
      <c r="RDY89" s="853"/>
      <c r="RDZ89" s="853"/>
      <c r="REA89" s="853"/>
      <c r="REB89" s="853"/>
      <c r="REC89" s="853"/>
      <c r="RED89" s="853"/>
      <c r="REE89" s="853"/>
      <c r="REF89" s="853"/>
      <c r="REG89" s="853"/>
      <c r="REH89" s="853"/>
      <c r="REI89" s="853"/>
      <c r="REJ89" s="853"/>
      <c r="REK89" s="853"/>
      <c r="REL89" s="853"/>
      <c r="REM89" s="853"/>
      <c r="REN89" s="853"/>
      <c r="REO89" s="853"/>
      <c r="REP89" s="853"/>
      <c r="REQ89" s="853"/>
      <c r="RER89" s="853"/>
      <c r="RES89" s="853"/>
      <c r="RET89" s="853"/>
      <c r="REU89" s="853"/>
      <c r="REV89" s="853"/>
      <c r="REW89" s="853"/>
      <c r="REX89" s="853"/>
      <c r="REY89" s="853"/>
      <c r="REZ89" s="853"/>
      <c r="RFA89" s="853"/>
      <c r="RFB89" s="853"/>
      <c r="RFC89" s="853"/>
      <c r="RFD89" s="853"/>
      <c r="RFE89" s="853"/>
      <c r="RFF89" s="853"/>
      <c r="RFG89" s="853"/>
      <c r="RFH89" s="853"/>
      <c r="RFI89" s="853"/>
      <c r="RFJ89" s="853"/>
      <c r="RFK89" s="853"/>
      <c r="RFL89" s="853"/>
      <c r="RFM89" s="853"/>
      <c r="RFN89" s="853"/>
      <c r="RFO89" s="853"/>
      <c r="RFP89" s="853"/>
      <c r="RFQ89" s="853"/>
      <c r="RFR89" s="853"/>
      <c r="RFS89" s="853"/>
      <c r="RFT89" s="853"/>
      <c r="RFU89" s="853"/>
      <c r="RFV89" s="853"/>
      <c r="RFW89" s="853"/>
      <c r="RFX89" s="853"/>
      <c r="RFY89" s="853"/>
      <c r="RFZ89" s="853"/>
      <c r="RGA89" s="853"/>
      <c r="RGB89" s="853"/>
      <c r="RGC89" s="853"/>
      <c r="RGD89" s="853"/>
      <c r="RGE89" s="853"/>
      <c r="RGF89" s="853"/>
      <c r="RGG89" s="853"/>
      <c r="RGH89" s="853"/>
      <c r="RGI89" s="853"/>
      <c r="RGJ89" s="853"/>
      <c r="RGK89" s="853"/>
      <c r="RGL89" s="853"/>
      <c r="RGM89" s="853"/>
      <c r="RGN89" s="853"/>
      <c r="RGO89" s="853"/>
      <c r="RGP89" s="853"/>
      <c r="RGQ89" s="853"/>
      <c r="RGR89" s="853"/>
      <c r="RGS89" s="853"/>
      <c r="RGT89" s="853"/>
      <c r="RGU89" s="853"/>
      <c r="RGV89" s="853"/>
      <c r="RGW89" s="853"/>
      <c r="RGX89" s="853"/>
      <c r="RGY89" s="853"/>
      <c r="RGZ89" s="853"/>
      <c r="RHA89" s="853"/>
      <c r="RHB89" s="853"/>
      <c r="RHC89" s="853"/>
      <c r="RHD89" s="853"/>
      <c r="RHE89" s="853"/>
      <c r="RHF89" s="853"/>
      <c r="RHG89" s="853"/>
      <c r="RHH89" s="853"/>
      <c r="RHI89" s="853"/>
      <c r="RHJ89" s="853"/>
      <c r="RHK89" s="853"/>
      <c r="RHL89" s="853"/>
      <c r="RHM89" s="853"/>
      <c r="RHN89" s="853"/>
      <c r="RHO89" s="853"/>
      <c r="RHP89" s="853"/>
      <c r="RHQ89" s="853"/>
      <c r="RHR89" s="853"/>
      <c r="RHS89" s="853"/>
      <c r="RHT89" s="853"/>
      <c r="RHU89" s="853"/>
      <c r="RHV89" s="853"/>
      <c r="RHW89" s="853"/>
      <c r="RHX89" s="853"/>
      <c r="RHY89" s="853"/>
      <c r="RHZ89" s="853"/>
      <c r="RIA89" s="853"/>
      <c r="RIB89" s="853"/>
      <c r="RIC89" s="853"/>
      <c r="RID89" s="853"/>
      <c r="RIE89" s="853"/>
      <c r="RIF89" s="853"/>
      <c r="RIG89" s="853"/>
      <c r="RIH89" s="853"/>
      <c r="RII89" s="853"/>
      <c r="RIJ89" s="853"/>
      <c r="RIK89" s="853"/>
      <c r="RIL89" s="853"/>
      <c r="RIM89" s="853"/>
      <c r="RIN89" s="853"/>
      <c r="RIO89" s="853"/>
      <c r="RIP89" s="853"/>
      <c r="RIQ89" s="853"/>
      <c r="RIR89" s="853"/>
      <c r="RIS89" s="853"/>
      <c r="RIT89" s="853"/>
      <c r="RIU89" s="853"/>
      <c r="RIV89" s="853"/>
      <c r="RIW89" s="853"/>
      <c r="RIX89" s="853"/>
      <c r="RIY89" s="853"/>
      <c r="RIZ89" s="853"/>
      <c r="RJA89" s="853"/>
      <c r="RJB89" s="853"/>
      <c r="RJC89" s="853"/>
      <c r="RJD89" s="853"/>
      <c r="RJE89" s="853"/>
      <c r="RJF89" s="853"/>
      <c r="RJG89" s="853"/>
      <c r="RJH89" s="853"/>
      <c r="RJI89" s="853"/>
      <c r="RJJ89" s="853"/>
      <c r="RJK89" s="853"/>
      <c r="RJL89" s="853"/>
      <c r="RJM89" s="853"/>
      <c r="RJN89" s="853"/>
      <c r="RJO89" s="853"/>
      <c r="RJP89" s="853"/>
      <c r="RJQ89" s="853"/>
      <c r="RJR89" s="853"/>
      <c r="RJS89" s="853"/>
      <c r="RJT89" s="853"/>
      <c r="RJU89" s="853"/>
      <c r="RJV89" s="853"/>
      <c r="RJW89" s="853"/>
      <c r="RJX89" s="853"/>
      <c r="RJY89" s="853"/>
      <c r="RJZ89" s="853"/>
      <c r="RKA89" s="853"/>
      <c r="RKB89" s="853"/>
      <c r="RKC89" s="853"/>
      <c r="RKD89" s="853"/>
      <c r="RKE89" s="853"/>
      <c r="RKF89" s="853"/>
      <c r="RKG89" s="853"/>
      <c r="RKH89" s="853"/>
      <c r="RKI89" s="853"/>
      <c r="RKJ89" s="853"/>
      <c r="RKK89" s="853"/>
      <c r="RKL89" s="853"/>
      <c r="RKM89" s="853"/>
      <c r="RKN89" s="853"/>
      <c r="RKO89" s="853"/>
      <c r="RKP89" s="853"/>
      <c r="RKQ89" s="853"/>
      <c r="RKR89" s="853"/>
      <c r="RKS89" s="853"/>
      <c r="RKT89" s="853"/>
      <c r="RKU89" s="853"/>
      <c r="RKV89" s="853"/>
      <c r="RKW89" s="853"/>
      <c r="RKX89" s="853"/>
      <c r="RKY89" s="853"/>
      <c r="RKZ89" s="853"/>
      <c r="RLA89" s="853"/>
      <c r="RLB89" s="853"/>
      <c r="RLC89" s="853"/>
      <c r="RLD89" s="853"/>
      <c r="RLE89" s="853"/>
      <c r="RLF89" s="853"/>
      <c r="RLG89" s="853"/>
      <c r="RLH89" s="853"/>
      <c r="RLI89" s="853"/>
      <c r="RLJ89" s="853"/>
      <c r="RLK89" s="853"/>
      <c r="RLL89" s="853"/>
      <c r="RLM89" s="853"/>
      <c r="RLN89" s="853"/>
      <c r="RLO89" s="853"/>
      <c r="RLP89" s="853"/>
      <c r="RLQ89" s="853"/>
      <c r="RLR89" s="853"/>
      <c r="RLS89" s="853"/>
      <c r="RLT89" s="853"/>
      <c r="RLU89" s="853"/>
      <c r="RLV89" s="853"/>
      <c r="RLW89" s="853"/>
      <c r="RLX89" s="853"/>
      <c r="RLY89" s="853"/>
      <c r="RLZ89" s="853"/>
      <c r="RMA89" s="853"/>
      <c r="RMB89" s="853"/>
      <c r="RMC89" s="853"/>
      <c r="RMD89" s="853"/>
      <c r="RME89" s="853"/>
      <c r="RMF89" s="853"/>
      <c r="RMG89" s="853"/>
      <c r="RMH89" s="853"/>
      <c r="RMI89" s="853"/>
      <c r="RMJ89" s="853"/>
      <c r="RMK89" s="853"/>
      <c r="RML89" s="853"/>
      <c r="RMM89" s="853"/>
      <c r="RMN89" s="853"/>
      <c r="RMO89" s="853"/>
      <c r="RMP89" s="853"/>
      <c r="RMQ89" s="853"/>
      <c r="RMR89" s="853"/>
      <c r="RMS89" s="853"/>
      <c r="RMT89" s="853"/>
      <c r="RMU89" s="853"/>
      <c r="RMV89" s="853"/>
      <c r="RMW89" s="853"/>
      <c r="RMX89" s="853"/>
      <c r="RMY89" s="853"/>
      <c r="RMZ89" s="853"/>
      <c r="RNA89" s="853"/>
      <c r="RNB89" s="853"/>
      <c r="RNC89" s="853"/>
      <c r="RND89" s="853"/>
      <c r="RNE89" s="853"/>
      <c r="RNF89" s="853"/>
      <c r="RNG89" s="853"/>
      <c r="RNH89" s="853"/>
      <c r="RNI89" s="853"/>
      <c r="RNJ89" s="853"/>
      <c r="RNK89" s="853"/>
      <c r="RNL89" s="853"/>
      <c r="RNM89" s="853"/>
      <c r="RNN89" s="853"/>
      <c r="RNO89" s="853"/>
      <c r="RNP89" s="853"/>
      <c r="RNQ89" s="853"/>
      <c r="RNR89" s="853"/>
      <c r="RNS89" s="853"/>
      <c r="RNT89" s="853"/>
      <c r="RNU89" s="853"/>
      <c r="RNV89" s="853"/>
      <c r="RNW89" s="853"/>
      <c r="RNX89" s="853"/>
      <c r="RNY89" s="853"/>
      <c r="RNZ89" s="853"/>
      <c r="ROA89" s="853"/>
      <c r="ROB89" s="853"/>
      <c r="ROC89" s="853"/>
      <c r="ROD89" s="853"/>
      <c r="ROE89" s="853"/>
      <c r="ROF89" s="853"/>
      <c r="ROG89" s="853"/>
      <c r="ROH89" s="853"/>
      <c r="ROI89" s="853"/>
      <c r="ROJ89" s="853"/>
      <c r="ROK89" s="853"/>
      <c r="ROL89" s="853"/>
      <c r="ROM89" s="853"/>
      <c r="RON89" s="853"/>
      <c r="ROO89" s="853"/>
      <c r="ROP89" s="853"/>
      <c r="ROQ89" s="853"/>
      <c r="ROR89" s="853"/>
      <c r="ROS89" s="853"/>
      <c r="ROT89" s="853"/>
      <c r="ROU89" s="853"/>
      <c r="ROV89" s="853"/>
      <c r="ROW89" s="853"/>
      <c r="ROX89" s="853"/>
      <c r="ROY89" s="853"/>
      <c r="ROZ89" s="853"/>
      <c r="RPA89" s="853"/>
      <c r="RPB89" s="853"/>
      <c r="RPC89" s="853"/>
      <c r="RPD89" s="853"/>
      <c r="RPE89" s="853"/>
      <c r="RPF89" s="853"/>
      <c r="RPG89" s="853"/>
      <c r="RPH89" s="853"/>
      <c r="RPI89" s="853"/>
      <c r="RPJ89" s="853"/>
      <c r="RPK89" s="853"/>
      <c r="RPL89" s="853"/>
      <c r="RPM89" s="853"/>
      <c r="RPN89" s="853"/>
      <c r="RPO89" s="853"/>
      <c r="RPP89" s="853"/>
      <c r="RPQ89" s="853"/>
      <c r="RPR89" s="853"/>
      <c r="RPS89" s="853"/>
      <c r="RPT89" s="853"/>
      <c r="RPU89" s="853"/>
      <c r="RPV89" s="853"/>
      <c r="RPW89" s="853"/>
      <c r="RPX89" s="853"/>
      <c r="RPY89" s="853"/>
      <c r="RPZ89" s="853"/>
      <c r="RQA89" s="853"/>
      <c r="RQB89" s="853"/>
      <c r="RQC89" s="853"/>
      <c r="RQD89" s="853"/>
      <c r="RQE89" s="853"/>
      <c r="RQF89" s="853"/>
      <c r="RQG89" s="853"/>
      <c r="RQH89" s="853"/>
      <c r="RQI89" s="853"/>
      <c r="RQJ89" s="853"/>
      <c r="RQK89" s="853"/>
      <c r="RQL89" s="853"/>
      <c r="RQM89" s="853"/>
      <c r="RQN89" s="853"/>
      <c r="RQO89" s="853"/>
      <c r="RQP89" s="853"/>
      <c r="RQQ89" s="853"/>
      <c r="RQR89" s="853"/>
      <c r="RQS89" s="853"/>
      <c r="RQT89" s="853"/>
      <c r="RQU89" s="853"/>
      <c r="RQV89" s="853"/>
      <c r="RQW89" s="853"/>
      <c r="RQX89" s="853"/>
      <c r="RQY89" s="853"/>
      <c r="RQZ89" s="853"/>
      <c r="RRA89" s="853"/>
      <c r="RRB89" s="853"/>
      <c r="RRC89" s="853"/>
      <c r="RRD89" s="853"/>
      <c r="RRE89" s="853"/>
      <c r="RRF89" s="853"/>
      <c r="RRG89" s="853"/>
      <c r="RRH89" s="853"/>
      <c r="RRI89" s="853"/>
      <c r="RRJ89" s="853"/>
      <c r="RRK89" s="853"/>
      <c r="RRL89" s="853"/>
      <c r="RRM89" s="853"/>
      <c r="RRN89" s="853"/>
      <c r="RRO89" s="853"/>
      <c r="RRP89" s="853"/>
      <c r="RRQ89" s="853"/>
      <c r="RRR89" s="853"/>
      <c r="RRS89" s="853"/>
      <c r="RRT89" s="853"/>
      <c r="RRU89" s="853"/>
      <c r="RRV89" s="853"/>
      <c r="RRW89" s="853"/>
      <c r="RRX89" s="853"/>
      <c r="RRY89" s="853"/>
      <c r="RRZ89" s="853"/>
      <c r="RSA89" s="853"/>
      <c r="RSB89" s="853"/>
      <c r="RSC89" s="853"/>
      <c r="RSD89" s="853"/>
      <c r="RSE89" s="853"/>
      <c r="RSF89" s="853"/>
      <c r="RSG89" s="853"/>
      <c r="RSH89" s="853"/>
      <c r="RSI89" s="853"/>
      <c r="RSJ89" s="853"/>
      <c r="RSK89" s="853"/>
      <c r="RSL89" s="853"/>
      <c r="RSM89" s="853"/>
      <c r="RSN89" s="853"/>
      <c r="RSO89" s="853"/>
      <c r="RSP89" s="853"/>
      <c r="RSQ89" s="853"/>
      <c r="RSR89" s="853"/>
      <c r="RSS89" s="853"/>
      <c r="RST89" s="853"/>
      <c r="RSU89" s="853"/>
      <c r="RSV89" s="853"/>
      <c r="RSW89" s="853"/>
      <c r="RSX89" s="853"/>
      <c r="RSY89" s="853"/>
      <c r="RSZ89" s="853"/>
      <c r="RTA89" s="853"/>
      <c r="RTB89" s="853"/>
      <c r="RTC89" s="853"/>
      <c r="RTD89" s="853"/>
      <c r="RTE89" s="853"/>
      <c r="RTF89" s="853"/>
      <c r="RTG89" s="853"/>
      <c r="RTH89" s="853"/>
      <c r="RTI89" s="853"/>
      <c r="RTJ89" s="853"/>
      <c r="RTK89" s="853"/>
      <c r="RTL89" s="853"/>
      <c r="RTM89" s="853"/>
      <c r="RTN89" s="853"/>
      <c r="RTO89" s="853"/>
      <c r="RTP89" s="853"/>
      <c r="RTQ89" s="853"/>
      <c r="RTR89" s="853"/>
      <c r="RTS89" s="853"/>
      <c r="RTT89" s="853"/>
      <c r="RTU89" s="853"/>
      <c r="RTV89" s="853"/>
      <c r="RTW89" s="853"/>
      <c r="RTX89" s="853"/>
      <c r="RTY89" s="853"/>
      <c r="RTZ89" s="853"/>
      <c r="RUA89" s="853"/>
      <c r="RUB89" s="853"/>
      <c r="RUC89" s="853"/>
      <c r="RUD89" s="853"/>
      <c r="RUE89" s="853"/>
      <c r="RUF89" s="853"/>
      <c r="RUG89" s="853"/>
      <c r="RUH89" s="853"/>
      <c r="RUI89" s="853"/>
      <c r="RUJ89" s="853"/>
      <c r="RUK89" s="853"/>
      <c r="RUL89" s="853"/>
      <c r="RUM89" s="853"/>
      <c r="RUN89" s="853"/>
      <c r="RUO89" s="853"/>
      <c r="RUP89" s="853"/>
      <c r="RUQ89" s="853"/>
      <c r="RUR89" s="853"/>
      <c r="RUS89" s="853"/>
      <c r="RUT89" s="853"/>
      <c r="RUU89" s="853"/>
      <c r="RUV89" s="853"/>
      <c r="RUW89" s="853"/>
      <c r="RUX89" s="853"/>
      <c r="RUY89" s="853"/>
      <c r="RUZ89" s="853"/>
      <c r="RVA89" s="853"/>
      <c r="RVB89" s="853"/>
      <c r="RVC89" s="853"/>
      <c r="RVD89" s="853"/>
      <c r="RVE89" s="853"/>
      <c r="RVF89" s="853"/>
      <c r="RVG89" s="853"/>
      <c r="RVH89" s="853"/>
      <c r="RVI89" s="853"/>
      <c r="RVJ89" s="853"/>
      <c r="RVK89" s="853"/>
      <c r="RVL89" s="853"/>
      <c r="RVM89" s="853"/>
      <c r="RVN89" s="853"/>
      <c r="RVO89" s="853"/>
      <c r="RVP89" s="853"/>
      <c r="RVQ89" s="853"/>
      <c r="RVR89" s="853"/>
      <c r="RVS89" s="853"/>
      <c r="RVT89" s="853"/>
      <c r="RVU89" s="853"/>
      <c r="RVV89" s="853"/>
      <c r="RVW89" s="853"/>
      <c r="RVX89" s="853"/>
      <c r="RVY89" s="853"/>
      <c r="RVZ89" s="853"/>
      <c r="RWA89" s="853"/>
      <c r="RWB89" s="853"/>
      <c r="RWC89" s="853"/>
      <c r="RWD89" s="853"/>
      <c r="RWE89" s="853"/>
      <c r="RWF89" s="853"/>
      <c r="RWG89" s="853"/>
      <c r="RWH89" s="853"/>
      <c r="RWI89" s="853"/>
      <c r="RWJ89" s="853"/>
      <c r="RWK89" s="853"/>
      <c r="RWL89" s="853"/>
      <c r="RWM89" s="853"/>
      <c r="RWN89" s="853"/>
      <c r="RWO89" s="853"/>
      <c r="RWP89" s="853"/>
      <c r="RWQ89" s="853"/>
      <c r="RWR89" s="853"/>
      <c r="RWS89" s="853"/>
      <c r="RWT89" s="853"/>
      <c r="RWU89" s="853"/>
      <c r="RWV89" s="853"/>
      <c r="RWW89" s="853"/>
      <c r="RWX89" s="853"/>
      <c r="RWY89" s="853"/>
      <c r="RWZ89" s="853"/>
      <c r="RXA89" s="853"/>
      <c r="RXB89" s="853"/>
      <c r="RXC89" s="853"/>
      <c r="RXD89" s="853"/>
      <c r="RXE89" s="853"/>
      <c r="RXF89" s="853"/>
      <c r="RXG89" s="853"/>
      <c r="RXH89" s="853"/>
      <c r="RXI89" s="853"/>
      <c r="RXJ89" s="853"/>
      <c r="RXK89" s="853"/>
      <c r="RXL89" s="853"/>
      <c r="RXM89" s="853"/>
      <c r="RXN89" s="853"/>
      <c r="RXO89" s="853"/>
      <c r="RXP89" s="853"/>
      <c r="RXQ89" s="853"/>
      <c r="RXR89" s="853"/>
      <c r="RXS89" s="853"/>
      <c r="RXT89" s="853"/>
      <c r="RXU89" s="853"/>
      <c r="RXV89" s="853"/>
      <c r="RXW89" s="853"/>
      <c r="RXX89" s="853"/>
      <c r="RXY89" s="853"/>
      <c r="RXZ89" s="853"/>
      <c r="RYA89" s="853"/>
      <c r="RYB89" s="853"/>
      <c r="RYC89" s="853"/>
      <c r="RYD89" s="853"/>
      <c r="RYE89" s="853"/>
      <c r="RYF89" s="853"/>
      <c r="RYG89" s="853"/>
      <c r="RYH89" s="853"/>
      <c r="RYI89" s="853"/>
      <c r="RYJ89" s="853"/>
      <c r="RYK89" s="853"/>
      <c r="RYL89" s="853"/>
      <c r="RYM89" s="853"/>
      <c r="RYN89" s="853"/>
      <c r="RYO89" s="853"/>
      <c r="RYP89" s="853"/>
      <c r="RYQ89" s="853"/>
      <c r="RYR89" s="853"/>
      <c r="RYS89" s="853"/>
      <c r="RYT89" s="853"/>
      <c r="RYU89" s="853"/>
      <c r="RYV89" s="853"/>
      <c r="RYW89" s="853"/>
      <c r="RYX89" s="853"/>
      <c r="RYY89" s="853"/>
      <c r="RYZ89" s="853"/>
      <c r="RZA89" s="853"/>
      <c r="RZB89" s="853"/>
      <c r="RZC89" s="853"/>
      <c r="RZD89" s="853"/>
      <c r="RZE89" s="853"/>
      <c r="RZF89" s="853"/>
      <c r="RZG89" s="853"/>
      <c r="RZH89" s="853"/>
      <c r="RZI89" s="853"/>
      <c r="RZJ89" s="853"/>
      <c r="RZK89" s="853"/>
      <c r="RZL89" s="853"/>
      <c r="RZM89" s="853"/>
      <c r="RZN89" s="853"/>
      <c r="RZO89" s="853"/>
      <c r="RZP89" s="853"/>
      <c r="RZQ89" s="853"/>
      <c r="RZR89" s="853"/>
      <c r="RZS89" s="853"/>
      <c r="RZT89" s="853"/>
      <c r="RZU89" s="853"/>
      <c r="RZV89" s="853"/>
      <c r="RZW89" s="853"/>
      <c r="RZX89" s="853"/>
      <c r="RZY89" s="853"/>
      <c r="RZZ89" s="853"/>
      <c r="SAA89" s="853"/>
      <c r="SAB89" s="853"/>
      <c r="SAC89" s="853"/>
      <c r="SAD89" s="853"/>
      <c r="SAE89" s="853"/>
      <c r="SAF89" s="853"/>
      <c r="SAG89" s="853"/>
      <c r="SAH89" s="853"/>
      <c r="SAI89" s="853"/>
      <c r="SAJ89" s="853"/>
      <c r="SAK89" s="853"/>
      <c r="SAL89" s="853"/>
      <c r="SAM89" s="853"/>
      <c r="SAN89" s="853"/>
      <c r="SAO89" s="853"/>
      <c r="SAP89" s="853"/>
      <c r="SAQ89" s="853"/>
      <c r="SAR89" s="853"/>
      <c r="SAS89" s="853"/>
      <c r="SAT89" s="853"/>
      <c r="SAU89" s="853"/>
      <c r="SAV89" s="853"/>
      <c r="SAW89" s="853"/>
      <c r="SAX89" s="853"/>
      <c r="SAY89" s="853"/>
      <c r="SAZ89" s="853"/>
      <c r="SBA89" s="853"/>
      <c r="SBB89" s="853"/>
      <c r="SBC89" s="853"/>
      <c r="SBD89" s="853"/>
      <c r="SBE89" s="853"/>
      <c r="SBF89" s="853"/>
      <c r="SBG89" s="853"/>
      <c r="SBH89" s="853"/>
      <c r="SBI89" s="853"/>
      <c r="SBJ89" s="853"/>
      <c r="SBK89" s="853"/>
      <c r="SBL89" s="853"/>
      <c r="SBM89" s="853"/>
      <c r="SBN89" s="853"/>
      <c r="SBO89" s="853"/>
      <c r="SBP89" s="853"/>
      <c r="SBQ89" s="853"/>
      <c r="SBR89" s="853"/>
      <c r="SBS89" s="853"/>
      <c r="SBT89" s="853"/>
      <c r="SBU89" s="853"/>
      <c r="SBV89" s="853"/>
      <c r="SBW89" s="853"/>
      <c r="SBX89" s="853"/>
      <c r="SBY89" s="853"/>
      <c r="SBZ89" s="853"/>
      <c r="SCA89" s="853"/>
      <c r="SCB89" s="853"/>
      <c r="SCC89" s="853"/>
      <c r="SCD89" s="853"/>
      <c r="SCE89" s="853"/>
      <c r="SCF89" s="853"/>
      <c r="SCG89" s="853"/>
      <c r="SCH89" s="853"/>
      <c r="SCI89" s="853"/>
      <c r="SCJ89" s="853"/>
      <c r="SCK89" s="853"/>
      <c r="SCL89" s="853"/>
      <c r="SCM89" s="853"/>
      <c r="SCN89" s="853"/>
      <c r="SCO89" s="853"/>
      <c r="SCP89" s="853"/>
      <c r="SCQ89" s="853"/>
      <c r="SCR89" s="853"/>
      <c r="SCS89" s="853"/>
      <c r="SCT89" s="853"/>
      <c r="SCU89" s="853"/>
      <c r="SCV89" s="853"/>
      <c r="SCW89" s="853"/>
      <c r="SCX89" s="853"/>
      <c r="SCY89" s="853"/>
      <c r="SCZ89" s="853"/>
      <c r="SDA89" s="853"/>
      <c r="SDB89" s="853"/>
      <c r="SDC89" s="853"/>
      <c r="SDD89" s="853"/>
      <c r="SDE89" s="853"/>
      <c r="SDF89" s="853"/>
      <c r="SDG89" s="853"/>
      <c r="SDH89" s="853"/>
      <c r="SDI89" s="853"/>
      <c r="SDJ89" s="853"/>
      <c r="SDK89" s="853"/>
      <c r="SDL89" s="853"/>
      <c r="SDM89" s="853"/>
      <c r="SDN89" s="853"/>
      <c r="SDO89" s="853"/>
      <c r="SDP89" s="853"/>
      <c r="SDQ89" s="853"/>
      <c r="SDR89" s="853"/>
      <c r="SDS89" s="853"/>
      <c r="SDT89" s="853"/>
      <c r="SDU89" s="853"/>
      <c r="SDV89" s="853"/>
      <c r="SDW89" s="853"/>
      <c r="SDX89" s="853"/>
      <c r="SDY89" s="853"/>
      <c r="SDZ89" s="853"/>
      <c r="SEA89" s="853"/>
      <c r="SEB89" s="853"/>
      <c r="SEC89" s="853"/>
      <c r="SED89" s="853"/>
      <c r="SEE89" s="853"/>
      <c r="SEF89" s="853"/>
      <c r="SEG89" s="853"/>
      <c r="SEH89" s="853"/>
      <c r="SEI89" s="853"/>
      <c r="SEJ89" s="853"/>
      <c r="SEK89" s="853"/>
      <c r="SEL89" s="853"/>
      <c r="SEM89" s="853"/>
      <c r="SEN89" s="853"/>
      <c r="SEO89" s="853"/>
      <c r="SEP89" s="853"/>
      <c r="SEQ89" s="853"/>
      <c r="SER89" s="853"/>
      <c r="SES89" s="853"/>
      <c r="SET89" s="853"/>
      <c r="SEU89" s="853"/>
      <c r="SEV89" s="853"/>
      <c r="SEW89" s="853"/>
      <c r="SEX89" s="853"/>
      <c r="SEY89" s="853"/>
      <c r="SEZ89" s="853"/>
      <c r="SFA89" s="853"/>
      <c r="SFB89" s="853"/>
      <c r="SFC89" s="853"/>
      <c r="SFD89" s="853"/>
      <c r="SFE89" s="853"/>
      <c r="SFF89" s="853"/>
      <c r="SFG89" s="853"/>
      <c r="SFH89" s="853"/>
      <c r="SFI89" s="853"/>
      <c r="SFJ89" s="853"/>
      <c r="SFK89" s="853"/>
      <c r="SFL89" s="853"/>
      <c r="SFM89" s="853"/>
      <c r="SFN89" s="853"/>
      <c r="SFO89" s="853"/>
      <c r="SFP89" s="853"/>
      <c r="SFQ89" s="853"/>
      <c r="SFR89" s="853"/>
      <c r="SFS89" s="853"/>
      <c r="SFT89" s="853"/>
      <c r="SFU89" s="853"/>
      <c r="SFV89" s="853"/>
      <c r="SFW89" s="853"/>
      <c r="SFX89" s="853"/>
      <c r="SFY89" s="853"/>
      <c r="SFZ89" s="853"/>
      <c r="SGA89" s="853"/>
      <c r="SGB89" s="853"/>
      <c r="SGC89" s="853"/>
      <c r="SGD89" s="853"/>
      <c r="SGE89" s="853"/>
      <c r="SGF89" s="853"/>
      <c r="SGG89" s="853"/>
      <c r="SGH89" s="853"/>
      <c r="SGI89" s="853"/>
      <c r="SGJ89" s="853"/>
      <c r="SGK89" s="853"/>
      <c r="SGL89" s="853"/>
      <c r="SGM89" s="853"/>
      <c r="SGN89" s="853"/>
      <c r="SGO89" s="853"/>
      <c r="SGP89" s="853"/>
      <c r="SGQ89" s="853"/>
      <c r="SGR89" s="853"/>
      <c r="SGS89" s="853"/>
      <c r="SGT89" s="853"/>
      <c r="SGU89" s="853"/>
      <c r="SGV89" s="853"/>
      <c r="SGW89" s="853"/>
      <c r="SGX89" s="853"/>
      <c r="SGY89" s="853"/>
      <c r="SGZ89" s="853"/>
      <c r="SHA89" s="853"/>
      <c r="SHB89" s="853"/>
      <c r="SHC89" s="853"/>
      <c r="SHD89" s="853"/>
      <c r="SHE89" s="853"/>
      <c r="SHF89" s="853"/>
      <c r="SHG89" s="853"/>
      <c r="SHH89" s="853"/>
      <c r="SHI89" s="853"/>
      <c r="SHJ89" s="853"/>
      <c r="SHK89" s="853"/>
      <c r="SHL89" s="853"/>
      <c r="SHM89" s="853"/>
      <c r="SHN89" s="853"/>
      <c r="SHO89" s="853"/>
      <c r="SHP89" s="853"/>
      <c r="SHQ89" s="853"/>
      <c r="SHR89" s="853"/>
      <c r="SHS89" s="853"/>
      <c r="SHT89" s="853"/>
      <c r="SHU89" s="853"/>
      <c r="SHV89" s="853"/>
      <c r="SHW89" s="853"/>
      <c r="SHX89" s="853"/>
      <c r="SHY89" s="853"/>
      <c r="SHZ89" s="853"/>
      <c r="SIA89" s="853"/>
      <c r="SIB89" s="853"/>
      <c r="SIC89" s="853"/>
      <c r="SID89" s="853"/>
      <c r="SIE89" s="853"/>
      <c r="SIF89" s="853"/>
      <c r="SIG89" s="853"/>
      <c r="SIH89" s="853"/>
      <c r="SII89" s="853"/>
      <c r="SIJ89" s="853"/>
      <c r="SIK89" s="853"/>
      <c r="SIL89" s="853"/>
      <c r="SIM89" s="853"/>
      <c r="SIN89" s="853"/>
      <c r="SIO89" s="853"/>
      <c r="SIP89" s="853"/>
      <c r="SIQ89" s="853"/>
      <c r="SIR89" s="853"/>
      <c r="SIS89" s="853"/>
      <c r="SIT89" s="853"/>
      <c r="SIU89" s="853"/>
      <c r="SIV89" s="853"/>
      <c r="SIW89" s="853"/>
      <c r="SIX89" s="853"/>
      <c r="SIY89" s="853"/>
      <c r="SIZ89" s="853"/>
      <c r="SJA89" s="853"/>
      <c r="SJB89" s="853"/>
      <c r="SJC89" s="853"/>
      <c r="SJD89" s="853"/>
      <c r="SJE89" s="853"/>
      <c r="SJF89" s="853"/>
      <c r="SJG89" s="853"/>
      <c r="SJH89" s="853"/>
      <c r="SJI89" s="853"/>
      <c r="SJJ89" s="853"/>
      <c r="SJK89" s="853"/>
      <c r="SJL89" s="853"/>
      <c r="SJM89" s="853"/>
      <c r="SJN89" s="853"/>
      <c r="SJO89" s="853"/>
      <c r="SJP89" s="853"/>
      <c r="SJQ89" s="853"/>
      <c r="SJR89" s="853"/>
      <c r="SJS89" s="853"/>
      <c r="SJT89" s="853"/>
      <c r="SJU89" s="853"/>
      <c r="SJV89" s="853"/>
      <c r="SJW89" s="853"/>
      <c r="SJX89" s="853"/>
      <c r="SJY89" s="853"/>
      <c r="SJZ89" s="853"/>
      <c r="SKA89" s="853"/>
      <c r="SKB89" s="853"/>
      <c r="SKC89" s="853"/>
      <c r="SKD89" s="853"/>
      <c r="SKE89" s="853"/>
      <c r="SKF89" s="853"/>
      <c r="SKG89" s="853"/>
      <c r="SKH89" s="853"/>
      <c r="SKI89" s="853"/>
      <c r="SKJ89" s="853"/>
      <c r="SKK89" s="853"/>
      <c r="SKL89" s="853"/>
      <c r="SKM89" s="853"/>
      <c r="SKN89" s="853"/>
      <c r="SKO89" s="853"/>
      <c r="SKP89" s="853"/>
      <c r="SKQ89" s="853"/>
      <c r="SKR89" s="853"/>
      <c r="SKS89" s="853"/>
      <c r="SKT89" s="853"/>
      <c r="SKU89" s="853"/>
      <c r="SKV89" s="853"/>
      <c r="SKW89" s="853"/>
      <c r="SKX89" s="853"/>
      <c r="SKY89" s="853"/>
      <c r="SKZ89" s="853"/>
      <c r="SLA89" s="853"/>
      <c r="SLB89" s="853"/>
      <c r="SLC89" s="853"/>
      <c r="SLD89" s="853"/>
      <c r="SLE89" s="853"/>
      <c r="SLF89" s="853"/>
      <c r="SLG89" s="853"/>
      <c r="SLH89" s="853"/>
      <c r="SLI89" s="853"/>
      <c r="SLJ89" s="853"/>
      <c r="SLK89" s="853"/>
      <c r="SLL89" s="853"/>
      <c r="SLM89" s="853"/>
      <c r="SLN89" s="853"/>
      <c r="SLO89" s="853"/>
      <c r="SLP89" s="853"/>
      <c r="SLQ89" s="853"/>
      <c r="SLR89" s="853"/>
      <c r="SLS89" s="853"/>
      <c r="SLT89" s="853"/>
      <c r="SLU89" s="853"/>
      <c r="SLV89" s="853"/>
      <c r="SLW89" s="853"/>
      <c r="SLX89" s="853"/>
      <c r="SLY89" s="853"/>
      <c r="SLZ89" s="853"/>
      <c r="SMA89" s="853"/>
      <c r="SMB89" s="853"/>
      <c r="SMC89" s="853"/>
      <c r="SMD89" s="853"/>
      <c r="SME89" s="853"/>
      <c r="SMF89" s="853"/>
      <c r="SMG89" s="853"/>
      <c r="SMH89" s="853"/>
      <c r="SMI89" s="853"/>
      <c r="SMJ89" s="853"/>
      <c r="SMK89" s="853"/>
      <c r="SML89" s="853"/>
      <c r="SMM89" s="853"/>
      <c r="SMN89" s="853"/>
      <c r="SMO89" s="853"/>
      <c r="SMP89" s="853"/>
      <c r="SMQ89" s="853"/>
      <c r="SMR89" s="853"/>
      <c r="SMS89" s="853"/>
      <c r="SMT89" s="853"/>
      <c r="SMU89" s="853"/>
      <c r="SMV89" s="853"/>
      <c r="SMW89" s="853"/>
      <c r="SMX89" s="853"/>
      <c r="SMY89" s="853"/>
      <c r="SMZ89" s="853"/>
      <c r="SNA89" s="853"/>
      <c r="SNB89" s="853"/>
      <c r="SNC89" s="853"/>
      <c r="SND89" s="853"/>
      <c r="SNE89" s="853"/>
      <c r="SNF89" s="853"/>
      <c r="SNG89" s="853"/>
      <c r="SNH89" s="853"/>
      <c r="SNI89" s="853"/>
      <c r="SNJ89" s="853"/>
      <c r="SNK89" s="853"/>
      <c r="SNL89" s="853"/>
      <c r="SNM89" s="853"/>
      <c r="SNN89" s="853"/>
      <c r="SNO89" s="853"/>
      <c r="SNP89" s="853"/>
      <c r="SNQ89" s="853"/>
      <c r="SNR89" s="853"/>
      <c r="SNS89" s="853"/>
      <c r="SNT89" s="853"/>
      <c r="SNU89" s="853"/>
      <c r="SNV89" s="853"/>
      <c r="SNW89" s="853"/>
      <c r="SNX89" s="853"/>
      <c r="SNY89" s="853"/>
      <c r="SNZ89" s="853"/>
      <c r="SOA89" s="853"/>
      <c r="SOB89" s="853"/>
      <c r="SOC89" s="853"/>
      <c r="SOD89" s="853"/>
      <c r="SOE89" s="853"/>
      <c r="SOF89" s="853"/>
      <c r="SOG89" s="853"/>
      <c r="SOH89" s="853"/>
      <c r="SOI89" s="853"/>
      <c r="SOJ89" s="853"/>
      <c r="SOK89" s="853"/>
      <c r="SOL89" s="853"/>
      <c r="SOM89" s="853"/>
      <c r="SON89" s="853"/>
      <c r="SOO89" s="853"/>
      <c r="SOP89" s="853"/>
      <c r="SOQ89" s="853"/>
      <c r="SOR89" s="853"/>
      <c r="SOS89" s="853"/>
      <c r="SOT89" s="853"/>
      <c r="SOU89" s="853"/>
      <c r="SOV89" s="853"/>
      <c r="SOW89" s="853"/>
      <c r="SOX89" s="853"/>
      <c r="SOY89" s="853"/>
      <c r="SOZ89" s="853"/>
      <c r="SPA89" s="853"/>
      <c r="SPB89" s="853"/>
      <c r="SPC89" s="853"/>
      <c r="SPD89" s="853"/>
      <c r="SPE89" s="853"/>
      <c r="SPF89" s="853"/>
      <c r="SPG89" s="853"/>
      <c r="SPH89" s="853"/>
      <c r="SPI89" s="853"/>
      <c r="SPJ89" s="853"/>
      <c r="SPK89" s="853"/>
      <c r="SPL89" s="853"/>
      <c r="SPM89" s="853"/>
      <c r="SPN89" s="853"/>
      <c r="SPO89" s="853"/>
      <c r="SPP89" s="853"/>
      <c r="SPQ89" s="853"/>
      <c r="SPR89" s="853"/>
      <c r="SPS89" s="853"/>
      <c r="SPT89" s="853"/>
      <c r="SPU89" s="853"/>
      <c r="SPV89" s="853"/>
      <c r="SPW89" s="853"/>
      <c r="SPX89" s="853"/>
      <c r="SPY89" s="853"/>
      <c r="SPZ89" s="853"/>
      <c r="SQA89" s="853"/>
      <c r="SQB89" s="853"/>
      <c r="SQC89" s="853"/>
      <c r="SQD89" s="853"/>
      <c r="SQE89" s="853"/>
      <c r="SQF89" s="853"/>
      <c r="SQG89" s="853"/>
      <c r="SQH89" s="853"/>
      <c r="SQI89" s="853"/>
      <c r="SQJ89" s="853"/>
      <c r="SQK89" s="853"/>
      <c r="SQL89" s="853"/>
      <c r="SQM89" s="853"/>
      <c r="SQN89" s="853"/>
      <c r="SQO89" s="853"/>
      <c r="SQP89" s="853"/>
      <c r="SQQ89" s="853"/>
      <c r="SQR89" s="853"/>
      <c r="SQS89" s="853"/>
      <c r="SQT89" s="853"/>
      <c r="SQU89" s="853"/>
      <c r="SQV89" s="853"/>
      <c r="SQW89" s="853"/>
      <c r="SQX89" s="853"/>
      <c r="SQY89" s="853"/>
      <c r="SQZ89" s="853"/>
      <c r="SRA89" s="853"/>
      <c r="SRB89" s="853"/>
      <c r="SRC89" s="853"/>
      <c r="SRD89" s="853"/>
      <c r="SRE89" s="853"/>
      <c r="SRF89" s="853"/>
      <c r="SRG89" s="853"/>
      <c r="SRH89" s="853"/>
      <c r="SRI89" s="853"/>
      <c r="SRJ89" s="853"/>
      <c r="SRK89" s="853"/>
      <c r="SRL89" s="853"/>
      <c r="SRM89" s="853"/>
      <c r="SRN89" s="853"/>
      <c r="SRO89" s="853"/>
      <c r="SRP89" s="853"/>
      <c r="SRQ89" s="853"/>
      <c r="SRR89" s="853"/>
      <c r="SRS89" s="853"/>
      <c r="SRT89" s="853"/>
      <c r="SRU89" s="853"/>
      <c r="SRV89" s="853"/>
      <c r="SRW89" s="853"/>
      <c r="SRX89" s="853"/>
      <c r="SRY89" s="853"/>
      <c r="SRZ89" s="853"/>
      <c r="SSA89" s="853"/>
      <c r="SSB89" s="853"/>
      <c r="SSC89" s="853"/>
      <c r="SSD89" s="853"/>
      <c r="SSE89" s="853"/>
      <c r="SSF89" s="853"/>
      <c r="SSG89" s="853"/>
      <c r="SSH89" s="853"/>
      <c r="SSI89" s="853"/>
      <c r="SSJ89" s="853"/>
      <c r="SSK89" s="853"/>
      <c r="SSL89" s="853"/>
      <c r="SSM89" s="853"/>
      <c r="SSN89" s="853"/>
      <c r="SSO89" s="853"/>
      <c r="SSP89" s="853"/>
      <c r="SSQ89" s="853"/>
      <c r="SSR89" s="853"/>
      <c r="SSS89" s="853"/>
      <c r="SST89" s="853"/>
      <c r="SSU89" s="853"/>
      <c r="SSV89" s="853"/>
      <c r="SSW89" s="853"/>
      <c r="SSX89" s="853"/>
      <c r="SSY89" s="853"/>
      <c r="SSZ89" s="853"/>
      <c r="STA89" s="853"/>
      <c r="STB89" s="853"/>
      <c r="STC89" s="853"/>
      <c r="STD89" s="853"/>
      <c r="STE89" s="853"/>
      <c r="STF89" s="853"/>
      <c r="STG89" s="853"/>
      <c r="STH89" s="853"/>
      <c r="STI89" s="853"/>
      <c r="STJ89" s="853"/>
      <c r="STK89" s="853"/>
      <c r="STL89" s="853"/>
      <c r="STM89" s="853"/>
      <c r="STN89" s="853"/>
      <c r="STO89" s="853"/>
      <c r="STP89" s="853"/>
      <c r="STQ89" s="853"/>
      <c r="STR89" s="853"/>
      <c r="STS89" s="853"/>
      <c r="STT89" s="853"/>
      <c r="STU89" s="853"/>
      <c r="STV89" s="853"/>
      <c r="STW89" s="853"/>
      <c r="STX89" s="853"/>
      <c r="STY89" s="853"/>
      <c r="STZ89" s="853"/>
      <c r="SUA89" s="853"/>
      <c r="SUB89" s="853"/>
      <c r="SUC89" s="853"/>
      <c r="SUD89" s="853"/>
      <c r="SUE89" s="853"/>
      <c r="SUF89" s="853"/>
      <c r="SUG89" s="853"/>
      <c r="SUH89" s="853"/>
      <c r="SUI89" s="853"/>
      <c r="SUJ89" s="853"/>
      <c r="SUK89" s="853"/>
      <c r="SUL89" s="853"/>
      <c r="SUM89" s="853"/>
      <c r="SUN89" s="853"/>
      <c r="SUO89" s="853"/>
      <c r="SUP89" s="853"/>
      <c r="SUQ89" s="853"/>
      <c r="SUR89" s="853"/>
      <c r="SUS89" s="853"/>
      <c r="SUT89" s="853"/>
      <c r="SUU89" s="853"/>
      <c r="SUV89" s="853"/>
      <c r="SUW89" s="853"/>
      <c r="SUX89" s="853"/>
      <c r="SUY89" s="853"/>
      <c r="SUZ89" s="853"/>
      <c r="SVA89" s="853"/>
      <c r="SVB89" s="853"/>
      <c r="SVC89" s="853"/>
      <c r="SVD89" s="853"/>
      <c r="SVE89" s="853"/>
      <c r="SVF89" s="853"/>
      <c r="SVG89" s="853"/>
      <c r="SVH89" s="853"/>
      <c r="SVI89" s="853"/>
      <c r="SVJ89" s="853"/>
      <c r="SVK89" s="853"/>
      <c r="SVL89" s="853"/>
      <c r="SVM89" s="853"/>
      <c r="SVN89" s="853"/>
      <c r="SVO89" s="853"/>
      <c r="SVP89" s="853"/>
      <c r="SVQ89" s="853"/>
      <c r="SVR89" s="853"/>
      <c r="SVS89" s="853"/>
      <c r="SVT89" s="853"/>
      <c r="SVU89" s="853"/>
      <c r="SVV89" s="853"/>
      <c r="SVW89" s="853"/>
      <c r="SVX89" s="853"/>
      <c r="SVY89" s="853"/>
      <c r="SVZ89" s="853"/>
      <c r="SWA89" s="853"/>
      <c r="SWB89" s="853"/>
      <c r="SWC89" s="853"/>
      <c r="SWD89" s="853"/>
      <c r="SWE89" s="853"/>
      <c r="SWF89" s="853"/>
      <c r="SWG89" s="853"/>
      <c r="SWH89" s="853"/>
      <c r="SWI89" s="853"/>
      <c r="SWJ89" s="853"/>
      <c r="SWK89" s="853"/>
      <c r="SWL89" s="853"/>
      <c r="SWM89" s="853"/>
      <c r="SWN89" s="853"/>
      <c r="SWO89" s="853"/>
      <c r="SWP89" s="853"/>
      <c r="SWQ89" s="853"/>
      <c r="SWR89" s="853"/>
      <c r="SWS89" s="853"/>
      <c r="SWT89" s="853"/>
      <c r="SWU89" s="853"/>
      <c r="SWV89" s="853"/>
      <c r="SWW89" s="853"/>
      <c r="SWX89" s="853"/>
      <c r="SWY89" s="853"/>
      <c r="SWZ89" s="853"/>
      <c r="SXA89" s="853"/>
      <c r="SXB89" s="853"/>
      <c r="SXC89" s="853"/>
      <c r="SXD89" s="853"/>
      <c r="SXE89" s="853"/>
      <c r="SXF89" s="853"/>
      <c r="SXG89" s="853"/>
      <c r="SXH89" s="853"/>
      <c r="SXI89" s="853"/>
      <c r="SXJ89" s="853"/>
      <c r="SXK89" s="853"/>
      <c r="SXL89" s="853"/>
      <c r="SXM89" s="853"/>
      <c r="SXN89" s="853"/>
      <c r="SXO89" s="853"/>
      <c r="SXP89" s="853"/>
      <c r="SXQ89" s="853"/>
      <c r="SXR89" s="853"/>
      <c r="SXS89" s="853"/>
      <c r="SXT89" s="853"/>
      <c r="SXU89" s="853"/>
      <c r="SXV89" s="853"/>
      <c r="SXW89" s="853"/>
      <c r="SXX89" s="853"/>
      <c r="SXY89" s="853"/>
      <c r="SXZ89" s="853"/>
      <c r="SYA89" s="853"/>
      <c r="SYB89" s="853"/>
      <c r="SYC89" s="853"/>
      <c r="SYD89" s="853"/>
      <c r="SYE89" s="853"/>
      <c r="SYF89" s="853"/>
      <c r="SYG89" s="853"/>
      <c r="SYH89" s="853"/>
      <c r="SYI89" s="853"/>
      <c r="SYJ89" s="853"/>
      <c r="SYK89" s="853"/>
      <c r="SYL89" s="853"/>
      <c r="SYM89" s="853"/>
      <c r="SYN89" s="853"/>
      <c r="SYO89" s="853"/>
      <c r="SYP89" s="853"/>
      <c r="SYQ89" s="853"/>
      <c r="SYR89" s="853"/>
      <c r="SYS89" s="853"/>
      <c r="SYT89" s="853"/>
      <c r="SYU89" s="853"/>
      <c r="SYV89" s="853"/>
      <c r="SYW89" s="853"/>
      <c r="SYX89" s="853"/>
      <c r="SYY89" s="853"/>
      <c r="SYZ89" s="853"/>
      <c r="SZA89" s="853"/>
      <c r="SZB89" s="853"/>
      <c r="SZC89" s="853"/>
      <c r="SZD89" s="853"/>
      <c r="SZE89" s="853"/>
      <c r="SZF89" s="853"/>
      <c r="SZG89" s="853"/>
      <c r="SZH89" s="853"/>
      <c r="SZI89" s="853"/>
      <c r="SZJ89" s="853"/>
      <c r="SZK89" s="853"/>
      <c r="SZL89" s="853"/>
      <c r="SZM89" s="853"/>
      <c r="SZN89" s="853"/>
      <c r="SZO89" s="853"/>
      <c r="SZP89" s="853"/>
      <c r="SZQ89" s="853"/>
      <c r="SZR89" s="853"/>
      <c r="SZS89" s="853"/>
      <c r="SZT89" s="853"/>
      <c r="SZU89" s="853"/>
      <c r="SZV89" s="853"/>
      <c r="SZW89" s="853"/>
      <c r="SZX89" s="853"/>
      <c r="SZY89" s="853"/>
      <c r="SZZ89" s="853"/>
      <c r="TAA89" s="853"/>
      <c r="TAB89" s="853"/>
      <c r="TAC89" s="853"/>
      <c r="TAD89" s="853"/>
      <c r="TAE89" s="853"/>
      <c r="TAF89" s="853"/>
      <c r="TAG89" s="853"/>
      <c r="TAH89" s="853"/>
      <c r="TAI89" s="853"/>
      <c r="TAJ89" s="853"/>
      <c r="TAK89" s="853"/>
      <c r="TAL89" s="853"/>
      <c r="TAM89" s="853"/>
      <c r="TAN89" s="853"/>
      <c r="TAO89" s="853"/>
      <c r="TAP89" s="853"/>
      <c r="TAQ89" s="853"/>
      <c r="TAR89" s="853"/>
      <c r="TAS89" s="853"/>
      <c r="TAT89" s="853"/>
      <c r="TAU89" s="853"/>
      <c r="TAV89" s="853"/>
      <c r="TAW89" s="853"/>
      <c r="TAX89" s="853"/>
      <c r="TAY89" s="853"/>
      <c r="TAZ89" s="853"/>
      <c r="TBA89" s="853"/>
      <c r="TBB89" s="853"/>
      <c r="TBC89" s="853"/>
      <c r="TBD89" s="853"/>
      <c r="TBE89" s="853"/>
      <c r="TBF89" s="853"/>
      <c r="TBG89" s="853"/>
      <c r="TBH89" s="853"/>
      <c r="TBI89" s="853"/>
      <c r="TBJ89" s="853"/>
      <c r="TBK89" s="853"/>
      <c r="TBL89" s="853"/>
      <c r="TBM89" s="853"/>
      <c r="TBN89" s="853"/>
      <c r="TBO89" s="853"/>
      <c r="TBP89" s="853"/>
      <c r="TBQ89" s="853"/>
      <c r="TBR89" s="853"/>
      <c r="TBS89" s="853"/>
      <c r="TBT89" s="853"/>
      <c r="TBU89" s="853"/>
      <c r="TBV89" s="853"/>
      <c r="TBW89" s="853"/>
      <c r="TBX89" s="853"/>
      <c r="TBY89" s="853"/>
      <c r="TBZ89" s="853"/>
      <c r="TCA89" s="853"/>
      <c r="TCB89" s="853"/>
      <c r="TCC89" s="853"/>
      <c r="TCD89" s="853"/>
      <c r="TCE89" s="853"/>
      <c r="TCF89" s="853"/>
      <c r="TCG89" s="853"/>
      <c r="TCH89" s="853"/>
      <c r="TCI89" s="853"/>
      <c r="TCJ89" s="853"/>
      <c r="TCK89" s="853"/>
      <c r="TCL89" s="853"/>
      <c r="TCM89" s="853"/>
      <c r="TCN89" s="853"/>
      <c r="TCO89" s="853"/>
      <c r="TCP89" s="853"/>
      <c r="TCQ89" s="853"/>
      <c r="TCR89" s="853"/>
      <c r="TCS89" s="853"/>
      <c r="TCT89" s="853"/>
      <c r="TCU89" s="853"/>
      <c r="TCV89" s="853"/>
      <c r="TCW89" s="853"/>
      <c r="TCX89" s="853"/>
      <c r="TCY89" s="853"/>
      <c r="TCZ89" s="853"/>
      <c r="TDA89" s="853"/>
      <c r="TDB89" s="853"/>
      <c r="TDC89" s="853"/>
      <c r="TDD89" s="853"/>
      <c r="TDE89" s="853"/>
      <c r="TDF89" s="853"/>
      <c r="TDG89" s="853"/>
      <c r="TDH89" s="853"/>
      <c r="TDI89" s="853"/>
      <c r="TDJ89" s="853"/>
      <c r="TDK89" s="853"/>
      <c r="TDL89" s="853"/>
      <c r="TDM89" s="853"/>
      <c r="TDN89" s="853"/>
      <c r="TDO89" s="853"/>
      <c r="TDP89" s="853"/>
      <c r="TDQ89" s="853"/>
      <c r="TDR89" s="853"/>
      <c r="TDS89" s="853"/>
      <c r="TDT89" s="853"/>
      <c r="TDU89" s="853"/>
      <c r="TDV89" s="853"/>
      <c r="TDW89" s="853"/>
      <c r="TDX89" s="853"/>
      <c r="TDY89" s="853"/>
      <c r="TDZ89" s="853"/>
      <c r="TEA89" s="853"/>
      <c r="TEB89" s="853"/>
      <c r="TEC89" s="853"/>
      <c r="TED89" s="853"/>
      <c r="TEE89" s="853"/>
      <c r="TEF89" s="853"/>
      <c r="TEG89" s="853"/>
      <c r="TEH89" s="853"/>
      <c r="TEI89" s="853"/>
      <c r="TEJ89" s="853"/>
      <c r="TEK89" s="853"/>
      <c r="TEL89" s="853"/>
      <c r="TEM89" s="853"/>
      <c r="TEN89" s="853"/>
      <c r="TEO89" s="853"/>
      <c r="TEP89" s="853"/>
      <c r="TEQ89" s="853"/>
      <c r="TER89" s="853"/>
      <c r="TES89" s="853"/>
      <c r="TET89" s="853"/>
      <c r="TEU89" s="853"/>
      <c r="TEV89" s="853"/>
      <c r="TEW89" s="853"/>
      <c r="TEX89" s="853"/>
      <c r="TEY89" s="853"/>
      <c r="TEZ89" s="853"/>
      <c r="TFA89" s="853"/>
      <c r="TFB89" s="853"/>
      <c r="TFC89" s="853"/>
      <c r="TFD89" s="853"/>
      <c r="TFE89" s="853"/>
      <c r="TFF89" s="853"/>
      <c r="TFG89" s="853"/>
      <c r="TFH89" s="853"/>
      <c r="TFI89" s="853"/>
      <c r="TFJ89" s="853"/>
      <c r="TFK89" s="853"/>
      <c r="TFL89" s="853"/>
      <c r="TFM89" s="853"/>
      <c r="TFN89" s="853"/>
      <c r="TFO89" s="853"/>
      <c r="TFP89" s="853"/>
      <c r="TFQ89" s="853"/>
      <c r="TFR89" s="853"/>
      <c r="TFS89" s="853"/>
      <c r="TFT89" s="853"/>
      <c r="TFU89" s="853"/>
      <c r="TFV89" s="853"/>
      <c r="TFW89" s="853"/>
      <c r="TFX89" s="853"/>
      <c r="TFY89" s="853"/>
      <c r="TFZ89" s="853"/>
      <c r="TGA89" s="853"/>
      <c r="TGB89" s="853"/>
      <c r="TGC89" s="853"/>
      <c r="TGD89" s="853"/>
      <c r="TGE89" s="853"/>
      <c r="TGF89" s="853"/>
      <c r="TGG89" s="853"/>
      <c r="TGH89" s="853"/>
      <c r="TGI89" s="853"/>
      <c r="TGJ89" s="853"/>
      <c r="TGK89" s="853"/>
      <c r="TGL89" s="853"/>
      <c r="TGM89" s="853"/>
      <c r="TGN89" s="853"/>
      <c r="TGO89" s="853"/>
      <c r="TGP89" s="853"/>
      <c r="TGQ89" s="853"/>
      <c r="TGR89" s="853"/>
      <c r="TGS89" s="853"/>
      <c r="TGT89" s="853"/>
      <c r="TGU89" s="853"/>
      <c r="TGV89" s="853"/>
      <c r="TGW89" s="853"/>
      <c r="TGX89" s="853"/>
      <c r="TGY89" s="853"/>
      <c r="TGZ89" s="853"/>
      <c r="THA89" s="853"/>
      <c r="THB89" s="853"/>
      <c r="THC89" s="853"/>
      <c r="THD89" s="853"/>
      <c r="THE89" s="853"/>
      <c r="THF89" s="853"/>
      <c r="THG89" s="853"/>
      <c r="THH89" s="853"/>
      <c r="THI89" s="853"/>
      <c r="THJ89" s="853"/>
      <c r="THK89" s="853"/>
      <c r="THL89" s="853"/>
      <c r="THM89" s="853"/>
      <c r="THN89" s="853"/>
      <c r="THO89" s="853"/>
      <c r="THP89" s="853"/>
      <c r="THQ89" s="853"/>
      <c r="THR89" s="853"/>
      <c r="THS89" s="853"/>
      <c r="THT89" s="853"/>
      <c r="THU89" s="853"/>
      <c r="THV89" s="853"/>
      <c r="THW89" s="853"/>
      <c r="THX89" s="853"/>
      <c r="THY89" s="853"/>
      <c r="THZ89" s="853"/>
      <c r="TIA89" s="853"/>
      <c r="TIB89" s="853"/>
      <c r="TIC89" s="853"/>
      <c r="TID89" s="853"/>
      <c r="TIE89" s="853"/>
      <c r="TIF89" s="853"/>
      <c r="TIG89" s="853"/>
      <c r="TIH89" s="853"/>
      <c r="TII89" s="853"/>
      <c r="TIJ89" s="853"/>
      <c r="TIK89" s="853"/>
      <c r="TIL89" s="853"/>
      <c r="TIM89" s="853"/>
      <c r="TIN89" s="853"/>
      <c r="TIO89" s="853"/>
      <c r="TIP89" s="853"/>
      <c r="TIQ89" s="853"/>
      <c r="TIR89" s="853"/>
      <c r="TIS89" s="853"/>
      <c r="TIT89" s="853"/>
      <c r="TIU89" s="853"/>
      <c r="TIV89" s="853"/>
      <c r="TIW89" s="853"/>
      <c r="TIX89" s="853"/>
      <c r="TIY89" s="853"/>
      <c r="TIZ89" s="853"/>
      <c r="TJA89" s="853"/>
      <c r="TJB89" s="853"/>
      <c r="TJC89" s="853"/>
      <c r="TJD89" s="853"/>
      <c r="TJE89" s="853"/>
      <c r="TJF89" s="853"/>
      <c r="TJG89" s="853"/>
      <c r="TJH89" s="853"/>
      <c r="TJI89" s="853"/>
      <c r="TJJ89" s="853"/>
      <c r="TJK89" s="853"/>
      <c r="TJL89" s="853"/>
      <c r="TJM89" s="853"/>
      <c r="TJN89" s="853"/>
      <c r="TJO89" s="853"/>
      <c r="TJP89" s="853"/>
      <c r="TJQ89" s="853"/>
      <c r="TJR89" s="853"/>
      <c r="TJS89" s="853"/>
      <c r="TJT89" s="853"/>
      <c r="TJU89" s="853"/>
      <c r="TJV89" s="853"/>
      <c r="TJW89" s="853"/>
      <c r="TJX89" s="853"/>
      <c r="TJY89" s="853"/>
      <c r="TJZ89" s="853"/>
      <c r="TKA89" s="853"/>
      <c r="TKB89" s="853"/>
      <c r="TKC89" s="853"/>
      <c r="TKD89" s="853"/>
      <c r="TKE89" s="853"/>
      <c r="TKF89" s="853"/>
      <c r="TKG89" s="853"/>
      <c r="TKH89" s="853"/>
      <c r="TKI89" s="853"/>
      <c r="TKJ89" s="853"/>
      <c r="TKK89" s="853"/>
      <c r="TKL89" s="853"/>
      <c r="TKM89" s="853"/>
      <c r="TKN89" s="853"/>
      <c r="TKO89" s="853"/>
      <c r="TKP89" s="853"/>
      <c r="TKQ89" s="853"/>
      <c r="TKR89" s="853"/>
      <c r="TKS89" s="853"/>
      <c r="TKT89" s="853"/>
      <c r="TKU89" s="853"/>
      <c r="TKV89" s="853"/>
      <c r="TKW89" s="853"/>
      <c r="TKX89" s="853"/>
      <c r="TKY89" s="853"/>
      <c r="TKZ89" s="853"/>
      <c r="TLA89" s="853"/>
      <c r="TLB89" s="853"/>
      <c r="TLC89" s="853"/>
      <c r="TLD89" s="853"/>
      <c r="TLE89" s="853"/>
      <c r="TLF89" s="853"/>
      <c r="TLG89" s="853"/>
      <c r="TLH89" s="853"/>
      <c r="TLI89" s="853"/>
      <c r="TLJ89" s="853"/>
      <c r="TLK89" s="853"/>
      <c r="TLL89" s="853"/>
      <c r="TLM89" s="853"/>
      <c r="TLN89" s="853"/>
      <c r="TLO89" s="853"/>
      <c r="TLP89" s="853"/>
      <c r="TLQ89" s="853"/>
      <c r="TLR89" s="853"/>
      <c r="TLS89" s="853"/>
      <c r="TLT89" s="853"/>
      <c r="TLU89" s="853"/>
      <c r="TLV89" s="853"/>
      <c r="TLW89" s="853"/>
      <c r="TLX89" s="853"/>
      <c r="TLY89" s="853"/>
      <c r="TLZ89" s="853"/>
      <c r="TMA89" s="853"/>
      <c r="TMB89" s="853"/>
      <c r="TMC89" s="853"/>
      <c r="TMD89" s="853"/>
      <c r="TME89" s="853"/>
      <c r="TMF89" s="853"/>
      <c r="TMG89" s="853"/>
      <c r="TMH89" s="853"/>
      <c r="TMI89" s="853"/>
      <c r="TMJ89" s="853"/>
      <c r="TMK89" s="853"/>
      <c r="TML89" s="853"/>
      <c r="TMM89" s="853"/>
      <c r="TMN89" s="853"/>
      <c r="TMO89" s="853"/>
      <c r="TMP89" s="853"/>
      <c r="TMQ89" s="853"/>
      <c r="TMR89" s="853"/>
      <c r="TMS89" s="853"/>
      <c r="TMT89" s="853"/>
      <c r="TMU89" s="853"/>
      <c r="TMV89" s="853"/>
      <c r="TMW89" s="853"/>
      <c r="TMX89" s="853"/>
      <c r="TMY89" s="853"/>
      <c r="TMZ89" s="853"/>
      <c r="TNA89" s="853"/>
      <c r="TNB89" s="853"/>
      <c r="TNC89" s="853"/>
      <c r="TND89" s="853"/>
      <c r="TNE89" s="853"/>
      <c r="TNF89" s="853"/>
      <c r="TNG89" s="853"/>
      <c r="TNH89" s="853"/>
      <c r="TNI89" s="853"/>
      <c r="TNJ89" s="853"/>
      <c r="TNK89" s="853"/>
      <c r="TNL89" s="853"/>
      <c r="TNM89" s="853"/>
      <c r="TNN89" s="853"/>
      <c r="TNO89" s="853"/>
      <c r="TNP89" s="853"/>
      <c r="TNQ89" s="853"/>
      <c r="TNR89" s="853"/>
      <c r="TNS89" s="853"/>
      <c r="TNT89" s="853"/>
      <c r="TNU89" s="853"/>
      <c r="TNV89" s="853"/>
      <c r="TNW89" s="853"/>
      <c r="TNX89" s="853"/>
      <c r="TNY89" s="853"/>
      <c r="TNZ89" s="853"/>
      <c r="TOA89" s="853"/>
      <c r="TOB89" s="853"/>
      <c r="TOC89" s="853"/>
      <c r="TOD89" s="853"/>
      <c r="TOE89" s="853"/>
      <c r="TOF89" s="853"/>
      <c r="TOG89" s="853"/>
      <c r="TOH89" s="853"/>
      <c r="TOI89" s="853"/>
      <c r="TOJ89" s="853"/>
      <c r="TOK89" s="853"/>
      <c r="TOL89" s="853"/>
      <c r="TOM89" s="853"/>
      <c r="TON89" s="853"/>
      <c r="TOO89" s="853"/>
      <c r="TOP89" s="853"/>
      <c r="TOQ89" s="853"/>
      <c r="TOR89" s="853"/>
      <c r="TOS89" s="853"/>
      <c r="TOT89" s="853"/>
      <c r="TOU89" s="853"/>
      <c r="TOV89" s="853"/>
      <c r="TOW89" s="853"/>
      <c r="TOX89" s="853"/>
      <c r="TOY89" s="853"/>
      <c r="TOZ89" s="853"/>
      <c r="TPA89" s="853"/>
      <c r="TPB89" s="853"/>
      <c r="TPC89" s="853"/>
      <c r="TPD89" s="853"/>
      <c r="TPE89" s="853"/>
      <c r="TPF89" s="853"/>
      <c r="TPG89" s="853"/>
      <c r="TPH89" s="853"/>
      <c r="TPI89" s="853"/>
      <c r="TPJ89" s="853"/>
      <c r="TPK89" s="853"/>
      <c r="TPL89" s="853"/>
      <c r="TPM89" s="853"/>
      <c r="TPN89" s="853"/>
      <c r="TPO89" s="853"/>
      <c r="TPP89" s="853"/>
      <c r="TPQ89" s="853"/>
      <c r="TPR89" s="853"/>
      <c r="TPS89" s="853"/>
      <c r="TPT89" s="853"/>
      <c r="TPU89" s="853"/>
      <c r="TPV89" s="853"/>
      <c r="TPW89" s="853"/>
      <c r="TPX89" s="853"/>
      <c r="TPY89" s="853"/>
      <c r="TPZ89" s="853"/>
      <c r="TQA89" s="853"/>
      <c r="TQB89" s="853"/>
      <c r="TQC89" s="853"/>
      <c r="TQD89" s="853"/>
      <c r="TQE89" s="853"/>
      <c r="TQF89" s="853"/>
      <c r="TQG89" s="853"/>
      <c r="TQH89" s="853"/>
      <c r="TQI89" s="853"/>
      <c r="TQJ89" s="853"/>
      <c r="TQK89" s="853"/>
      <c r="TQL89" s="853"/>
      <c r="TQM89" s="853"/>
      <c r="TQN89" s="853"/>
      <c r="TQO89" s="853"/>
      <c r="TQP89" s="853"/>
      <c r="TQQ89" s="853"/>
      <c r="TQR89" s="853"/>
      <c r="TQS89" s="853"/>
      <c r="TQT89" s="853"/>
      <c r="TQU89" s="853"/>
      <c r="TQV89" s="853"/>
      <c r="TQW89" s="853"/>
      <c r="TQX89" s="853"/>
      <c r="TQY89" s="853"/>
      <c r="TQZ89" s="853"/>
      <c r="TRA89" s="853"/>
      <c r="TRB89" s="853"/>
      <c r="TRC89" s="853"/>
      <c r="TRD89" s="853"/>
      <c r="TRE89" s="853"/>
      <c r="TRF89" s="853"/>
      <c r="TRG89" s="853"/>
      <c r="TRH89" s="853"/>
      <c r="TRI89" s="853"/>
      <c r="TRJ89" s="853"/>
      <c r="TRK89" s="853"/>
      <c r="TRL89" s="853"/>
      <c r="TRM89" s="853"/>
      <c r="TRN89" s="853"/>
      <c r="TRO89" s="853"/>
      <c r="TRP89" s="853"/>
      <c r="TRQ89" s="853"/>
      <c r="TRR89" s="853"/>
      <c r="TRS89" s="853"/>
      <c r="TRT89" s="853"/>
      <c r="TRU89" s="853"/>
      <c r="TRV89" s="853"/>
      <c r="TRW89" s="853"/>
      <c r="TRX89" s="853"/>
      <c r="TRY89" s="853"/>
      <c r="TRZ89" s="853"/>
      <c r="TSA89" s="853"/>
      <c r="TSB89" s="853"/>
      <c r="TSC89" s="853"/>
      <c r="TSD89" s="853"/>
      <c r="TSE89" s="853"/>
      <c r="TSF89" s="853"/>
      <c r="TSG89" s="853"/>
      <c r="TSH89" s="853"/>
      <c r="TSI89" s="853"/>
      <c r="TSJ89" s="853"/>
      <c r="TSK89" s="853"/>
      <c r="TSL89" s="853"/>
      <c r="TSM89" s="853"/>
      <c r="TSN89" s="853"/>
      <c r="TSO89" s="853"/>
      <c r="TSP89" s="853"/>
      <c r="TSQ89" s="853"/>
      <c r="TSR89" s="853"/>
      <c r="TSS89" s="853"/>
      <c r="TST89" s="853"/>
      <c r="TSU89" s="853"/>
      <c r="TSV89" s="853"/>
      <c r="TSW89" s="853"/>
      <c r="TSX89" s="853"/>
      <c r="TSY89" s="853"/>
      <c r="TSZ89" s="853"/>
      <c r="TTA89" s="853"/>
      <c r="TTB89" s="853"/>
      <c r="TTC89" s="853"/>
      <c r="TTD89" s="853"/>
      <c r="TTE89" s="853"/>
      <c r="TTF89" s="853"/>
      <c r="TTG89" s="853"/>
      <c r="TTH89" s="853"/>
      <c r="TTI89" s="853"/>
      <c r="TTJ89" s="853"/>
      <c r="TTK89" s="853"/>
      <c r="TTL89" s="853"/>
      <c r="TTM89" s="853"/>
      <c r="TTN89" s="853"/>
      <c r="TTO89" s="853"/>
      <c r="TTP89" s="853"/>
      <c r="TTQ89" s="853"/>
      <c r="TTR89" s="853"/>
      <c r="TTS89" s="853"/>
      <c r="TTT89" s="853"/>
      <c r="TTU89" s="853"/>
      <c r="TTV89" s="853"/>
      <c r="TTW89" s="853"/>
      <c r="TTX89" s="853"/>
      <c r="TTY89" s="853"/>
      <c r="TTZ89" s="853"/>
      <c r="TUA89" s="853"/>
      <c r="TUB89" s="853"/>
      <c r="TUC89" s="853"/>
      <c r="TUD89" s="853"/>
      <c r="TUE89" s="853"/>
      <c r="TUF89" s="853"/>
      <c r="TUG89" s="853"/>
      <c r="TUH89" s="853"/>
      <c r="TUI89" s="853"/>
      <c r="TUJ89" s="853"/>
      <c r="TUK89" s="853"/>
      <c r="TUL89" s="853"/>
      <c r="TUM89" s="853"/>
      <c r="TUN89" s="853"/>
      <c r="TUO89" s="853"/>
      <c r="TUP89" s="853"/>
      <c r="TUQ89" s="853"/>
      <c r="TUR89" s="853"/>
      <c r="TUS89" s="853"/>
      <c r="TUT89" s="853"/>
      <c r="TUU89" s="853"/>
      <c r="TUV89" s="853"/>
      <c r="TUW89" s="853"/>
      <c r="TUX89" s="853"/>
      <c r="TUY89" s="853"/>
      <c r="TUZ89" s="853"/>
      <c r="TVA89" s="853"/>
      <c r="TVB89" s="853"/>
      <c r="TVC89" s="853"/>
      <c r="TVD89" s="853"/>
      <c r="TVE89" s="853"/>
      <c r="TVF89" s="853"/>
      <c r="TVG89" s="853"/>
      <c r="TVH89" s="853"/>
      <c r="TVI89" s="853"/>
      <c r="TVJ89" s="853"/>
      <c r="TVK89" s="853"/>
      <c r="TVL89" s="853"/>
      <c r="TVM89" s="853"/>
      <c r="TVN89" s="853"/>
      <c r="TVO89" s="853"/>
      <c r="TVP89" s="853"/>
      <c r="TVQ89" s="853"/>
      <c r="TVR89" s="853"/>
      <c r="TVS89" s="853"/>
      <c r="TVT89" s="853"/>
      <c r="TVU89" s="853"/>
      <c r="TVV89" s="853"/>
      <c r="TVW89" s="853"/>
      <c r="TVX89" s="853"/>
      <c r="TVY89" s="853"/>
      <c r="TVZ89" s="853"/>
      <c r="TWA89" s="853"/>
      <c r="TWB89" s="853"/>
      <c r="TWC89" s="853"/>
      <c r="TWD89" s="853"/>
      <c r="TWE89" s="853"/>
      <c r="TWF89" s="853"/>
      <c r="TWG89" s="853"/>
      <c r="TWH89" s="853"/>
      <c r="TWI89" s="853"/>
      <c r="TWJ89" s="853"/>
      <c r="TWK89" s="853"/>
      <c r="TWL89" s="853"/>
      <c r="TWM89" s="853"/>
      <c r="TWN89" s="853"/>
      <c r="TWO89" s="853"/>
      <c r="TWP89" s="853"/>
      <c r="TWQ89" s="853"/>
      <c r="TWR89" s="853"/>
      <c r="TWS89" s="853"/>
      <c r="TWT89" s="853"/>
      <c r="TWU89" s="853"/>
      <c r="TWV89" s="853"/>
      <c r="TWW89" s="853"/>
      <c r="TWX89" s="853"/>
      <c r="TWY89" s="853"/>
      <c r="TWZ89" s="853"/>
      <c r="TXA89" s="853"/>
      <c r="TXB89" s="853"/>
      <c r="TXC89" s="853"/>
      <c r="TXD89" s="853"/>
      <c r="TXE89" s="853"/>
      <c r="TXF89" s="853"/>
      <c r="TXG89" s="853"/>
      <c r="TXH89" s="853"/>
      <c r="TXI89" s="853"/>
      <c r="TXJ89" s="853"/>
      <c r="TXK89" s="853"/>
      <c r="TXL89" s="853"/>
      <c r="TXM89" s="853"/>
      <c r="TXN89" s="853"/>
      <c r="TXO89" s="853"/>
      <c r="TXP89" s="853"/>
      <c r="TXQ89" s="853"/>
      <c r="TXR89" s="853"/>
      <c r="TXS89" s="853"/>
      <c r="TXT89" s="853"/>
      <c r="TXU89" s="853"/>
      <c r="TXV89" s="853"/>
      <c r="TXW89" s="853"/>
      <c r="TXX89" s="853"/>
      <c r="TXY89" s="853"/>
      <c r="TXZ89" s="853"/>
      <c r="TYA89" s="853"/>
      <c r="TYB89" s="853"/>
      <c r="TYC89" s="853"/>
      <c r="TYD89" s="853"/>
      <c r="TYE89" s="853"/>
      <c r="TYF89" s="853"/>
      <c r="TYG89" s="853"/>
      <c r="TYH89" s="853"/>
      <c r="TYI89" s="853"/>
      <c r="TYJ89" s="853"/>
      <c r="TYK89" s="853"/>
      <c r="TYL89" s="853"/>
      <c r="TYM89" s="853"/>
      <c r="TYN89" s="853"/>
      <c r="TYO89" s="853"/>
      <c r="TYP89" s="853"/>
      <c r="TYQ89" s="853"/>
      <c r="TYR89" s="853"/>
      <c r="TYS89" s="853"/>
      <c r="TYT89" s="853"/>
      <c r="TYU89" s="853"/>
      <c r="TYV89" s="853"/>
      <c r="TYW89" s="853"/>
      <c r="TYX89" s="853"/>
      <c r="TYY89" s="853"/>
      <c r="TYZ89" s="853"/>
      <c r="TZA89" s="853"/>
      <c r="TZB89" s="853"/>
      <c r="TZC89" s="853"/>
      <c r="TZD89" s="853"/>
      <c r="TZE89" s="853"/>
      <c r="TZF89" s="853"/>
      <c r="TZG89" s="853"/>
      <c r="TZH89" s="853"/>
      <c r="TZI89" s="853"/>
      <c r="TZJ89" s="853"/>
      <c r="TZK89" s="853"/>
      <c r="TZL89" s="853"/>
      <c r="TZM89" s="853"/>
      <c r="TZN89" s="853"/>
      <c r="TZO89" s="853"/>
      <c r="TZP89" s="853"/>
      <c r="TZQ89" s="853"/>
      <c r="TZR89" s="853"/>
      <c r="TZS89" s="853"/>
      <c r="TZT89" s="853"/>
      <c r="TZU89" s="853"/>
      <c r="TZV89" s="853"/>
      <c r="TZW89" s="853"/>
      <c r="TZX89" s="853"/>
      <c r="TZY89" s="853"/>
      <c r="TZZ89" s="853"/>
      <c r="UAA89" s="853"/>
      <c r="UAB89" s="853"/>
      <c r="UAC89" s="853"/>
      <c r="UAD89" s="853"/>
      <c r="UAE89" s="853"/>
      <c r="UAF89" s="853"/>
      <c r="UAG89" s="853"/>
      <c r="UAH89" s="853"/>
      <c r="UAI89" s="853"/>
      <c r="UAJ89" s="853"/>
      <c r="UAK89" s="853"/>
      <c r="UAL89" s="853"/>
      <c r="UAM89" s="853"/>
      <c r="UAN89" s="853"/>
      <c r="UAO89" s="853"/>
      <c r="UAP89" s="853"/>
      <c r="UAQ89" s="853"/>
      <c r="UAR89" s="853"/>
      <c r="UAS89" s="853"/>
      <c r="UAT89" s="853"/>
      <c r="UAU89" s="853"/>
      <c r="UAV89" s="853"/>
      <c r="UAW89" s="853"/>
      <c r="UAX89" s="853"/>
      <c r="UAY89" s="853"/>
      <c r="UAZ89" s="853"/>
      <c r="UBA89" s="853"/>
      <c r="UBB89" s="853"/>
      <c r="UBC89" s="853"/>
      <c r="UBD89" s="853"/>
      <c r="UBE89" s="853"/>
      <c r="UBF89" s="853"/>
      <c r="UBG89" s="853"/>
      <c r="UBH89" s="853"/>
      <c r="UBI89" s="853"/>
      <c r="UBJ89" s="853"/>
      <c r="UBK89" s="853"/>
      <c r="UBL89" s="853"/>
      <c r="UBM89" s="853"/>
      <c r="UBN89" s="853"/>
      <c r="UBO89" s="853"/>
      <c r="UBP89" s="853"/>
      <c r="UBQ89" s="853"/>
      <c r="UBR89" s="853"/>
      <c r="UBS89" s="853"/>
      <c r="UBT89" s="853"/>
      <c r="UBU89" s="853"/>
      <c r="UBV89" s="853"/>
      <c r="UBW89" s="853"/>
      <c r="UBX89" s="853"/>
      <c r="UBY89" s="853"/>
      <c r="UBZ89" s="853"/>
      <c r="UCA89" s="853"/>
      <c r="UCB89" s="853"/>
      <c r="UCC89" s="853"/>
      <c r="UCD89" s="853"/>
      <c r="UCE89" s="853"/>
      <c r="UCF89" s="853"/>
      <c r="UCG89" s="853"/>
      <c r="UCH89" s="853"/>
      <c r="UCI89" s="853"/>
      <c r="UCJ89" s="853"/>
      <c r="UCK89" s="853"/>
      <c r="UCL89" s="853"/>
      <c r="UCM89" s="853"/>
      <c r="UCN89" s="853"/>
      <c r="UCO89" s="853"/>
      <c r="UCP89" s="853"/>
      <c r="UCQ89" s="853"/>
      <c r="UCR89" s="853"/>
      <c r="UCS89" s="853"/>
      <c r="UCT89" s="853"/>
      <c r="UCU89" s="853"/>
      <c r="UCV89" s="853"/>
      <c r="UCW89" s="853"/>
      <c r="UCX89" s="853"/>
      <c r="UCY89" s="853"/>
      <c r="UCZ89" s="853"/>
      <c r="UDA89" s="853"/>
      <c r="UDB89" s="853"/>
      <c r="UDC89" s="853"/>
      <c r="UDD89" s="853"/>
      <c r="UDE89" s="853"/>
      <c r="UDF89" s="853"/>
      <c r="UDG89" s="853"/>
      <c r="UDH89" s="853"/>
      <c r="UDI89" s="853"/>
      <c r="UDJ89" s="853"/>
      <c r="UDK89" s="853"/>
      <c r="UDL89" s="853"/>
      <c r="UDM89" s="853"/>
      <c r="UDN89" s="853"/>
      <c r="UDO89" s="853"/>
      <c r="UDP89" s="853"/>
      <c r="UDQ89" s="853"/>
      <c r="UDR89" s="853"/>
      <c r="UDS89" s="853"/>
      <c r="UDT89" s="853"/>
      <c r="UDU89" s="853"/>
      <c r="UDV89" s="853"/>
      <c r="UDW89" s="853"/>
      <c r="UDX89" s="853"/>
      <c r="UDY89" s="853"/>
      <c r="UDZ89" s="853"/>
      <c r="UEA89" s="853"/>
      <c r="UEB89" s="853"/>
      <c r="UEC89" s="853"/>
      <c r="UED89" s="853"/>
      <c r="UEE89" s="853"/>
      <c r="UEF89" s="853"/>
      <c r="UEG89" s="853"/>
      <c r="UEH89" s="853"/>
      <c r="UEI89" s="853"/>
      <c r="UEJ89" s="853"/>
      <c r="UEK89" s="853"/>
      <c r="UEL89" s="853"/>
      <c r="UEM89" s="853"/>
      <c r="UEN89" s="853"/>
      <c r="UEO89" s="853"/>
      <c r="UEP89" s="853"/>
      <c r="UEQ89" s="853"/>
      <c r="UER89" s="853"/>
      <c r="UES89" s="853"/>
      <c r="UET89" s="853"/>
      <c r="UEU89" s="853"/>
      <c r="UEV89" s="853"/>
      <c r="UEW89" s="853"/>
      <c r="UEX89" s="853"/>
      <c r="UEY89" s="853"/>
      <c r="UEZ89" s="853"/>
      <c r="UFA89" s="853"/>
      <c r="UFB89" s="853"/>
      <c r="UFC89" s="853"/>
      <c r="UFD89" s="853"/>
      <c r="UFE89" s="853"/>
      <c r="UFF89" s="853"/>
      <c r="UFG89" s="853"/>
      <c r="UFH89" s="853"/>
      <c r="UFI89" s="853"/>
      <c r="UFJ89" s="853"/>
      <c r="UFK89" s="853"/>
      <c r="UFL89" s="853"/>
      <c r="UFM89" s="853"/>
      <c r="UFN89" s="853"/>
      <c r="UFO89" s="853"/>
      <c r="UFP89" s="853"/>
      <c r="UFQ89" s="853"/>
      <c r="UFR89" s="853"/>
      <c r="UFS89" s="853"/>
      <c r="UFT89" s="853"/>
      <c r="UFU89" s="853"/>
      <c r="UFV89" s="853"/>
      <c r="UFW89" s="853"/>
      <c r="UFX89" s="853"/>
      <c r="UFY89" s="853"/>
      <c r="UFZ89" s="853"/>
      <c r="UGA89" s="853"/>
      <c r="UGB89" s="853"/>
      <c r="UGC89" s="853"/>
      <c r="UGD89" s="853"/>
      <c r="UGE89" s="853"/>
      <c r="UGF89" s="853"/>
      <c r="UGG89" s="853"/>
      <c r="UGH89" s="853"/>
      <c r="UGI89" s="853"/>
      <c r="UGJ89" s="853"/>
      <c r="UGK89" s="853"/>
      <c r="UGL89" s="853"/>
      <c r="UGM89" s="853"/>
      <c r="UGN89" s="853"/>
      <c r="UGO89" s="853"/>
      <c r="UGP89" s="853"/>
      <c r="UGQ89" s="853"/>
      <c r="UGR89" s="853"/>
      <c r="UGS89" s="853"/>
      <c r="UGT89" s="853"/>
      <c r="UGU89" s="853"/>
      <c r="UGV89" s="853"/>
      <c r="UGW89" s="853"/>
      <c r="UGX89" s="853"/>
      <c r="UGY89" s="853"/>
      <c r="UGZ89" s="853"/>
      <c r="UHA89" s="853"/>
      <c r="UHB89" s="853"/>
      <c r="UHC89" s="853"/>
      <c r="UHD89" s="853"/>
      <c r="UHE89" s="853"/>
      <c r="UHF89" s="853"/>
      <c r="UHG89" s="853"/>
      <c r="UHH89" s="853"/>
      <c r="UHI89" s="853"/>
      <c r="UHJ89" s="853"/>
      <c r="UHK89" s="853"/>
      <c r="UHL89" s="853"/>
      <c r="UHM89" s="853"/>
      <c r="UHN89" s="853"/>
      <c r="UHO89" s="853"/>
      <c r="UHP89" s="853"/>
      <c r="UHQ89" s="853"/>
      <c r="UHR89" s="853"/>
      <c r="UHS89" s="853"/>
      <c r="UHT89" s="853"/>
      <c r="UHU89" s="853"/>
      <c r="UHV89" s="853"/>
      <c r="UHW89" s="853"/>
      <c r="UHX89" s="853"/>
      <c r="UHY89" s="853"/>
      <c r="UHZ89" s="853"/>
      <c r="UIA89" s="853"/>
      <c r="UIB89" s="853"/>
      <c r="UIC89" s="853"/>
      <c r="UID89" s="853"/>
      <c r="UIE89" s="853"/>
      <c r="UIF89" s="853"/>
      <c r="UIG89" s="853"/>
      <c r="UIH89" s="853"/>
      <c r="UII89" s="853"/>
      <c r="UIJ89" s="853"/>
      <c r="UIK89" s="853"/>
      <c r="UIL89" s="853"/>
      <c r="UIM89" s="853"/>
      <c r="UIN89" s="853"/>
      <c r="UIO89" s="853"/>
      <c r="UIP89" s="853"/>
      <c r="UIQ89" s="853"/>
      <c r="UIR89" s="853"/>
      <c r="UIS89" s="853"/>
      <c r="UIT89" s="853"/>
      <c r="UIU89" s="853"/>
      <c r="UIV89" s="853"/>
      <c r="UIW89" s="853"/>
      <c r="UIX89" s="853"/>
      <c r="UIY89" s="853"/>
      <c r="UIZ89" s="853"/>
      <c r="UJA89" s="853"/>
      <c r="UJB89" s="853"/>
      <c r="UJC89" s="853"/>
      <c r="UJD89" s="853"/>
      <c r="UJE89" s="853"/>
      <c r="UJF89" s="853"/>
      <c r="UJG89" s="853"/>
      <c r="UJH89" s="853"/>
      <c r="UJI89" s="853"/>
      <c r="UJJ89" s="853"/>
      <c r="UJK89" s="853"/>
      <c r="UJL89" s="853"/>
      <c r="UJM89" s="853"/>
      <c r="UJN89" s="853"/>
      <c r="UJO89" s="853"/>
      <c r="UJP89" s="853"/>
      <c r="UJQ89" s="853"/>
      <c r="UJR89" s="853"/>
      <c r="UJS89" s="853"/>
      <c r="UJT89" s="853"/>
      <c r="UJU89" s="853"/>
      <c r="UJV89" s="853"/>
      <c r="UJW89" s="853"/>
      <c r="UJX89" s="853"/>
      <c r="UJY89" s="853"/>
      <c r="UJZ89" s="853"/>
      <c r="UKA89" s="853"/>
      <c r="UKB89" s="853"/>
      <c r="UKC89" s="853"/>
      <c r="UKD89" s="853"/>
      <c r="UKE89" s="853"/>
      <c r="UKF89" s="853"/>
      <c r="UKG89" s="853"/>
      <c r="UKH89" s="853"/>
      <c r="UKI89" s="853"/>
      <c r="UKJ89" s="853"/>
      <c r="UKK89" s="853"/>
      <c r="UKL89" s="853"/>
      <c r="UKM89" s="853"/>
      <c r="UKN89" s="853"/>
      <c r="UKO89" s="853"/>
      <c r="UKP89" s="853"/>
      <c r="UKQ89" s="853"/>
      <c r="UKR89" s="853"/>
      <c r="UKS89" s="853"/>
      <c r="UKT89" s="853"/>
      <c r="UKU89" s="853"/>
      <c r="UKV89" s="853"/>
      <c r="UKW89" s="853"/>
      <c r="UKX89" s="853"/>
      <c r="UKY89" s="853"/>
      <c r="UKZ89" s="853"/>
      <c r="ULA89" s="853"/>
      <c r="ULB89" s="853"/>
      <c r="ULC89" s="853"/>
      <c r="ULD89" s="853"/>
      <c r="ULE89" s="853"/>
      <c r="ULF89" s="853"/>
      <c r="ULG89" s="853"/>
      <c r="ULH89" s="853"/>
      <c r="ULI89" s="853"/>
      <c r="ULJ89" s="853"/>
      <c r="ULK89" s="853"/>
      <c r="ULL89" s="853"/>
      <c r="ULM89" s="853"/>
      <c r="ULN89" s="853"/>
      <c r="ULO89" s="853"/>
      <c r="ULP89" s="853"/>
      <c r="ULQ89" s="853"/>
      <c r="ULR89" s="853"/>
      <c r="ULS89" s="853"/>
      <c r="ULT89" s="853"/>
      <c r="ULU89" s="853"/>
      <c r="ULV89" s="853"/>
      <c r="ULW89" s="853"/>
      <c r="ULX89" s="853"/>
      <c r="ULY89" s="853"/>
      <c r="ULZ89" s="853"/>
      <c r="UMA89" s="853"/>
      <c r="UMB89" s="853"/>
      <c r="UMC89" s="853"/>
      <c r="UMD89" s="853"/>
      <c r="UME89" s="853"/>
      <c r="UMF89" s="853"/>
      <c r="UMG89" s="853"/>
      <c r="UMH89" s="853"/>
      <c r="UMI89" s="853"/>
      <c r="UMJ89" s="853"/>
      <c r="UMK89" s="853"/>
      <c r="UML89" s="853"/>
      <c r="UMM89" s="853"/>
      <c r="UMN89" s="853"/>
      <c r="UMO89" s="853"/>
      <c r="UMP89" s="853"/>
      <c r="UMQ89" s="853"/>
      <c r="UMR89" s="853"/>
      <c r="UMS89" s="853"/>
      <c r="UMT89" s="853"/>
      <c r="UMU89" s="853"/>
      <c r="UMV89" s="853"/>
      <c r="UMW89" s="853"/>
      <c r="UMX89" s="853"/>
      <c r="UMY89" s="853"/>
      <c r="UMZ89" s="853"/>
      <c r="UNA89" s="853"/>
      <c r="UNB89" s="853"/>
      <c r="UNC89" s="853"/>
      <c r="UND89" s="853"/>
      <c r="UNE89" s="853"/>
      <c r="UNF89" s="853"/>
      <c r="UNG89" s="853"/>
      <c r="UNH89" s="853"/>
      <c r="UNI89" s="853"/>
      <c r="UNJ89" s="853"/>
      <c r="UNK89" s="853"/>
      <c r="UNL89" s="853"/>
      <c r="UNM89" s="853"/>
      <c r="UNN89" s="853"/>
      <c r="UNO89" s="853"/>
      <c r="UNP89" s="853"/>
      <c r="UNQ89" s="853"/>
      <c r="UNR89" s="853"/>
      <c r="UNS89" s="853"/>
      <c r="UNT89" s="853"/>
      <c r="UNU89" s="853"/>
      <c r="UNV89" s="853"/>
      <c r="UNW89" s="853"/>
      <c r="UNX89" s="853"/>
      <c r="UNY89" s="853"/>
      <c r="UNZ89" s="853"/>
      <c r="UOA89" s="853"/>
      <c r="UOB89" s="853"/>
      <c r="UOC89" s="853"/>
      <c r="UOD89" s="853"/>
      <c r="UOE89" s="853"/>
      <c r="UOF89" s="853"/>
      <c r="UOG89" s="853"/>
      <c r="UOH89" s="853"/>
      <c r="UOI89" s="853"/>
      <c r="UOJ89" s="853"/>
      <c r="UOK89" s="853"/>
      <c r="UOL89" s="853"/>
      <c r="UOM89" s="853"/>
      <c r="UON89" s="853"/>
      <c r="UOO89" s="853"/>
      <c r="UOP89" s="853"/>
      <c r="UOQ89" s="853"/>
      <c r="UOR89" s="853"/>
      <c r="UOS89" s="853"/>
      <c r="UOT89" s="853"/>
      <c r="UOU89" s="853"/>
      <c r="UOV89" s="853"/>
      <c r="UOW89" s="853"/>
      <c r="UOX89" s="853"/>
      <c r="UOY89" s="853"/>
      <c r="UOZ89" s="853"/>
      <c r="UPA89" s="853"/>
      <c r="UPB89" s="853"/>
      <c r="UPC89" s="853"/>
      <c r="UPD89" s="853"/>
      <c r="UPE89" s="853"/>
      <c r="UPF89" s="853"/>
      <c r="UPG89" s="853"/>
      <c r="UPH89" s="853"/>
      <c r="UPI89" s="853"/>
      <c r="UPJ89" s="853"/>
      <c r="UPK89" s="853"/>
      <c r="UPL89" s="853"/>
      <c r="UPM89" s="853"/>
      <c r="UPN89" s="853"/>
      <c r="UPO89" s="853"/>
      <c r="UPP89" s="853"/>
      <c r="UPQ89" s="853"/>
      <c r="UPR89" s="853"/>
      <c r="UPS89" s="853"/>
      <c r="UPT89" s="853"/>
      <c r="UPU89" s="853"/>
      <c r="UPV89" s="853"/>
      <c r="UPW89" s="853"/>
      <c r="UPX89" s="853"/>
      <c r="UPY89" s="853"/>
      <c r="UPZ89" s="853"/>
      <c r="UQA89" s="853"/>
      <c r="UQB89" s="853"/>
      <c r="UQC89" s="853"/>
      <c r="UQD89" s="853"/>
      <c r="UQE89" s="853"/>
      <c r="UQF89" s="853"/>
      <c r="UQG89" s="853"/>
      <c r="UQH89" s="853"/>
      <c r="UQI89" s="853"/>
      <c r="UQJ89" s="853"/>
      <c r="UQK89" s="853"/>
      <c r="UQL89" s="853"/>
      <c r="UQM89" s="853"/>
      <c r="UQN89" s="853"/>
      <c r="UQO89" s="853"/>
      <c r="UQP89" s="853"/>
      <c r="UQQ89" s="853"/>
      <c r="UQR89" s="853"/>
      <c r="UQS89" s="853"/>
      <c r="UQT89" s="853"/>
      <c r="UQU89" s="853"/>
      <c r="UQV89" s="853"/>
      <c r="UQW89" s="853"/>
      <c r="UQX89" s="853"/>
      <c r="UQY89" s="853"/>
      <c r="UQZ89" s="853"/>
      <c r="URA89" s="853"/>
      <c r="URB89" s="853"/>
      <c r="URC89" s="853"/>
      <c r="URD89" s="853"/>
      <c r="URE89" s="853"/>
      <c r="URF89" s="853"/>
      <c r="URG89" s="853"/>
      <c r="URH89" s="853"/>
      <c r="URI89" s="853"/>
      <c r="URJ89" s="853"/>
      <c r="URK89" s="853"/>
      <c r="URL89" s="853"/>
      <c r="URM89" s="853"/>
      <c r="URN89" s="853"/>
      <c r="URO89" s="853"/>
      <c r="URP89" s="853"/>
      <c r="URQ89" s="853"/>
      <c r="URR89" s="853"/>
      <c r="URS89" s="853"/>
      <c r="URT89" s="853"/>
      <c r="URU89" s="853"/>
      <c r="URV89" s="853"/>
      <c r="URW89" s="853"/>
      <c r="URX89" s="853"/>
      <c r="URY89" s="853"/>
      <c r="URZ89" s="853"/>
      <c r="USA89" s="853"/>
      <c r="USB89" s="853"/>
      <c r="USC89" s="853"/>
      <c r="USD89" s="853"/>
      <c r="USE89" s="853"/>
      <c r="USF89" s="853"/>
      <c r="USG89" s="853"/>
      <c r="USH89" s="853"/>
      <c r="USI89" s="853"/>
      <c r="USJ89" s="853"/>
      <c r="USK89" s="853"/>
      <c r="USL89" s="853"/>
      <c r="USM89" s="853"/>
      <c r="USN89" s="853"/>
      <c r="USO89" s="853"/>
      <c r="USP89" s="853"/>
      <c r="USQ89" s="853"/>
      <c r="USR89" s="853"/>
      <c r="USS89" s="853"/>
      <c r="UST89" s="853"/>
      <c r="USU89" s="853"/>
      <c r="USV89" s="853"/>
      <c r="USW89" s="853"/>
      <c r="USX89" s="853"/>
      <c r="USY89" s="853"/>
      <c r="USZ89" s="853"/>
      <c r="UTA89" s="853"/>
      <c r="UTB89" s="853"/>
      <c r="UTC89" s="853"/>
      <c r="UTD89" s="853"/>
      <c r="UTE89" s="853"/>
      <c r="UTF89" s="853"/>
      <c r="UTG89" s="853"/>
      <c r="UTH89" s="853"/>
      <c r="UTI89" s="853"/>
      <c r="UTJ89" s="853"/>
      <c r="UTK89" s="853"/>
      <c r="UTL89" s="853"/>
      <c r="UTM89" s="853"/>
      <c r="UTN89" s="853"/>
      <c r="UTO89" s="853"/>
      <c r="UTP89" s="853"/>
      <c r="UTQ89" s="853"/>
      <c r="UTR89" s="853"/>
      <c r="UTS89" s="853"/>
      <c r="UTT89" s="853"/>
      <c r="UTU89" s="853"/>
      <c r="UTV89" s="853"/>
      <c r="UTW89" s="853"/>
      <c r="UTX89" s="853"/>
      <c r="UTY89" s="853"/>
      <c r="UTZ89" s="853"/>
      <c r="UUA89" s="853"/>
      <c r="UUB89" s="853"/>
      <c r="UUC89" s="853"/>
      <c r="UUD89" s="853"/>
      <c r="UUE89" s="853"/>
      <c r="UUF89" s="853"/>
      <c r="UUG89" s="853"/>
      <c r="UUH89" s="853"/>
      <c r="UUI89" s="853"/>
      <c r="UUJ89" s="853"/>
      <c r="UUK89" s="853"/>
      <c r="UUL89" s="853"/>
      <c r="UUM89" s="853"/>
      <c r="UUN89" s="853"/>
      <c r="UUO89" s="853"/>
      <c r="UUP89" s="853"/>
      <c r="UUQ89" s="853"/>
      <c r="UUR89" s="853"/>
      <c r="UUS89" s="853"/>
      <c r="UUT89" s="853"/>
      <c r="UUU89" s="853"/>
      <c r="UUV89" s="853"/>
      <c r="UUW89" s="853"/>
      <c r="UUX89" s="853"/>
      <c r="UUY89" s="853"/>
      <c r="UUZ89" s="853"/>
      <c r="UVA89" s="853"/>
      <c r="UVB89" s="853"/>
      <c r="UVC89" s="853"/>
      <c r="UVD89" s="853"/>
      <c r="UVE89" s="853"/>
      <c r="UVF89" s="853"/>
      <c r="UVG89" s="853"/>
      <c r="UVH89" s="853"/>
      <c r="UVI89" s="853"/>
      <c r="UVJ89" s="853"/>
      <c r="UVK89" s="853"/>
      <c r="UVL89" s="853"/>
      <c r="UVM89" s="853"/>
      <c r="UVN89" s="853"/>
      <c r="UVO89" s="853"/>
      <c r="UVP89" s="853"/>
      <c r="UVQ89" s="853"/>
      <c r="UVR89" s="853"/>
      <c r="UVS89" s="853"/>
      <c r="UVT89" s="853"/>
      <c r="UVU89" s="853"/>
      <c r="UVV89" s="853"/>
      <c r="UVW89" s="853"/>
      <c r="UVX89" s="853"/>
      <c r="UVY89" s="853"/>
      <c r="UVZ89" s="853"/>
      <c r="UWA89" s="853"/>
      <c r="UWB89" s="853"/>
      <c r="UWC89" s="853"/>
      <c r="UWD89" s="853"/>
      <c r="UWE89" s="853"/>
      <c r="UWF89" s="853"/>
      <c r="UWG89" s="853"/>
      <c r="UWH89" s="853"/>
      <c r="UWI89" s="853"/>
      <c r="UWJ89" s="853"/>
      <c r="UWK89" s="853"/>
      <c r="UWL89" s="853"/>
      <c r="UWM89" s="853"/>
      <c r="UWN89" s="853"/>
      <c r="UWO89" s="853"/>
      <c r="UWP89" s="853"/>
      <c r="UWQ89" s="853"/>
      <c r="UWR89" s="853"/>
      <c r="UWS89" s="853"/>
      <c r="UWT89" s="853"/>
      <c r="UWU89" s="853"/>
      <c r="UWV89" s="853"/>
      <c r="UWW89" s="853"/>
      <c r="UWX89" s="853"/>
      <c r="UWY89" s="853"/>
      <c r="UWZ89" s="853"/>
      <c r="UXA89" s="853"/>
      <c r="UXB89" s="853"/>
      <c r="UXC89" s="853"/>
      <c r="UXD89" s="853"/>
      <c r="UXE89" s="853"/>
      <c r="UXF89" s="853"/>
      <c r="UXG89" s="853"/>
      <c r="UXH89" s="853"/>
      <c r="UXI89" s="853"/>
      <c r="UXJ89" s="853"/>
      <c r="UXK89" s="853"/>
      <c r="UXL89" s="853"/>
      <c r="UXM89" s="853"/>
      <c r="UXN89" s="853"/>
      <c r="UXO89" s="853"/>
      <c r="UXP89" s="853"/>
      <c r="UXQ89" s="853"/>
      <c r="UXR89" s="853"/>
      <c r="UXS89" s="853"/>
      <c r="UXT89" s="853"/>
      <c r="UXU89" s="853"/>
      <c r="UXV89" s="853"/>
      <c r="UXW89" s="853"/>
      <c r="UXX89" s="853"/>
      <c r="UXY89" s="853"/>
      <c r="UXZ89" s="853"/>
      <c r="UYA89" s="853"/>
      <c r="UYB89" s="853"/>
      <c r="UYC89" s="853"/>
      <c r="UYD89" s="853"/>
      <c r="UYE89" s="853"/>
      <c r="UYF89" s="853"/>
      <c r="UYG89" s="853"/>
      <c r="UYH89" s="853"/>
      <c r="UYI89" s="853"/>
      <c r="UYJ89" s="853"/>
      <c r="UYK89" s="853"/>
      <c r="UYL89" s="853"/>
      <c r="UYM89" s="853"/>
      <c r="UYN89" s="853"/>
      <c r="UYO89" s="853"/>
      <c r="UYP89" s="853"/>
      <c r="UYQ89" s="853"/>
      <c r="UYR89" s="853"/>
      <c r="UYS89" s="853"/>
      <c r="UYT89" s="853"/>
      <c r="UYU89" s="853"/>
      <c r="UYV89" s="853"/>
      <c r="UYW89" s="853"/>
      <c r="UYX89" s="853"/>
      <c r="UYY89" s="853"/>
      <c r="UYZ89" s="853"/>
      <c r="UZA89" s="853"/>
      <c r="UZB89" s="853"/>
      <c r="UZC89" s="853"/>
      <c r="UZD89" s="853"/>
      <c r="UZE89" s="853"/>
      <c r="UZF89" s="853"/>
      <c r="UZG89" s="853"/>
      <c r="UZH89" s="853"/>
      <c r="UZI89" s="853"/>
      <c r="UZJ89" s="853"/>
      <c r="UZK89" s="853"/>
      <c r="UZL89" s="853"/>
      <c r="UZM89" s="853"/>
      <c r="UZN89" s="853"/>
      <c r="UZO89" s="853"/>
      <c r="UZP89" s="853"/>
      <c r="UZQ89" s="853"/>
      <c r="UZR89" s="853"/>
      <c r="UZS89" s="853"/>
      <c r="UZT89" s="853"/>
      <c r="UZU89" s="853"/>
      <c r="UZV89" s="853"/>
      <c r="UZW89" s="853"/>
      <c r="UZX89" s="853"/>
      <c r="UZY89" s="853"/>
      <c r="UZZ89" s="853"/>
      <c r="VAA89" s="853"/>
      <c r="VAB89" s="853"/>
      <c r="VAC89" s="853"/>
      <c r="VAD89" s="853"/>
      <c r="VAE89" s="853"/>
      <c r="VAF89" s="853"/>
      <c r="VAG89" s="853"/>
      <c r="VAH89" s="853"/>
      <c r="VAI89" s="853"/>
      <c r="VAJ89" s="853"/>
      <c r="VAK89" s="853"/>
      <c r="VAL89" s="853"/>
      <c r="VAM89" s="853"/>
      <c r="VAN89" s="853"/>
      <c r="VAO89" s="853"/>
      <c r="VAP89" s="853"/>
      <c r="VAQ89" s="853"/>
      <c r="VAR89" s="853"/>
      <c r="VAS89" s="853"/>
      <c r="VAT89" s="853"/>
      <c r="VAU89" s="853"/>
      <c r="VAV89" s="853"/>
      <c r="VAW89" s="853"/>
      <c r="VAX89" s="853"/>
      <c r="VAY89" s="853"/>
      <c r="VAZ89" s="853"/>
      <c r="VBA89" s="853"/>
      <c r="VBB89" s="853"/>
      <c r="VBC89" s="853"/>
      <c r="VBD89" s="853"/>
      <c r="VBE89" s="853"/>
      <c r="VBF89" s="853"/>
      <c r="VBG89" s="853"/>
      <c r="VBH89" s="853"/>
      <c r="VBI89" s="853"/>
      <c r="VBJ89" s="853"/>
      <c r="VBK89" s="853"/>
      <c r="VBL89" s="853"/>
      <c r="VBM89" s="853"/>
      <c r="VBN89" s="853"/>
      <c r="VBO89" s="853"/>
      <c r="VBP89" s="853"/>
      <c r="VBQ89" s="853"/>
      <c r="VBR89" s="853"/>
      <c r="VBS89" s="853"/>
      <c r="VBT89" s="853"/>
      <c r="VBU89" s="853"/>
      <c r="VBV89" s="853"/>
      <c r="VBW89" s="853"/>
      <c r="VBX89" s="853"/>
      <c r="VBY89" s="853"/>
      <c r="VBZ89" s="853"/>
      <c r="VCA89" s="853"/>
      <c r="VCB89" s="853"/>
      <c r="VCC89" s="853"/>
      <c r="VCD89" s="853"/>
      <c r="VCE89" s="853"/>
      <c r="VCF89" s="853"/>
      <c r="VCG89" s="853"/>
      <c r="VCH89" s="853"/>
      <c r="VCI89" s="853"/>
      <c r="VCJ89" s="853"/>
      <c r="VCK89" s="853"/>
      <c r="VCL89" s="853"/>
      <c r="VCM89" s="853"/>
      <c r="VCN89" s="853"/>
      <c r="VCO89" s="853"/>
      <c r="VCP89" s="853"/>
      <c r="VCQ89" s="853"/>
      <c r="VCR89" s="853"/>
      <c r="VCS89" s="853"/>
      <c r="VCT89" s="853"/>
      <c r="VCU89" s="853"/>
      <c r="VCV89" s="853"/>
      <c r="VCW89" s="853"/>
      <c r="VCX89" s="853"/>
      <c r="VCY89" s="853"/>
      <c r="VCZ89" s="853"/>
      <c r="VDA89" s="853"/>
      <c r="VDB89" s="853"/>
      <c r="VDC89" s="853"/>
      <c r="VDD89" s="853"/>
      <c r="VDE89" s="853"/>
      <c r="VDF89" s="853"/>
      <c r="VDG89" s="853"/>
      <c r="VDH89" s="853"/>
      <c r="VDI89" s="853"/>
      <c r="VDJ89" s="853"/>
      <c r="VDK89" s="853"/>
      <c r="VDL89" s="853"/>
      <c r="VDM89" s="853"/>
      <c r="VDN89" s="853"/>
      <c r="VDO89" s="853"/>
      <c r="VDP89" s="853"/>
      <c r="VDQ89" s="853"/>
      <c r="VDR89" s="853"/>
      <c r="VDS89" s="853"/>
      <c r="VDT89" s="853"/>
      <c r="VDU89" s="853"/>
      <c r="VDV89" s="853"/>
      <c r="VDW89" s="853"/>
      <c r="VDX89" s="853"/>
      <c r="VDY89" s="853"/>
      <c r="VDZ89" s="853"/>
      <c r="VEA89" s="853"/>
      <c r="VEB89" s="853"/>
      <c r="VEC89" s="853"/>
      <c r="VED89" s="853"/>
      <c r="VEE89" s="853"/>
      <c r="VEF89" s="853"/>
      <c r="VEG89" s="853"/>
      <c r="VEH89" s="853"/>
      <c r="VEI89" s="853"/>
      <c r="VEJ89" s="853"/>
      <c r="VEK89" s="853"/>
      <c r="VEL89" s="853"/>
      <c r="VEM89" s="853"/>
      <c r="VEN89" s="853"/>
      <c r="VEO89" s="853"/>
      <c r="VEP89" s="853"/>
      <c r="VEQ89" s="853"/>
      <c r="VER89" s="853"/>
      <c r="VES89" s="853"/>
      <c r="VET89" s="853"/>
      <c r="VEU89" s="853"/>
      <c r="VEV89" s="853"/>
      <c r="VEW89" s="853"/>
      <c r="VEX89" s="853"/>
      <c r="VEY89" s="853"/>
      <c r="VEZ89" s="853"/>
      <c r="VFA89" s="853"/>
      <c r="VFB89" s="853"/>
      <c r="VFC89" s="853"/>
      <c r="VFD89" s="853"/>
      <c r="VFE89" s="853"/>
      <c r="VFF89" s="853"/>
      <c r="VFG89" s="853"/>
      <c r="VFH89" s="853"/>
      <c r="VFI89" s="853"/>
      <c r="VFJ89" s="853"/>
      <c r="VFK89" s="853"/>
      <c r="VFL89" s="853"/>
      <c r="VFM89" s="853"/>
      <c r="VFN89" s="853"/>
      <c r="VFO89" s="853"/>
      <c r="VFP89" s="853"/>
      <c r="VFQ89" s="853"/>
      <c r="VFR89" s="853"/>
      <c r="VFS89" s="853"/>
      <c r="VFT89" s="853"/>
      <c r="VFU89" s="853"/>
      <c r="VFV89" s="853"/>
      <c r="VFW89" s="853"/>
      <c r="VFX89" s="853"/>
      <c r="VFY89" s="853"/>
      <c r="VFZ89" s="853"/>
      <c r="VGA89" s="853"/>
      <c r="VGB89" s="853"/>
      <c r="VGC89" s="853"/>
      <c r="VGD89" s="853"/>
      <c r="VGE89" s="853"/>
      <c r="VGF89" s="853"/>
      <c r="VGG89" s="853"/>
      <c r="VGH89" s="853"/>
      <c r="VGI89" s="853"/>
      <c r="VGJ89" s="853"/>
      <c r="VGK89" s="853"/>
      <c r="VGL89" s="853"/>
      <c r="VGM89" s="853"/>
      <c r="VGN89" s="853"/>
      <c r="VGO89" s="853"/>
      <c r="VGP89" s="853"/>
      <c r="VGQ89" s="853"/>
      <c r="VGR89" s="853"/>
      <c r="VGS89" s="853"/>
      <c r="VGT89" s="853"/>
      <c r="VGU89" s="853"/>
      <c r="VGV89" s="853"/>
      <c r="VGW89" s="853"/>
      <c r="VGX89" s="853"/>
      <c r="VGY89" s="853"/>
      <c r="VGZ89" s="853"/>
      <c r="VHA89" s="853"/>
      <c r="VHB89" s="853"/>
      <c r="VHC89" s="853"/>
      <c r="VHD89" s="853"/>
      <c r="VHE89" s="853"/>
      <c r="VHF89" s="853"/>
      <c r="VHG89" s="853"/>
      <c r="VHH89" s="853"/>
      <c r="VHI89" s="853"/>
      <c r="VHJ89" s="853"/>
      <c r="VHK89" s="853"/>
      <c r="VHL89" s="853"/>
      <c r="VHM89" s="853"/>
      <c r="VHN89" s="853"/>
      <c r="VHO89" s="853"/>
      <c r="VHP89" s="853"/>
      <c r="VHQ89" s="853"/>
      <c r="VHR89" s="853"/>
      <c r="VHS89" s="853"/>
      <c r="VHT89" s="853"/>
      <c r="VHU89" s="853"/>
      <c r="VHV89" s="853"/>
      <c r="VHW89" s="853"/>
      <c r="VHX89" s="853"/>
      <c r="VHY89" s="853"/>
      <c r="VHZ89" s="853"/>
      <c r="VIA89" s="853"/>
      <c r="VIB89" s="853"/>
      <c r="VIC89" s="853"/>
      <c r="VID89" s="853"/>
      <c r="VIE89" s="853"/>
      <c r="VIF89" s="853"/>
      <c r="VIG89" s="853"/>
      <c r="VIH89" s="853"/>
      <c r="VII89" s="853"/>
      <c r="VIJ89" s="853"/>
      <c r="VIK89" s="853"/>
      <c r="VIL89" s="853"/>
      <c r="VIM89" s="853"/>
      <c r="VIN89" s="853"/>
      <c r="VIO89" s="853"/>
      <c r="VIP89" s="853"/>
      <c r="VIQ89" s="853"/>
      <c r="VIR89" s="853"/>
      <c r="VIS89" s="853"/>
      <c r="VIT89" s="853"/>
      <c r="VIU89" s="853"/>
      <c r="VIV89" s="853"/>
      <c r="VIW89" s="853"/>
      <c r="VIX89" s="853"/>
      <c r="VIY89" s="853"/>
      <c r="VIZ89" s="853"/>
      <c r="VJA89" s="853"/>
      <c r="VJB89" s="853"/>
      <c r="VJC89" s="853"/>
      <c r="VJD89" s="853"/>
      <c r="VJE89" s="853"/>
      <c r="VJF89" s="853"/>
      <c r="VJG89" s="853"/>
      <c r="VJH89" s="853"/>
      <c r="VJI89" s="853"/>
      <c r="VJJ89" s="853"/>
      <c r="VJK89" s="853"/>
      <c r="VJL89" s="853"/>
      <c r="VJM89" s="853"/>
      <c r="VJN89" s="853"/>
      <c r="VJO89" s="853"/>
      <c r="VJP89" s="853"/>
      <c r="VJQ89" s="853"/>
      <c r="VJR89" s="853"/>
      <c r="VJS89" s="853"/>
      <c r="VJT89" s="853"/>
      <c r="VJU89" s="853"/>
      <c r="VJV89" s="853"/>
      <c r="VJW89" s="853"/>
      <c r="VJX89" s="853"/>
      <c r="VJY89" s="853"/>
      <c r="VJZ89" s="853"/>
      <c r="VKA89" s="853"/>
      <c r="VKB89" s="853"/>
      <c r="VKC89" s="853"/>
      <c r="VKD89" s="853"/>
      <c r="VKE89" s="853"/>
      <c r="VKF89" s="853"/>
      <c r="VKG89" s="853"/>
      <c r="VKH89" s="853"/>
      <c r="VKI89" s="853"/>
      <c r="VKJ89" s="853"/>
      <c r="VKK89" s="853"/>
      <c r="VKL89" s="853"/>
      <c r="VKM89" s="853"/>
      <c r="VKN89" s="853"/>
      <c r="VKO89" s="853"/>
      <c r="VKP89" s="853"/>
      <c r="VKQ89" s="853"/>
      <c r="VKR89" s="853"/>
      <c r="VKS89" s="853"/>
      <c r="VKT89" s="853"/>
      <c r="VKU89" s="853"/>
      <c r="VKV89" s="853"/>
      <c r="VKW89" s="853"/>
      <c r="VKX89" s="853"/>
      <c r="VKY89" s="853"/>
      <c r="VKZ89" s="853"/>
      <c r="VLA89" s="853"/>
      <c r="VLB89" s="853"/>
      <c r="VLC89" s="853"/>
      <c r="VLD89" s="853"/>
      <c r="VLE89" s="853"/>
      <c r="VLF89" s="853"/>
      <c r="VLG89" s="853"/>
      <c r="VLH89" s="853"/>
      <c r="VLI89" s="853"/>
      <c r="VLJ89" s="853"/>
      <c r="VLK89" s="853"/>
      <c r="VLL89" s="853"/>
      <c r="VLM89" s="853"/>
      <c r="VLN89" s="853"/>
      <c r="VLO89" s="853"/>
      <c r="VLP89" s="853"/>
      <c r="VLQ89" s="853"/>
      <c r="VLR89" s="853"/>
      <c r="VLS89" s="853"/>
      <c r="VLT89" s="853"/>
      <c r="VLU89" s="853"/>
      <c r="VLV89" s="853"/>
      <c r="VLW89" s="853"/>
      <c r="VLX89" s="853"/>
      <c r="VLY89" s="853"/>
      <c r="VLZ89" s="853"/>
      <c r="VMA89" s="853"/>
      <c r="VMB89" s="853"/>
      <c r="VMC89" s="853"/>
      <c r="VMD89" s="853"/>
      <c r="VME89" s="853"/>
      <c r="VMF89" s="853"/>
      <c r="VMG89" s="853"/>
      <c r="VMH89" s="853"/>
      <c r="VMI89" s="853"/>
      <c r="VMJ89" s="853"/>
      <c r="VMK89" s="853"/>
      <c r="VML89" s="853"/>
      <c r="VMM89" s="853"/>
      <c r="VMN89" s="853"/>
      <c r="VMO89" s="853"/>
      <c r="VMP89" s="853"/>
      <c r="VMQ89" s="853"/>
      <c r="VMR89" s="853"/>
      <c r="VMS89" s="853"/>
      <c r="VMT89" s="853"/>
      <c r="VMU89" s="853"/>
      <c r="VMV89" s="853"/>
      <c r="VMW89" s="853"/>
      <c r="VMX89" s="853"/>
      <c r="VMY89" s="853"/>
      <c r="VMZ89" s="853"/>
      <c r="VNA89" s="853"/>
      <c r="VNB89" s="853"/>
      <c r="VNC89" s="853"/>
      <c r="VND89" s="853"/>
      <c r="VNE89" s="853"/>
      <c r="VNF89" s="853"/>
      <c r="VNG89" s="853"/>
      <c r="VNH89" s="853"/>
      <c r="VNI89" s="853"/>
      <c r="VNJ89" s="853"/>
      <c r="VNK89" s="853"/>
      <c r="VNL89" s="853"/>
      <c r="VNM89" s="853"/>
      <c r="VNN89" s="853"/>
      <c r="VNO89" s="853"/>
      <c r="VNP89" s="853"/>
      <c r="VNQ89" s="853"/>
      <c r="VNR89" s="853"/>
      <c r="VNS89" s="853"/>
      <c r="VNT89" s="853"/>
      <c r="VNU89" s="853"/>
      <c r="VNV89" s="853"/>
      <c r="VNW89" s="853"/>
      <c r="VNX89" s="853"/>
      <c r="VNY89" s="853"/>
      <c r="VNZ89" s="853"/>
      <c r="VOA89" s="853"/>
      <c r="VOB89" s="853"/>
      <c r="VOC89" s="853"/>
      <c r="VOD89" s="853"/>
      <c r="VOE89" s="853"/>
      <c r="VOF89" s="853"/>
      <c r="VOG89" s="853"/>
      <c r="VOH89" s="853"/>
      <c r="VOI89" s="853"/>
      <c r="VOJ89" s="853"/>
      <c r="VOK89" s="853"/>
      <c r="VOL89" s="853"/>
      <c r="VOM89" s="853"/>
      <c r="VON89" s="853"/>
      <c r="VOO89" s="853"/>
      <c r="VOP89" s="853"/>
      <c r="VOQ89" s="853"/>
      <c r="VOR89" s="853"/>
      <c r="VOS89" s="853"/>
      <c r="VOT89" s="853"/>
      <c r="VOU89" s="853"/>
      <c r="VOV89" s="853"/>
      <c r="VOW89" s="853"/>
      <c r="VOX89" s="853"/>
      <c r="VOY89" s="853"/>
      <c r="VOZ89" s="853"/>
      <c r="VPA89" s="853"/>
      <c r="VPB89" s="853"/>
      <c r="VPC89" s="853"/>
      <c r="VPD89" s="853"/>
      <c r="VPE89" s="853"/>
      <c r="VPF89" s="853"/>
      <c r="VPG89" s="853"/>
      <c r="VPH89" s="853"/>
      <c r="VPI89" s="853"/>
      <c r="VPJ89" s="853"/>
      <c r="VPK89" s="853"/>
      <c r="VPL89" s="853"/>
      <c r="VPM89" s="853"/>
      <c r="VPN89" s="853"/>
      <c r="VPO89" s="853"/>
      <c r="VPP89" s="853"/>
      <c r="VPQ89" s="853"/>
      <c r="VPR89" s="853"/>
      <c r="VPS89" s="853"/>
      <c r="VPT89" s="853"/>
      <c r="VPU89" s="853"/>
      <c r="VPV89" s="853"/>
      <c r="VPW89" s="853"/>
      <c r="VPX89" s="853"/>
      <c r="VPY89" s="853"/>
      <c r="VPZ89" s="853"/>
      <c r="VQA89" s="853"/>
      <c r="VQB89" s="853"/>
      <c r="VQC89" s="853"/>
      <c r="VQD89" s="853"/>
      <c r="VQE89" s="853"/>
      <c r="VQF89" s="853"/>
      <c r="VQG89" s="853"/>
      <c r="VQH89" s="853"/>
      <c r="VQI89" s="853"/>
      <c r="VQJ89" s="853"/>
      <c r="VQK89" s="853"/>
      <c r="VQL89" s="853"/>
      <c r="VQM89" s="853"/>
      <c r="VQN89" s="853"/>
      <c r="VQO89" s="853"/>
      <c r="VQP89" s="853"/>
      <c r="VQQ89" s="853"/>
      <c r="VQR89" s="853"/>
      <c r="VQS89" s="853"/>
      <c r="VQT89" s="853"/>
      <c r="VQU89" s="853"/>
      <c r="VQV89" s="853"/>
      <c r="VQW89" s="853"/>
      <c r="VQX89" s="853"/>
      <c r="VQY89" s="853"/>
      <c r="VQZ89" s="853"/>
      <c r="VRA89" s="853"/>
      <c r="VRB89" s="853"/>
      <c r="VRC89" s="853"/>
      <c r="VRD89" s="853"/>
      <c r="VRE89" s="853"/>
      <c r="VRF89" s="853"/>
      <c r="VRG89" s="853"/>
      <c r="VRH89" s="853"/>
      <c r="VRI89" s="853"/>
      <c r="VRJ89" s="853"/>
      <c r="VRK89" s="853"/>
      <c r="VRL89" s="853"/>
      <c r="VRM89" s="853"/>
      <c r="VRN89" s="853"/>
      <c r="VRO89" s="853"/>
      <c r="VRP89" s="853"/>
      <c r="VRQ89" s="853"/>
      <c r="VRR89" s="853"/>
      <c r="VRS89" s="853"/>
      <c r="VRT89" s="853"/>
      <c r="VRU89" s="853"/>
      <c r="VRV89" s="853"/>
      <c r="VRW89" s="853"/>
      <c r="VRX89" s="853"/>
      <c r="VRY89" s="853"/>
      <c r="VRZ89" s="853"/>
      <c r="VSA89" s="853"/>
      <c r="VSB89" s="853"/>
      <c r="VSC89" s="853"/>
      <c r="VSD89" s="853"/>
      <c r="VSE89" s="853"/>
      <c r="VSF89" s="853"/>
      <c r="VSG89" s="853"/>
      <c r="VSH89" s="853"/>
      <c r="VSI89" s="853"/>
      <c r="VSJ89" s="853"/>
      <c r="VSK89" s="853"/>
      <c r="VSL89" s="853"/>
      <c r="VSM89" s="853"/>
      <c r="VSN89" s="853"/>
      <c r="VSO89" s="853"/>
      <c r="VSP89" s="853"/>
      <c r="VSQ89" s="853"/>
      <c r="VSR89" s="853"/>
      <c r="VSS89" s="853"/>
      <c r="VST89" s="853"/>
      <c r="VSU89" s="853"/>
      <c r="VSV89" s="853"/>
      <c r="VSW89" s="853"/>
      <c r="VSX89" s="853"/>
      <c r="VSY89" s="853"/>
      <c r="VSZ89" s="853"/>
      <c r="VTA89" s="853"/>
      <c r="VTB89" s="853"/>
      <c r="VTC89" s="853"/>
      <c r="VTD89" s="853"/>
      <c r="VTE89" s="853"/>
      <c r="VTF89" s="853"/>
      <c r="VTG89" s="853"/>
      <c r="VTH89" s="853"/>
      <c r="VTI89" s="853"/>
      <c r="VTJ89" s="853"/>
      <c r="VTK89" s="853"/>
      <c r="VTL89" s="853"/>
      <c r="VTM89" s="853"/>
      <c r="VTN89" s="853"/>
      <c r="VTO89" s="853"/>
      <c r="VTP89" s="853"/>
      <c r="VTQ89" s="853"/>
      <c r="VTR89" s="853"/>
      <c r="VTS89" s="853"/>
      <c r="VTT89" s="853"/>
      <c r="VTU89" s="853"/>
      <c r="VTV89" s="853"/>
      <c r="VTW89" s="853"/>
      <c r="VTX89" s="853"/>
      <c r="VTY89" s="853"/>
      <c r="VTZ89" s="853"/>
      <c r="VUA89" s="853"/>
      <c r="VUB89" s="853"/>
      <c r="VUC89" s="853"/>
      <c r="VUD89" s="853"/>
      <c r="VUE89" s="853"/>
      <c r="VUF89" s="853"/>
      <c r="VUG89" s="853"/>
      <c r="VUH89" s="853"/>
      <c r="VUI89" s="853"/>
      <c r="VUJ89" s="853"/>
      <c r="VUK89" s="853"/>
      <c r="VUL89" s="853"/>
      <c r="VUM89" s="853"/>
      <c r="VUN89" s="853"/>
      <c r="VUO89" s="853"/>
      <c r="VUP89" s="853"/>
      <c r="VUQ89" s="853"/>
      <c r="VUR89" s="853"/>
      <c r="VUS89" s="853"/>
      <c r="VUT89" s="853"/>
      <c r="VUU89" s="853"/>
      <c r="VUV89" s="853"/>
      <c r="VUW89" s="853"/>
      <c r="VUX89" s="853"/>
      <c r="VUY89" s="853"/>
      <c r="VUZ89" s="853"/>
      <c r="VVA89" s="853"/>
      <c r="VVB89" s="853"/>
      <c r="VVC89" s="853"/>
      <c r="VVD89" s="853"/>
      <c r="VVE89" s="853"/>
      <c r="VVF89" s="853"/>
      <c r="VVG89" s="853"/>
      <c r="VVH89" s="853"/>
      <c r="VVI89" s="853"/>
      <c r="VVJ89" s="853"/>
      <c r="VVK89" s="853"/>
      <c r="VVL89" s="853"/>
      <c r="VVM89" s="853"/>
      <c r="VVN89" s="853"/>
      <c r="VVO89" s="853"/>
      <c r="VVP89" s="853"/>
      <c r="VVQ89" s="853"/>
      <c r="VVR89" s="853"/>
      <c r="VVS89" s="853"/>
      <c r="VVT89" s="853"/>
      <c r="VVU89" s="853"/>
      <c r="VVV89" s="853"/>
      <c r="VVW89" s="853"/>
      <c r="VVX89" s="853"/>
      <c r="VVY89" s="853"/>
      <c r="VVZ89" s="853"/>
      <c r="VWA89" s="853"/>
      <c r="VWB89" s="853"/>
      <c r="VWC89" s="853"/>
      <c r="VWD89" s="853"/>
      <c r="VWE89" s="853"/>
      <c r="VWF89" s="853"/>
      <c r="VWG89" s="853"/>
      <c r="VWH89" s="853"/>
      <c r="VWI89" s="853"/>
      <c r="VWJ89" s="853"/>
      <c r="VWK89" s="853"/>
      <c r="VWL89" s="853"/>
      <c r="VWM89" s="853"/>
      <c r="VWN89" s="853"/>
      <c r="VWO89" s="853"/>
      <c r="VWP89" s="853"/>
      <c r="VWQ89" s="853"/>
      <c r="VWR89" s="853"/>
      <c r="VWS89" s="853"/>
      <c r="VWT89" s="853"/>
      <c r="VWU89" s="853"/>
      <c r="VWV89" s="853"/>
      <c r="VWW89" s="853"/>
      <c r="VWX89" s="853"/>
      <c r="VWY89" s="853"/>
      <c r="VWZ89" s="853"/>
      <c r="VXA89" s="853"/>
      <c r="VXB89" s="853"/>
      <c r="VXC89" s="853"/>
      <c r="VXD89" s="853"/>
      <c r="VXE89" s="853"/>
      <c r="VXF89" s="853"/>
      <c r="VXG89" s="853"/>
      <c r="VXH89" s="853"/>
      <c r="VXI89" s="853"/>
      <c r="VXJ89" s="853"/>
      <c r="VXK89" s="853"/>
      <c r="VXL89" s="853"/>
      <c r="VXM89" s="853"/>
      <c r="VXN89" s="853"/>
      <c r="VXO89" s="853"/>
      <c r="VXP89" s="853"/>
      <c r="VXQ89" s="853"/>
      <c r="VXR89" s="853"/>
      <c r="VXS89" s="853"/>
      <c r="VXT89" s="853"/>
      <c r="VXU89" s="853"/>
      <c r="VXV89" s="853"/>
      <c r="VXW89" s="853"/>
      <c r="VXX89" s="853"/>
      <c r="VXY89" s="853"/>
      <c r="VXZ89" s="853"/>
      <c r="VYA89" s="853"/>
      <c r="VYB89" s="853"/>
      <c r="VYC89" s="853"/>
      <c r="VYD89" s="853"/>
      <c r="VYE89" s="853"/>
      <c r="VYF89" s="853"/>
      <c r="VYG89" s="853"/>
      <c r="VYH89" s="853"/>
      <c r="VYI89" s="853"/>
      <c r="VYJ89" s="853"/>
      <c r="VYK89" s="853"/>
      <c r="VYL89" s="853"/>
      <c r="VYM89" s="853"/>
      <c r="VYN89" s="853"/>
      <c r="VYO89" s="853"/>
      <c r="VYP89" s="853"/>
      <c r="VYQ89" s="853"/>
      <c r="VYR89" s="853"/>
      <c r="VYS89" s="853"/>
      <c r="VYT89" s="853"/>
      <c r="VYU89" s="853"/>
      <c r="VYV89" s="853"/>
      <c r="VYW89" s="853"/>
      <c r="VYX89" s="853"/>
      <c r="VYY89" s="853"/>
      <c r="VYZ89" s="853"/>
      <c r="VZA89" s="853"/>
      <c r="VZB89" s="853"/>
      <c r="VZC89" s="853"/>
      <c r="VZD89" s="853"/>
      <c r="VZE89" s="853"/>
      <c r="VZF89" s="853"/>
      <c r="VZG89" s="853"/>
      <c r="VZH89" s="853"/>
      <c r="VZI89" s="853"/>
      <c r="VZJ89" s="853"/>
      <c r="VZK89" s="853"/>
      <c r="VZL89" s="853"/>
      <c r="VZM89" s="853"/>
      <c r="VZN89" s="853"/>
      <c r="VZO89" s="853"/>
      <c r="VZP89" s="853"/>
      <c r="VZQ89" s="853"/>
      <c r="VZR89" s="853"/>
      <c r="VZS89" s="853"/>
      <c r="VZT89" s="853"/>
      <c r="VZU89" s="853"/>
      <c r="VZV89" s="853"/>
      <c r="VZW89" s="853"/>
      <c r="VZX89" s="853"/>
      <c r="VZY89" s="853"/>
      <c r="VZZ89" s="853"/>
      <c r="WAA89" s="853"/>
      <c r="WAB89" s="853"/>
      <c r="WAC89" s="853"/>
      <c r="WAD89" s="853"/>
      <c r="WAE89" s="853"/>
      <c r="WAF89" s="853"/>
      <c r="WAG89" s="853"/>
      <c r="WAH89" s="853"/>
      <c r="WAI89" s="853"/>
      <c r="WAJ89" s="853"/>
      <c r="WAK89" s="853"/>
      <c r="WAL89" s="853"/>
      <c r="WAM89" s="853"/>
      <c r="WAN89" s="853"/>
      <c r="WAO89" s="853"/>
      <c r="WAP89" s="853"/>
      <c r="WAQ89" s="853"/>
      <c r="WAR89" s="853"/>
      <c r="WAS89" s="853"/>
      <c r="WAT89" s="853"/>
      <c r="WAU89" s="853"/>
      <c r="WAV89" s="853"/>
      <c r="WAW89" s="853"/>
      <c r="WAX89" s="853"/>
      <c r="WAY89" s="853"/>
      <c r="WAZ89" s="853"/>
      <c r="WBA89" s="853"/>
      <c r="WBB89" s="853"/>
      <c r="WBC89" s="853"/>
      <c r="WBD89" s="853"/>
      <c r="WBE89" s="853"/>
      <c r="WBF89" s="853"/>
      <c r="WBG89" s="853"/>
      <c r="WBH89" s="853"/>
      <c r="WBI89" s="853"/>
      <c r="WBJ89" s="853"/>
      <c r="WBK89" s="853"/>
      <c r="WBL89" s="853"/>
      <c r="WBM89" s="853"/>
      <c r="WBN89" s="853"/>
      <c r="WBO89" s="853"/>
      <c r="WBP89" s="853"/>
      <c r="WBQ89" s="853"/>
      <c r="WBR89" s="853"/>
      <c r="WBS89" s="853"/>
      <c r="WBT89" s="853"/>
      <c r="WBU89" s="853"/>
      <c r="WBV89" s="853"/>
      <c r="WBW89" s="853"/>
      <c r="WBX89" s="853"/>
      <c r="WBY89" s="853"/>
      <c r="WBZ89" s="853"/>
      <c r="WCA89" s="853"/>
      <c r="WCB89" s="853"/>
      <c r="WCC89" s="853"/>
      <c r="WCD89" s="853"/>
      <c r="WCE89" s="853"/>
      <c r="WCF89" s="853"/>
      <c r="WCG89" s="853"/>
      <c r="WCH89" s="853"/>
      <c r="WCI89" s="853"/>
      <c r="WCJ89" s="853"/>
      <c r="WCK89" s="853"/>
      <c r="WCL89" s="853"/>
      <c r="WCM89" s="853"/>
      <c r="WCN89" s="853"/>
      <c r="WCO89" s="853"/>
      <c r="WCP89" s="853"/>
      <c r="WCQ89" s="853"/>
      <c r="WCR89" s="853"/>
      <c r="WCS89" s="853"/>
      <c r="WCT89" s="853"/>
      <c r="WCU89" s="853"/>
      <c r="WCV89" s="853"/>
      <c r="WCW89" s="853"/>
      <c r="WCX89" s="853"/>
      <c r="WCY89" s="853"/>
      <c r="WCZ89" s="853"/>
      <c r="WDA89" s="853"/>
      <c r="WDB89" s="853"/>
      <c r="WDC89" s="853"/>
      <c r="WDD89" s="853"/>
      <c r="WDE89" s="853"/>
      <c r="WDF89" s="853"/>
      <c r="WDG89" s="853"/>
      <c r="WDH89" s="853"/>
      <c r="WDI89" s="853"/>
      <c r="WDJ89" s="853"/>
      <c r="WDK89" s="853"/>
      <c r="WDL89" s="853"/>
      <c r="WDM89" s="853"/>
      <c r="WDN89" s="853"/>
      <c r="WDO89" s="853"/>
      <c r="WDP89" s="853"/>
      <c r="WDQ89" s="853"/>
      <c r="WDR89" s="853"/>
      <c r="WDS89" s="853"/>
      <c r="WDT89" s="853"/>
      <c r="WDU89" s="853"/>
      <c r="WDV89" s="853"/>
      <c r="WDW89" s="853"/>
      <c r="WDX89" s="853"/>
      <c r="WDY89" s="853"/>
      <c r="WDZ89" s="853"/>
      <c r="WEA89" s="853"/>
      <c r="WEB89" s="853"/>
      <c r="WEC89" s="853"/>
      <c r="WED89" s="853"/>
      <c r="WEE89" s="853"/>
      <c r="WEF89" s="853"/>
      <c r="WEG89" s="853"/>
      <c r="WEH89" s="853"/>
      <c r="WEI89" s="853"/>
      <c r="WEJ89" s="853"/>
      <c r="WEK89" s="853"/>
      <c r="WEL89" s="853"/>
      <c r="WEM89" s="853"/>
      <c r="WEN89" s="853"/>
      <c r="WEO89" s="853"/>
      <c r="WEP89" s="853"/>
      <c r="WEQ89" s="853"/>
      <c r="WER89" s="853"/>
      <c r="WES89" s="853"/>
      <c r="WET89" s="853"/>
      <c r="WEU89" s="853"/>
      <c r="WEV89" s="853"/>
      <c r="WEW89" s="853"/>
      <c r="WEX89" s="853"/>
      <c r="WEY89" s="853"/>
      <c r="WEZ89" s="853"/>
      <c r="WFA89" s="853"/>
      <c r="WFB89" s="853"/>
      <c r="WFC89" s="853"/>
      <c r="WFD89" s="853"/>
      <c r="WFE89" s="853"/>
      <c r="WFF89" s="853"/>
      <c r="WFG89" s="853"/>
      <c r="WFH89" s="853"/>
      <c r="WFI89" s="853"/>
      <c r="WFJ89" s="853"/>
      <c r="WFK89" s="853"/>
      <c r="WFL89" s="853"/>
      <c r="WFM89" s="853"/>
      <c r="WFN89" s="853"/>
      <c r="WFO89" s="853"/>
      <c r="WFP89" s="853"/>
      <c r="WFQ89" s="853"/>
      <c r="WFR89" s="853"/>
      <c r="WFS89" s="853"/>
      <c r="WFT89" s="853"/>
      <c r="WFU89" s="853"/>
      <c r="WFV89" s="853"/>
      <c r="WFW89" s="853"/>
      <c r="WFX89" s="853"/>
      <c r="WFY89" s="853"/>
      <c r="WFZ89" s="853"/>
      <c r="WGA89" s="853"/>
      <c r="WGB89" s="853"/>
      <c r="WGC89" s="853"/>
      <c r="WGD89" s="853"/>
      <c r="WGE89" s="853"/>
      <c r="WGF89" s="853"/>
      <c r="WGG89" s="853"/>
      <c r="WGH89" s="853"/>
      <c r="WGI89" s="853"/>
      <c r="WGJ89" s="853"/>
      <c r="WGK89" s="853"/>
      <c r="WGL89" s="853"/>
      <c r="WGM89" s="853"/>
      <c r="WGN89" s="853"/>
      <c r="WGO89" s="853"/>
      <c r="WGP89" s="853"/>
      <c r="WGQ89" s="853"/>
      <c r="WGR89" s="853"/>
      <c r="WGS89" s="853"/>
      <c r="WGT89" s="853"/>
      <c r="WGU89" s="853"/>
      <c r="WGV89" s="853"/>
      <c r="WGW89" s="853"/>
      <c r="WGX89" s="853"/>
      <c r="WGY89" s="853"/>
      <c r="WGZ89" s="853"/>
      <c r="WHA89" s="853"/>
      <c r="WHB89" s="853"/>
      <c r="WHC89" s="853"/>
      <c r="WHD89" s="853"/>
      <c r="WHE89" s="853"/>
      <c r="WHF89" s="853"/>
      <c r="WHG89" s="853"/>
      <c r="WHH89" s="853"/>
      <c r="WHI89" s="853"/>
      <c r="WHJ89" s="853"/>
      <c r="WHK89" s="853"/>
      <c r="WHL89" s="853"/>
      <c r="WHM89" s="853"/>
      <c r="WHN89" s="853"/>
      <c r="WHO89" s="853"/>
      <c r="WHP89" s="853"/>
      <c r="WHQ89" s="853"/>
      <c r="WHR89" s="853"/>
      <c r="WHS89" s="853"/>
      <c r="WHT89" s="853"/>
      <c r="WHU89" s="853"/>
      <c r="WHV89" s="853"/>
      <c r="WHW89" s="853"/>
      <c r="WHX89" s="853"/>
      <c r="WHY89" s="853"/>
      <c r="WHZ89" s="853"/>
      <c r="WIA89" s="853"/>
      <c r="WIB89" s="853"/>
      <c r="WIC89" s="853"/>
      <c r="WID89" s="853"/>
      <c r="WIE89" s="853"/>
      <c r="WIF89" s="853"/>
      <c r="WIG89" s="853"/>
      <c r="WIH89" s="853"/>
      <c r="WII89" s="853"/>
      <c r="WIJ89" s="853"/>
      <c r="WIK89" s="853"/>
      <c r="WIL89" s="853"/>
      <c r="WIM89" s="853"/>
      <c r="WIN89" s="853"/>
      <c r="WIO89" s="853"/>
      <c r="WIP89" s="853"/>
      <c r="WIQ89" s="853"/>
      <c r="WIR89" s="853"/>
      <c r="WIS89" s="853"/>
      <c r="WIT89" s="853"/>
      <c r="WIU89" s="853"/>
      <c r="WIV89" s="853"/>
      <c r="WIW89" s="853"/>
      <c r="WIX89" s="853"/>
      <c r="WIY89" s="853"/>
      <c r="WIZ89" s="853"/>
      <c r="WJA89" s="853"/>
      <c r="WJB89" s="853"/>
      <c r="WJC89" s="853"/>
      <c r="WJD89" s="853"/>
      <c r="WJE89" s="853"/>
      <c r="WJF89" s="853"/>
      <c r="WJG89" s="853"/>
      <c r="WJH89" s="853"/>
      <c r="WJI89" s="853"/>
      <c r="WJJ89" s="853"/>
      <c r="WJK89" s="853"/>
      <c r="WJL89" s="853"/>
      <c r="WJM89" s="853"/>
      <c r="WJN89" s="853"/>
      <c r="WJO89" s="853"/>
      <c r="WJP89" s="853"/>
      <c r="WJQ89" s="853"/>
      <c r="WJR89" s="853"/>
      <c r="WJS89" s="853"/>
      <c r="WJT89" s="853"/>
      <c r="WJU89" s="853"/>
      <c r="WJV89" s="853"/>
      <c r="WJW89" s="853"/>
      <c r="WJX89" s="853"/>
      <c r="WJY89" s="853"/>
      <c r="WJZ89" s="853"/>
      <c r="WKA89" s="853"/>
      <c r="WKB89" s="853"/>
      <c r="WKC89" s="853"/>
      <c r="WKD89" s="853"/>
      <c r="WKE89" s="853"/>
      <c r="WKF89" s="853"/>
      <c r="WKG89" s="853"/>
      <c r="WKH89" s="853"/>
      <c r="WKI89" s="853"/>
      <c r="WKJ89" s="853"/>
      <c r="WKK89" s="853"/>
      <c r="WKL89" s="853"/>
      <c r="WKM89" s="853"/>
      <c r="WKN89" s="853"/>
      <c r="WKO89" s="853"/>
      <c r="WKP89" s="853"/>
      <c r="WKQ89" s="853"/>
      <c r="WKR89" s="853"/>
      <c r="WKS89" s="853"/>
      <c r="WKT89" s="853"/>
      <c r="WKU89" s="853"/>
      <c r="WKV89" s="853"/>
      <c r="WKW89" s="853"/>
      <c r="WKX89" s="853"/>
      <c r="WKY89" s="853"/>
      <c r="WKZ89" s="853"/>
      <c r="WLA89" s="853"/>
      <c r="WLB89" s="853"/>
      <c r="WLC89" s="853"/>
      <c r="WLD89" s="853"/>
      <c r="WLE89" s="853"/>
      <c r="WLF89" s="853"/>
      <c r="WLG89" s="853"/>
      <c r="WLH89" s="853"/>
      <c r="WLI89" s="853"/>
      <c r="WLJ89" s="853"/>
      <c r="WLK89" s="853"/>
      <c r="WLL89" s="853"/>
      <c r="WLM89" s="853"/>
      <c r="WLN89" s="853"/>
      <c r="WLO89" s="853"/>
      <c r="WLP89" s="853"/>
      <c r="WLQ89" s="853"/>
      <c r="WLR89" s="853"/>
      <c r="WLS89" s="853"/>
      <c r="WLT89" s="853"/>
      <c r="WLU89" s="853"/>
      <c r="WLV89" s="853"/>
      <c r="WLW89" s="853"/>
      <c r="WLX89" s="853"/>
      <c r="WLY89" s="853"/>
      <c r="WLZ89" s="853"/>
      <c r="WMA89" s="853"/>
      <c r="WMB89" s="853"/>
      <c r="WMC89" s="853"/>
      <c r="WMD89" s="853"/>
      <c r="WME89" s="853"/>
      <c r="WMF89" s="853"/>
      <c r="WMG89" s="853"/>
      <c r="WMH89" s="853"/>
      <c r="WMI89" s="853"/>
      <c r="WMJ89" s="853"/>
      <c r="WMK89" s="853"/>
      <c r="WML89" s="853"/>
      <c r="WMM89" s="853"/>
      <c r="WMN89" s="853"/>
      <c r="WMO89" s="853"/>
      <c r="WMP89" s="853"/>
      <c r="WMQ89" s="853"/>
      <c r="WMR89" s="853"/>
      <c r="WMS89" s="853"/>
      <c r="WMT89" s="853"/>
      <c r="WMU89" s="853"/>
      <c r="WMV89" s="853"/>
      <c r="WMW89" s="853"/>
      <c r="WMX89" s="853"/>
      <c r="WMY89" s="853"/>
      <c r="WMZ89" s="853"/>
      <c r="WNA89" s="853"/>
      <c r="WNB89" s="853"/>
      <c r="WNC89" s="853"/>
      <c r="WND89" s="853"/>
      <c r="WNE89" s="853"/>
      <c r="WNF89" s="853"/>
      <c r="WNG89" s="853"/>
      <c r="WNH89" s="853"/>
      <c r="WNI89" s="853"/>
      <c r="WNJ89" s="853"/>
      <c r="WNK89" s="853"/>
      <c r="WNL89" s="853"/>
      <c r="WNM89" s="853"/>
      <c r="WNN89" s="853"/>
      <c r="WNO89" s="853"/>
      <c r="WNP89" s="853"/>
      <c r="WNQ89" s="853"/>
      <c r="WNR89" s="853"/>
      <c r="WNS89" s="853"/>
      <c r="WNT89" s="853"/>
      <c r="WNU89" s="853"/>
      <c r="WNV89" s="853"/>
      <c r="WNW89" s="853"/>
      <c r="WNX89" s="853"/>
      <c r="WNY89" s="853"/>
      <c r="WNZ89" s="853"/>
      <c r="WOA89" s="853"/>
      <c r="WOB89" s="853"/>
      <c r="WOC89" s="853"/>
      <c r="WOD89" s="853"/>
      <c r="WOE89" s="853"/>
      <c r="WOF89" s="853"/>
      <c r="WOG89" s="853"/>
      <c r="WOH89" s="853"/>
      <c r="WOI89" s="853"/>
      <c r="WOJ89" s="853"/>
      <c r="WOK89" s="853"/>
      <c r="WOL89" s="853"/>
      <c r="WOM89" s="853"/>
      <c r="WON89" s="853"/>
      <c r="WOO89" s="853"/>
      <c r="WOP89" s="853"/>
      <c r="WOQ89" s="853"/>
      <c r="WOR89" s="853"/>
      <c r="WOS89" s="853"/>
      <c r="WOT89" s="853"/>
      <c r="WOU89" s="853"/>
      <c r="WOV89" s="853"/>
      <c r="WOW89" s="853"/>
      <c r="WOX89" s="853"/>
      <c r="WOY89" s="853"/>
      <c r="WOZ89" s="853"/>
      <c r="WPA89" s="853"/>
      <c r="WPB89" s="853"/>
      <c r="WPC89" s="853"/>
      <c r="WPD89" s="853"/>
      <c r="WPE89" s="853"/>
      <c r="WPF89" s="853"/>
      <c r="WPG89" s="853"/>
      <c r="WPH89" s="853"/>
      <c r="WPI89" s="853"/>
      <c r="WPJ89" s="853"/>
      <c r="WPK89" s="853"/>
      <c r="WPL89" s="853"/>
      <c r="WPM89" s="853"/>
      <c r="WPN89" s="853"/>
      <c r="WPO89" s="853"/>
      <c r="WPP89" s="853"/>
      <c r="WPQ89" s="853"/>
      <c r="WPR89" s="853"/>
      <c r="WPS89" s="853"/>
      <c r="WPT89" s="853"/>
      <c r="WPU89" s="853"/>
      <c r="WPV89" s="853"/>
      <c r="WPW89" s="853"/>
      <c r="WPX89" s="853"/>
      <c r="WPY89" s="853"/>
      <c r="WPZ89" s="853"/>
      <c r="WQA89" s="853"/>
      <c r="WQB89" s="853"/>
      <c r="WQC89" s="853"/>
      <c r="WQD89" s="853"/>
      <c r="WQE89" s="853"/>
      <c r="WQF89" s="853"/>
      <c r="WQG89" s="853"/>
      <c r="WQH89" s="853"/>
      <c r="WQI89" s="853"/>
      <c r="WQJ89" s="853"/>
      <c r="WQK89" s="853"/>
      <c r="WQL89" s="853"/>
      <c r="WQM89" s="853"/>
      <c r="WQN89" s="853"/>
      <c r="WQO89" s="853"/>
      <c r="WQP89" s="853"/>
      <c r="WQQ89" s="853"/>
      <c r="WQR89" s="853"/>
      <c r="WQS89" s="853"/>
      <c r="WQT89" s="853"/>
      <c r="WQU89" s="853"/>
      <c r="WQV89" s="853"/>
      <c r="WQW89" s="853"/>
      <c r="WQX89" s="853"/>
      <c r="WQY89" s="853"/>
      <c r="WQZ89" s="853"/>
      <c r="WRA89" s="853"/>
      <c r="WRB89" s="853"/>
      <c r="WRC89" s="853"/>
      <c r="WRD89" s="853"/>
      <c r="WRE89" s="853"/>
      <c r="WRF89" s="853"/>
      <c r="WRG89" s="853"/>
      <c r="WRH89" s="853"/>
      <c r="WRI89" s="853"/>
      <c r="WRJ89" s="853"/>
      <c r="WRK89" s="853"/>
      <c r="WRL89" s="853"/>
      <c r="WRM89" s="853"/>
      <c r="WRN89" s="853"/>
      <c r="WRO89" s="853"/>
      <c r="WRP89" s="853"/>
      <c r="WRQ89" s="853"/>
      <c r="WRR89" s="853"/>
      <c r="WRS89" s="853"/>
      <c r="WRT89" s="853"/>
      <c r="WRU89" s="853"/>
      <c r="WRV89" s="853"/>
      <c r="WRW89" s="853"/>
      <c r="WRX89" s="853"/>
      <c r="WRY89" s="853"/>
      <c r="WRZ89" s="853"/>
      <c r="WSA89" s="853"/>
      <c r="WSB89" s="853"/>
      <c r="WSC89" s="853"/>
      <c r="WSD89" s="853"/>
      <c r="WSE89" s="853"/>
      <c r="WSF89" s="853"/>
      <c r="WSG89" s="853"/>
      <c r="WSH89" s="853"/>
      <c r="WSI89" s="853"/>
      <c r="WSJ89" s="853"/>
      <c r="WSK89" s="853"/>
      <c r="WSL89" s="853"/>
      <c r="WSM89" s="853"/>
      <c r="WSN89" s="853"/>
      <c r="WSO89" s="853"/>
      <c r="WSP89" s="853"/>
      <c r="WSQ89" s="853"/>
      <c r="WSR89" s="853"/>
      <c r="WSS89" s="853"/>
      <c r="WST89" s="853"/>
      <c r="WSU89" s="853"/>
      <c r="WSV89" s="853"/>
      <c r="WSW89" s="853"/>
      <c r="WSX89" s="853"/>
      <c r="WSY89" s="853"/>
      <c r="WSZ89" s="853"/>
      <c r="WTA89" s="853"/>
      <c r="WTB89" s="853"/>
      <c r="WTC89" s="853"/>
      <c r="WTD89" s="853"/>
      <c r="WTE89" s="853"/>
      <c r="WTF89" s="853"/>
      <c r="WTG89" s="853"/>
      <c r="WTH89" s="853"/>
      <c r="WTI89" s="853"/>
      <c r="WTJ89" s="853"/>
      <c r="WTK89" s="853"/>
      <c r="WTL89" s="853"/>
      <c r="WTM89" s="853"/>
      <c r="WTN89" s="853"/>
      <c r="WTO89" s="853"/>
      <c r="WTP89" s="853"/>
      <c r="WTQ89" s="853"/>
      <c r="WTR89" s="853"/>
      <c r="WTS89" s="853"/>
      <c r="WTT89" s="853"/>
      <c r="WTU89" s="853"/>
      <c r="WTV89" s="853"/>
      <c r="WTW89" s="853"/>
      <c r="WTX89" s="853"/>
      <c r="WTY89" s="853"/>
      <c r="WTZ89" s="853"/>
      <c r="WUA89" s="853"/>
      <c r="WUB89" s="853"/>
      <c r="WUC89" s="853"/>
      <c r="WUD89" s="853"/>
      <c r="WUE89" s="853"/>
      <c r="WUF89" s="853"/>
      <c r="WUG89" s="853"/>
      <c r="WUH89" s="853"/>
      <c r="WUI89" s="853"/>
      <c r="WUJ89" s="853"/>
      <c r="WUK89" s="853"/>
      <c r="WUL89" s="853"/>
      <c r="WUM89" s="853"/>
      <c r="WUN89" s="853"/>
      <c r="WUO89" s="853"/>
      <c r="WUP89" s="853"/>
      <c r="WUQ89" s="853"/>
      <c r="WUR89" s="853"/>
      <c r="WUS89" s="853"/>
      <c r="WUT89" s="853"/>
      <c r="WUU89" s="853"/>
      <c r="WUV89" s="853"/>
      <c r="WUW89" s="853"/>
      <c r="WUX89" s="853"/>
      <c r="WUY89" s="853"/>
      <c r="WUZ89" s="853"/>
      <c r="WVA89" s="853"/>
      <c r="WVB89" s="853"/>
      <c r="WVC89" s="853"/>
      <c r="WVD89" s="853"/>
      <c r="WVE89" s="853"/>
      <c r="WVF89" s="853"/>
      <c r="WVG89" s="853"/>
      <c r="WVH89" s="853"/>
      <c r="WVI89" s="853"/>
      <c r="WVJ89" s="853"/>
      <c r="WVK89" s="853"/>
      <c r="WVL89" s="853"/>
      <c r="WVM89" s="853"/>
      <c r="WVN89" s="853"/>
      <c r="WVO89" s="853"/>
      <c r="WVP89" s="853"/>
      <c r="WVQ89" s="853"/>
      <c r="WVR89" s="853"/>
      <c r="WVS89" s="853"/>
      <c r="WVT89" s="853"/>
      <c r="WVU89" s="853"/>
      <c r="WVV89" s="853"/>
      <c r="WVW89" s="853"/>
      <c r="WVX89" s="853"/>
      <c r="WVY89" s="853"/>
      <c r="WVZ89" s="853"/>
      <c r="WWA89" s="853"/>
      <c r="WWB89" s="853"/>
      <c r="WWC89" s="853"/>
      <c r="WWD89" s="853"/>
      <c r="WWE89" s="853"/>
      <c r="WWF89" s="853"/>
      <c r="WWG89" s="853"/>
      <c r="WWH89" s="853"/>
      <c r="WWI89" s="853"/>
      <c r="WWJ89" s="853"/>
      <c r="WWK89" s="853"/>
      <c r="WWL89" s="853"/>
      <c r="WWM89" s="853"/>
      <c r="WWN89" s="853"/>
      <c r="WWO89" s="853"/>
      <c r="WWP89" s="853"/>
      <c r="WWQ89" s="853"/>
      <c r="WWR89" s="853"/>
      <c r="WWS89" s="853"/>
      <c r="WWT89" s="853"/>
      <c r="WWU89" s="853"/>
      <c r="WWV89" s="853"/>
      <c r="WWW89" s="853"/>
      <c r="WWX89" s="853"/>
      <c r="WWY89" s="853"/>
      <c r="WWZ89" s="853"/>
      <c r="WXA89" s="853"/>
      <c r="WXB89" s="853"/>
      <c r="WXC89" s="853"/>
      <c r="WXD89" s="853"/>
      <c r="WXE89" s="853"/>
      <c r="WXF89" s="853"/>
      <c r="WXG89" s="853"/>
      <c r="WXH89" s="853"/>
      <c r="WXI89" s="853"/>
      <c r="WXJ89" s="853"/>
      <c r="WXK89" s="853"/>
      <c r="WXL89" s="853"/>
      <c r="WXM89" s="853"/>
      <c r="WXN89" s="853"/>
      <c r="WXO89" s="853"/>
      <c r="WXP89" s="853"/>
      <c r="WXQ89" s="853"/>
      <c r="WXR89" s="853"/>
      <c r="WXS89" s="853"/>
      <c r="WXT89" s="853"/>
      <c r="WXU89" s="853"/>
      <c r="WXV89" s="853"/>
      <c r="WXW89" s="853"/>
      <c r="WXX89" s="853"/>
      <c r="WXY89" s="853"/>
      <c r="WXZ89" s="853"/>
      <c r="WYA89" s="853"/>
      <c r="WYB89" s="853"/>
      <c r="WYC89" s="853"/>
      <c r="WYD89" s="853"/>
      <c r="WYE89" s="853"/>
      <c r="WYF89" s="853"/>
      <c r="WYG89" s="853"/>
      <c r="WYH89" s="853"/>
      <c r="WYI89" s="853"/>
      <c r="WYJ89" s="853"/>
      <c r="WYK89" s="853"/>
      <c r="WYL89" s="853"/>
      <c r="WYM89" s="853"/>
      <c r="WYN89" s="853"/>
      <c r="WYO89" s="853"/>
      <c r="WYP89" s="853"/>
      <c r="WYQ89" s="853"/>
      <c r="WYR89" s="853"/>
      <c r="WYS89" s="853"/>
      <c r="WYT89" s="853"/>
      <c r="WYU89" s="853"/>
      <c r="WYV89" s="853"/>
      <c r="WYW89" s="853"/>
      <c r="WYX89" s="853"/>
      <c r="WYY89" s="853"/>
      <c r="WYZ89" s="853"/>
      <c r="WZA89" s="853"/>
      <c r="WZB89" s="853"/>
      <c r="WZC89" s="853"/>
      <c r="WZD89" s="853"/>
      <c r="WZE89" s="853"/>
      <c r="WZF89" s="853"/>
      <c r="WZG89" s="853"/>
      <c r="WZH89" s="853"/>
      <c r="WZI89" s="853"/>
      <c r="WZJ89" s="853"/>
      <c r="WZK89" s="853"/>
      <c r="WZL89" s="853"/>
      <c r="WZM89" s="853"/>
      <c r="WZN89" s="853"/>
      <c r="WZO89" s="853"/>
      <c r="WZP89" s="853"/>
      <c r="WZQ89" s="853"/>
      <c r="WZR89" s="853"/>
      <c r="WZS89" s="853"/>
      <c r="WZT89" s="853"/>
      <c r="WZU89" s="853"/>
      <c r="WZV89" s="853"/>
      <c r="WZW89" s="853"/>
      <c r="WZX89" s="853"/>
      <c r="WZY89" s="853"/>
      <c r="WZZ89" s="853"/>
      <c r="XAA89" s="853"/>
      <c r="XAB89" s="853"/>
      <c r="XAC89" s="853"/>
      <c r="XAD89" s="853"/>
      <c r="XAE89" s="853"/>
      <c r="XAF89" s="853"/>
      <c r="XAG89" s="853"/>
      <c r="XAH89" s="853"/>
      <c r="XAI89" s="853"/>
      <c r="XAJ89" s="853"/>
      <c r="XAK89" s="853"/>
      <c r="XAL89" s="853"/>
      <c r="XAM89" s="853"/>
      <c r="XAN89" s="853"/>
      <c r="XAO89" s="853"/>
      <c r="XAP89" s="853"/>
      <c r="XAQ89" s="853"/>
      <c r="XAR89" s="853"/>
      <c r="XAS89" s="853"/>
      <c r="XAT89" s="853"/>
      <c r="XAU89" s="853"/>
      <c r="XAV89" s="853"/>
      <c r="XAW89" s="853"/>
      <c r="XAX89" s="853"/>
      <c r="XAY89" s="853"/>
      <c r="XAZ89" s="853"/>
      <c r="XBA89" s="853"/>
      <c r="XBB89" s="853"/>
      <c r="XBC89" s="853"/>
      <c r="XBD89" s="853"/>
      <c r="XBE89" s="853"/>
      <c r="XBF89" s="853"/>
      <c r="XBG89" s="853"/>
      <c r="XBH89" s="853"/>
      <c r="XBI89" s="853"/>
      <c r="XBJ89" s="853"/>
      <c r="XBK89" s="853"/>
      <c r="XBL89" s="853"/>
      <c r="XBM89" s="853"/>
      <c r="XBN89" s="853"/>
      <c r="XBO89" s="853"/>
      <c r="XBP89" s="853"/>
      <c r="XBQ89" s="853"/>
      <c r="XBR89" s="853"/>
      <c r="XBS89" s="853"/>
      <c r="XBT89" s="853"/>
      <c r="XBU89" s="853"/>
      <c r="XBV89" s="853"/>
      <c r="XBW89" s="853"/>
      <c r="XBX89" s="853"/>
      <c r="XBY89" s="853"/>
      <c r="XBZ89" s="853"/>
      <c r="XCA89" s="853"/>
      <c r="XCB89" s="853"/>
      <c r="XCC89" s="853"/>
      <c r="XCD89" s="853"/>
      <c r="XCE89" s="853"/>
      <c r="XCF89" s="853"/>
      <c r="XCG89" s="853"/>
      <c r="XCH89" s="853"/>
      <c r="XCI89" s="853"/>
      <c r="XCJ89" s="853"/>
      <c r="XCK89" s="853"/>
      <c r="XCL89" s="853"/>
      <c r="XCM89" s="853"/>
      <c r="XCN89" s="853"/>
      <c r="XCO89" s="853"/>
      <c r="XCP89" s="853"/>
      <c r="XCQ89" s="853"/>
      <c r="XCR89" s="853"/>
      <c r="XCS89" s="853"/>
      <c r="XCT89" s="853"/>
      <c r="XCU89" s="853"/>
      <c r="XCV89" s="853"/>
      <c r="XCW89" s="853"/>
      <c r="XCX89" s="853"/>
      <c r="XCY89" s="853"/>
      <c r="XCZ89" s="853"/>
      <c r="XDA89" s="853"/>
      <c r="XDB89" s="853"/>
      <c r="XDC89" s="853"/>
      <c r="XDD89" s="853"/>
      <c r="XDE89" s="853"/>
      <c r="XDF89" s="853"/>
      <c r="XDG89" s="853"/>
      <c r="XDH89" s="853"/>
      <c r="XDI89" s="853"/>
      <c r="XDJ89" s="853"/>
      <c r="XDK89" s="853"/>
      <c r="XDL89" s="853"/>
      <c r="XDM89" s="853"/>
      <c r="XDN89" s="853"/>
      <c r="XDO89" s="853"/>
      <c r="XDP89" s="853"/>
      <c r="XDQ89" s="853"/>
      <c r="XDR89" s="853"/>
      <c r="XDS89" s="853"/>
      <c r="XDT89" s="853"/>
      <c r="XDU89" s="853"/>
      <c r="XDV89" s="853"/>
      <c r="XDW89" s="853"/>
      <c r="XDX89" s="853"/>
      <c r="XDY89" s="853"/>
      <c r="XDZ89" s="853"/>
      <c r="XEA89" s="853"/>
      <c r="XEB89" s="853"/>
      <c r="XEC89" s="853"/>
      <c r="XED89" s="853"/>
      <c r="XEE89" s="853"/>
      <c r="XEF89" s="853"/>
      <c r="XEG89" s="853"/>
      <c r="XEH89" s="853"/>
      <c r="XEI89" s="853"/>
      <c r="XEJ89" s="853"/>
      <c r="XEK89" s="853"/>
      <c r="XEL89" s="853"/>
      <c r="XEM89" s="853"/>
      <c r="XEN89" s="853"/>
      <c r="XEO89" s="853"/>
    </row>
    <row r="90" spans="1:16369" s="140" customFormat="1" ht="84">
      <c r="A90" s="326" t="s">
        <v>252</v>
      </c>
      <c r="B90" s="36" t="s">
        <v>253</v>
      </c>
      <c r="C90" s="36" t="s">
        <v>254</v>
      </c>
      <c r="D90" s="36" t="s">
        <v>255</v>
      </c>
      <c r="E90" s="36" t="s">
        <v>256</v>
      </c>
      <c r="F90" s="36" t="s">
        <v>257</v>
      </c>
      <c r="G90" s="36" t="s">
        <v>258</v>
      </c>
      <c r="H90" s="36" t="s">
        <v>259</v>
      </c>
      <c r="I90" s="36" t="s">
        <v>260</v>
      </c>
      <c r="J90" s="36" t="s">
        <v>261</v>
      </c>
      <c r="K90" s="36" t="s">
        <v>262</v>
      </c>
      <c r="L90" s="36" t="s">
        <v>263</v>
      </c>
      <c r="M90" s="36" t="s">
        <v>264</v>
      </c>
      <c r="N90" s="36" t="s">
        <v>265</v>
      </c>
    </row>
    <row r="91" spans="1:16369" s="140" customFormat="1" ht="19.5" customHeight="1">
      <c r="A91" s="418"/>
      <c r="B91" s="138" t="s">
        <v>118</v>
      </c>
      <c r="C91" s="138" t="s">
        <v>119</v>
      </c>
      <c r="D91" s="138" t="s">
        <v>120</v>
      </c>
      <c r="E91" s="138" t="s">
        <v>172</v>
      </c>
      <c r="F91" s="138" t="s">
        <v>173</v>
      </c>
      <c r="G91" s="138" t="s">
        <v>266</v>
      </c>
      <c r="H91" s="138" t="s">
        <v>267</v>
      </c>
      <c r="I91" s="138" t="s">
        <v>268</v>
      </c>
      <c r="J91" s="138" t="s">
        <v>269</v>
      </c>
      <c r="K91" s="138" t="s">
        <v>270</v>
      </c>
      <c r="L91" s="138" t="s">
        <v>271</v>
      </c>
      <c r="M91" s="138" t="s">
        <v>272</v>
      </c>
      <c r="N91" s="138" t="s">
        <v>273</v>
      </c>
      <c r="O91" s="853"/>
      <c r="P91" s="853"/>
      <c r="Q91" s="853"/>
      <c r="R91" s="853"/>
      <c r="S91" s="853"/>
      <c r="T91" s="853"/>
      <c r="U91" s="853"/>
      <c r="V91" s="853"/>
      <c r="W91" s="853"/>
      <c r="X91" s="853"/>
      <c r="Y91" s="853"/>
      <c r="Z91" s="853"/>
      <c r="AA91" s="853"/>
      <c r="AB91" s="853"/>
      <c r="AC91" s="853"/>
      <c r="AD91" s="853"/>
      <c r="AE91" s="853"/>
      <c r="AF91" s="853"/>
      <c r="AG91" s="853"/>
      <c r="AH91" s="853"/>
      <c r="AI91" s="853"/>
      <c r="AJ91" s="853"/>
      <c r="AK91" s="853"/>
      <c r="AL91" s="853"/>
      <c r="AM91" s="853"/>
      <c r="AN91" s="853"/>
      <c r="AO91" s="853"/>
      <c r="AP91" s="853"/>
      <c r="AQ91" s="853"/>
      <c r="AR91" s="853"/>
      <c r="AS91" s="853"/>
      <c r="AT91" s="853"/>
      <c r="AU91" s="853"/>
      <c r="AV91" s="853"/>
      <c r="AW91" s="853"/>
      <c r="AX91" s="853"/>
      <c r="AY91" s="853"/>
      <c r="AZ91" s="853"/>
      <c r="BA91" s="853"/>
      <c r="BB91" s="853"/>
      <c r="BC91" s="853"/>
      <c r="BD91" s="853"/>
      <c r="BE91" s="853"/>
      <c r="BF91" s="853"/>
      <c r="BG91" s="853"/>
      <c r="BH91" s="853"/>
      <c r="BI91" s="853"/>
      <c r="BJ91" s="853"/>
      <c r="BK91" s="853"/>
      <c r="BL91" s="853"/>
      <c r="BM91" s="853"/>
      <c r="BN91" s="853"/>
      <c r="BO91" s="853"/>
      <c r="BP91" s="853"/>
      <c r="BQ91" s="853"/>
      <c r="BR91" s="853"/>
      <c r="BS91" s="853"/>
      <c r="BT91" s="853"/>
      <c r="BU91" s="853"/>
      <c r="BV91" s="853"/>
      <c r="BW91" s="853"/>
      <c r="BX91" s="853"/>
      <c r="BY91" s="853"/>
      <c r="BZ91" s="853"/>
      <c r="CA91" s="853"/>
      <c r="CB91" s="853"/>
      <c r="CC91" s="853"/>
      <c r="CD91" s="853"/>
      <c r="CE91" s="853"/>
      <c r="CF91" s="853"/>
      <c r="CG91" s="853"/>
      <c r="CH91" s="853"/>
      <c r="CI91" s="853"/>
      <c r="CJ91" s="853"/>
      <c r="CK91" s="853"/>
      <c r="CL91" s="853"/>
      <c r="CM91" s="853"/>
      <c r="CN91" s="853"/>
      <c r="CO91" s="853"/>
      <c r="CP91" s="853"/>
      <c r="CQ91" s="853"/>
      <c r="CR91" s="853"/>
      <c r="CS91" s="853"/>
      <c r="CT91" s="853"/>
      <c r="CU91" s="853"/>
      <c r="CV91" s="853"/>
      <c r="CW91" s="853"/>
      <c r="CX91" s="853"/>
      <c r="CY91" s="853"/>
      <c r="CZ91" s="853"/>
      <c r="DA91" s="853"/>
      <c r="DB91" s="853"/>
      <c r="DC91" s="853"/>
      <c r="DD91" s="853"/>
      <c r="DE91" s="853"/>
      <c r="DF91" s="853"/>
      <c r="DG91" s="853"/>
      <c r="DH91" s="853"/>
      <c r="DI91" s="853"/>
      <c r="DJ91" s="853"/>
      <c r="DK91" s="853"/>
      <c r="DL91" s="853"/>
      <c r="DM91" s="853"/>
      <c r="DN91" s="853"/>
      <c r="DO91" s="853"/>
      <c r="DP91" s="853"/>
      <c r="DQ91" s="853"/>
      <c r="DR91" s="853"/>
      <c r="DS91" s="853"/>
      <c r="DT91" s="853"/>
      <c r="DU91" s="853"/>
      <c r="DV91" s="853"/>
      <c r="DW91" s="853"/>
      <c r="DX91" s="853"/>
      <c r="DY91" s="853"/>
      <c r="DZ91" s="853"/>
      <c r="EA91" s="853"/>
      <c r="EB91" s="853"/>
      <c r="EC91" s="853"/>
      <c r="ED91" s="853"/>
      <c r="EE91" s="853"/>
      <c r="EF91" s="853"/>
      <c r="EG91" s="853"/>
      <c r="EH91" s="853"/>
      <c r="EI91" s="853"/>
      <c r="EJ91" s="853"/>
      <c r="EK91" s="853"/>
      <c r="EL91" s="853"/>
      <c r="EM91" s="853"/>
      <c r="EN91" s="853"/>
      <c r="EO91" s="853"/>
      <c r="EP91" s="853"/>
      <c r="EQ91" s="853"/>
      <c r="ER91" s="853"/>
      <c r="ES91" s="853"/>
      <c r="ET91" s="853"/>
      <c r="EU91" s="853"/>
      <c r="EV91" s="853"/>
      <c r="EW91" s="853"/>
      <c r="EX91" s="853"/>
      <c r="EY91" s="853"/>
      <c r="EZ91" s="853"/>
      <c r="FA91" s="853"/>
      <c r="FB91" s="853"/>
      <c r="FC91" s="853"/>
      <c r="FD91" s="853"/>
      <c r="FE91" s="853"/>
      <c r="FF91" s="853"/>
      <c r="FG91" s="853"/>
      <c r="FH91" s="853"/>
      <c r="FI91" s="853"/>
      <c r="FJ91" s="853"/>
      <c r="FK91" s="853"/>
      <c r="FL91" s="853"/>
      <c r="FM91" s="853"/>
      <c r="FN91" s="853"/>
      <c r="FO91" s="853"/>
      <c r="FP91" s="853"/>
      <c r="FQ91" s="853"/>
      <c r="FR91" s="853"/>
      <c r="FS91" s="853"/>
      <c r="FT91" s="853"/>
      <c r="FU91" s="853"/>
      <c r="FV91" s="853"/>
      <c r="FW91" s="853"/>
      <c r="FX91" s="853"/>
      <c r="FY91" s="853"/>
      <c r="FZ91" s="853"/>
      <c r="GA91" s="853"/>
      <c r="GB91" s="853"/>
      <c r="GC91" s="853"/>
      <c r="GD91" s="853"/>
      <c r="GE91" s="853"/>
      <c r="GF91" s="853"/>
      <c r="GG91" s="853"/>
      <c r="GH91" s="853"/>
      <c r="GI91" s="853"/>
      <c r="GJ91" s="853"/>
      <c r="GK91" s="853"/>
      <c r="GL91" s="853"/>
      <c r="GM91" s="853"/>
      <c r="GN91" s="853"/>
      <c r="GO91" s="853"/>
      <c r="GP91" s="853"/>
      <c r="GQ91" s="853"/>
      <c r="GR91" s="853"/>
      <c r="GS91" s="853"/>
      <c r="GT91" s="853"/>
      <c r="GU91" s="853"/>
      <c r="GV91" s="853"/>
      <c r="GW91" s="853"/>
      <c r="GX91" s="853"/>
      <c r="GY91" s="853"/>
      <c r="GZ91" s="853"/>
      <c r="HA91" s="853"/>
      <c r="HB91" s="853"/>
      <c r="HC91" s="853"/>
      <c r="HD91" s="853"/>
      <c r="HE91" s="853"/>
      <c r="HF91" s="853"/>
      <c r="HG91" s="853"/>
      <c r="HH91" s="853"/>
      <c r="HI91" s="853"/>
      <c r="HJ91" s="853"/>
      <c r="HK91" s="853"/>
      <c r="HL91" s="853"/>
      <c r="HM91" s="853"/>
      <c r="HN91" s="853"/>
      <c r="HO91" s="853"/>
      <c r="HP91" s="853"/>
      <c r="HQ91" s="853"/>
      <c r="HR91" s="853"/>
      <c r="HS91" s="853"/>
      <c r="HT91" s="853"/>
      <c r="HU91" s="853"/>
      <c r="HV91" s="853"/>
      <c r="HW91" s="853"/>
      <c r="HX91" s="853"/>
      <c r="HY91" s="853"/>
      <c r="HZ91" s="853"/>
      <c r="IA91" s="853"/>
      <c r="IB91" s="853"/>
      <c r="IC91" s="853"/>
      <c r="ID91" s="853"/>
      <c r="IE91" s="853"/>
      <c r="IF91" s="853"/>
      <c r="IG91" s="853"/>
      <c r="IH91" s="853"/>
      <c r="II91" s="853"/>
      <c r="IJ91" s="853"/>
      <c r="IK91" s="853"/>
      <c r="IL91" s="853"/>
      <c r="IM91" s="853"/>
      <c r="IN91" s="853"/>
      <c r="IO91" s="853"/>
      <c r="IP91" s="853"/>
      <c r="IQ91" s="853"/>
      <c r="IR91" s="853"/>
      <c r="IS91" s="853"/>
      <c r="IT91" s="853"/>
      <c r="IU91" s="853"/>
      <c r="IV91" s="853"/>
      <c r="IW91" s="853"/>
      <c r="IX91" s="853"/>
      <c r="IY91" s="853"/>
      <c r="IZ91" s="853"/>
      <c r="JA91" s="853"/>
      <c r="JB91" s="853"/>
      <c r="JC91" s="853"/>
      <c r="JD91" s="853"/>
      <c r="JE91" s="853"/>
      <c r="JF91" s="853"/>
      <c r="JG91" s="853"/>
      <c r="JH91" s="853"/>
      <c r="JI91" s="853"/>
      <c r="JJ91" s="853"/>
      <c r="JK91" s="853"/>
      <c r="JL91" s="853"/>
      <c r="JM91" s="853"/>
      <c r="JN91" s="853"/>
      <c r="JO91" s="853"/>
      <c r="JP91" s="853"/>
      <c r="JQ91" s="853"/>
      <c r="JR91" s="853"/>
      <c r="JS91" s="853"/>
      <c r="JT91" s="853"/>
      <c r="JU91" s="853"/>
      <c r="JV91" s="853"/>
      <c r="JW91" s="853"/>
      <c r="JX91" s="853"/>
      <c r="JY91" s="853"/>
      <c r="JZ91" s="853"/>
      <c r="KA91" s="853"/>
      <c r="KB91" s="853"/>
      <c r="KC91" s="853"/>
      <c r="KD91" s="853"/>
      <c r="KE91" s="853"/>
      <c r="KF91" s="853"/>
      <c r="KG91" s="853"/>
      <c r="KH91" s="853"/>
      <c r="KI91" s="853"/>
      <c r="KJ91" s="853"/>
      <c r="KK91" s="853"/>
      <c r="KL91" s="853"/>
      <c r="KM91" s="853"/>
      <c r="KN91" s="853"/>
      <c r="KO91" s="853"/>
      <c r="KP91" s="853"/>
      <c r="KQ91" s="853"/>
      <c r="KR91" s="853"/>
      <c r="KS91" s="853"/>
      <c r="KT91" s="853"/>
      <c r="KU91" s="853"/>
      <c r="KV91" s="853"/>
      <c r="KW91" s="853"/>
      <c r="KX91" s="853"/>
      <c r="KY91" s="853"/>
      <c r="KZ91" s="853"/>
      <c r="LA91" s="853"/>
      <c r="LB91" s="853"/>
      <c r="LC91" s="853"/>
      <c r="LD91" s="853"/>
      <c r="LE91" s="853"/>
      <c r="LF91" s="853"/>
      <c r="LG91" s="853"/>
      <c r="LH91" s="853"/>
      <c r="LI91" s="853"/>
      <c r="LJ91" s="853"/>
      <c r="LK91" s="853"/>
      <c r="LL91" s="853"/>
      <c r="LM91" s="853"/>
      <c r="LN91" s="853"/>
      <c r="LO91" s="853"/>
      <c r="LP91" s="853"/>
      <c r="LQ91" s="853"/>
      <c r="LR91" s="853"/>
      <c r="LS91" s="853"/>
      <c r="LT91" s="853"/>
      <c r="LU91" s="853"/>
      <c r="LV91" s="853"/>
      <c r="LW91" s="853"/>
      <c r="LX91" s="853"/>
      <c r="LY91" s="853"/>
      <c r="LZ91" s="853"/>
      <c r="MA91" s="853"/>
      <c r="MB91" s="853"/>
      <c r="MC91" s="853"/>
      <c r="MD91" s="853"/>
      <c r="ME91" s="853"/>
      <c r="MF91" s="853"/>
      <c r="MG91" s="853"/>
      <c r="MH91" s="853"/>
      <c r="MI91" s="853"/>
      <c r="MJ91" s="853"/>
      <c r="MK91" s="853"/>
      <c r="ML91" s="853"/>
      <c r="MM91" s="853"/>
      <c r="MN91" s="853"/>
      <c r="MO91" s="853"/>
      <c r="MP91" s="853"/>
      <c r="MQ91" s="853"/>
      <c r="MR91" s="853"/>
      <c r="MS91" s="853"/>
      <c r="MT91" s="853"/>
      <c r="MU91" s="853"/>
      <c r="MV91" s="853"/>
      <c r="MW91" s="853"/>
      <c r="MX91" s="853"/>
      <c r="MY91" s="853"/>
      <c r="MZ91" s="853"/>
      <c r="NA91" s="853"/>
      <c r="NB91" s="853"/>
      <c r="NC91" s="853"/>
      <c r="ND91" s="853"/>
      <c r="NE91" s="853"/>
      <c r="NF91" s="853"/>
      <c r="NG91" s="853"/>
      <c r="NH91" s="853"/>
      <c r="NI91" s="853"/>
      <c r="NJ91" s="853"/>
      <c r="NK91" s="853"/>
      <c r="NL91" s="853"/>
      <c r="NM91" s="853"/>
      <c r="NN91" s="853"/>
      <c r="NO91" s="853"/>
      <c r="NP91" s="853"/>
      <c r="NQ91" s="853"/>
      <c r="NR91" s="853"/>
      <c r="NS91" s="853"/>
      <c r="NT91" s="853"/>
      <c r="NU91" s="853"/>
      <c r="NV91" s="853"/>
      <c r="NW91" s="853"/>
      <c r="NX91" s="853"/>
      <c r="NY91" s="853"/>
      <c r="NZ91" s="853"/>
      <c r="OA91" s="853"/>
      <c r="OB91" s="853"/>
      <c r="OC91" s="853"/>
      <c r="OD91" s="853"/>
      <c r="OE91" s="853"/>
      <c r="OF91" s="853"/>
      <c r="OG91" s="853"/>
      <c r="OH91" s="853"/>
      <c r="OI91" s="853"/>
      <c r="OJ91" s="853"/>
      <c r="OK91" s="853"/>
      <c r="OL91" s="853"/>
      <c r="OM91" s="853"/>
      <c r="ON91" s="853"/>
      <c r="OO91" s="853"/>
      <c r="OP91" s="853"/>
      <c r="OQ91" s="853"/>
      <c r="OR91" s="853"/>
      <c r="OS91" s="853"/>
      <c r="OT91" s="853"/>
      <c r="OU91" s="853"/>
      <c r="OV91" s="853"/>
      <c r="OW91" s="853"/>
      <c r="OX91" s="853"/>
      <c r="OY91" s="853"/>
      <c r="OZ91" s="853"/>
      <c r="PA91" s="853"/>
      <c r="PB91" s="853"/>
      <c r="PC91" s="853"/>
      <c r="PD91" s="853"/>
      <c r="PE91" s="853"/>
      <c r="PF91" s="853"/>
      <c r="PG91" s="853"/>
      <c r="PH91" s="853"/>
      <c r="PI91" s="853"/>
      <c r="PJ91" s="853"/>
      <c r="PK91" s="853"/>
      <c r="PL91" s="853"/>
      <c r="PM91" s="853"/>
      <c r="PN91" s="853"/>
      <c r="PO91" s="853"/>
      <c r="PP91" s="853"/>
      <c r="PQ91" s="853"/>
      <c r="PR91" s="853"/>
      <c r="PS91" s="853"/>
      <c r="PT91" s="853"/>
      <c r="PU91" s="853"/>
      <c r="PV91" s="853"/>
      <c r="PW91" s="853"/>
      <c r="PX91" s="853"/>
      <c r="PY91" s="853"/>
      <c r="PZ91" s="853"/>
      <c r="QA91" s="853"/>
      <c r="QB91" s="853"/>
      <c r="QC91" s="853"/>
      <c r="QD91" s="853"/>
      <c r="QE91" s="853"/>
      <c r="QF91" s="853"/>
      <c r="QG91" s="853"/>
      <c r="QH91" s="853"/>
      <c r="QI91" s="853"/>
      <c r="QJ91" s="853"/>
      <c r="QK91" s="853"/>
      <c r="QL91" s="853"/>
      <c r="QM91" s="853"/>
      <c r="QN91" s="853"/>
      <c r="QO91" s="853"/>
      <c r="QP91" s="853"/>
      <c r="QQ91" s="853"/>
      <c r="QR91" s="853"/>
      <c r="QS91" s="853"/>
      <c r="QT91" s="853"/>
      <c r="QU91" s="853"/>
      <c r="QV91" s="853"/>
      <c r="QW91" s="853"/>
      <c r="QX91" s="853"/>
      <c r="QY91" s="853"/>
      <c r="QZ91" s="853"/>
      <c r="RA91" s="853"/>
      <c r="RB91" s="853"/>
      <c r="RC91" s="853"/>
      <c r="RD91" s="853"/>
      <c r="RE91" s="853"/>
      <c r="RF91" s="853"/>
      <c r="RG91" s="853"/>
      <c r="RH91" s="853"/>
      <c r="RI91" s="853"/>
      <c r="RJ91" s="853"/>
      <c r="RK91" s="853"/>
      <c r="RL91" s="853"/>
      <c r="RM91" s="853"/>
      <c r="RN91" s="853"/>
      <c r="RO91" s="853"/>
      <c r="RP91" s="853"/>
      <c r="RQ91" s="853"/>
      <c r="RR91" s="853"/>
      <c r="RS91" s="853"/>
      <c r="RT91" s="853"/>
      <c r="RU91" s="853"/>
      <c r="RV91" s="853"/>
      <c r="RW91" s="853"/>
      <c r="RX91" s="853"/>
      <c r="RY91" s="853"/>
      <c r="RZ91" s="853"/>
      <c r="SA91" s="853"/>
      <c r="SB91" s="853"/>
      <c r="SC91" s="853"/>
      <c r="SD91" s="853"/>
      <c r="SE91" s="853"/>
      <c r="SF91" s="853"/>
      <c r="SG91" s="853"/>
      <c r="SH91" s="853"/>
      <c r="SI91" s="853"/>
      <c r="SJ91" s="853"/>
      <c r="SK91" s="853"/>
      <c r="SL91" s="853"/>
      <c r="SM91" s="853"/>
      <c r="SN91" s="853"/>
      <c r="SO91" s="853"/>
      <c r="SP91" s="853"/>
      <c r="SQ91" s="853"/>
      <c r="SR91" s="853"/>
      <c r="SS91" s="853"/>
      <c r="ST91" s="853"/>
      <c r="SU91" s="853"/>
      <c r="SV91" s="853"/>
      <c r="SW91" s="853"/>
      <c r="SX91" s="853"/>
      <c r="SY91" s="853"/>
      <c r="SZ91" s="853"/>
      <c r="TA91" s="853"/>
      <c r="TB91" s="853"/>
      <c r="TC91" s="853"/>
      <c r="TD91" s="853"/>
      <c r="TE91" s="853"/>
      <c r="TF91" s="853"/>
      <c r="TG91" s="853"/>
      <c r="TH91" s="853"/>
      <c r="TI91" s="853"/>
      <c r="TJ91" s="853"/>
      <c r="TK91" s="853"/>
      <c r="TL91" s="853"/>
      <c r="TM91" s="853"/>
      <c r="TN91" s="853"/>
      <c r="TO91" s="853"/>
      <c r="TP91" s="853"/>
      <c r="TQ91" s="853"/>
      <c r="TR91" s="853"/>
      <c r="TS91" s="853"/>
      <c r="TT91" s="853"/>
      <c r="TU91" s="853"/>
      <c r="TV91" s="853"/>
      <c r="TW91" s="853"/>
      <c r="TX91" s="853"/>
      <c r="TY91" s="853"/>
      <c r="TZ91" s="853"/>
      <c r="UA91" s="853"/>
      <c r="UB91" s="853"/>
      <c r="UC91" s="853"/>
      <c r="UD91" s="853"/>
      <c r="UE91" s="853"/>
      <c r="UF91" s="853"/>
      <c r="UG91" s="853"/>
      <c r="UH91" s="853"/>
      <c r="UI91" s="853"/>
      <c r="UJ91" s="853"/>
      <c r="UK91" s="853"/>
      <c r="UL91" s="853"/>
      <c r="UM91" s="853"/>
      <c r="UN91" s="853"/>
      <c r="UO91" s="853"/>
      <c r="UP91" s="853"/>
      <c r="UQ91" s="853"/>
      <c r="UR91" s="853"/>
      <c r="US91" s="853"/>
      <c r="UT91" s="853"/>
      <c r="UU91" s="853"/>
      <c r="UV91" s="853"/>
      <c r="UW91" s="853"/>
      <c r="UX91" s="853"/>
      <c r="UY91" s="853"/>
      <c r="UZ91" s="853"/>
      <c r="VA91" s="853"/>
      <c r="VB91" s="853"/>
      <c r="VC91" s="853"/>
      <c r="VD91" s="853"/>
      <c r="VE91" s="853"/>
      <c r="VF91" s="853"/>
      <c r="VG91" s="853"/>
      <c r="VH91" s="853"/>
      <c r="VI91" s="853"/>
      <c r="VJ91" s="853"/>
      <c r="VK91" s="853"/>
      <c r="VL91" s="853"/>
      <c r="VM91" s="853"/>
      <c r="VN91" s="853"/>
      <c r="VO91" s="853"/>
      <c r="VP91" s="853"/>
      <c r="VQ91" s="853"/>
      <c r="VR91" s="853"/>
      <c r="VS91" s="853"/>
      <c r="VT91" s="853"/>
      <c r="VU91" s="853"/>
      <c r="VV91" s="853"/>
      <c r="VW91" s="853"/>
      <c r="VX91" s="853"/>
      <c r="VY91" s="853"/>
      <c r="VZ91" s="853"/>
      <c r="WA91" s="853"/>
      <c r="WB91" s="853"/>
      <c r="WC91" s="853"/>
      <c r="WD91" s="853"/>
      <c r="WE91" s="853"/>
      <c r="WF91" s="853"/>
      <c r="WG91" s="853"/>
      <c r="WH91" s="853"/>
      <c r="WI91" s="853"/>
      <c r="WJ91" s="853"/>
      <c r="WK91" s="853"/>
      <c r="WL91" s="853"/>
      <c r="WM91" s="853"/>
      <c r="WN91" s="853"/>
      <c r="WO91" s="853"/>
      <c r="WP91" s="853"/>
      <c r="WQ91" s="853"/>
      <c r="WR91" s="853"/>
      <c r="WS91" s="853"/>
      <c r="WT91" s="853"/>
      <c r="WU91" s="853"/>
      <c r="WV91" s="853"/>
      <c r="WW91" s="853"/>
      <c r="WX91" s="853"/>
      <c r="WY91" s="853"/>
      <c r="WZ91" s="853"/>
      <c r="XA91" s="853"/>
      <c r="XB91" s="853"/>
      <c r="XC91" s="853"/>
      <c r="XD91" s="853"/>
      <c r="XE91" s="853"/>
      <c r="XF91" s="853"/>
      <c r="XG91" s="853"/>
      <c r="XH91" s="853"/>
      <c r="XI91" s="853"/>
      <c r="XJ91" s="853"/>
      <c r="XK91" s="853"/>
      <c r="XL91" s="853"/>
      <c r="XM91" s="853"/>
      <c r="XN91" s="853"/>
      <c r="XO91" s="853"/>
      <c r="XP91" s="853"/>
      <c r="XQ91" s="853"/>
      <c r="XR91" s="853"/>
      <c r="XS91" s="853"/>
      <c r="XT91" s="853"/>
      <c r="XU91" s="853"/>
      <c r="XV91" s="853"/>
      <c r="XW91" s="853"/>
      <c r="XX91" s="853"/>
      <c r="XY91" s="853"/>
      <c r="XZ91" s="853"/>
      <c r="YA91" s="853"/>
      <c r="YB91" s="853"/>
      <c r="YC91" s="853"/>
      <c r="YD91" s="853"/>
      <c r="YE91" s="853"/>
      <c r="YF91" s="853"/>
      <c r="YG91" s="853"/>
      <c r="YH91" s="853"/>
      <c r="YI91" s="853"/>
      <c r="YJ91" s="853"/>
      <c r="YK91" s="853"/>
      <c r="YL91" s="853"/>
      <c r="YM91" s="853"/>
      <c r="YN91" s="853"/>
      <c r="YO91" s="853"/>
      <c r="YP91" s="853"/>
      <c r="YQ91" s="853"/>
      <c r="YR91" s="853"/>
      <c r="YS91" s="853"/>
      <c r="YT91" s="853"/>
      <c r="YU91" s="853"/>
      <c r="YV91" s="853"/>
      <c r="YW91" s="853"/>
      <c r="YX91" s="853"/>
      <c r="YY91" s="853"/>
      <c r="YZ91" s="853"/>
      <c r="ZA91" s="853"/>
      <c r="ZB91" s="853"/>
      <c r="ZC91" s="853"/>
      <c r="ZD91" s="853"/>
      <c r="ZE91" s="853"/>
      <c r="ZF91" s="853"/>
      <c r="ZG91" s="853"/>
      <c r="ZH91" s="853"/>
      <c r="ZI91" s="853"/>
      <c r="ZJ91" s="853"/>
      <c r="ZK91" s="853"/>
      <c r="ZL91" s="853"/>
      <c r="ZM91" s="853"/>
      <c r="ZN91" s="853"/>
      <c r="ZO91" s="853"/>
      <c r="ZP91" s="853"/>
      <c r="ZQ91" s="853"/>
      <c r="ZR91" s="853"/>
      <c r="ZS91" s="853"/>
      <c r="ZT91" s="853"/>
      <c r="ZU91" s="853"/>
      <c r="ZV91" s="853"/>
      <c r="ZW91" s="853"/>
      <c r="ZX91" s="853"/>
      <c r="ZY91" s="853"/>
      <c r="ZZ91" s="853"/>
      <c r="AAA91" s="853"/>
      <c r="AAB91" s="853"/>
      <c r="AAC91" s="853"/>
      <c r="AAD91" s="853"/>
      <c r="AAE91" s="853"/>
      <c r="AAF91" s="853"/>
      <c r="AAG91" s="853"/>
      <c r="AAH91" s="853"/>
      <c r="AAI91" s="853"/>
      <c r="AAJ91" s="853"/>
      <c r="AAK91" s="853"/>
      <c r="AAL91" s="853"/>
      <c r="AAM91" s="853"/>
      <c r="AAN91" s="853"/>
      <c r="AAO91" s="853"/>
      <c r="AAP91" s="853"/>
      <c r="AAQ91" s="853"/>
      <c r="AAR91" s="853"/>
      <c r="AAS91" s="853"/>
      <c r="AAT91" s="853"/>
      <c r="AAU91" s="853"/>
      <c r="AAV91" s="853"/>
      <c r="AAW91" s="853"/>
      <c r="AAX91" s="853"/>
      <c r="AAY91" s="853"/>
      <c r="AAZ91" s="853"/>
      <c r="ABA91" s="853"/>
      <c r="ABB91" s="853"/>
      <c r="ABC91" s="853"/>
      <c r="ABD91" s="853"/>
      <c r="ABE91" s="853"/>
      <c r="ABF91" s="853"/>
      <c r="ABG91" s="853"/>
      <c r="ABH91" s="853"/>
      <c r="ABI91" s="853"/>
      <c r="ABJ91" s="853"/>
      <c r="ABK91" s="853"/>
      <c r="ABL91" s="853"/>
      <c r="ABM91" s="853"/>
      <c r="ABN91" s="853"/>
      <c r="ABO91" s="853"/>
      <c r="ABP91" s="853"/>
      <c r="ABQ91" s="853"/>
      <c r="ABR91" s="853"/>
      <c r="ABS91" s="853"/>
      <c r="ABT91" s="853"/>
      <c r="ABU91" s="853"/>
      <c r="ABV91" s="853"/>
      <c r="ABW91" s="853"/>
      <c r="ABX91" s="853"/>
      <c r="ABY91" s="853"/>
      <c r="ABZ91" s="853"/>
      <c r="ACA91" s="853"/>
      <c r="ACB91" s="853"/>
      <c r="ACC91" s="853"/>
      <c r="ACD91" s="853"/>
      <c r="ACE91" s="853"/>
      <c r="ACF91" s="853"/>
      <c r="ACG91" s="853"/>
      <c r="ACH91" s="853"/>
      <c r="ACI91" s="853"/>
      <c r="ACJ91" s="853"/>
      <c r="ACK91" s="853"/>
      <c r="ACL91" s="853"/>
      <c r="ACM91" s="853"/>
      <c r="ACN91" s="853"/>
      <c r="ACO91" s="853"/>
      <c r="ACP91" s="853"/>
      <c r="ACQ91" s="853"/>
      <c r="ACR91" s="853"/>
      <c r="ACS91" s="853"/>
      <c r="ACT91" s="853"/>
      <c r="ACU91" s="853"/>
      <c r="ACV91" s="853"/>
      <c r="ACW91" s="853"/>
      <c r="ACX91" s="853"/>
      <c r="ACY91" s="853"/>
      <c r="ACZ91" s="853"/>
      <c r="ADA91" s="853"/>
      <c r="ADB91" s="853"/>
      <c r="ADC91" s="853"/>
      <c r="ADD91" s="853"/>
      <c r="ADE91" s="853"/>
      <c r="ADF91" s="853"/>
      <c r="ADG91" s="853"/>
      <c r="ADH91" s="853"/>
      <c r="ADI91" s="853"/>
      <c r="ADJ91" s="853"/>
      <c r="ADK91" s="853"/>
      <c r="ADL91" s="853"/>
      <c r="ADM91" s="853"/>
      <c r="ADN91" s="853"/>
      <c r="ADO91" s="853"/>
      <c r="ADP91" s="853"/>
      <c r="ADQ91" s="853"/>
      <c r="ADR91" s="853"/>
      <c r="ADS91" s="853"/>
      <c r="ADT91" s="853"/>
      <c r="ADU91" s="853"/>
      <c r="ADV91" s="853"/>
      <c r="ADW91" s="853"/>
      <c r="ADX91" s="853"/>
      <c r="ADY91" s="853"/>
      <c r="ADZ91" s="853"/>
      <c r="AEA91" s="853"/>
      <c r="AEB91" s="853"/>
      <c r="AEC91" s="853"/>
      <c r="AED91" s="853"/>
      <c r="AEE91" s="853"/>
      <c r="AEF91" s="853"/>
      <c r="AEG91" s="853"/>
      <c r="AEH91" s="853"/>
      <c r="AEI91" s="853"/>
      <c r="AEJ91" s="853"/>
      <c r="AEK91" s="853"/>
      <c r="AEL91" s="853"/>
      <c r="AEM91" s="853"/>
      <c r="AEN91" s="853"/>
      <c r="AEO91" s="853"/>
      <c r="AEP91" s="853"/>
      <c r="AEQ91" s="853"/>
      <c r="AER91" s="853"/>
      <c r="AES91" s="853"/>
      <c r="AET91" s="853"/>
      <c r="AEU91" s="853"/>
      <c r="AEV91" s="853"/>
      <c r="AEW91" s="853"/>
      <c r="AEX91" s="853"/>
      <c r="AEY91" s="853"/>
      <c r="AEZ91" s="853"/>
      <c r="AFA91" s="853"/>
      <c r="AFB91" s="853"/>
      <c r="AFC91" s="853"/>
      <c r="AFD91" s="853"/>
      <c r="AFE91" s="853"/>
      <c r="AFF91" s="853"/>
      <c r="AFG91" s="853"/>
      <c r="AFH91" s="853"/>
      <c r="AFI91" s="853"/>
      <c r="AFJ91" s="853"/>
      <c r="AFK91" s="853"/>
      <c r="AFL91" s="853"/>
      <c r="AFM91" s="853"/>
      <c r="AFN91" s="853"/>
      <c r="AFO91" s="853"/>
      <c r="AFP91" s="853"/>
      <c r="AFQ91" s="853"/>
      <c r="AFR91" s="853"/>
      <c r="AFS91" s="853"/>
      <c r="AFT91" s="853"/>
      <c r="AFU91" s="853"/>
      <c r="AFV91" s="853"/>
      <c r="AFW91" s="853"/>
      <c r="AFX91" s="853"/>
      <c r="AFY91" s="853"/>
      <c r="AFZ91" s="853"/>
      <c r="AGA91" s="853"/>
      <c r="AGB91" s="853"/>
      <c r="AGC91" s="853"/>
      <c r="AGD91" s="853"/>
      <c r="AGE91" s="853"/>
      <c r="AGF91" s="853"/>
      <c r="AGG91" s="853"/>
      <c r="AGH91" s="853"/>
      <c r="AGI91" s="853"/>
      <c r="AGJ91" s="853"/>
      <c r="AGK91" s="853"/>
      <c r="AGL91" s="853"/>
      <c r="AGM91" s="853"/>
      <c r="AGN91" s="853"/>
      <c r="AGO91" s="853"/>
      <c r="AGP91" s="853"/>
      <c r="AGQ91" s="853"/>
      <c r="AGR91" s="853"/>
      <c r="AGS91" s="853"/>
      <c r="AGT91" s="853"/>
      <c r="AGU91" s="853"/>
      <c r="AGV91" s="853"/>
      <c r="AGW91" s="853"/>
      <c r="AGX91" s="853"/>
      <c r="AGY91" s="853"/>
      <c r="AGZ91" s="853"/>
      <c r="AHA91" s="853"/>
      <c r="AHB91" s="853"/>
      <c r="AHC91" s="853"/>
      <c r="AHD91" s="853"/>
      <c r="AHE91" s="853"/>
      <c r="AHF91" s="853"/>
      <c r="AHG91" s="853"/>
      <c r="AHH91" s="853"/>
      <c r="AHI91" s="853"/>
      <c r="AHJ91" s="853"/>
      <c r="AHK91" s="853"/>
      <c r="AHL91" s="853"/>
      <c r="AHM91" s="853"/>
      <c r="AHN91" s="853"/>
      <c r="AHO91" s="853"/>
      <c r="AHP91" s="853"/>
      <c r="AHQ91" s="853"/>
      <c r="AHR91" s="853"/>
      <c r="AHS91" s="853"/>
      <c r="AHT91" s="853"/>
      <c r="AHU91" s="853"/>
      <c r="AHV91" s="853"/>
      <c r="AHW91" s="853"/>
      <c r="AHX91" s="853"/>
      <c r="AHY91" s="853"/>
      <c r="AHZ91" s="853"/>
      <c r="AIA91" s="853"/>
      <c r="AIB91" s="853"/>
      <c r="AIC91" s="853"/>
      <c r="AID91" s="853"/>
      <c r="AIE91" s="853"/>
      <c r="AIF91" s="853"/>
      <c r="AIG91" s="853"/>
      <c r="AIH91" s="853"/>
      <c r="AII91" s="853"/>
      <c r="AIJ91" s="853"/>
      <c r="AIK91" s="853"/>
      <c r="AIL91" s="853"/>
      <c r="AIM91" s="853"/>
      <c r="AIN91" s="853"/>
      <c r="AIO91" s="853"/>
      <c r="AIP91" s="853"/>
      <c r="AIQ91" s="853"/>
      <c r="AIR91" s="853"/>
      <c r="AIS91" s="853"/>
      <c r="AIT91" s="853"/>
      <c r="AIU91" s="853"/>
      <c r="AIV91" s="853"/>
      <c r="AIW91" s="853"/>
      <c r="AIX91" s="853"/>
      <c r="AIY91" s="853"/>
      <c r="AIZ91" s="853"/>
      <c r="AJA91" s="853"/>
      <c r="AJB91" s="853"/>
      <c r="AJC91" s="853"/>
      <c r="AJD91" s="853"/>
      <c r="AJE91" s="853"/>
      <c r="AJF91" s="853"/>
      <c r="AJG91" s="853"/>
      <c r="AJH91" s="853"/>
      <c r="AJI91" s="853"/>
      <c r="AJJ91" s="853"/>
      <c r="AJK91" s="853"/>
      <c r="AJL91" s="853"/>
      <c r="AJM91" s="853"/>
      <c r="AJN91" s="853"/>
      <c r="AJO91" s="853"/>
      <c r="AJP91" s="853"/>
      <c r="AJQ91" s="853"/>
      <c r="AJR91" s="853"/>
      <c r="AJS91" s="853"/>
      <c r="AJT91" s="853"/>
      <c r="AJU91" s="853"/>
      <c r="AJV91" s="853"/>
      <c r="AJW91" s="853"/>
      <c r="AJX91" s="853"/>
      <c r="AJY91" s="853"/>
      <c r="AJZ91" s="853"/>
      <c r="AKA91" s="853"/>
      <c r="AKB91" s="853"/>
      <c r="AKC91" s="853"/>
      <c r="AKD91" s="853"/>
      <c r="AKE91" s="853"/>
      <c r="AKF91" s="853"/>
      <c r="AKG91" s="853"/>
      <c r="AKH91" s="853"/>
      <c r="AKI91" s="853"/>
      <c r="AKJ91" s="853"/>
      <c r="AKK91" s="853"/>
      <c r="AKL91" s="853"/>
      <c r="AKM91" s="853"/>
      <c r="AKN91" s="853"/>
      <c r="AKO91" s="853"/>
      <c r="AKP91" s="853"/>
      <c r="AKQ91" s="853"/>
      <c r="AKR91" s="853"/>
      <c r="AKS91" s="853"/>
      <c r="AKT91" s="853"/>
      <c r="AKU91" s="853"/>
      <c r="AKV91" s="853"/>
      <c r="AKW91" s="853"/>
      <c r="AKX91" s="853"/>
      <c r="AKY91" s="853"/>
      <c r="AKZ91" s="853"/>
      <c r="ALA91" s="853"/>
      <c r="ALB91" s="853"/>
      <c r="ALC91" s="853"/>
      <c r="ALD91" s="853"/>
      <c r="ALE91" s="853"/>
      <c r="ALF91" s="853"/>
      <c r="ALG91" s="853"/>
      <c r="ALH91" s="853"/>
      <c r="ALI91" s="853"/>
      <c r="ALJ91" s="853"/>
      <c r="ALK91" s="853"/>
      <c r="ALL91" s="853"/>
      <c r="ALM91" s="853"/>
      <c r="ALN91" s="853"/>
      <c r="ALO91" s="853"/>
      <c r="ALP91" s="853"/>
      <c r="ALQ91" s="853"/>
      <c r="ALR91" s="853"/>
      <c r="ALS91" s="853"/>
      <c r="ALT91" s="853"/>
      <c r="ALU91" s="853"/>
      <c r="ALV91" s="853"/>
      <c r="ALW91" s="853"/>
      <c r="ALX91" s="853"/>
      <c r="ALY91" s="853"/>
      <c r="ALZ91" s="853"/>
      <c r="AMA91" s="853"/>
      <c r="AMB91" s="853"/>
      <c r="AMC91" s="853"/>
      <c r="AMD91" s="853"/>
      <c r="AME91" s="853"/>
      <c r="AMF91" s="853"/>
      <c r="AMG91" s="853"/>
      <c r="AMH91" s="853"/>
      <c r="AMI91" s="853"/>
      <c r="AMJ91" s="853"/>
      <c r="AMK91" s="853"/>
      <c r="AML91" s="853"/>
      <c r="AMM91" s="853"/>
      <c r="AMN91" s="853"/>
      <c r="AMO91" s="853"/>
      <c r="AMP91" s="853"/>
      <c r="AMQ91" s="853"/>
      <c r="AMR91" s="853"/>
      <c r="AMS91" s="853"/>
      <c r="AMT91" s="853"/>
      <c r="AMU91" s="853"/>
      <c r="AMV91" s="853"/>
      <c r="AMW91" s="853"/>
      <c r="AMX91" s="853"/>
      <c r="AMY91" s="853"/>
      <c r="AMZ91" s="853"/>
      <c r="ANA91" s="853"/>
      <c r="ANB91" s="853"/>
      <c r="ANC91" s="853"/>
      <c r="AND91" s="853"/>
      <c r="ANE91" s="853"/>
      <c r="ANF91" s="853"/>
      <c r="ANG91" s="853"/>
      <c r="ANH91" s="853"/>
      <c r="ANI91" s="853"/>
      <c r="ANJ91" s="853"/>
      <c r="ANK91" s="853"/>
      <c r="ANL91" s="853"/>
      <c r="ANM91" s="853"/>
      <c r="ANN91" s="853"/>
      <c r="ANO91" s="853"/>
      <c r="ANP91" s="853"/>
      <c r="ANQ91" s="853"/>
      <c r="ANR91" s="853"/>
      <c r="ANS91" s="853"/>
      <c r="ANT91" s="853"/>
      <c r="ANU91" s="853"/>
      <c r="ANV91" s="853"/>
      <c r="ANW91" s="853"/>
      <c r="ANX91" s="853"/>
      <c r="ANY91" s="853"/>
      <c r="ANZ91" s="853"/>
      <c r="AOA91" s="853"/>
      <c r="AOB91" s="853"/>
      <c r="AOC91" s="853"/>
      <c r="AOD91" s="853"/>
      <c r="AOE91" s="853"/>
      <c r="AOF91" s="853"/>
      <c r="AOG91" s="853"/>
      <c r="AOH91" s="853"/>
      <c r="AOI91" s="853"/>
      <c r="AOJ91" s="853"/>
      <c r="AOK91" s="853"/>
      <c r="AOL91" s="853"/>
      <c r="AOM91" s="853"/>
      <c r="AON91" s="853"/>
      <c r="AOO91" s="853"/>
      <c r="AOP91" s="853"/>
      <c r="AOQ91" s="853"/>
      <c r="AOR91" s="853"/>
      <c r="AOS91" s="853"/>
      <c r="AOT91" s="853"/>
      <c r="AOU91" s="853"/>
      <c r="AOV91" s="853"/>
      <c r="AOW91" s="853"/>
      <c r="AOX91" s="853"/>
      <c r="AOY91" s="853"/>
      <c r="AOZ91" s="853"/>
      <c r="APA91" s="853"/>
      <c r="APB91" s="853"/>
      <c r="APC91" s="853"/>
      <c r="APD91" s="853"/>
      <c r="APE91" s="853"/>
      <c r="APF91" s="853"/>
      <c r="APG91" s="853"/>
      <c r="APH91" s="853"/>
      <c r="API91" s="853"/>
      <c r="APJ91" s="853"/>
      <c r="APK91" s="853"/>
      <c r="APL91" s="853"/>
      <c r="APM91" s="853"/>
      <c r="APN91" s="853"/>
      <c r="APO91" s="853"/>
      <c r="APP91" s="853"/>
      <c r="APQ91" s="853"/>
      <c r="APR91" s="853"/>
      <c r="APS91" s="853"/>
      <c r="APT91" s="853"/>
      <c r="APU91" s="853"/>
      <c r="APV91" s="853"/>
      <c r="APW91" s="853"/>
      <c r="APX91" s="853"/>
      <c r="APY91" s="853"/>
      <c r="APZ91" s="853"/>
      <c r="AQA91" s="853"/>
      <c r="AQB91" s="853"/>
      <c r="AQC91" s="853"/>
      <c r="AQD91" s="853"/>
      <c r="AQE91" s="853"/>
      <c r="AQF91" s="853"/>
      <c r="AQG91" s="853"/>
      <c r="AQH91" s="853"/>
      <c r="AQI91" s="853"/>
      <c r="AQJ91" s="853"/>
      <c r="AQK91" s="853"/>
      <c r="AQL91" s="853"/>
      <c r="AQM91" s="853"/>
      <c r="AQN91" s="853"/>
      <c r="AQO91" s="853"/>
      <c r="AQP91" s="853"/>
      <c r="AQQ91" s="853"/>
      <c r="AQR91" s="853"/>
      <c r="AQS91" s="853"/>
      <c r="AQT91" s="853"/>
      <c r="AQU91" s="853"/>
      <c r="AQV91" s="853"/>
      <c r="AQW91" s="853"/>
      <c r="AQX91" s="853"/>
      <c r="AQY91" s="853"/>
      <c r="AQZ91" s="853"/>
      <c r="ARA91" s="853"/>
      <c r="ARB91" s="853"/>
      <c r="ARC91" s="853"/>
      <c r="ARD91" s="853"/>
      <c r="ARE91" s="853"/>
      <c r="ARF91" s="853"/>
      <c r="ARG91" s="853"/>
      <c r="ARH91" s="853"/>
      <c r="ARI91" s="853"/>
      <c r="ARJ91" s="853"/>
      <c r="ARK91" s="853"/>
      <c r="ARL91" s="853"/>
      <c r="ARM91" s="853"/>
      <c r="ARN91" s="853"/>
      <c r="ARO91" s="853"/>
      <c r="ARP91" s="853"/>
      <c r="ARQ91" s="853"/>
      <c r="ARR91" s="853"/>
      <c r="ARS91" s="853"/>
      <c r="ART91" s="853"/>
      <c r="ARU91" s="853"/>
      <c r="ARV91" s="853"/>
      <c r="ARW91" s="853"/>
      <c r="ARX91" s="853"/>
      <c r="ARY91" s="853"/>
      <c r="ARZ91" s="853"/>
      <c r="ASA91" s="853"/>
      <c r="ASB91" s="853"/>
      <c r="ASC91" s="853"/>
      <c r="ASD91" s="853"/>
      <c r="ASE91" s="853"/>
      <c r="ASF91" s="853"/>
      <c r="ASG91" s="853"/>
      <c r="ASH91" s="853"/>
      <c r="ASI91" s="853"/>
      <c r="ASJ91" s="853"/>
      <c r="ASK91" s="853"/>
      <c r="ASL91" s="853"/>
      <c r="ASM91" s="853"/>
      <c r="ASN91" s="853"/>
      <c r="ASO91" s="853"/>
      <c r="ASP91" s="853"/>
      <c r="ASQ91" s="853"/>
      <c r="ASR91" s="853"/>
      <c r="ASS91" s="853"/>
      <c r="AST91" s="853"/>
      <c r="ASU91" s="853"/>
      <c r="ASV91" s="853"/>
      <c r="ASW91" s="853"/>
      <c r="ASX91" s="853"/>
      <c r="ASY91" s="853"/>
      <c r="ASZ91" s="853"/>
      <c r="ATA91" s="853"/>
      <c r="ATB91" s="853"/>
      <c r="ATC91" s="853"/>
      <c r="ATD91" s="853"/>
      <c r="ATE91" s="853"/>
      <c r="ATF91" s="853"/>
      <c r="ATG91" s="853"/>
      <c r="ATH91" s="853"/>
      <c r="ATI91" s="853"/>
      <c r="ATJ91" s="853"/>
      <c r="ATK91" s="853"/>
      <c r="ATL91" s="853"/>
      <c r="ATM91" s="853"/>
      <c r="ATN91" s="853"/>
      <c r="ATO91" s="853"/>
      <c r="ATP91" s="853"/>
      <c r="ATQ91" s="853"/>
      <c r="ATR91" s="853"/>
      <c r="ATS91" s="853"/>
      <c r="ATT91" s="853"/>
      <c r="ATU91" s="853"/>
      <c r="ATV91" s="853"/>
      <c r="ATW91" s="853"/>
      <c r="ATX91" s="853"/>
      <c r="ATY91" s="853"/>
      <c r="ATZ91" s="853"/>
      <c r="AUA91" s="853"/>
      <c r="AUB91" s="853"/>
      <c r="AUC91" s="853"/>
      <c r="AUD91" s="853"/>
      <c r="AUE91" s="853"/>
      <c r="AUF91" s="853"/>
      <c r="AUG91" s="853"/>
      <c r="AUH91" s="853"/>
      <c r="AUI91" s="853"/>
      <c r="AUJ91" s="853"/>
      <c r="AUK91" s="853"/>
      <c r="AUL91" s="853"/>
      <c r="AUM91" s="853"/>
      <c r="AUN91" s="853"/>
      <c r="AUO91" s="853"/>
      <c r="AUP91" s="853"/>
      <c r="AUQ91" s="853"/>
      <c r="AUR91" s="853"/>
      <c r="AUS91" s="853"/>
      <c r="AUT91" s="853"/>
      <c r="AUU91" s="853"/>
      <c r="AUV91" s="853"/>
      <c r="AUW91" s="853"/>
      <c r="AUX91" s="853"/>
      <c r="AUY91" s="853"/>
      <c r="AUZ91" s="853"/>
      <c r="AVA91" s="853"/>
      <c r="AVB91" s="853"/>
      <c r="AVC91" s="853"/>
      <c r="AVD91" s="853"/>
      <c r="AVE91" s="853"/>
      <c r="AVF91" s="853"/>
      <c r="AVG91" s="853"/>
      <c r="AVH91" s="853"/>
      <c r="AVI91" s="853"/>
      <c r="AVJ91" s="853"/>
      <c r="AVK91" s="853"/>
      <c r="AVL91" s="853"/>
      <c r="AVM91" s="853"/>
      <c r="AVN91" s="853"/>
      <c r="AVO91" s="853"/>
      <c r="AVP91" s="853"/>
      <c r="AVQ91" s="853"/>
      <c r="AVR91" s="853"/>
      <c r="AVS91" s="853"/>
      <c r="AVT91" s="853"/>
      <c r="AVU91" s="853"/>
      <c r="AVV91" s="853"/>
      <c r="AVW91" s="853"/>
      <c r="AVX91" s="853"/>
      <c r="AVY91" s="853"/>
      <c r="AVZ91" s="853"/>
      <c r="AWA91" s="853"/>
      <c r="AWB91" s="853"/>
      <c r="AWC91" s="853"/>
      <c r="AWD91" s="853"/>
      <c r="AWE91" s="853"/>
      <c r="AWF91" s="853"/>
      <c r="AWG91" s="853"/>
      <c r="AWH91" s="853"/>
      <c r="AWI91" s="853"/>
      <c r="AWJ91" s="853"/>
      <c r="AWK91" s="853"/>
      <c r="AWL91" s="853"/>
      <c r="AWM91" s="853"/>
      <c r="AWN91" s="853"/>
      <c r="AWO91" s="853"/>
      <c r="AWP91" s="853"/>
      <c r="AWQ91" s="853"/>
      <c r="AWR91" s="853"/>
      <c r="AWS91" s="853"/>
      <c r="AWT91" s="853"/>
      <c r="AWU91" s="853"/>
      <c r="AWV91" s="853"/>
      <c r="AWW91" s="853"/>
      <c r="AWX91" s="853"/>
      <c r="AWY91" s="853"/>
      <c r="AWZ91" s="853"/>
      <c r="AXA91" s="853"/>
      <c r="AXB91" s="853"/>
      <c r="AXC91" s="853"/>
      <c r="AXD91" s="853"/>
      <c r="AXE91" s="853"/>
      <c r="AXF91" s="853"/>
      <c r="AXG91" s="853"/>
      <c r="AXH91" s="853"/>
      <c r="AXI91" s="853"/>
      <c r="AXJ91" s="853"/>
      <c r="AXK91" s="853"/>
      <c r="AXL91" s="853"/>
      <c r="AXM91" s="853"/>
      <c r="AXN91" s="853"/>
      <c r="AXO91" s="853"/>
      <c r="AXP91" s="853"/>
      <c r="AXQ91" s="853"/>
      <c r="AXR91" s="853"/>
      <c r="AXS91" s="853"/>
      <c r="AXT91" s="853"/>
      <c r="AXU91" s="853"/>
      <c r="AXV91" s="853"/>
      <c r="AXW91" s="853"/>
      <c r="AXX91" s="853"/>
      <c r="AXY91" s="853"/>
      <c r="AXZ91" s="853"/>
      <c r="AYA91" s="853"/>
      <c r="AYB91" s="853"/>
      <c r="AYC91" s="853"/>
      <c r="AYD91" s="853"/>
      <c r="AYE91" s="853"/>
      <c r="AYF91" s="853"/>
      <c r="AYG91" s="853"/>
      <c r="AYH91" s="853"/>
      <c r="AYI91" s="853"/>
      <c r="AYJ91" s="853"/>
      <c r="AYK91" s="853"/>
      <c r="AYL91" s="853"/>
      <c r="AYM91" s="853"/>
      <c r="AYN91" s="853"/>
      <c r="AYO91" s="853"/>
      <c r="AYP91" s="853"/>
      <c r="AYQ91" s="853"/>
      <c r="AYR91" s="853"/>
      <c r="AYS91" s="853"/>
      <c r="AYT91" s="853"/>
      <c r="AYU91" s="853"/>
      <c r="AYV91" s="853"/>
      <c r="AYW91" s="853"/>
      <c r="AYX91" s="853"/>
      <c r="AYY91" s="853"/>
      <c r="AYZ91" s="853"/>
      <c r="AZA91" s="853"/>
      <c r="AZB91" s="853"/>
      <c r="AZC91" s="853"/>
      <c r="AZD91" s="853"/>
      <c r="AZE91" s="853"/>
      <c r="AZF91" s="853"/>
      <c r="AZG91" s="853"/>
      <c r="AZH91" s="853"/>
      <c r="AZI91" s="853"/>
      <c r="AZJ91" s="853"/>
      <c r="AZK91" s="853"/>
      <c r="AZL91" s="853"/>
      <c r="AZM91" s="853"/>
      <c r="AZN91" s="853"/>
      <c r="AZO91" s="853"/>
      <c r="AZP91" s="853"/>
      <c r="AZQ91" s="853"/>
      <c r="AZR91" s="853"/>
      <c r="AZS91" s="853"/>
      <c r="AZT91" s="853"/>
      <c r="AZU91" s="853"/>
      <c r="AZV91" s="853"/>
      <c r="AZW91" s="853"/>
      <c r="AZX91" s="853"/>
      <c r="AZY91" s="853"/>
      <c r="AZZ91" s="853"/>
      <c r="BAA91" s="853"/>
      <c r="BAB91" s="853"/>
      <c r="BAC91" s="853"/>
      <c r="BAD91" s="853"/>
      <c r="BAE91" s="853"/>
      <c r="BAF91" s="853"/>
      <c r="BAG91" s="853"/>
      <c r="BAH91" s="853"/>
      <c r="BAI91" s="853"/>
      <c r="BAJ91" s="853"/>
      <c r="BAK91" s="853"/>
      <c r="BAL91" s="853"/>
      <c r="BAM91" s="853"/>
      <c r="BAN91" s="853"/>
      <c r="BAO91" s="853"/>
      <c r="BAP91" s="853"/>
      <c r="BAQ91" s="853"/>
      <c r="BAR91" s="853"/>
      <c r="BAS91" s="853"/>
      <c r="BAT91" s="853"/>
      <c r="BAU91" s="853"/>
      <c r="BAV91" s="853"/>
      <c r="BAW91" s="853"/>
      <c r="BAX91" s="853"/>
      <c r="BAY91" s="853"/>
      <c r="BAZ91" s="853"/>
      <c r="BBA91" s="853"/>
      <c r="BBB91" s="853"/>
      <c r="BBC91" s="853"/>
      <c r="BBD91" s="853"/>
      <c r="BBE91" s="853"/>
      <c r="BBF91" s="853"/>
      <c r="BBG91" s="853"/>
      <c r="BBH91" s="853"/>
      <c r="BBI91" s="853"/>
      <c r="BBJ91" s="853"/>
      <c r="BBK91" s="853"/>
      <c r="BBL91" s="853"/>
      <c r="BBM91" s="853"/>
      <c r="BBN91" s="853"/>
      <c r="BBO91" s="853"/>
      <c r="BBP91" s="853"/>
      <c r="BBQ91" s="853"/>
      <c r="BBR91" s="853"/>
      <c r="BBS91" s="853"/>
      <c r="BBT91" s="853"/>
      <c r="BBU91" s="853"/>
      <c r="BBV91" s="853"/>
      <c r="BBW91" s="853"/>
      <c r="BBX91" s="853"/>
      <c r="BBY91" s="853"/>
      <c r="BBZ91" s="853"/>
      <c r="BCA91" s="853"/>
      <c r="BCB91" s="853"/>
      <c r="BCC91" s="853"/>
      <c r="BCD91" s="853"/>
      <c r="BCE91" s="853"/>
      <c r="BCF91" s="853"/>
      <c r="BCG91" s="853"/>
      <c r="BCH91" s="853"/>
      <c r="BCI91" s="853"/>
      <c r="BCJ91" s="853"/>
      <c r="BCK91" s="853"/>
      <c r="BCL91" s="853"/>
      <c r="BCM91" s="853"/>
      <c r="BCN91" s="853"/>
      <c r="BCO91" s="853"/>
      <c r="BCP91" s="853"/>
      <c r="BCQ91" s="853"/>
      <c r="BCR91" s="853"/>
      <c r="BCS91" s="853"/>
      <c r="BCT91" s="853"/>
      <c r="BCU91" s="853"/>
      <c r="BCV91" s="853"/>
      <c r="BCW91" s="853"/>
      <c r="BCX91" s="853"/>
      <c r="BCY91" s="853"/>
      <c r="BCZ91" s="853"/>
      <c r="BDA91" s="853"/>
      <c r="BDB91" s="853"/>
      <c r="BDC91" s="853"/>
      <c r="BDD91" s="853"/>
      <c r="BDE91" s="853"/>
      <c r="BDF91" s="853"/>
      <c r="BDG91" s="853"/>
      <c r="BDH91" s="853"/>
      <c r="BDI91" s="853"/>
      <c r="BDJ91" s="853"/>
      <c r="BDK91" s="853"/>
      <c r="BDL91" s="853"/>
      <c r="BDM91" s="853"/>
      <c r="BDN91" s="853"/>
      <c r="BDO91" s="853"/>
      <c r="BDP91" s="853"/>
      <c r="BDQ91" s="853"/>
      <c r="BDR91" s="853"/>
      <c r="BDS91" s="853"/>
      <c r="BDT91" s="853"/>
      <c r="BDU91" s="853"/>
      <c r="BDV91" s="853"/>
      <c r="BDW91" s="853"/>
      <c r="BDX91" s="853"/>
      <c r="BDY91" s="853"/>
      <c r="BDZ91" s="853"/>
      <c r="BEA91" s="853"/>
      <c r="BEB91" s="853"/>
      <c r="BEC91" s="853"/>
      <c r="BED91" s="853"/>
      <c r="BEE91" s="853"/>
      <c r="BEF91" s="853"/>
      <c r="BEG91" s="853"/>
      <c r="BEH91" s="853"/>
      <c r="BEI91" s="853"/>
      <c r="BEJ91" s="853"/>
      <c r="BEK91" s="853"/>
      <c r="BEL91" s="853"/>
      <c r="BEM91" s="853"/>
      <c r="BEN91" s="853"/>
      <c r="BEO91" s="853"/>
      <c r="BEP91" s="853"/>
      <c r="BEQ91" s="853"/>
      <c r="BER91" s="853"/>
      <c r="BES91" s="853"/>
      <c r="BET91" s="853"/>
      <c r="BEU91" s="853"/>
      <c r="BEV91" s="853"/>
      <c r="BEW91" s="853"/>
      <c r="BEX91" s="853"/>
      <c r="BEY91" s="853"/>
      <c r="BEZ91" s="853"/>
      <c r="BFA91" s="853"/>
      <c r="BFB91" s="853"/>
      <c r="BFC91" s="853"/>
      <c r="BFD91" s="853"/>
      <c r="BFE91" s="853"/>
      <c r="BFF91" s="853"/>
      <c r="BFG91" s="853"/>
      <c r="BFH91" s="853"/>
      <c r="BFI91" s="853"/>
      <c r="BFJ91" s="853"/>
      <c r="BFK91" s="853"/>
      <c r="BFL91" s="853"/>
      <c r="BFM91" s="853"/>
      <c r="BFN91" s="853"/>
      <c r="BFO91" s="853"/>
      <c r="BFP91" s="853"/>
      <c r="BFQ91" s="853"/>
      <c r="BFR91" s="853"/>
      <c r="BFS91" s="853"/>
      <c r="BFT91" s="853"/>
      <c r="BFU91" s="853"/>
      <c r="BFV91" s="853"/>
      <c r="BFW91" s="853"/>
      <c r="BFX91" s="853"/>
      <c r="BFY91" s="853"/>
      <c r="BFZ91" s="853"/>
      <c r="BGA91" s="853"/>
      <c r="BGB91" s="853"/>
      <c r="BGC91" s="853"/>
      <c r="BGD91" s="853"/>
      <c r="BGE91" s="853"/>
      <c r="BGF91" s="853"/>
      <c r="BGG91" s="853"/>
      <c r="BGH91" s="853"/>
      <c r="BGI91" s="853"/>
      <c r="BGJ91" s="853"/>
      <c r="BGK91" s="853"/>
      <c r="BGL91" s="853"/>
      <c r="BGM91" s="853"/>
      <c r="BGN91" s="853"/>
      <c r="BGO91" s="853"/>
      <c r="BGP91" s="853"/>
      <c r="BGQ91" s="853"/>
      <c r="BGR91" s="853"/>
      <c r="BGS91" s="853"/>
      <c r="BGT91" s="853"/>
      <c r="BGU91" s="853"/>
      <c r="BGV91" s="853"/>
      <c r="BGW91" s="853"/>
      <c r="BGX91" s="853"/>
      <c r="BGY91" s="853"/>
      <c r="BGZ91" s="853"/>
      <c r="BHA91" s="853"/>
      <c r="BHB91" s="853"/>
      <c r="BHC91" s="853"/>
      <c r="BHD91" s="853"/>
      <c r="BHE91" s="853"/>
      <c r="BHF91" s="853"/>
      <c r="BHG91" s="853"/>
      <c r="BHH91" s="853"/>
      <c r="BHI91" s="853"/>
      <c r="BHJ91" s="853"/>
      <c r="BHK91" s="853"/>
      <c r="BHL91" s="853"/>
      <c r="BHM91" s="853"/>
      <c r="BHN91" s="853"/>
      <c r="BHO91" s="853"/>
      <c r="BHP91" s="853"/>
      <c r="BHQ91" s="853"/>
      <c r="BHR91" s="853"/>
      <c r="BHS91" s="853"/>
      <c r="BHT91" s="853"/>
      <c r="BHU91" s="853"/>
      <c r="BHV91" s="853"/>
      <c r="BHW91" s="853"/>
      <c r="BHX91" s="853"/>
      <c r="BHY91" s="853"/>
      <c r="BHZ91" s="853"/>
      <c r="BIA91" s="853"/>
      <c r="BIB91" s="853"/>
      <c r="BIC91" s="853"/>
      <c r="BID91" s="853"/>
      <c r="BIE91" s="853"/>
      <c r="BIF91" s="853"/>
      <c r="BIG91" s="853"/>
      <c r="BIH91" s="853"/>
      <c r="BII91" s="853"/>
      <c r="BIJ91" s="853"/>
      <c r="BIK91" s="853"/>
      <c r="BIL91" s="853"/>
      <c r="BIM91" s="853"/>
      <c r="BIN91" s="853"/>
      <c r="BIO91" s="853"/>
      <c r="BIP91" s="853"/>
      <c r="BIQ91" s="853"/>
      <c r="BIR91" s="853"/>
      <c r="BIS91" s="853"/>
      <c r="BIT91" s="853"/>
      <c r="BIU91" s="853"/>
      <c r="BIV91" s="853"/>
      <c r="BIW91" s="853"/>
      <c r="BIX91" s="853"/>
      <c r="BIY91" s="853"/>
      <c r="BIZ91" s="853"/>
      <c r="BJA91" s="853"/>
      <c r="BJB91" s="853"/>
      <c r="BJC91" s="853"/>
      <c r="BJD91" s="853"/>
      <c r="BJE91" s="853"/>
      <c r="BJF91" s="853"/>
      <c r="BJG91" s="853"/>
      <c r="BJH91" s="853"/>
      <c r="BJI91" s="853"/>
      <c r="BJJ91" s="853"/>
      <c r="BJK91" s="853"/>
      <c r="BJL91" s="853"/>
      <c r="BJM91" s="853"/>
      <c r="BJN91" s="853"/>
      <c r="BJO91" s="853"/>
      <c r="BJP91" s="853"/>
      <c r="BJQ91" s="853"/>
      <c r="BJR91" s="853"/>
      <c r="BJS91" s="853"/>
      <c r="BJT91" s="853"/>
      <c r="BJU91" s="853"/>
      <c r="BJV91" s="853"/>
      <c r="BJW91" s="853"/>
      <c r="BJX91" s="853"/>
      <c r="BJY91" s="853"/>
      <c r="BJZ91" s="853"/>
      <c r="BKA91" s="853"/>
      <c r="BKB91" s="853"/>
      <c r="BKC91" s="853"/>
      <c r="BKD91" s="853"/>
      <c r="BKE91" s="853"/>
      <c r="BKF91" s="853"/>
      <c r="BKG91" s="853"/>
      <c r="BKH91" s="853"/>
      <c r="BKI91" s="853"/>
      <c r="BKJ91" s="853"/>
      <c r="BKK91" s="853"/>
      <c r="BKL91" s="853"/>
      <c r="BKM91" s="853"/>
      <c r="BKN91" s="853"/>
      <c r="BKO91" s="853"/>
      <c r="BKP91" s="853"/>
      <c r="BKQ91" s="853"/>
      <c r="BKR91" s="853"/>
      <c r="BKS91" s="853"/>
      <c r="BKT91" s="853"/>
      <c r="BKU91" s="853"/>
      <c r="BKV91" s="853"/>
      <c r="BKW91" s="853"/>
      <c r="BKX91" s="853"/>
      <c r="BKY91" s="853"/>
      <c r="BKZ91" s="853"/>
      <c r="BLA91" s="853"/>
      <c r="BLB91" s="853"/>
      <c r="BLC91" s="853"/>
      <c r="BLD91" s="853"/>
      <c r="BLE91" s="853"/>
      <c r="BLF91" s="853"/>
      <c r="BLG91" s="853"/>
      <c r="BLH91" s="853"/>
      <c r="BLI91" s="853"/>
      <c r="BLJ91" s="853"/>
      <c r="BLK91" s="853"/>
      <c r="BLL91" s="853"/>
      <c r="BLM91" s="853"/>
      <c r="BLN91" s="853"/>
      <c r="BLO91" s="853"/>
      <c r="BLP91" s="853"/>
      <c r="BLQ91" s="853"/>
      <c r="BLR91" s="853"/>
      <c r="BLS91" s="853"/>
      <c r="BLT91" s="853"/>
      <c r="BLU91" s="853"/>
      <c r="BLV91" s="853"/>
      <c r="BLW91" s="853"/>
      <c r="BLX91" s="853"/>
      <c r="BLY91" s="853"/>
      <c r="BLZ91" s="853"/>
      <c r="BMA91" s="853"/>
      <c r="BMB91" s="853"/>
      <c r="BMC91" s="853"/>
      <c r="BMD91" s="853"/>
      <c r="BME91" s="853"/>
      <c r="BMF91" s="853"/>
      <c r="BMG91" s="853"/>
      <c r="BMH91" s="853"/>
      <c r="BMI91" s="853"/>
      <c r="BMJ91" s="853"/>
      <c r="BMK91" s="853"/>
      <c r="BML91" s="853"/>
      <c r="BMM91" s="853"/>
      <c r="BMN91" s="853"/>
      <c r="BMO91" s="853"/>
      <c r="BMP91" s="853"/>
      <c r="BMQ91" s="853"/>
      <c r="BMR91" s="853"/>
      <c r="BMS91" s="853"/>
      <c r="BMT91" s="853"/>
      <c r="BMU91" s="853"/>
      <c r="BMV91" s="853"/>
      <c r="BMW91" s="853"/>
      <c r="BMX91" s="853"/>
      <c r="BMY91" s="853"/>
      <c r="BMZ91" s="853"/>
      <c r="BNA91" s="853"/>
      <c r="BNB91" s="853"/>
      <c r="BNC91" s="853"/>
      <c r="BND91" s="853"/>
      <c r="BNE91" s="853"/>
      <c r="BNF91" s="853"/>
      <c r="BNG91" s="853"/>
      <c r="BNH91" s="853"/>
      <c r="BNI91" s="853"/>
      <c r="BNJ91" s="853"/>
      <c r="BNK91" s="853"/>
      <c r="BNL91" s="853"/>
      <c r="BNM91" s="853"/>
      <c r="BNN91" s="853"/>
      <c r="BNO91" s="853"/>
      <c r="BNP91" s="853"/>
      <c r="BNQ91" s="853"/>
      <c r="BNR91" s="853"/>
      <c r="BNS91" s="853"/>
      <c r="BNT91" s="853"/>
      <c r="BNU91" s="853"/>
      <c r="BNV91" s="853"/>
      <c r="BNW91" s="853"/>
      <c r="BNX91" s="853"/>
      <c r="BNY91" s="853"/>
      <c r="BNZ91" s="853"/>
      <c r="BOA91" s="853"/>
      <c r="BOB91" s="853"/>
      <c r="BOC91" s="853"/>
      <c r="BOD91" s="853"/>
      <c r="BOE91" s="853"/>
      <c r="BOF91" s="853"/>
      <c r="BOG91" s="853"/>
      <c r="BOH91" s="853"/>
      <c r="BOI91" s="853"/>
      <c r="BOJ91" s="853"/>
      <c r="BOK91" s="853"/>
      <c r="BOL91" s="853"/>
      <c r="BOM91" s="853"/>
      <c r="BON91" s="853"/>
      <c r="BOO91" s="853"/>
      <c r="BOP91" s="853"/>
      <c r="BOQ91" s="853"/>
      <c r="BOR91" s="853"/>
      <c r="BOS91" s="853"/>
      <c r="BOT91" s="853"/>
      <c r="BOU91" s="853"/>
      <c r="BOV91" s="853"/>
      <c r="BOW91" s="853"/>
      <c r="BOX91" s="853"/>
      <c r="BOY91" s="853"/>
      <c r="BOZ91" s="853"/>
      <c r="BPA91" s="853"/>
      <c r="BPB91" s="853"/>
      <c r="BPC91" s="853"/>
      <c r="BPD91" s="853"/>
      <c r="BPE91" s="853"/>
      <c r="BPF91" s="853"/>
      <c r="BPG91" s="853"/>
      <c r="BPH91" s="853"/>
      <c r="BPI91" s="853"/>
      <c r="BPJ91" s="853"/>
      <c r="BPK91" s="853"/>
      <c r="BPL91" s="853"/>
      <c r="BPM91" s="853"/>
      <c r="BPN91" s="853"/>
      <c r="BPO91" s="853"/>
      <c r="BPP91" s="853"/>
      <c r="BPQ91" s="853"/>
      <c r="BPR91" s="853"/>
      <c r="BPS91" s="853"/>
      <c r="BPT91" s="853"/>
      <c r="BPU91" s="853"/>
      <c r="BPV91" s="853"/>
      <c r="BPW91" s="853"/>
      <c r="BPX91" s="853"/>
      <c r="BPY91" s="853"/>
      <c r="BPZ91" s="853"/>
      <c r="BQA91" s="853"/>
      <c r="BQB91" s="853"/>
      <c r="BQC91" s="853"/>
      <c r="BQD91" s="853"/>
      <c r="BQE91" s="853"/>
      <c r="BQF91" s="853"/>
      <c r="BQG91" s="853"/>
      <c r="BQH91" s="853"/>
      <c r="BQI91" s="853"/>
      <c r="BQJ91" s="853"/>
      <c r="BQK91" s="853"/>
      <c r="BQL91" s="853"/>
      <c r="BQM91" s="853"/>
      <c r="BQN91" s="853"/>
      <c r="BQO91" s="853"/>
      <c r="BQP91" s="853"/>
      <c r="BQQ91" s="853"/>
      <c r="BQR91" s="853"/>
      <c r="BQS91" s="853"/>
      <c r="BQT91" s="853"/>
      <c r="BQU91" s="853"/>
      <c r="BQV91" s="853"/>
      <c r="BQW91" s="853"/>
      <c r="BQX91" s="853"/>
      <c r="BQY91" s="853"/>
      <c r="BQZ91" s="853"/>
      <c r="BRA91" s="853"/>
      <c r="BRB91" s="853"/>
      <c r="BRC91" s="853"/>
      <c r="BRD91" s="853"/>
      <c r="BRE91" s="853"/>
      <c r="BRF91" s="853"/>
      <c r="BRG91" s="853"/>
      <c r="BRH91" s="853"/>
      <c r="BRI91" s="853"/>
      <c r="BRJ91" s="853"/>
      <c r="BRK91" s="853"/>
      <c r="BRL91" s="853"/>
      <c r="BRM91" s="853"/>
      <c r="BRN91" s="853"/>
      <c r="BRO91" s="853"/>
      <c r="BRP91" s="853"/>
      <c r="BRQ91" s="853"/>
      <c r="BRR91" s="853"/>
      <c r="BRS91" s="853"/>
      <c r="BRT91" s="853"/>
      <c r="BRU91" s="853"/>
      <c r="BRV91" s="853"/>
      <c r="BRW91" s="853"/>
      <c r="BRX91" s="853"/>
      <c r="BRY91" s="853"/>
      <c r="BRZ91" s="853"/>
      <c r="BSA91" s="853"/>
      <c r="BSB91" s="853"/>
      <c r="BSC91" s="853"/>
      <c r="BSD91" s="853"/>
      <c r="BSE91" s="853"/>
      <c r="BSF91" s="853"/>
      <c r="BSG91" s="853"/>
      <c r="BSH91" s="853"/>
      <c r="BSI91" s="853"/>
      <c r="BSJ91" s="853"/>
      <c r="BSK91" s="853"/>
      <c r="BSL91" s="853"/>
      <c r="BSM91" s="853"/>
      <c r="BSN91" s="853"/>
      <c r="BSO91" s="853"/>
      <c r="BSP91" s="853"/>
      <c r="BSQ91" s="853"/>
      <c r="BSR91" s="853"/>
      <c r="BSS91" s="853"/>
      <c r="BST91" s="853"/>
      <c r="BSU91" s="853"/>
      <c r="BSV91" s="853"/>
      <c r="BSW91" s="853"/>
      <c r="BSX91" s="853"/>
      <c r="BSY91" s="853"/>
      <c r="BSZ91" s="853"/>
      <c r="BTA91" s="853"/>
      <c r="BTB91" s="853"/>
      <c r="BTC91" s="853"/>
      <c r="BTD91" s="853"/>
      <c r="BTE91" s="853"/>
      <c r="BTF91" s="853"/>
      <c r="BTG91" s="853"/>
      <c r="BTH91" s="853"/>
      <c r="BTI91" s="853"/>
      <c r="BTJ91" s="853"/>
      <c r="BTK91" s="853"/>
      <c r="BTL91" s="853"/>
      <c r="BTM91" s="853"/>
      <c r="BTN91" s="853"/>
      <c r="BTO91" s="853"/>
      <c r="BTP91" s="853"/>
      <c r="BTQ91" s="853"/>
      <c r="BTR91" s="853"/>
      <c r="BTS91" s="853"/>
      <c r="BTT91" s="853"/>
      <c r="BTU91" s="853"/>
      <c r="BTV91" s="853"/>
      <c r="BTW91" s="853"/>
      <c r="BTX91" s="853"/>
      <c r="BTY91" s="853"/>
      <c r="BTZ91" s="853"/>
      <c r="BUA91" s="853"/>
      <c r="BUB91" s="853"/>
      <c r="BUC91" s="853"/>
      <c r="BUD91" s="853"/>
      <c r="BUE91" s="853"/>
      <c r="BUF91" s="853"/>
      <c r="BUG91" s="853"/>
      <c r="BUH91" s="853"/>
      <c r="BUI91" s="853"/>
      <c r="BUJ91" s="853"/>
      <c r="BUK91" s="853"/>
      <c r="BUL91" s="853"/>
      <c r="BUM91" s="853"/>
      <c r="BUN91" s="853"/>
      <c r="BUO91" s="853"/>
      <c r="BUP91" s="853"/>
      <c r="BUQ91" s="853"/>
      <c r="BUR91" s="853"/>
      <c r="BUS91" s="853"/>
      <c r="BUT91" s="853"/>
      <c r="BUU91" s="853"/>
      <c r="BUV91" s="853"/>
      <c r="BUW91" s="853"/>
      <c r="BUX91" s="853"/>
      <c r="BUY91" s="853"/>
      <c r="BUZ91" s="853"/>
      <c r="BVA91" s="853"/>
      <c r="BVB91" s="853"/>
      <c r="BVC91" s="853"/>
      <c r="BVD91" s="853"/>
      <c r="BVE91" s="853"/>
      <c r="BVF91" s="853"/>
      <c r="BVG91" s="853"/>
      <c r="BVH91" s="853"/>
      <c r="BVI91" s="853"/>
      <c r="BVJ91" s="853"/>
      <c r="BVK91" s="853"/>
      <c r="BVL91" s="853"/>
      <c r="BVM91" s="853"/>
      <c r="BVN91" s="853"/>
      <c r="BVO91" s="853"/>
      <c r="BVP91" s="853"/>
      <c r="BVQ91" s="853"/>
      <c r="BVR91" s="853"/>
      <c r="BVS91" s="853"/>
      <c r="BVT91" s="853"/>
      <c r="BVU91" s="853"/>
      <c r="BVV91" s="853"/>
      <c r="BVW91" s="853"/>
      <c r="BVX91" s="853"/>
      <c r="BVY91" s="853"/>
      <c r="BVZ91" s="853"/>
      <c r="BWA91" s="853"/>
      <c r="BWB91" s="853"/>
      <c r="BWC91" s="853"/>
      <c r="BWD91" s="853"/>
      <c r="BWE91" s="853"/>
      <c r="BWF91" s="853"/>
      <c r="BWG91" s="853"/>
      <c r="BWH91" s="853"/>
      <c r="BWI91" s="853"/>
      <c r="BWJ91" s="853"/>
      <c r="BWK91" s="853"/>
      <c r="BWL91" s="853"/>
      <c r="BWM91" s="853"/>
      <c r="BWN91" s="853"/>
      <c r="BWO91" s="853"/>
      <c r="BWP91" s="853"/>
      <c r="BWQ91" s="853"/>
      <c r="BWR91" s="853"/>
      <c r="BWS91" s="853"/>
      <c r="BWT91" s="853"/>
      <c r="BWU91" s="853"/>
      <c r="BWV91" s="853"/>
      <c r="BWW91" s="853"/>
      <c r="BWX91" s="853"/>
      <c r="BWY91" s="853"/>
      <c r="BWZ91" s="853"/>
      <c r="BXA91" s="853"/>
      <c r="BXB91" s="853"/>
      <c r="BXC91" s="853"/>
      <c r="BXD91" s="853"/>
      <c r="BXE91" s="853"/>
      <c r="BXF91" s="853"/>
      <c r="BXG91" s="853"/>
      <c r="BXH91" s="853"/>
      <c r="BXI91" s="853"/>
      <c r="BXJ91" s="853"/>
      <c r="BXK91" s="853"/>
      <c r="BXL91" s="853"/>
      <c r="BXM91" s="853"/>
      <c r="BXN91" s="853"/>
      <c r="BXO91" s="853"/>
      <c r="BXP91" s="853"/>
      <c r="BXQ91" s="853"/>
      <c r="BXR91" s="853"/>
      <c r="BXS91" s="853"/>
      <c r="BXT91" s="853"/>
      <c r="BXU91" s="853"/>
      <c r="BXV91" s="853"/>
      <c r="BXW91" s="853"/>
      <c r="BXX91" s="853"/>
      <c r="BXY91" s="853"/>
      <c r="BXZ91" s="853"/>
      <c r="BYA91" s="853"/>
      <c r="BYB91" s="853"/>
      <c r="BYC91" s="853"/>
      <c r="BYD91" s="853"/>
      <c r="BYE91" s="853"/>
      <c r="BYF91" s="853"/>
      <c r="BYG91" s="853"/>
      <c r="BYH91" s="853"/>
      <c r="BYI91" s="853"/>
      <c r="BYJ91" s="853"/>
      <c r="BYK91" s="853"/>
      <c r="BYL91" s="853"/>
      <c r="BYM91" s="853"/>
      <c r="BYN91" s="853"/>
      <c r="BYO91" s="853"/>
      <c r="BYP91" s="853"/>
      <c r="BYQ91" s="853"/>
      <c r="BYR91" s="853"/>
      <c r="BYS91" s="853"/>
      <c r="BYT91" s="853"/>
      <c r="BYU91" s="853"/>
      <c r="BYV91" s="853"/>
      <c r="BYW91" s="853"/>
      <c r="BYX91" s="853"/>
      <c r="BYY91" s="853"/>
      <c r="BYZ91" s="853"/>
      <c r="BZA91" s="853"/>
      <c r="BZB91" s="853"/>
      <c r="BZC91" s="853"/>
      <c r="BZD91" s="853"/>
      <c r="BZE91" s="853"/>
      <c r="BZF91" s="853"/>
      <c r="BZG91" s="853"/>
      <c r="BZH91" s="853"/>
      <c r="BZI91" s="853"/>
      <c r="BZJ91" s="853"/>
      <c r="BZK91" s="853"/>
      <c r="BZL91" s="853"/>
      <c r="BZM91" s="853"/>
      <c r="BZN91" s="853"/>
      <c r="BZO91" s="853"/>
      <c r="BZP91" s="853"/>
      <c r="BZQ91" s="853"/>
      <c r="BZR91" s="853"/>
      <c r="BZS91" s="853"/>
      <c r="BZT91" s="853"/>
      <c r="BZU91" s="853"/>
      <c r="BZV91" s="853"/>
      <c r="BZW91" s="853"/>
      <c r="BZX91" s="853"/>
      <c r="BZY91" s="853"/>
      <c r="BZZ91" s="853"/>
      <c r="CAA91" s="853"/>
      <c r="CAB91" s="853"/>
      <c r="CAC91" s="853"/>
      <c r="CAD91" s="853"/>
      <c r="CAE91" s="853"/>
      <c r="CAF91" s="853"/>
      <c r="CAG91" s="853"/>
      <c r="CAH91" s="853"/>
      <c r="CAI91" s="853"/>
      <c r="CAJ91" s="853"/>
      <c r="CAK91" s="853"/>
      <c r="CAL91" s="853"/>
      <c r="CAM91" s="853"/>
      <c r="CAN91" s="853"/>
      <c r="CAO91" s="853"/>
      <c r="CAP91" s="853"/>
      <c r="CAQ91" s="853"/>
      <c r="CAR91" s="853"/>
      <c r="CAS91" s="853"/>
      <c r="CAT91" s="853"/>
      <c r="CAU91" s="853"/>
      <c r="CAV91" s="853"/>
      <c r="CAW91" s="853"/>
      <c r="CAX91" s="853"/>
      <c r="CAY91" s="853"/>
      <c r="CAZ91" s="853"/>
      <c r="CBA91" s="853"/>
      <c r="CBB91" s="853"/>
      <c r="CBC91" s="853"/>
      <c r="CBD91" s="853"/>
      <c r="CBE91" s="853"/>
      <c r="CBF91" s="853"/>
      <c r="CBG91" s="853"/>
      <c r="CBH91" s="853"/>
      <c r="CBI91" s="853"/>
      <c r="CBJ91" s="853"/>
      <c r="CBK91" s="853"/>
      <c r="CBL91" s="853"/>
      <c r="CBM91" s="853"/>
      <c r="CBN91" s="853"/>
      <c r="CBO91" s="853"/>
      <c r="CBP91" s="853"/>
      <c r="CBQ91" s="853"/>
      <c r="CBR91" s="853"/>
      <c r="CBS91" s="853"/>
      <c r="CBT91" s="853"/>
      <c r="CBU91" s="853"/>
      <c r="CBV91" s="853"/>
      <c r="CBW91" s="853"/>
      <c r="CBX91" s="853"/>
      <c r="CBY91" s="853"/>
      <c r="CBZ91" s="853"/>
      <c r="CCA91" s="853"/>
      <c r="CCB91" s="853"/>
      <c r="CCC91" s="853"/>
      <c r="CCD91" s="853"/>
      <c r="CCE91" s="853"/>
      <c r="CCF91" s="853"/>
      <c r="CCG91" s="853"/>
      <c r="CCH91" s="853"/>
      <c r="CCI91" s="853"/>
      <c r="CCJ91" s="853"/>
      <c r="CCK91" s="853"/>
      <c r="CCL91" s="853"/>
      <c r="CCM91" s="853"/>
      <c r="CCN91" s="853"/>
      <c r="CCO91" s="853"/>
      <c r="CCP91" s="853"/>
      <c r="CCQ91" s="853"/>
      <c r="CCR91" s="853"/>
      <c r="CCS91" s="853"/>
      <c r="CCT91" s="853"/>
      <c r="CCU91" s="853"/>
      <c r="CCV91" s="853"/>
      <c r="CCW91" s="853"/>
      <c r="CCX91" s="853"/>
      <c r="CCY91" s="853"/>
      <c r="CCZ91" s="853"/>
      <c r="CDA91" s="853"/>
      <c r="CDB91" s="853"/>
      <c r="CDC91" s="853"/>
      <c r="CDD91" s="853"/>
      <c r="CDE91" s="853"/>
      <c r="CDF91" s="853"/>
      <c r="CDG91" s="853"/>
      <c r="CDH91" s="853"/>
      <c r="CDI91" s="853"/>
      <c r="CDJ91" s="853"/>
      <c r="CDK91" s="853"/>
      <c r="CDL91" s="853"/>
      <c r="CDM91" s="853"/>
      <c r="CDN91" s="853"/>
      <c r="CDO91" s="853"/>
      <c r="CDP91" s="853"/>
      <c r="CDQ91" s="853"/>
      <c r="CDR91" s="853"/>
      <c r="CDS91" s="853"/>
      <c r="CDT91" s="853"/>
      <c r="CDU91" s="853"/>
      <c r="CDV91" s="853"/>
      <c r="CDW91" s="853"/>
      <c r="CDX91" s="853"/>
      <c r="CDY91" s="853"/>
      <c r="CDZ91" s="853"/>
      <c r="CEA91" s="853"/>
      <c r="CEB91" s="853"/>
      <c r="CEC91" s="853"/>
      <c r="CED91" s="853"/>
      <c r="CEE91" s="853"/>
      <c r="CEF91" s="853"/>
      <c r="CEG91" s="853"/>
      <c r="CEH91" s="853"/>
      <c r="CEI91" s="853"/>
      <c r="CEJ91" s="853"/>
      <c r="CEK91" s="853"/>
      <c r="CEL91" s="853"/>
      <c r="CEM91" s="853"/>
      <c r="CEN91" s="853"/>
      <c r="CEO91" s="853"/>
      <c r="CEP91" s="853"/>
      <c r="CEQ91" s="853"/>
      <c r="CER91" s="853"/>
      <c r="CES91" s="853"/>
      <c r="CET91" s="853"/>
      <c r="CEU91" s="853"/>
      <c r="CEV91" s="853"/>
      <c r="CEW91" s="853"/>
      <c r="CEX91" s="853"/>
      <c r="CEY91" s="853"/>
      <c r="CEZ91" s="853"/>
      <c r="CFA91" s="853"/>
      <c r="CFB91" s="853"/>
      <c r="CFC91" s="853"/>
      <c r="CFD91" s="853"/>
      <c r="CFE91" s="853"/>
      <c r="CFF91" s="853"/>
      <c r="CFG91" s="853"/>
      <c r="CFH91" s="853"/>
      <c r="CFI91" s="853"/>
      <c r="CFJ91" s="853"/>
      <c r="CFK91" s="853"/>
      <c r="CFL91" s="853"/>
      <c r="CFM91" s="853"/>
      <c r="CFN91" s="853"/>
      <c r="CFO91" s="853"/>
      <c r="CFP91" s="853"/>
      <c r="CFQ91" s="853"/>
      <c r="CFR91" s="853"/>
      <c r="CFS91" s="853"/>
      <c r="CFT91" s="853"/>
      <c r="CFU91" s="853"/>
      <c r="CFV91" s="853"/>
      <c r="CFW91" s="853"/>
      <c r="CFX91" s="853"/>
      <c r="CFY91" s="853"/>
      <c r="CFZ91" s="853"/>
      <c r="CGA91" s="853"/>
      <c r="CGB91" s="853"/>
      <c r="CGC91" s="853"/>
      <c r="CGD91" s="853"/>
      <c r="CGE91" s="853"/>
      <c r="CGF91" s="853"/>
      <c r="CGG91" s="853"/>
      <c r="CGH91" s="853"/>
      <c r="CGI91" s="853"/>
      <c r="CGJ91" s="853"/>
      <c r="CGK91" s="853"/>
      <c r="CGL91" s="853"/>
      <c r="CGM91" s="853"/>
      <c r="CGN91" s="853"/>
      <c r="CGO91" s="853"/>
      <c r="CGP91" s="853"/>
      <c r="CGQ91" s="853"/>
      <c r="CGR91" s="853"/>
      <c r="CGS91" s="853"/>
      <c r="CGT91" s="853"/>
      <c r="CGU91" s="853"/>
      <c r="CGV91" s="853"/>
      <c r="CGW91" s="853"/>
      <c r="CGX91" s="853"/>
      <c r="CGY91" s="853"/>
      <c r="CGZ91" s="853"/>
      <c r="CHA91" s="853"/>
      <c r="CHB91" s="853"/>
      <c r="CHC91" s="853"/>
      <c r="CHD91" s="853"/>
      <c r="CHE91" s="853"/>
      <c r="CHF91" s="853"/>
      <c r="CHG91" s="853"/>
      <c r="CHH91" s="853"/>
      <c r="CHI91" s="853"/>
      <c r="CHJ91" s="853"/>
      <c r="CHK91" s="853"/>
      <c r="CHL91" s="853"/>
      <c r="CHM91" s="853"/>
      <c r="CHN91" s="853"/>
      <c r="CHO91" s="853"/>
      <c r="CHP91" s="853"/>
      <c r="CHQ91" s="853"/>
      <c r="CHR91" s="853"/>
      <c r="CHS91" s="853"/>
      <c r="CHT91" s="853"/>
      <c r="CHU91" s="853"/>
      <c r="CHV91" s="853"/>
      <c r="CHW91" s="853"/>
      <c r="CHX91" s="853"/>
      <c r="CHY91" s="853"/>
      <c r="CHZ91" s="853"/>
      <c r="CIA91" s="853"/>
      <c r="CIB91" s="853"/>
      <c r="CIC91" s="853"/>
      <c r="CID91" s="853"/>
      <c r="CIE91" s="853"/>
      <c r="CIF91" s="853"/>
      <c r="CIG91" s="853"/>
      <c r="CIH91" s="853"/>
      <c r="CII91" s="853"/>
      <c r="CIJ91" s="853"/>
      <c r="CIK91" s="853"/>
      <c r="CIL91" s="853"/>
      <c r="CIM91" s="853"/>
      <c r="CIN91" s="853"/>
      <c r="CIO91" s="853"/>
      <c r="CIP91" s="853"/>
      <c r="CIQ91" s="853"/>
      <c r="CIR91" s="853"/>
      <c r="CIS91" s="853"/>
      <c r="CIT91" s="853"/>
      <c r="CIU91" s="853"/>
      <c r="CIV91" s="853"/>
      <c r="CIW91" s="853"/>
      <c r="CIX91" s="853"/>
      <c r="CIY91" s="853"/>
      <c r="CIZ91" s="853"/>
      <c r="CJA91" s="853"/>
      <c r="CJB91" s="853"/>
      <c r="CJC91" s="853"/>
      <c r="CJD91" s="853"/>
      <c r="CJE91" s="853"/>
      <c r="CJF91" s="853"/>
      <c r="CJG91" s="853"/>
      <c r="CJH91" s="853"/>
      <c r="CJI91" s="853"/>
      <c r="CJJ91" s="853"/>
      <c r="CJK91" s="853"/>
      <c r="CJL91" s="853"/>
      <c r="CJM91" s="853"/>
      <c r="CJN91" s="853"/>
      <c r="CJO91" s="853"/>
      <c r="CJP91" s="853"/>
      <c r="CJQ91" s="853"/>
      <c r="CJR91" s="853"/>
      <c r="CJS91" s="853"/>
      <c r="CJT91" s="853"/>
      <c r="CJU91" s="853"/>
      <c r="CJV91" s="853"/>
      <c r="CJW91" s="853"/>
      <c r="CJX91" s="853"/>
      <c r="CJY91" s="853"/>
      <c r="CJZ91" s="853"/>
      <c r="CKA91" s="853"/>
      <c r="CKB91" s="853"/>
      <c r="CKC91" s="853"/>
      <c r="CKD91" s="853"/>
      <c r="CKE91" s="853"/>
      <c r="CKF91" s="853"/>
      <c r="CKG91" s="853"/>
      <c r="CKH91" s="853"/>
      <c r="CKI91" s="853"/>
      <c r="CKJ91" s="853"/>
      <c r="CKK91" s="853"/>
      <c r="CKL91" s="853"/>
      <c r="CKM91" s="853"/>
      <c r="CKN91" s="853"/>
      <c r="CKO91" s="853"/>
      <c r="CKP91" s="853"/>
      <c r="CKQ91" s="853"/>
      <c r="CKR91" s="853"/>
      <c r="CKS91" s="853"/>
      <c r="CKT91" s="853"/>
      <c r="CKU91" s="853"/>
      <c r="CKV91" s="853"/>
      <c r="CKW91" s="853"/>
      <c r="CKX91" s="853"/>
      <c r="CKY91" s="853"/>
      <c r="CKZ91" s="853"/>
      <c r="CLA91" s="853"/>
      <c r="CLB91" s="853"/>
      <c r="CLC91" s="853"/>
      <c r="CLD91" s="853"/>
      <c r="CLE91" s="853"/>
      <c r="CLF91" s="853"/>
      <c r="CLG91" s="853"/>
      <c r="CLH91" s="853"/>
      <c r="CLI91" s="853"/>
      <c r="CLJ91" s="853"/>
      <c r="CLK91" s="853"/>
      <c r="CLL91" s="853"/>
      <c r="CLM91" s="853"/>
      <c r="CLN91" s="853"/>
      <c r="CLO91" s="853"/>
      <c r="CLP91" s="853"/>
      <c r="CLQ91" s="853"/>
      <c r="CLR91" s="853"/>
      <c r="CLS91" s="853"/>
      <c r="CLT91" s="853"/>
      <c r="CLU91" s="853"/>
      <c r="CLV91" s="853"/>
      <c r="CLW91" s="853"/>
      <c r="CLX91" s="853"/>
      <c r="CLY91" s="853"/>
      <c r="CLZ91" s="853"/>
      <c r="CMA91" s="853"/>
      <c r="CMB91" s="853"/>
      <c r="CMC91" s="853"/>
      <c r="CMD91" s="853"/>
      <c r="CME91" s="853"/>
      <c r="CMF91" s="853"/>
      <c r="CMG91" s="853"/>
      <c r="CMH91" s="853"/>
      <c r="CMI91" s="853"/>
      <c r="CMJ91" s="853"/>
      <c r="CMK91" s="853"/>
      <c r="CML91" s="853"/>
      <c r="CMM91" s="853"/>
      <c r="CMN91" s="853"/>
      <c r="CMO91" s="853"/>
      <c r="CMP91" s="853"/>
      <c r="CMQ91" s="853"/>
      <c r="CMR91" s="853"/>
      <c r="CMS91" s="853"/>
      <c r="CMT91" s="853"/>
      <c r="CMU91" s="853"/>
      <c r="CMV91" s="853"/>
      <c r="CMW91" s="853"/>
      <c r="CMX91" s="853"/>
      <c r="CMY91" s="853"/>
      <c r="CMZ91" s="853"/>
      <c r="CNA91" s="853"/>
      <c r="CNB91" s="853"/>
      <c r="CNC91" s="853"/>
      <c r="CND91" s="853"/>
      <c r="CNE91" s="853"/>
      <c r="CNF91" s="853"/>
      <c r="CNG91" s="853"/>
      <c r="CNH91" s="853"/>
      <c r="CNI91" s="853"/>
      <c r="CNJ91" s="853"/>
      <c r="CNK91" s="853"/>
      <c r="CNL91" s="853"/>
      <c r="CNM91" s="853"/>
      <c r="CNN91" s="853"/>
      <c r="CNO91" s="853"/>
      <c r="CNP91" s="853"/>
      <c r="CNQ91" s="853"/>
      <c r="CNR91" s="853"/>
      <c r="CNS91" s="853"/>
      <c r="CNT91" s="853"/>
      <c r="CNU91" s="853"/>
      <c r="CNV91" s="853"/>
      <c r="CNW91" s="853"/>
      <c r="CNX91" s="853"/>
      <c r="CNY91" s="853"/>
      <c r="CNZ91" s="853"/>
      <c r="COA91" s="853"/>
      <c r="COB91" s="853"/>
      <c r="COC91" s="853"/>
      <c r="COD91" s="853"/>
      <c r="COE91" s="853"/>
      <c r="COF91" s="853"/>
      <c r="COG91" s="853"/>
      <c r="COH91" s="853"/>
      <c r="COI91" s="853"/>
      <c r="COJ91" s="853"/>
      <c r="COK91" s="853"/>
      <c r="COL91" s="853"/>
      <c r="COM91" s="853"/>
      <c r="CON91" s="853"/>
      <c r="COO91" s="853"/>
      <c r="COP91" s="853"/>
      <c r="COQ91" s="853"/>
      <c r="COR91" s="853"/>
      <c r="COS91" s="853"/>
      <c r="COT91" s="853"/>
      <c r="COU91" s="853"/>
      <c r="COV91" s="853"/>
      <c r="COW91" s="853"/>
      <c r="COX91" s="853"/>
      <c r="COY91" s="853"/>
      <c r="COZ91" s="853"/>
      <c r="CPA91" s="853"/>
      <c r="CPB91" s="853"/>
      <c r="CPC91" s="853"/>
      <c r="CPD91" s="853"/>
      <c r="CPE91" s="853"/>
      <c r="CPF91" s="853"/>
      <c r="CPG91" s="853"/>
      <c r="CPH91" s="853"/>
      <c r="CPI91" s="853"/>
      <c r="CPJ91" s="853"/>
      <c r="CPK91" s="853"/>
      <c r="CPL91" s="853"/>
      <c r="CPM91" s="853"/>
      <c r="CPN91" s="853"/>
      <c r="CPO91" s="853"/>
      <c r="CPP91" s="853"/>
      <c r="CPQ91" s="853"/>
      <c r="CPR91" s="853"/>
      <c r="CPS91" s="853"/>
      <c r="CPT91" s="853"/>
      <c r="CPU91" s="853"/>
      <c r="CPV91" s="853"/>
      <c r="CPW91" s="853"/>
      <c r="CPX91" s="853"/>
      <c r="CPY91" s="853"/>
      <c r="CPZ91" s="853"/>
      <c r="CQA91" s="853"/>
      <c r="CQB91" s="853"/>
      <c r="CQC91" s="853"/>
      <c r="CQD91" s="853"/>
      <c r="CQE91" s="853"/>
      <c r="CQF91" s="853"/>
      <c r="CQG91" s="853"/>
      <c r="CQH91" s="853"/>
      <c r="CQI91" s="853"/>
      <c r="CQJ91" s="853"/>
      <c r="CQK91" s="853"/>
      <c r="CQL91" s="853"/>
      <c r="CQM91" s="853"/>
      <c r="CQN91" s="853"/>
      <c r="CQO91" s="853"/>
      <c r="CQP91" s="853"/>
      <c r="CQQ91" s="853"/>
      <c r="CQR91" s="853"/>
      <c r="CQS91" s="853"/>
      <c r="CQT91" s="853"/>
      <c r="CQU91" s="853"/>
      <c r="CQV91" s="853"/>
      <c r="CQW91" s="853"/>
      <c r="CQX91" s="853"/>
      <c r="CQY91" s="853"/>
      <c r="CQZ91" s="853"/>
      <c r="CRA91" s="853"/>
      <c r="CRB91" s="853"/>
      <c r="CRC91" s="853"/>
      <c r="CRD91" s="853"/>
      <c r="CRE91" s="853"/>
      <c r="CRF91" s="853"/>
      <c r="CRG91" s="853"/>
      <c r="CRH91" s="853"/>
      <c r="CRI91" s="853"/>
      <c r="CRJ91" s="853"/>
      <c r="CRK91" s="853"/>
      <c r="CRL91" s="853"/>
      <c r="CRM91" s="853"/>
      <c r="CRN91" s="853"/>
      <c r="CRO91" s="853"/>
      <c r="CRP91" s="853"/>
      <c r="CRQ91" s="853"/>
      <c r="CRR91" s="853"/>
      <c r="CRS91" s="853"/>
      <c r="CRT91" s="853"/>
      <c r="CRU91" s="853"/>
      <c r="CRV91" s="853"/>
      <c r="CRW91" s="853"/>
      <c r="CRX91" s="853"/>
      <c r="CRY91" s="853"/>
      <c r="CRZ91" s="853"/>
      <c r="CSA91" s="853"/>
      <c r="CSB91" s="853"/>
      <c r="CSC91" s="853"/>
      <c r="CSD91" s="853"/>
      <c r="CSE91" s="853"/>
      <c r="CSF91" s="853"/>
      <c r="CSG91" s="853"/>
      <c r="CSH91" s="853"/>
      <c r="CSI91" s="853"/>
      <c r="CSJ91" s="853"/>
      <c r="CSK91" s="853"/>
      <c r="CSL91" s="853"/>
      <c r="CSM91" s="853"/>
      <c r="CSN91" s="853"/>
      <c r="CSO91" s="853"/>
      <c r="CSP91" s="853"/>
      <c r="CSQ91" s="853"/>
      <c r="CSR91" s="853"/>
      <c r="CSS91" s="853"/>
      <c r="CST91" s="853"/>
      <c r="CSU91" s="853"/>
      <c r="CSV91" s="853"/>
      <c r="CSW91" s="853"/>
      <c r="CSX91" s="853"/>
      <c r="CSY91" s="853"/>
      <c r="CSZ91" s="853"/>
      <c r="CTA91" s="853"/>
      <c r="CTB91" s="853"/>
      <c r="CTC91" s="853"/>
      <c r="CTD91" s="853"/>
      <c r="CTE91" s="853"/>
      <c r="CTF91" s="853"/>
      <c r="CTG91" s="853"/>
      <c r="CTH91" s="853"/>
      <c r="CTI91" s="853"/>
      <c r="CTJ91" s="853"/>
      <c r="CTK91" s="853"/>
      <c r="CTL91" s="853"/>
      <c r="CTM91" s="853"/>
      <c r="CTN91" s="853"/>
      <c r="CTO91" s="853"/>
      <c r="CTP91" s="853"/>
      <c r="CTQ91" s="853"/>
      <c r="CTR91" s="853"/>
      <c r="CTS91" s="853"/>
      <c r="CTT91" s="853"/>
      <c r="CTU91" s="853"/>
      <c r="CTV91" s="853"/>
      <c r="CTW91" s="853"/>
      <c r="CTX91" s="853"/>
      <c r="CTY91" s="853"/>
      <c r="CTZ91" s="853"/>
      <c r="CUA91" s="853"/>
      <c r="CUB91" s="853"/>
      <c r="CUC91" s="853"/>
      <c r="CUD91" s="853"/>
      <c r="CUE91" s="853"/>
      <c r="CUF91" s="853"/>
      <c r="CUG91" s="853"/>
      <c r="CUH91" s="853"/>
      <c r="CUI91" s="853"/>
      <c r="CUJ91" s="853"/>
      <c r="CUK91" s="853"/>
      <c r="CUL91" s="853"/>
      <c r="CUM91" s="853"/>
      <c r="CUN91" s="853"/>
      <c r="CUO91" s="853"/>
      <c r="CUP91" s="853"/>
      <c r="CUQ91" s="853"/>
      <c r="CUR91" s="853"/>
      <c r="CUS91" s="853"/>
      <c r="CUT91" s="853"/>
      <c r="CUU91" s="853"/>
      <c r="CUV91" s="853"/>
      <c r="CUW91" s="853"/>
      <c r="CUX91" s="853"/>
      <c r="CUY91" s="853"/>
      <c r="CUZ91" s="853"/>
      <c r="CVA91" s="853"/>
      <c r="CVB91" s="853"/>
      <c r="CVC91" s="853"/>
      <c r="CVD91" s="853"/>
      <c r="CVE91" s="853"/>
      <c r="CVF91" s="853"/>
      <c r="CVG91" s="853"/>
      <c r="CVH91" s="853"/>
      <c r="CVI91" s="853"/>
      <c r="CVJ91" s="853"/>
      <c r="CVK91" s="853"/>
      <c r="CVL91" s="853"/>
      <c r="CVM91" s="853"/>
      <c r="CVN91" s="853"/>
      <c r="CVO91" s="853"/>
      <c r="CVP91" s="853"/>
      <c r="CVQ91" s="853"/>
      <c r="CVR91" s="853"/>
      <c r="CVS91" s="853"/>
      <c r="CVT91" s="853"/>
      <c r="CVU91" s="853"/>
      <c r="CVV91" s="853"/>
      <c r="CVW91" s="853"/>
      <c r="CVX91" s="853"/>
      <c r="CVY91" s="853"/>
      <c r="CVZ91" s="853"/>
      <c r="CWA91" s="853"/>
      <c r="CWB91" s="853"/>
      <c r="CWC91" s="853"/>
      <c r="CWD91" s="853"/>
      <c r="CWE91" s="853"/>
      <c r="CWF91" s="853"/>
      <c r="CWG91" s="853"/>
      <c r="CWH91" s="853"/>
      <c r="CWI91" s="853"/>
      <c r="CWJ91" s="853"/>
      <c r="CWK91" s="853"/>
      <c r="CWL91" s="853"/>
      <c r="CWM91" s="853"/>
      <c r="CWN91" s="853"/>
      <c r="CWO91" s="853"/>
      <c r="CWP91" s="853"/>
      <c r="CWQ91" s="853"/>
      <c r="CWR91" s="853"/>
      <c r="CWS91" s="853"/>
      <c r="CWT91" s="853"/>
      <c r="CWU91" s="853"/>
      <c r="CWV91" s="853"/>
      <c r="CWW91" s="853"/>
      <c r="CWX91" s="853"/>
      <c r="CWY91" s="853"/>
      <c r="CWZ91" s="853"/>
      <c r="CXA91" s="853"/>
      <c r="CXB91" s="853"/>
      <c r="CXC91" s="853"/>
      <c r="CXD91" s="853"/>
      <c r="CXE91" s="853"/>
      <c r="CXF91" s="853"/>
      <c r="CXG91" s="853"/>
      <c r="CXH91" s="853"/>
      <c r="CXI91" s="853"/>
      <c r="CXJ91" s="853"/>
      <c r="CXK91" s="853"/>
      <c r="CXL91" s="853"/>
      <c r="CXM91" s="853"/>
      <c r="CXN91" s="853"/>
      <c r="CXO91" s="853"/>
      <c r="CXP91" s="853"/>
      <c r="CXQ91" s="853"/>
      <c r="CXR91" s="853"/>
      <c r="CXS91" s="853"/>
      <c r="CXT91" s="853"/>
      <c r="CXU91" s="853"/>
      <c r="CXV91" s="853"/>
      <c r="CXW91" s="853"/>
      <c r="CXX91" s="853"/>
      <c r="CXY91" s="853"/>
      <c r="CXZ91" s="853"/>
      <c r="CYA91" s="853"/>
      <c r="CYB91" s="853"/>
      <c r="CYC91" s="853"/>
      <c r="CYD91" s="853"/>
      <c r="CYE91" s="853"/>
      <c r="CYF91" s="853"/>
      <c r="CYG91" s="853"/>
      <c r="CYH91" s="853"/>
      <c r="CYI91" s="853"/>
      <c r="CYJ91" s="853"/>
      <c r="CYK91" s="853"/>
      <c r="CYL91" s="853"/>
      <c r="CYM91" s="853"/>
      <c r="CYN91" s="853"/>
      <c r="CYO91" s="853"/>
      <c r="CYP91" s="853"/>
      <c r="CYQ91" s="853"/>
      <c r="CYR91" s="853"/>
      <c r="CYS91" s="853"/>
      <c r="CYT91" s="853"/>
      <c r="CYU91" s="853"/>
      <c r="CYV91" s="853"/>
      <c r="CYW91" s="853"/>
      <c r="CYX91" s="853"/>
      <c r="CYY91" s="853"/>
      <c r="CYZ91" s="853"/>
      <c r="CZA91" s="853"/>
      <c r="CZB91" s="853"/>
      <c r="CZC91" s="853"/>
      <c r="CZD91" s="853"/>
      <c r="CZE91" s="853"/>
      <c r="CZF91" s="853"/>
      <c r="CZG91" s="853"/>
      <c r="CZH91" s="853"/>
      <c r="CZI91" s="853"/>
      <c r="CZJ91" s="853"/>
      <c r="CZK91" s="853"/>
      <c r="CZL91" s="853"/>
      <c r="CZM91" s="853"/>
      <c r="CZN91" s="853"/>
      <c r="CZO91" s="853"/>
      <c r="CZP91" s="853"/>
      <c r="CZQ91" s="853"/>
      <c r="CZR91" s="853"/>
      <c r="CZS91" s="853"/>
      <c r="CZT91" s="853"/>
      <c r="CZU91" s="853"/>
      <c r="CZV91" s="853"/>
      <c r="CZW91" s="853"/>
      <c r="CZX91" s="853"/>
      <c r="CZY91" s="853"/>
      <c r="CZZ91" s="853"/>
      <c r="DAA91" s="853"/>
      <c r="DAB91" s="853"/>
      <c r="DAC91" s="853"/>
      <c r="DAD91" s="853"/>
      <c r="DAE91" s="853"/>
      <c r="DAF91" s="853"/>
      <c r="DAG91" s="853"/>
      <c r="DAH91" s="853"/>
      <c r="DAI91" s="853"/>
      <c r="DAJ91" s="853"/>
      <c r="DAK91" s="853"/>
      <c r="DAL91" s="853"/>
      <c r="DAM91" s="853"/>
      <c r="DAN91" s="853"/>
      <c r="DAO91" s="853"/>
      <c r="DAP91" s="853"/>
      <c r="DAQ91" s="853"/>
      <c r="DAR91" s="853"/>
      <c r="DAS91" s="853"/>
      <c r="DAT91" s="853"/>
      <c r="DAU91" s="853"/>
      <c r="DAV91" s="853"/>
      <c r="DAW91" s="853"/>
      <c r="DAX91" s="853"/>
      <c r="DAY91" s="853"/>
      <c r="DAZ91" s="853"/>
      <c r="DBA91" s="853"/>
      <c r="DBB91" s="853"/>
      <c r="DBC91" s="853"/>
      <c r="DBD91" s="853"/>
      <c r="DBE91" s="853"/>
      <c r="DBF91" s="853"/>
      <c r="DBG91" s="853"/>
      <c r="DBH91" s="853"/>
      <c r="DBI91" s="853"/>
      <c r="DBJ91" s="853"/>
      <c r="DBK91" s="853"/>
      <c r="DBL91" s="853"/>
      <c r="DBM91" s="853"/>
      <c r="DBN91" s="853"/>
      <c r="DBO91" s="853"/>
      <c r="DBP91" s="853"/>
      <c r="DBQ91" s="853"/>
      <c r="DBR91" s="853"/>
      <c r="DBS91" s="853"/>
      <c r="DBT91" s="853"/>
      <c r="DBU91" s="853"/>
      <c r="DBV91" s="853"/>
      <c r="DBW91" s="853"/>
      <c r="DBX91" s="853"/>
      <c r="DBY91" s="853"/>
      <c r="DBZ91" s="853"/>
      <c r="DCA91" s="853"/>
      <c r="DCB91" s="853"/>
      <c r="DCC91" s="853"/>
      <c r="DCD91" s="853"/>
      <c r="DCE91" s="853"/>
      <c r="DCF91" s="853"/>
      <c r="DCG91" s="853"/>
      <c r="DCH91" s="853"/>
      <c r="DCI91" s="853"/>
      <c r="DCJ91" s="853"/>
      <c r="DCK91" s="853"/>
      <c r="DCL91" s="853"/>
      <c r="DCM91" s="853"/>
      <c r="DCN91" s="853"/>
      <c r="DCO91" s="853"/>
      <c r="DCP91" s="853"/>
      <c r="DCQ91" s="853"/>
      <c r="DCR91" s="853"/>
      <c r="DCS91" s="853"/>
      <c r="DCT91" s="853"/>
      <c r="DCU91" s="853"/>
      <c r="DCV91" s="853"/>
      <c r="DCW91" s="853"/>
      <c r="DCX91" s="853"/>
      <c r="DCY91" s="853"/>
      <c r="DCZ91" s="853"/>
      <c r="DDA91" s="853"/>
      <c r="DDB91" s="853"/>
      <c r="DDC91" s="853"/>
      <c r="DDD91" s="853"/>
      <c r="DDE91" s="853"/>
      <c r="DDF91" s="853"/>
      <c r="DDG91" s="853"/>
      <c r="DDH91" s="853"/>
      <c r="DDI91" s="853"/>
      <c r="DDJ91" s="853"/>
      <c r="DDK91" s="853"/>
      <c r="DDL91" s="853"/>
      <c r="DDM91" s="853"/>
      <c r="DDN91" s="853"/>
      <c r="DDO91" s="853"/>
      <c r="DDP91" s="853"/>
      <c r="DDQ91" s="853"/>
      <c r="DDR91" s="853"/>
      <c r="DDS91" s="853"/>
      <c r="DDT91" s="853"/>
      <c r="DDU91" s="853"/>
      <c r="DDV91" s="853"/>
      <c r="DDW91" s="853"/>
      <c r="DDX91" s="853"/>
      <c r="DDY91" s="853"/>
      <c r="DDZ91" s="853"/>
      <c r="DEA91" s="853"/>
      <c r="DEB91" s="853"/>
      <c r="DEC91" s="853"/>
      <c r="DED91" s="853"/>
      <c r="DEE91" s="853"/>
      <c r="DEF91" s="853"/>
      <c r="DEG91" s="853"/>
      <c r="DEH91" s="853"/>
      <c r="DEI91" s="853"/>
      <c r="DEJ91" s="853"/>
      <c r="DEK91" s="853"/>
      <c r="DEL91" s="853"/>
      <c r="DEM91" s="853"/>
      <c r="DEN91" s="853"/>
      <c r="DEO91" s="853"/>
      <c r="DEP91" s="853"/>
      <c r="DEQ91" s="853"/>
      <c r="DER91" s="853"/>
      <c r="DES91" s="853"/>
      <c r="DET91" s="853"/>
      <c r="DEU91" s="853"/>
      <c r="DEV91" s="853"/>
      <c r="DEW91" s="853"/>
      <c r="DEX91" s="853"/>
      <c r="DEY91" s="853"/>
      <c r="DEZ91" s="853"/>
      <c r="DFA91" s="853"/>
      <c r="DFB91" s="853"/>
      <c r="DFC91" s="853"/>
      <c r="DFD91" s="853"/>
      <c r="DFE91" s="853"/>
      <c r="DFF91" s="853"/>
      <c r="DFG91" s="853"/>
      <c r="DFH91" s="853"/>
      <c r="DFI91" s="853"/>
      <c r="DFJ91" s="853"/>
      <c r="DFK91" s="853"/>
      <c r="DFL91" s="853"/>
      <c r="DFM91" s="853"/>
      <c r="DFN91" s="853"/>
      <c r="DFO91" s="853"/>
      <c r="DFP91" s="853"/>
      <c r="DFQ91" s="853"/>
      <c r="DFR91" s="853"/>
      <c r="DFS91" s="853"/>
      <c r="DFT91" s="853"/>
      <c r="DFU91" s="853"/>
      <c r="DFV91" s="853"/>
      <c r="DFW91" s="853"/>
      <c r="DFX91" s="853"/>
      <c r="DFY91" s="853"/>
      <c r="DFZ91" s="853"/>
      <c r="DGA91" s="853"/>
      <c r="DGB91" s="853"/>
      <c r="DGC91" s="853"/>
      <c r="DGD91" s="853"/>
      <c r="DGE91" s="853"/>
      <c r="DGF91" s="853"/>
      <c r="DGG91" s="853"/>
      <c r="DGH91" s="853"/>
      <c r="DGI91" s="853"/>
      <c r="DGJ91" s="853"/>
      <c r="DGK91" s="853"/>
      <c r="DGL91" s="853"/>
      <c r="DGM91" s="853"/>
      <c r="DGN91" s="853"/>
      <c r="DGO91" s="853"/>
      <c r="DGP91" s="853"/>
      <c r="DGQ91" s="853"/>
      <c r="DGR91" s="853"/>
      <c r="DGS91" s="853"/>
      <c r="DGT91" s="853"/>
      <c r="DGU91" s="853"/>
      <c r="DGV91" s="853"/>
      <c r="DGW91" s="853"/>
      <c r="DGX91" s="853"/>
      <c r="DGY91" s="853"/>
      <c r="DGZ91" s="853"/>
      <c r="DHA91" s="853"/>
      <c r="DHB91" s="853"/>
      <c r="DHC91" s="853"/>
      <c r="DHD91" s="853"/>
      <c r="DHE91" s="853"/>
      <c r="DHF91" s="853"/>
      <c r="DHG91" s="853"/>
      <c r="DHH91" s="853"/>
      <c r="DHI91" s="853"/>
      <c r="DHJ91" s="853"/>
      <c r="DHK91" s="853"/>
      <c r="DHL91" s="853"/>
      <c r="DHM91" s="853"/>
      <c r="DHN91" s="853"/>
      <c r="DHO91" s="853"/>
      <c r="DHP91" s="853"/>
      <c r="DHQ91" s="853"/>
      <c r="DHR91" s="853"/>
      <c r="DHS91" s="853"/>
      <c r="DHT91" s="853"/>
      <c r="DHU91" s="853"/>
      <c r="DHV91" s="853"/>
      <c r="DHW91" s="853"/>
      <c r="DHX91" s="853"/>
      <c r="DHY91" s="853"/>
      <c r="DHZ91" s="853"/>
      <c r="DIA91" s="853"/>
      <c r="DIB91" s="853"/>
      <c r="DIC91" s="853"/>
      <c r="DID91" s="853"/>
      <c r="DIE91" s="853"/>
      <c r="DIF91" s="853"/>
      <c r="DIG91" s="853"/>
      <c r="DIH91" s="853"/>
      <c r="DII91" s="853"/>
      <c r="DIJ91" s="853"/>
      <c r="DIK91" s="853"/>
      <c r="DIL91" s="853"/>
      <c r="DIM91" s="853"/>
      <c r="DIN91" s="853"/>
      <c r="DIO91" s="853"/>
      <c r="DIP91" s="853"/>
      <c r="DIQ91" s="853"/>
      <c r="DIR91" s="853"/>
      <c r="DIS91" s="853"/>
      <c r="DIT91" s="853"/>
      <c r="DIU91" s="853"/>
      <c r="DIV91" s="853"/>
      <c r="DIW91" s="853"/>
      <c r="DIX91" s="853"/>
      <c r="DIY91" s="853"/>
      <c r="DIZ91" s="853"/>
      <c r="DJA91" s="853"/>
      <c r="DJB91" s="853"/>
      <c r="DJC91" s="853"/>
      <c r="DJD91" s="853"/>
      <c r="DJE91" s="853"/>
      <c r="DJF91" s="853"/>
      <c r="DJG91" s="853"/>
      <c r="DJH91" s="853"/>
      <c r="DJI91" s="853"/>
      <c r="DJJ91" s="853"/>
      <c r="DJK91" s="853"/>
      <c r="DJL91" s="853"/>
      <c r="DJM91" s="853"/>
      <c r="DJN91" s="853"/>
      <c r="DJO91" s="853"/>
      <c r="DJP91" s="853"/>
      <c r="DJQ91" s="853"/>
      <c r="DJR91" s="853"/>
      <c r="DJS91" s="853"/>
      <c r="DJT91" s="853"/>
      <c r="DJU91" s="853"/>
      <c r="DJV91" s="853"/>
      <c r="DJW91" s="853"/>
      <c r="DJX91" s="853"/>
      <c r="DJY91" s="853"/>
      <c r="DJZ91" s="853"/>
      <c r="DKA91" s="853"/>
      <c r="DKB91" s="853"/>
      <c r="DKC91" s="853"/>
      <c r="DKD91" s="853"/>
      <c r="DKE91" s="853"/>
      <c r="DKF91" s="853"/>
      <c r="DKG91" s="853"/>
      <c r="DKH91" s="853"/>
      <c r="DKI91" s="853"/>
      <c r="DKJ91" s="853"/>
      <c r="DKK91" s="853"/>
      <c r="DKL91" s="853"/>
      <c r="DKM91" s="853"/>
      <c r="DKN91" s="853"/>
      <c r="DKO91" s="853"/>
      <c r="DKP91" s="853"/>
      <c r="DKQ91" s="853"/>
      <c r="DKR91" s="853"/>
      <c r="DKS91" s="853"/>
      <c r="DKT91" s="853"/>
      <c r="DKU91" s="853"/>
      <c r="DKV91" s="853"/>
      <c r="DKW91" s="853"/>
      <c r="DKX91" s="853"/>
      <c r="DKY91" s="853"/>
      <c r="DKZ91" s="853"/>
      <c r="DLA91" s="853"/>
      <c r="DLB91" s="853"/>
      <c r="DLC91" s="853"/>
      <c r="DLD91" s="853"/>
      <c r="DLE91" s="853"/>
      <c r="DLF91" s="853"/>
      <c r="DLG91" s="853"/>
      <c r="DLH91" s="853"/>
      <c r="DLI91" s="853"/>
      <c r="DLJ91" s="853"/>
      <c r="DLK91" s="853"/>
      <c r="DLL91" s="853"/>
      <c r="DLM91" s="853"/>
      <c r="DLN91" s="853"/>
      <c r="DLO91" s="853"/>
      <c r="DLP91" s="853"/>
      <c r="DLQ91" s="853"/>
      <c r="DLR91" s="853"/>
      <c r="DLS91" s="853"/>
      <c r="DLT91" s="853"/>
      <c r="DLU91" s="853"/>
      <c r="DLV91" s="853"/>
      <c r="DLW91" s="853"/>
      <c r="DLX91" s="853"/>
      <c r="DLY91" s="853"/>
      <c r="DLZ91" s="853"/>
      <c r="DMA91" s="853"/>
      <c r="DMB91" s="853"/>
      <c r="DMC91" s="853"/>
      <c r="DMD91" s="853"/>
      <c r="DME91" s="853"/>
      <c r="DMF91" s="853"/>
      <c r="DMG91" s="853"/>
      <c r="DMH91" s="853"/>
      <c r="DMI91" s="853"/>
      <c r="DMJ91" s="853"/>
      <c r="DMK91" s="853"/>
      <c r="DML91" s="853"/>
      <c r="DMM91" s="853"/>
      <c r="DMN91" s="853"/>
      <c r="DMO91" s="853"/>
      <c r="DMP91" s="853"/>
      <c r="DMQ91" s="853"/>
      <c r="DMR91" s="853"/>
      <c r="DMS91" s="853"/>
      <c r="DMT91" s="853"/>
      <c r="DMU91" s="853"/>
      <c r="DMV91" s="853"/>
      <c r="DMW91" s="853"/>
      <c r="DMX91" s="853"/>
      <c r="DMY91" s="853"/>
      <c r="DMZ91" s="853"/>
      <c r="DNA91" s="853"/>
      <c r="DNB91" s="853"/>
      <c r="DNC91" s="853"/>
      <c r="DND91" s="853"/>
      <c r="DNE91" s="853"/>
      <c r="DNF91" s="853"/>
      <c r="DNG91" s="853"/>
      <c r="DNH91" s="853"/>
      <c r="DNI91" s="853"/>
      <c r="DNJ91" s="853"/>
      <c r="DNK91" s="853"/>
      <c r="DNL91" s="853"/>
      <c r="DNM91" s="853"/>
      <c r="DNN91" s="853"/>
      <c r="DNO91" s="853"/>
      <c r="DNP91" s="853"/>
      <c r="DNQ91" s="853"/>
      <c r="DNR91" s="853"/>
      <c r="DNS91" s="853"/>
      <c r="DNT91" s="853"/>
      <c r="DNU91" s="853"/>
      <c r="DNV91" s="853"/>
      <c r="DNW91" s="853"/>
      <c r="DNX91" s="853"/>
      <c r="DNY91" s="853"/>
      <c r="DNZ91" s="853"/>
      <c r="DOA91" s="853"/>
      <c r="DOB91" s="853"/>
      <c r="DOC91" s="853"/>
      <c r="DOD91" s="853"/>
      <c r="DOE91" s="853"/>
      <c r="DOF91" s="853"/>
      <c r="DOG91" s="853"/>
      <c r="DOH91" s="853"/>
      <c r="DOI91" s="853"/>
      <c r="DOJ91" s="853"/>
      <c r="DOK91" s="853"/>
      <c r="DOL91" s="853"/>
      <c r="DOM91" s="853"/>
      <c r="DON91" s="853"/>
      <c r="DOO91" s="853"/>
      <c r="DOP91" s="853"/>
      <c r="DOQ91" s="853"/>
      <c r="DOR91" s="853"/>
      <c r="DOS91" s="853"/>
      <c r="DOT91" s="853"/>
      <c r="DOU91" s="853"/>
      <c r="DOV91" s="853"/>
      <c r="DOW91" s="853"/>
      <c r="DOX91" s="853"/>
      <c r="DOY91" s="853"/>
      <c r="DOZ91" s="853"/>
      <c r="DPA91" s="853"/>
      <c r="DPB91" s="853"/>
      <c r="DPC91" s="853"/>
      <c r="DPD91" s="853"/>
      <c r="DPE91" s="853"/>
      <c r="DPF91" s="853"/>
      <c r="DPG91" s="853"/>
      <c r="DPH91" s="853"/>
      <c r="DPI91" s="853"/>
      <c r="DPJ91" s="853"/>
      <c r="DPK91" s="853"/>
      <c r="DPL91" s="853"/>
      <c r="DPM91" s="853"/>
      <c r="DPN91" s="853"/>
      <c r="DPO91" s="853"/>
      <c r="DPP91" s="853"/>
      <c r="DPQ91" s="853"/>
      <c r="DPR91" s="853"/>
      <c r="DPS91" s="853"/>
      <c r="DPT91" s="853"/>
      <c r="DPU91" s="853"/>
      <c r="DPV91" s="853"/>
      <c r="DPW91" s="853"/>
      <c r="DPX91" s="853"/>
      <c r="DPY91" s="853"/>
      <c r="DPZ91" s="853"/>
      <c r="DQA91" s="853"/>
      <c r="DQB91" s="853"/>
      <c r="DQC91" s="853"/>
      <c r="DQD91" s="853"/>
      <c r="DQE91" s="853"/>
      <c r="DQF91" s="853"/>
      <c r="DQG91" s="853"/>
      <c r="DQH91" s="853"/>
      <c r="DQI91" s="853"/>
      <c r="DQJ91" s="853"/>
      <c r="DQK91" s="853"/>
      <c r="DQL91" s="853"/>
      <c r="DQM91" s="853"/>
      <c r="DQN91" s="853"/>
      <c r="DQO91" s="853"/>
      <c r="DQP91" s="853"/>
      <c r="DQQ91" s="853"/>
      <c r="DQR91" s="853"/>
      <c r="DQS91" s="853"/>
      <c r="DQT91" s="853"/>
      <c r="DQU91" s="853"/>
      <c r="DQV91" s="853"/>
      <c r="DQW91" s="853"/>
      <c r="DQX91" s="853"/>
      <c r="DQY91" s="853"/>
      <c r="DQZ91" s="853"/>
      <c r="DRA91" s="853"/>
      <c r="DRB91" s="853"/>
      <c r="DRC91" s="853"/>
      <c r="DRD91" s="853"/>
      <c r="DRE91" s="853"/>
      <c r="DRF91" s="853"/>
      <c r="DRG91" s="853"/>
      <c r="DRH91" s="853"/>
      <c r="DRI91" s="853"/>
      <c r="DRJ91" s="853"/>
      <c r="DRK91" s="853"/>
      <c r="DRL91" s="853"/>
      <c r="DRM91" s="853"/>
      <c r="DRN91" s="853"/>
      <c r="DRO91" s="853"/>
      <c r="DRP91" s="853"/>
      <c r="DRQ91" s="853"/>
      <c r="DRR91" s="853"/>
      <c r="DRS91" s="853"/>
      <c r="DRT91" s="853"/>
      <c r="DRU91" s="853"/>
      <c r="DRV91" s="853"/>
      <c r="DRW91" s="853"/>
      <c r="DRX91" s="853"/>
      <c r="DRY91" s="853"/>
      <c r="DRZ91" s="853"/>
      <c r="DSA91" s="853"/>
      <c r="DSB91" s="853"/>
      <c r="DSC91" s="853"/>
      <c r="DSD91" s="853"/>
      <c r="DSE91" s="853"/>
      <c r="DSF91" s="853"/>
      <c r="DSG91" s="853"/>
      <c r="DSH91" s="853"/>
      <c r="DSI91" s="853"/>
      <c r="DSJ91" s="853"/>
      <c r="DSK91" s="853"/>
      <c r="DSL91" s="853"/>
      <c r="DSM91" s="853"/>
      <c r="DSN91" s="853"/>
      <c r="DSO91" s="853"/>
      <c r="DSP91" s="853"/>
      <c r="DSQ91" s="853"/>
      <c r="DSR91" s="853"/>
      <c r="DSS91" s="853"/>
      <c r="DST91" s="853"/>
      <c r="DSU91" s="853"/>
      <c r="DSV91" s="853"/>
      <c r="DSW91" s="853"/>
      <c r="DSX91" s="853"/>
      <c r="DSY91" s="853"/>
      <c r="DSZ91" s="853"/>
      <c r="DTA91" s="853"/>
      <c r="DTB91" s="853"/>
      <c r="DTC91" s="853"/>
      <c r="DTD91" s="853"/>
      <c r="DTE91" s="853"/>
      <c r="DTF91" s="853"/>
      <c r="DTG91" s="853"/>
      <c r="DTH91" s="853"/>
      <c r="DTI91" s="853"/>
      <c r="DTJ91" s="853"/>
      <c r="DTK91" s="853"/>
      <c r="DTL91" s="853"/>
      <c r="DTM91" s="853"/>
      <c r="DTN91" s="853"/>
      <c r="DTO91" s="853"/>
      <c r="DTP91" s="853"/>
      <c r="DTQ91" s="853"/>
      <c r="DTR91" s="853"/>
      <c r="DTS91" s="853"/>
      <c r="DTT91" s="853"/>
      <c r="DTU91" s="853"/>
      <c r="DTV91" s="853"/>
      <c r="DTW91" s="853"/>
      <c r="DTX91" s="853"/>
      <c r="DTY91" s="853"/>
      <c r="DTZ91" s="853"/>
      <c r="DUA91" s="853"/>
      <c r="DUB91" s="853"/>
      <c r="DUC91" s="853"/>
      <c r="DUD91" s="853"/>
      <c r="DUE91" s="853"/>
      <c r="DUF91" s="853"/>
      <c r="DUG91" s="853"/>
      <c r="DUH91" s="853"/>
      <c r="DUI91" s="853"/>
      <c r="DUJ91" s="853"/>
      <c r="DUK91" s="853"/>
      <c r="DUL91" s="853"/>
      <c r="DUM91" s="853"/>
      <c r="DUN91" s="853"/>
      <c r="DUO91" s="853"/>
      <c r="DUP91" s="853"/>
      <c r="DUQ91" s="853"/>
      <c r="DUR91" s="853"/>
      <c r="DUS91" s="853"/>
      <c r="DUT91" s="853"/>
      <c r="DUU91" s="853"/>
      <c r="DUV91" s="853"/>
      <c r="DUW91" s="853"/>
      <c r="DUX91" s="853"/>
      <c r="DUY91" s="853"/>
      <c r="DUZ91" s="853"/>
      <c r="DVA91" s="853"/>
      <c r="DVB91" s="853"/>
      <c r="DVC91" s="853"/>
      <c r="DVD91" s="853"/>
      <c r="DVE91" s="853"/>
      <c r="DVF91" s="853"/>
      <c r="DVG91" s="853"/>
      <c r="DVH91" s="853"/>
      <c r="DVI91" s="853"/>
      <c r="DVJ91" s="853"/>
      <c r="DVK91" s="853"/>
      <c r="DVL91" s="853"/>
      <c r="DVM91" s="853"/>
      <c r="DVN91" s="853"/>
      <c r="DVO91" s="853"/>
      <c r="DVP91" s="853"/>
      <c r="DVQ91" s="853"/>
      <c r="DVR91" s="853"/>
      <c r="DVS91" s="853"/>
      <c r="DVT91" s="853"/>
      <c r="DVU91" s="853"/>
      <c r="DVV91" s="853"/>
      <c r="DVW91" s="853"/>
      <c r="DVX91" s="853"/>
      <c r="DVY91" s="853"/>
      <c r="DVZ91" s="853"/>
      <c r="DWA91" s="853"/>
      <c r="DWB91" s="853"/>
      <c r="DWC91" s="853"/>
      <c r="DWD91" s="853"/>
      <c r="DWE91" s="853"/>
      <c r="DWF91" s="853"/>
      <c r="DWG91" s="853"/>
      <c r="DWH91" s="853"/>
      <c r="DWI91" s="853"/>
      <c r="DWJ91" s="853"/>
      <c r="DWK91" s="853"/>
      <c r="DWL91" s="853"/>
      <c r="DWM91" s="853"/>
      <c r="DWN91" s="853"/>
      <c r="DWO91" s="853"/>
      <c r="DWP91" s="853"/>
      <c r="DWQ91" s="853"/>
      <c r="DWR91" s="853"/>
      <c r="DWS91" s="853"/>
      <c r="DWT91" s="853"/>
      <c r="DWU91" s="853"/>
      <c r="DWV91" s="853"/>
      <c r="DWW91" s="853"/>
      <c r="DWX91" s="853"/>
      <c r="DWY91" s="853"/>
      <c r="DWZ91" s="853"/>
      <c r="DXA91" s="853"/>
      <c r="DXB91" s="853"/>
      <c r="DXC91" s="853"/>
      <c r="DXD91" s="853"/>
      <c r="DXE91" s="853"/>
      <c r="DXF91" s="853"/>
      <c r="DXG91" s="853"/>
      <c r="DXH91" s="853"/>
      <c r="DXI91" s="853"/>
      <c r="DXJ91" s="853"/>
      <c r="DXK91" s="853"/>
      <c r="DXL91" s="853"/>
      <c r="DXM91" s="853"/>
      <c r="DXN91" s="853"/>
      <c r="DXO91" s="853"/>
      <c r="DXP91" s="853"/>
      <c r="DXQ91" s="853"/>
      <c r="DXR91" s="853"/>
      <c r="DXS91" s="853"/>
      <c r="DXT91" s="853"/>
      <c r="DXU91" s="853"/>
      <c r="DXV91" s="853"/>
      <c r="DXW91" s="853"/>
      <c r="DXX91" s="853"/>
      <c r="DXY91" s="853"/>
      <c r="DXZ91" s="853"/>
      <c r="DYA91" s="853"/>
      <c r="DYB91" s="853"/>
      <c r="DYC91" s="853"/>
      <c r="DYD91" s="853"/>
      <c r="DYE91" s="853"/>
      <c r="DYF91" s="853"/>
      <c r="DYG91" s="853"/>
      <c r="DYH91" s="853"/>
      <c r="DYI91" s="853"/>
      <c r="DYJ91" s="853"/>
      <c r="DYK91" s="853"/>
      <c r="DYL91" s="853"/>
      <c r="DYM91" s="853"/>
      <c r="DYN91" s="853"/>
      <c r="DYO91" s="853"/>
      <c r="DYP91" s="853"/>
      <c r="DYQ91" s="853"/>
      <c r="DYR91" s="853"/>
      <c r="DYS91" s="853"/>
      <c r="DYT91" s="853"/>
      <c r="DYU91" s="853"/>
      <c r="DYV91" s="853"/>
      <c r="DYW91" s="853"/>
      <c r="DYX91" s="853"/>
      <c r="DYY91" s="853"/>
      <c r="DYZ91" s="853"/>
      <c r="DZA91" s="853"/>
      <c r="DZB91" s="853"/>
      <c r="DZC91" s="853"/>
      <c r="DZD91" s="853"/>
      <c r="DZE91" s="853"/>
      <c r="DZF91" s="853"/>
      <c r="DZG91" s="853"/>
      <c r="DZH91" s="853"/>
      <c r="DZI91" s="853"/>
      <c r="DZJ91" s="853"/>
      <c r="DZK91" s="853"/>
      <c r="DZL91" s="853"/>
      <c r="DZM91" s="853"/>
      <c r="DZN91" s="853"/>
      <c r="DZO91" s="853"/>
      <c r="DZP91" s="853"/>
      <c r="DZQ91" s="853"/>
      <c r="DZR91" s="853"/>
      <c r="DZS91" s="853"/>
      <c r="DZT91" s="853"/>
      <c r="DZU91" s="853"/>
      <c r="DZV91" s="853"/>
      <c r="DZW91" s="853"/>
      <c r="DZX91" s="853"/>
      <c r="DZY91" s="853"/>
      <c r="DZZ91" s="853"/>
      <c r="EAA91" s="853"/>
      <c r="EAB91" s="853"/>
      <c r="EAC91" s="853"/>
      <c r="EAD91" s="853"/>
      <c r="EAE91" s="853"/>
      <c r="EAF91" s="853"/>
      <c r="EAG91" s="853"/>
      <c r="EAH91" s="853"/>
      <c r="EAI91" s="853"/>
      <c r="EAJ91" s="853"/>
      <c r="EAK91" s="853"/>
      <c r="EAL91" s="853"/>
      <c r="EAM91" s="853"/>
      <c r="EAN91" s="853"/>
      <c r="EAO91" s="853"/>
      <c r="EAP91" s="853"/>
      <c r="EAQ91" s="853"/>
      <c r="EAR91" s="853"/>
      <c r="EAS91" s="853"/>
      <c r="EAT91" s="853"/>
      <c r="EAU91" s="853"/>
      <c r="EAV91" s="853"/>
      <c r="EAW91" s="853"/>
      <c r="EAX91" s="853"/>
      <c r="EAY91" s="853"/>
      <c r="EAZ91" s="853"/>
      <c r="EBA91" s="853"/>
      <c r="EBB91" s="853"/>
      <c r="EBC91" s="853"/>
      <c r="EBD91" s="853"/>
      <c r="EBE91" s="853"/>
      <c r="EBF91" s="853"/>
      <c r="EBG91" s="853"/>
      <c r="EBH91" s="853"/>
      <c r="EBI91" s="853"/>
      <c r="EBJ91" s="853"/>
      <c r="EBK91" s="853"/>
      <c r="EBL91" s="853"/>
      <c r="EBM91" s="853"/>
      <c r="EBN91" s="853"/>
      <c r="EBO91" s="853"/>
      <c r="EBP91" s="853"/>
      <c r="EBQ91" s="853"/>
      <c r="EBR91" s="853"/>
      <c r="EBS91" s="853"/>
      <c r="EBT91" s="853"/>
      <c r="EBU91" s="853"/>
      <c r="EBV91" s="853"/>
      <c r="EBW91" s="853"/>
      <c r="EBX91" s="853"/>
      <c r="EBY91" s="853"/>
      <c r="EBZ91" s="853"/>
      <c r="ECA91" s="853"/>
      <c r="ECB91" s="853"/>
      <c r="ECC91" s="853"/>
      <c r="ECD91" s="853"/>
      <c r="ECE91" s="853"/>
      <c r="ECF91" s="853"/>
      <c r="ECG91" s="853"/>
      <c r="ECH91" s="853"/>
      <c r="ECI91" s="853"/>
      <c r="ECJ91" s="853"/>
      <c r="ECK91" s="853"/>
      <c r="ECL91" s="853"/>
      <c r="ECM91" s="853"/>
      <c r="ECN91" s="853"/>
      <c r="ECO91" s="853"/>
      <c r="ECP91" s="853"/>
      <c r="ECQ91" s="853"/>
      <c r="ECR91" s="853"/>
      <c r="ECS91" s="853"/>
      <c r="ECT91" s="853"/>
      <c r="ECU91" s="853"/>
      <c r="ECV91" s="853"/>
      <c r="ECW91" s="853"/>
      <c r="ECX91" s="853"/>
      <c r="ECY91" s="853"/>
      <c r="ECZ91" s="853"/>
      <c r="EDA91" s="853"/>
      <c r="EDB91" s="853"/>
      <c r="EDC91" s="853"/>
      <c r="EDD91" s="853"/>
      <c r="EDE91" s="853"/>
      <c r="EDF91" s="853"/>
      <c r="EDG91" s="853"/>
      <c r="EDH91" s="853"/>
      <c r="EDI91" s="853"/>
      <c r="EDJ91" s="853"/>
      <c r="EDK91" s="853"/>
      <c r="EDL91" s="853"/>
      <c r="EDM91" s="853"/>
      <c r="EDN91" s="853"/>
      <c r="EDO91" s="853"/>
      <c r="EDP91" s="853"/>
      <c r="EDQ91" s="853"/>
      <c r="EDR91" s="853"/>
      <c r="EDS91" s="853"/>
      <c r="EDT91" s="853"/>
      <c r="EDU91" s="853"/>
      <c r="EDV91" s="853"/>
      <c r="EDW91" s="853"/>
      <c r="EDX91" s="853"/>
      <c r="EDY91" s="853"/>
      <c r="EDZ91" s="853"/>
      <c r="EEA91" s="853"/>
      <c r="EEB91" s="853"/>
      <c r="EEC91" s="853"/>
      <c r="EED91" s="853"/>
      <c r="EEE91" s="853"/>
      <c r="EEF91" s="853"/>
      <c r="EEG91" s="853"/>
      <c r="EEH91" s="853"/>
      <c r="EEI91" s="853"/>
      <c r="EEJ91" s="853"/>
      <c r="EEK91" s="853"/>
      <c r="EEL91" s="853"/>
      <c r="EEM91" s="853"/>
      <c r="EEN91" s="853"/>
      <c r="EEO91" s="853"/>
      <c r="EEP91" s="853"/>
      <c r="EEQ91" s="853"/>
      <c r="EER91" s="853"/>
      <c r="EES91" s="853"/>
      <c r="EET91" s="853"/>
      <c r="EEU91" s="853"/>
      <c r="EEV91" s="853"/>
      <c r="EEW91" s="853"/>
      <c r="EEX91" s="853"/>
      <c r="EEY91" s="853"/>
      <c r="EEZ91" s="853"/>
      <c r="EFA91" s="853"/>
      <c r="EFB91" s="853"/>
      <c r="EFC91" s="853"/>
      <c r="EFD91" s="853"/>
      <c r="EFE91" s="853"/>
      <c r="EFF91" s="853"/>
      <c r="EFG91" s="853"/>
      <c r="EFH91" s="853"/>
      <c r="EFI91" s="853"/>
      <c r="EFJ91" s="853"/>
      <c r="EFK91" s="853"/>
      <c r="EFL91" s="853"/>
      <c r="EFM91" s="853"/>
      <c r="EFN91" s="853"/>
      <c r="EFO91" s="853"/>
      <c r="EFP91" s="853"/>
      <c r="EFQ91" s="853"/>
      <c r="EFR91" s="853"/>
      <c r="EFS91" s="853"/>
      <c r="EFT91" s="853"/>
      <c r="EFU91" s="853"/>
      <c r="EFV91" s="853"/>
      <c r="EFW91" s="853"/>
      <c r="EFX91" s="853"/>
      <c r="EFY91" s="853"/>
      <c r="EFZ91" s="853"/>
      <c r="EGA91" s="853"/>
      <c r="EGB91" s="853"/>
      <c r="EGC91" s="853"/>
      <c r="EGD91" s="853"/>
      <c r="EGE91" s="853"/>
      <c r="EGF91" s="853"/>
      <c r="EGG91" s="853"/>
      <c r="EGH91" s="853"/>
      <c r="EGI91" s="853"/>
      <c r="EGJ91" s="853"/>
      <c r="EGK91" s="853"/>
      <c r="EGL91" s="853"/>
      <c r="EGM91" s="853"/>
      <c r="EGN91" s="853"/>
      <c r="EGO91" s="853"/>
      <c r="EGP91" s="853"/>
      <c r="EGQ91" s="853"/>
      <c r="EGR91" s="853"/>
      <c r="EGS91" s="853"/>
      <c r="EGT91" s="853"/>
      <c r="EGU91" s="853"/>
      <c r="EGV91" s="853"/>
      <c r="EGW91" s="853"/>
      <c r="EGX91" s="853"/>
      <c r="EGY91" s="853"/>
      <c r="EGZ91" s="853"/>
      <c r="EHA91" s="853"/>
      <c r="EHB91" s="853"/>
      <c r="EHC91" s="853"/>
      <c r="EHD91" s="853"/>
      <c r="EHE91" s="853"/>
      <c r="EHF91" s="853"/>
      <c r="EHG91" s="853"/>
      <c r="EHH91" s="853"/>
      <c r="EHI91" s="853"/>
      <c r="EHJ91" s="853"/>
      <c r="EHK91" s="853"/>
      <c r="EHL91" s="853"/>
      <c r="EHM91" s="853"/>
      <c r="EHN91" s="853"/>
      <c r="EHO91" s="853"/>
      <c r="EHP91" s="853"/>
      <c r="EHQ91" s="853"/>
      <c r="EHR91" s="853"/>
      <c r="EHS91" s="853"/>
      <c r="EHT91" s="853"/>
      <c r="EHU91" s="853"/>
      <c r="EHV91" s="853"/>
      <c r="EHW91" s="853"/>
      <c r="EHX91" s="853"/>
      <c r="EHY91" s="853"/>
      <c r="EHZ91" s="853"/>
      <c r="EIA91" s="853"/>
      <c r="EIB91" s="853"/>
      <c r="EIC91" s="853"/>
      <c r="EID91" s="853"/>
      <c r="EIE91" s="853"/>
      <c r="EIF91" s="853"/>
      <c r="EIG91" s="853"/>
      <c r="EIH91" s="853"/>
      <c r="EII91" s="853"/>
      <c r="EIJ91" s="853"/>
      <c r="EIK91" s="853"/>
      <c r="EIL91" s="853"/>
      <c r="EIM91" s="853"/>
      <c r="EIN91" s="853"/>
      <c r="EIO91" s="853"/>
      <c r="EIP91" s="853"/>
      <c r="EIQ91" s="853"/>
      <c r="EIR91" s="853"/>
      <c r="EIS91" s="853"/>
      <c r="EIT91" s="853"/>
      <c r="EIU91" s="853"/>
      <c r="EIV91" s="853"/>
      <c r="EIW91" s="853"/>
      <c r="EIX91" s="853"/>
      <c r="EIY91" s="853"/>
      <c r="EIZ91" s="853"/>
      <c r="EJA91" s="853"/>
      <c r="EJB91" s="853"/>
      <c r="EJC91" s="853"/>
      <c r="EJD91" s="853"/>
      <c r="EJE91" s="853"/>
      <c r="EJF91" s="853"/>
      <c r="EJG91" s="853"/>
      <c r="EJH91" s="853"/>
      <c r="EJI91" s="853"/>
      <c r="EJJ91" s="853"/>
      <c r="EJK91" s="853"/>
      <c r="EJL91" s="853"/>
      <c r="EJM91" s="853"/>
      <c r="EJN91" s="853"/>
      <c r="EJO91" s="853"/>
      <c r="EJP91" s="853"/>
      <c r="EJQ91" s="853"/>
      <c r="EJR91" s="853"/>
      <c r="EJS91" s="853"/>
      <c r="EJT91" s="853"/>
      <c r="EJU91" s="853"/>
      <c r="EJV91" s="853"/>
      <c r="EJW91" s="853"/>
      <c r="EJX91" s="853"/>
      <c r="EJY91" s="853"/>
      <c r="EJZ91" s="853"/>
      <c r="EKA91" s="853"/>
      <c r="EKB91" s="853"/>
      <c r="EKC91" s="853"/>
      <c r="EKD91" s="853"/>
      <c r="EKE91" s="853"/>
      <c r="EKF91" s="853"/>
      <c r="EKG91" s="853"/>
      <c r="EKH91" s="853"/>
      <c r="EKI91" s="853"/>
      <c r="EKJ91" s="853"/>
      <c r="EKK91" s="853"/>
      <c r="EKL91" s="853"/>
      <c r="EKM91" s="853"/>
      <c r="EKN91" s="853"/>
      <c r="EKO91" s="853"/>
      <c r="EKP91" s="853"/>
      <c r="EKQ91" s="853"/>
      <c r="EKR91" s="853"/>
      <c r="EKS91" s="853"/>
      <c r="EKT91" s="853"/>
      <c r="EKU91" s="853"/>
      <c r="EKV91" s="853"/>
      <c r="EKW91" s="853"/>
      <c r="EKX91" s="853"/>
      <c r="EKY91" s="853"/>
      <c r="EKZ91" s="853"/>
      <c r="ELA91" s="853"/>
      <c r="ELB91" s="853"/>
      <c r="ELC91" s="853"/>
      <c r="ELD91" s="853"/>
      <c r="ELE91" s="853"/>
      <c r="ELF91" s="853"/>
      <c r="ELG91" s="853"/>
      <c r="ELH91" s="853"/>
      <c r="ELI91" s="853"/>
      <c r="ELJ91" s="853"/>
      <c r="ELK91" s="853"/>
      <c r="ELL91" s="853"/>
      <c r="ELM91" s="853"/>
      <c r="ELN91" s="853"/>
      <c r="ELO91" s="853"/>
      <c r="ELP91" s="853"/>
      <c r="ELQ91" s="853"/>
      <c r="ELR91" s="853"/>
      <c r="ELS91" s="853"/>
      <c r="ELT91" s="853"/>
      <c r="ELU91" s="853"/>
      <c r="ELV91" s="853"/>
      <c r="ELW91" s="853"/>
      <c r="ELX91" s="853"/>
      <c r="ELY91" s="853"/>
      <c r="ELZ91" s="853"/>
      <c r="EMA91" s="853"/>
      <c r="EMB91" s="853"/>
      <c r="EMC91" s="853"/>
      <c r="EMD91" s="853"/>
      <c r="EME91" s="853"/>
      <c r="EMF91" s="853"/>
      <c r="EMG91" s="853"/>
      <c r="EMH91" s="853"/>
      <c r="EMI91" s="853"/>
      <c r="EMJ91" s="853"/>
      <c r="EMK91" s="853"/>
      <c r="EML91" s="853"/>
      <c r="EMM91" s="853"/>
      <c r="EMN91" s="853"/>
      <c r="EMO91" s="853"/>
      <c r="EMP91" s="853"/>
      <c r="EMQ91" s="853"/>
      <c r="EMR91" s="853"/>
      <c r="EMS91" s="853"/>
      <c r="EMT91" s="853"/>
      <c r="EMU91" s="853"/>
      <c r="EMV91" s="853"/>
      <c r="EMW91" s="853"/>
      <c r="EMX91" s="853"/>
      <c r="EMY91" s="853"/>
      <c r="EMZ91" s="853"/>
      <c r="ENA91" s="853"/>
      <c r="ENB91" s="853"/>
      <c r="ENC91" s="853"/>
      <c r="END91" s="853"/>
      <c r="ENE91" s="853"/>
      <c r="ENF91" s="853"/>
      <c r="ENG91" s="853"/>
      <c r="ENH91" s="853"/>
      <c r="ENI91" s="853"/>
      <c r="ENJ91" s="853"/>
      <c r="ENK91" s="853"/>
      <c r="ENL91" s="853"/>
      <c r="ENM91" s="853"/>
      <c r="ENN91" s="853"/>
      <c r="ENO91" s="853"/>
      <c r="ENP91" s="853"/>
      <c r="ENQ91" s="853"/>
      <c r="ENR91" s="853"/>
      <c r="ENS91" s="853"/>
      <c r="ENT91" s="853"/>
      <c r="ENU91" s="853"/>
      <c r="ENV91" s="853"/>
      <c r="ENW91" s="853"/>
      <c r="ENX91" s="853"/>
      <c r="ENY91" s="853"/>
      <c r="ENZ91" s="853"/>
      <c r="EOA91" s="853"/>
      <c r="EOB91" s="853"/>
      <c r="EOC91" s="853"/>
      <c r="EOD91" s="853"/>
      <c r="EOE91" s="853"/>
      <c r="EOF91" s="853"/>
      <c r="EOG91" s="853"/>
      <c r="EOH91" s="853"/>
      <c r="EOI91" s="853"/>
      <c r="EOJ91" s="853"/>
      <c r="EOK91" s="853"/>
      <c r="EOL91" s="853"/>
      <c r="EOM91" s="853"/>
      <c r="EON91" s="853"/>
      <c r="EOO91" s="853"/>
      <c r="EOP91" s="853"/>
      <c r="EOQ91" s="853"/>
      <c r="EOR91" s="853"/>
      <c r="EOS91" s="853"/>
      <c r="EOT91" s="853"/>
      <c r="EOU91" s="853"/>
      <c r="EOV91" s="853"/>
      <c r="EOW91" s="853"/>
      <c r="EOX91" s="853"/>
      <c r="EOY91" s="853"/>
      <c r="EOZ91" s="853"/>
      <c r="EPA91" s="853"/>
      <c r="EPB91" s="853"/>
      <c r="EPC91" s="853"/>
      <c r="EPD91" s="853"/>
      <c r="EPE91" s="853"/>
      <c r="EPF91" s="853"/>
      <c r="EPG91" s="853"/>
      <c r="EPH91" s="853"/>
      <c r="EPI91" s="853"/>
      <c r="EPJ91" s="853"/>
      <c r="EPK91" s="853"/>
      <c r="EPL91" s="853"/>
      <c r="EPM91" s="853"/>
      <c r="EPN91" s="853"/>
      <c r="EPO91" s="853"/>
      <c r="EPP91" s="853"/>
      <c r="EPQ91" s="853"/>
      <c r="EPR91" s="853"/>
      <c r="EPS91" s="853"/>
      <c r="EPT91" s="853"/>
      <c r="EPU91" s="853"/>
      <c r="EPV91" s="853"/>
      <c r="EPW91" s="853"/>
      <c r="EPX91" s="853"/>
      <c r="EPY91" s="853"/>
      <c r="EPZ91" s="853"/>
      <c r="EQA91" s="853"/>
      <c r="EQB91" s="853"/>
      <c r="EQC91" s="853"/>
      <c r="EQD91" s="853"/>
      <c r="EQE91" s="853"/>
      <c r="EQF91" s="853"/>
      <c r="EQG91" s="853"/>
      <c r="EQH91" s="853"/>
      <c r="EQI91" s="853"/>
      <c r="EQJ91" s="853"/>
      <c r="EQK91" s="853"/>
      <c r="EQL91" s="853"/>
      <c r="EQM91" s="853"/>
      <c r="EQN91" s="853"/>
      <c r="EQO91" s="853"/>
      <c r="EQP91" s="853"/>
      <c r="EQQ91" s="853"/>
      <c r="EQR91" s="853"/>
      <c r="EQS91" s="853"/>
      <c r="EQT91" s="853"/>
      <c r="EQU91" s="853"/>
      <c r="EQV91" s="853"/>
      <c r="EQW91" s="853"/>
      <c r="EQX91" s="853"/>
      <c r="EQY91" s="853"/>
      <c r="EQZ91" s="853"/>
      <c r="ERA91" s="853"/>
      <c r="ERB91" s="853"/>
      <c r="ERC91" s="853"/>
      <c r="ERD91" s="853"/>
      <c r="ERE91" s="853"/>
      <c r="ERF91" s="853"/>
      <c r="ERG91" s="853"/>
      <c r="ERH91" s="853"/>
      <c r="ERI91" s="853"/>
      <c r="ERJ91" s="853"/>
      <c r="ERK91" s="853"/>
      <c r="ERL91" s="853"/>
      <c r="ERM91" s="853"/>
      <c r="ERN91" s="853"/>
      <c r="ERO91" s="853"/>
      <c r="ERP91" s="853"/>
      <c r="ERQ91" s="853"/>
      <c r="ERR91" s="853"/>
      <c r="ERS91" s="853"/>
      <c r="ERT91" s="853"/>
      <c r="ERU91" s="853"/>
      <c r="ERV91" s="853"/>
      <c r="ERW91" s="853"/>
      <c r="ERX91" s="853"/>
      <c r="ERY91" s="853"/>
      <c r="ERZ91" s="853"/>
      <c r="ESA91" s="853"/>
      <c r="ESB91" s="853"/>
      <c r="ESC91" s="853"/>
      <c r="ESD91" s="853"/>
      <c r="ESE91" s="853"/>
      <c r="ESF91" s="853"/>
      <c r="ESG91" s="853"/>
      <c r="ESH91" s="853"/>
      <c r="ESI91" s="853"/>
      <c r="ESJ91" s="853"/>
      <c r="ESK91" s="853"/>
      <c r="ESL91" s="853"/>
      <c r="ESM91" s="853"/>
      <c r="ESN91" s="853"/>
      <c r="ESO91" s="853"/>
      <c r="ESP91" s="853"/>
      <c r="ESQ91" s="853"/>
      <c r="ESR91" s="853"/>
      <c r="ESS91" s="853"/>
      <c r="EST91" s="853"/>
      <c r="ESU91" s="853"/>
      <c r="ESV91" s="853"/>
      <c r="ESW91" s="853"/>
      <c r="ESX91" s="853"/>
      <c r="ESY91" s="853"/>
      <c r="ESZ91" s="853"/>
      <c r="ETA91" s="853"/>
      <c r="ETB91" s="853"/>
      <c r="ETC91" s="853"/>
      <c r="ETD91" s="853"/>
      <c r="ETE91" s="853"/>
      <c r="ETF91" s="853"/>
      <c r="ETG91" s="853"/>
      <c r="ETH91" s="853"/>
      <c r="ETI91" s="853"/>
      <c r="ETJ91" s="853"/>
      <c r="ETK91" s="853"/>
      <c r="ETL91" s="853"/>
      <c r="ETM91" s="853"/>
      <c r="ETN91" s="853"/>
      <c r="ETO91" s="853"/>
      <c r="ETP91" s="853"/>
      <c r="ETQ91" s="853"/>
      <c r="ETR91" s="853"/>
      <c r="ETS91" s="853"/>
      <c r="ETT91" s="853"/>
      <c r="ETU91" s="853"/>
      <c r="ETV91" s="853"/>
      <c r="ETW91" s="853"/>
      <c r="ETX91" s="853"/>
      <c r="ETY91" s="853"/>
      <c r="ETZ91" s="853"/>
      <c r="EUA91" s="853"/>
      <c r="EUB91" s="853"/>
      <c r="EUC91" s="853"/>
      <c r="EUD91" s="853"/>
      <c r="EUE91" s="853"/>
      <c r="EUF91" s="853"/>
      <c r="EUG91" s="853"/>
      <c r="EUH91" s="853"/>
      <c r="EUI91" s="853"/>
      <c r="EUJ91" s="853"/>
      <c r="EUK91" s="853"/>
      <c r="EUL91" s="853"/>
      <c r="EUM91" s="853"/>
      <c r="EUN91" s="853"/>
      <c r="EUO91" s="853"/>
      <c r="EUP91" s="853"/>
      <c r="EUQ91" s="853"/>
      <c r="EUR91" s="853"/>
      <c r="EUS91" s="853"/>
      <c r="EUT91" s="853"/>
      <c r="EUU91" s="853"/>
      <c r="EUV91" s="853"/>
      <c r="EUW91" s="853"/>
      <c r="EUX91" s="853"/>
      <c r="EUY91" s="853"/>
      <c r="EUZ91" s="853"/>
      <c r="EVA91" s="853"/>
      <c r="EVB91" s="853"/>
      <c r="EVC91" s="853"/>
      <c r="EVD91" s="853"/>
      <c r="EVE91" s="853"/>
      <c r="EVF91" s="853"/>
      <c r="EVG91" s="853"/>
      <c r="EVH91" s="853"/>
      <c r="EVI91" s="853"/>
      <c r="EVJ91" s="853"/>
      <c r="EVK91" s="853"/>
      <c r="EVL91" s="853"/>
      <c r="EVM91" s="853"/>
      <c r="EVN91" s="853"/>
      <c r="EVO91" s="853"/>
      <c r="EVP91" s="853"/>
      <c r="EVQ91" s="853"/>
      <c r="EVR91" s="853"/>
      <c r="EVS91" s="853"/>
      <c r="EVT91" s="853"/>
      <c r="EVU91" s="853"/>
      <c r="EVV91" s="853"/>
      <c r="EVW91" s="853"/>
      <c r="EVX91" s="853"/>
      <c r="EVY91" s="853"/>
      <c r="EVZ91" s="853"/>
      <c r="EWA91" s="853"/>
      <c r="EWB91" s="853"/>
      <c r="EWC91" s="853"/>
      <c r="EWD91" s="853"/>
      <c r="EWE91" s="853"/>
      <c r="EWF91" s="853"/>
      <c r="EWG91" s="853"/>
      <c r="EWH91" s="853"/>
      <c r="EWI91" s="853"/>
      <c r="EWJ91" s="853"/>
      <c r="EWK91" s="853"/>
      <c r="EWL91" s="853"/>
      <c r="EWM91" s="853"/>
      <c r="EWN91" s="853"/>
      <c r="EWO91" s="853"/>
      <c r="EWP91" s="853"/>
      <c r="EWQ91" s="853"/>
      <c r="EWR91" s="853"/>
      <c r="EWS91" s="853"/>
      <c r="EWT91" s="853"/>
      <c r="EWU91" s="853"/>
      <c r="EWV91" s="853"/>
      <c r="EWW91" s="853"/>
      <c r="EWX91" s="853"/>
      <c r="EWY91" s="853"/>
      <c r="EWZ91" s="853"/>
      <c r="EXA91" s="853"/>
      <c r="EXB91" s="853"/>
      <c r="EXC91" s="853"/>
      <c r="EXD91" s="853"/>
      <c r="EXE91" s="853"/>
      <c r="EXF91" s="853"/>
      <c r="EXG91" s="853"/>
      <c r="EXH91" s="853"/>
      <c r="EXI91" s="853"/>
      <c r="EXJ91" s="853"/>
      <c r="EXK91" s="853"/>
      <c r="EXL91" s="853"/>
      <c r="EXM91" s="853"/>
      <c r="EXN91" s="853"/>
      <c r="EXO91" s="853"/>
      <c r="EXP91" s="853"/>
      <c r="EXQ91" s="853"/>
      <c r="EXR91" s="853"/>
      <c r="EXS91" s="853"/>
      <c r="EXT91" s="853"/>
      <c r="EXU91" s="853"/>
      <c r="EXV91" s="853"/>
      <c r="EXW91" s="853"/>
      <c r="EXX91" s="853"/>
      <c r="EXY91" s="853"/>
      <c r="EXZ91" s="853"/>
      <c r="EYA91" s="853"/>
      <c r="EYB91" s="853"/>
      <c r="EYC91" s="853"/>
      <c r="EYD91" s="853"/>
      <c r="EYE91" s="853"/>
      <c r="EYF91" s="853"/>
      <c r="EYG91" s="853"/>
      <c r="EYH91" s="853"/>
      <c r="EYI91" s="853"/>
      <c r="EYJ91" s="853"/>
      <c r="EYK91" s="853"/>
      <c r="EYL91" s="853"/>
      <c r="EYM91" s="853"/>
      <c r="EYN91" s="853"/>
      <c r="EYO91" s="853"/>
      <c r="EYP91" s="853"/>
      <c r="EYQ91" s="853"/>
      <c r="EYR91" s="853"/>
      <c r="EYS91" s="853"/>
      <c r="EYT91" s="853"/>
      <c r="EYU91" s="853"/>
      <c r="EYV91" s="853"/>
      <c r="EYW91" s="853"/>
      <c r="EYX91" s="853"/>
      <c r="EYY91" s="853"/>
      <c r="EYZ91" s="853"/>
      <c r="EZA91" s="853"/>
      <c r="EZB91" s="853"/>
      <c r="EZC91" s="853"/>
      <c r="EZD91" s="853"/>
      <c r="EZE91" s="853"/>
      <c r="EZF91" s="853"/>
      <c r="EZG91" s="853"/>
      <c r="EZH91" s="853"/>
      <c r="EZI91" s="853"/>
      <c r="EZJ91" s="853"/>
      <c r="EZK91" s="853"/>
      <c r="EZL91" s="853"/>
      <c r="EZM91" s="853"/>
      <c r="EZN91" s="853"/>
      <c r="EZO91" s="853"/>
      <c r="EZP91" s="853"/>
      <c r="EZQ91" s="853"/>
      <c r="EZR91" s="853"/>
      <c r="EZS91" s="853"/>
      <c r="EZT91" s="853"/>
      <c r="EZU91" s="853"/>
      <c r="EZV91" s="853"/>
      <c r="EZW91" s="853"/>
      <c r="EZX91" s="853"/>
      <c r="EZY91" s="853"/>
      <c r="EZZ91" s="853"/>
      <c r="FAA91" s="853"/>
      <c r="FAB91" s="853"/>
      <c r="FAC91" s="853"/>
      <c r="FAD91" s="853"/>
      <c r="FAE91" s="853"/>
      <c r="FAF91" s="853"/>
      <c r="FAG91" s="853"/>
      <c r="FAH91" s="853"/>
      <c r="FAI91" s="853"/>
      <c r="FAJ91" s="853"/>
      <c r="FAK91" s="853"/>
      <c r="FAL91" s="853"/>
      <c r="FAM91" s="853"/>
      <c r="FAN91" s="853"/>
      <c r="FAO91" s="853"/>
      <c r="FAP91" s="853"/>
      <c r="FAQ91" s="853"/>
      <c r="FAR91" s="853"/>
      <c r="FAS91" s="853"/>
      <c r="FAT91" s="853"/>
      <c r="FAU91" s="853"/>
      <c r="FAV91" s="853"/>
      <c r="FAW91" s="853"/>
      <c r="FAX91" s="853"/>
      <c r="FAY91" s="853"/>
      <c r="FAZ91" s="853"/>
      <c r="FBA91" s="853"/>
      <c r="FBB91" s="853"/>
      <c r="FBC91" s="853"/>
      <c r="FBD91" s="853"/>
      <c r="FBE91" s="853"/>
      <c r="FBF91" s="853"/>
      <c r="FBG91" s="853"/>
      <c r="FBH91" s="853"/>
      <c r="FBI91" s="853"/>
      <c r="FBJ91" s="853"/>
      <c r="FBK91" s="853"/>
      <c r="FBL91" s="853"/>
      <c r="FBM91" s="853"/>
      <c r="FBN91" s="853"/>
      <c r="FBO91" s="853"/>
      <c r="FBP91" s="853"/>
      <c r="FBQ91" s="853"/>
      <c r="FBR91" s="853"/>
      <c r="FBS91" s="853"/>
      <c r="FBT91" s="853"/>
      <c r="FBU91" s="853"/>
      <c r="FBV91" s="853"/>
      <c r="FBW91" s="853"/>
      <c r="FBX91" s="853"/>
      <c r="FBY91" s="853"/>
      <c r="FBZ91" s="853"/>
      <c r="FCA91" s="853"/>
      <c r="FCB91" s="853"/>
      <c r="FCC91" s="853"/>
      <c r="FCD91" s="853"/>
      <c r="FCE91" s="853"/>
      <c r="FCF91" s="853"/>
      <c r="FCG91" s="853"/>
      <c r="FCH91" s="853"/>
      <c r="FCI91" s="853"/>
      <c r="FCJ91" s="853"/>
      <c r="FCK91" s="853"/>
      <c r="FCL91" s="853"/>
      <c r="FCM91" s="853"/>
      <c r="FCN91" s="853"/>
      <c r="FCO91" s="853"/>
      <c r="FCP91" s="853"/>
      <c r="FCQ91" s="853"/>
      <c r="FCR91" s="853"/>
      <c r="FCS91" s="853"/>
      <c r="FCT91" s="853"/>
      <c r="FCU91" s="853"/>
      <c r="FCV91" s="853"/>
      <c r="FCW91" s="853"/>
      <c r="FCX91" s="853"/>
      <c r="FCY91" s="853"/>
      <c r="FCZ91" s="853"/>
      <c r="FDA91" s="853"/>
      <c r="FDB91" s="853"/>
      <c r="FDC91" s="853"/>
      <c r="FDD91" s="853"/>
      <c r="FDE91" s="853"/>
      <c r="FDF91" s="853"/>
      <c r="FDG91" s="853"/>
      <c r="FDH91" s="853"/>
      <c r="FDI91" s="853"/>
      <c r="FDJ91" s="853"/>
      <c r="FDK91" s="853"/>
      <c r="FDL91" s="853"/>
      <c r="FDM91" s="853"/>
      <c r="FDN91" s="853"/>
      <c r="FDO91" s="853"/>
      <c r="FDP91" s="853"/>
      <c r="FDQ91" s="853"/>
      <c r="FDR91" s="853"/>
      <c r="FDS91" s="853"/>
      <c r="FDT91" s="853"/>
      <c r="FDU91" s="853"/>
      <c r="FDV91" s="853"/>
      <c r="FDW91" s="853"/>
      <c r="FDX91" s="853"/>
      <c r="FDY91" s="853"/>
      <c r="FDZ91" s="853"/>
      <c r="FEA91" s="853"/>
      <c r="FEB91" s="853"/>
      <c r="FEC91" s="853"/>
      <c r="FED91" s="853"/>
      <c r="FEE91" s="853"/>
      <c r="FEF91" s="853"/>
      <c r="FEG91" s="853"/>
      <c r="FEH91" s="853"/>
      <c r="FEI91" s="853"/>
      <c r="FEJ91" s="853"/>
      <c r="FEK91" s="853"/>
      <c r="FEL91" s="853"/>
      <c r="FEM91" s="853"/>
      <c r="FEN91" s="853"/>
      <c r="FEO91" s="853"/>
      <c r="FEP91" s="853"/>
      <c r="FEQ91" s="853"/>
      <c r="FER91" s="853"/>
      <c r="FES91" s="853"/>
      <c r="FET91" s="853"/>
      <c r="FEU91" s="853"/>
      <c r="FEV91" s="853"/>
      <c r="FEW91" s="853"/>
      <c r="FEX91" s="853"/>
      <c r="FEY91" s="853"/>
      <c r="FEZ91" s="853"/>
      <c r="FFA91" s="853"/>
      <c r="FFB91" s="853"/>
      <c r="FFC91" s="853"/>
      <c r="FFD91" s="853"/>
      <c r="FFE91" s="853"/>
      <c r="FFF91" s="853"/>
      <c r="FFG91" s="853"/>
      <c r="FFH91" s="853"/>
      <c r="FFI91" s="853"/>
      <c r="FFJ91" s="853"/>
      <c r="FFK91" s="853"/>
      <c r="FFL91" s="853"/>
      <c r="FFM91" s="853"/>
      <c r="FFN91" s="853"/>
      <c r="FFO91" s="853"/>
      <c r="FFP91" s="853"/>
      <c r="FFQ91" s="853"/>
      <c r="FFR91" s="853"/>
      <c r="FFS91" s="853"/>
      <c r="FFT91" s="853"/>
      <c r="FFU91" s="853"/>
      <c r="FFV91" s="853"/>
      <c r="FFW91" s="853"/>
      <c r="FFX91" s="853"/>
      <c r="FFY91" s="853"/>
      <c r="FFZ91" s="853"/>
      <c r="FGA91" s="853"/>
      <c r="FGB91" s="853"/>
      <c r="FGC91" s="853"/>
      <c r="FGD91" s="853"/>
      <c r="FGE91" s="853"/>
      <c r="FGF91" s="853"/>
      <c r="FGG91" s="853"/>
      <c r="FGH91" s="853"/>
      <c r="FGI91" s="853"/>
      <c r="FGJ91" s="853"/>
      <c r="FGK91" s="853"/>
      <c r="FGL91" s="853"/>
      <c r="FGM91" s="853"/>
      <c r="FGN91" s="853"/>
      <c r="FGO91" s="853"/>
      <c r="FGP91" s="853"/>
      <c r="FGQ91" s="853"/>
      <c r="FGR91" s="853"/>
      <c r="FGS91" s="853"/>
      <c r="FGT91" s="853"/>
      <c r="FGU91" s="853"/>
      <c r="FGV91" s="853"/>
      <c r="FGW91" s="853"/>
      <c r="FGX91" s="853"/>
      <c r="FGY91" s="853"/>
      <c r="FGZ91" s="853"/>
      <c r="FHA91" s="853"/>
      <c r="FHB91" s="853"/>
      <c r="FHC91" s="853"/>
      <c r="FHD91" s="853"/>
      <c r="FHE91" s="853"/>
      <c r="FHF91" s="853"/>
      <c r="FHG91" s="853"/>
      <c r="FHH91" s="853"/>
      <c r="FHI91" s="853"/>
      <c r="FHJ91" s="853"/>
      <c r="FHK91" s="853"/>
      <c r="FHL91" s="853"/>
      <c r="FHM91" s="853"/>
      <c r="FHN91" s="853"/>
      <c r="FHO91" s="853"/>
      <c r="FHP91" s="853"/>
      <c r="FHQ91" s="853"/>
      <c r="FHR91" s="853"/>
      <c r="FHS91" s="853"/>
      <c r="FHT91" s="853"/>
      <c r="FHU91" s="853"/>
      <c r="FHV91" s="853"/>
      <c r="FHW91" s="853"/>
      <c r="FHX91" s="853"/>
      <c r="FHY91" s="853"/>
      <c r="FHZ91" s="853"/>
      <c r="FIA91" s="853"/>
      <c r="FIB91" s="853"/>
      <c r="FIC91" s="853"/>
      <c r="FID91" s="853"/>
      <c r="FIE91" s="853"/>
      <c r="FIF91" s="853"/>
      <c r="FIG91" s="853"/>
      <c r="FIH91" s="853"/>
      <c r="FII91" s="853"/>
      <c r="FIJ91" s="853"/>
      <c r="FIK91" s="853"/>
      <c r="FIL91" s="853"/>
      <c r="FIM91" s="853"/>
      <c r="FIN91" s="853"/>
      <c r="FIO91" s="853"/>
      <c r="FIP91" s="853"/>
      <c r="FIQ91" s="853"/>
      <c r="FIR91" s="853"/>
      <c r="FIS91" s="853"/>
      <c r="FIT91" s="853"/>
      <c r="FIU91" s="853"/>
      <c r="FIV91" s="853"/>
      <c r="FIW91" s="853"/>
      <c r="FIX91" s="853"/>
      <c r="FIY91" s="853"/>
      <c r="FIZ91" s="853"/>
      <c r="FJA91" s="853"/>
      <c r="FJB91" s="853"/>
      <c r="FJC91" s="853"/>
      <c r="FJD91" s="853"/>
      <c r="FJE91" s="853"/>
      <c r="FJF91" s="853"/>
      <c r="FJG91" s="853"/>
      <c r="FJH91" s="853"/>
      <c r="FJI91" s="853"/>
      <c r="FJJ91" s="853"/>
      <c r="FJK91" s="853"/>
      <c r="FJL91" s="853"/>
      <c r="FJM91" s="853"/>
      <c r="FJN91" s="853"/>
      <c r="FJO91" s="853"/>
      <c r="FJP91" s="853"/>
      <c r="FJQ91" s="853"/>
      <c r="FJR91" s="853"/>
      <c r="FJS91" s="853"/>
      <c r="FJT91" s="853"/>
      <c r="FJU91" s="853"/>
      <c r="FJV91" s="853"/>
      <c r="FJW91" s="853"/>
      <c r="FJX91" s="853"/>
      <c r="FJY91" s="853"/>
      <c r="FJZ91" s="853"/>
      <c r="FKA91" s="853"/>
      <c r="FKB91" s="853"/>
      <c r="FKC91" s="853"/>
      <c r="FKD91" s="853"/>
      <c r="FKE91" s="853"/>
      <c r="FKF91" s="853"/>
      <c r="FKG91" s="853"/>
      <c r="FKH91" s="853"/>
      <c r="FKI91" s="853"/>
      <c r="FKJ91" s="853"/>
      <c r="FKK91" s="853"/>
      <c r="FKL91" s="853"/>
      <c r="FKM91" s="853"/>
      <c r="FKN91" s="853"/>
      <c r="FKO91" s="853"/>
      <c r="FKP91" s="853"/>
      <c r="FKQ91" s="853"/>
      <c r="FKR91" s="853"/>
      <c r="FKS91" s="853"/>
      <c r="FKT91" s="853"/>
      <c r="FKU91" s="853"/>
      <c r="FKV91" s="853"/>
      <c r="FKW91" s="853"/>
      <c r="FKX91" s="853"/>
      <c r="FKY91" s="853"/>
      <c r="FKZ91" s="853"/>
      <c r="FLA91" s="853"/>
      <c r="FLB91" s="853"/>
      <c r="FLC91" s="853"/>
      <c r="FLD91" s="853"/>
      <c r="FLE91" s="853"/>
      <c r="FLF91" s="853"/>
      <c r="FLG91" s="853"/>
      <c r="FLH91" s="853"/>
      <c r="FLI91" s="853"/>
      <c r="FLJ91" s="853"/>
      <c r="FLK91" s="853"/>
      <c r="FLL91" s="853"/>
      <c r="FLM91" s="853"/>
      <c r="FLN91" s="853"/>
      <c r="FLO91" s="853"/>
      <c r="FLP91" s="853"/>
      <c r="FLQ91" s="853"/>
      <c r="FLR91" s="853"/>
      <c r="FLS91" s="853"/>
      <c r="FLT91" s="853"/>
      <c r="FLU91" s="853"/>
      <c r="FLV91" s="853"/>
      <c r="FLW91" s="853"/>
      <c r="FLX91" s="853"/>
      <c r="FLY91" s="853"/>
      <c r="FLZ91" s="853"/>
      <c r="FMA91" s="853"/>
      <c r="FMB91" s="853"/>
      <c r="FMC91" s="853"/>
      <c r="FMD91" s="853"/>
      <c r="FME91" s="853"/>
      <c r="FMF91" s="853"/>
      <c r="FMG91" s="853"/>
      <c r="FMH91" s="853"/>
      <c r="FMI91" s="853"/>
      <c r="FMJ91" s="853"/>
      <c r="FMK91" s="853"/>
      <c r="FML91" s="853"/>
      <c r="FMM91" s="853"/>
      <c r="FMN91" s="853"/>
      <c r="FMO91" s="853"/>
      <c r="FMP91" s="853"/>
      <c r="FMQ91" s="853"/>
      <c r="FMR91" s="853"/>
      <c r="FMS91" s="853"/>
      <c r="FMT91" s="853"/>
      <c r="FMU91" s="853"/>
      <c r="FMV91" s="853"/>
      <c r="FMW91" s="853"/>
      <c r="FMX91" s="853"/>
      <c r="FMY91" s="853"/>
      <c r="FMZ91" s="853"/>
      <c r="FNA91" s="853"/>
      <c r="FNB91" s="853"/>
      <c r="FNC91" s="853"/>
      <c r="FND91" s="853"/>
      <c r="FNE91" s="853"/>
      <c r="FNF91" s="853"/>
      <c r="FNG91" s="853"/>
      <c r="FNH91" s="853"/>
      <c r="FNI91" s="853"/>
      <c r="FNJ91" s="853"/>
      <c r="FNK91" s="853"/>
      <c r="FNL91" s="853"/>
      <c r="FNM91" s="853"/>
      <c r="FNN91" s="853"/>
      <c r="FNO91" s="853"/>
      <c r="FNP91" s="853"/>
      <c r="FNQ91" s="853"/>
      <c r="FNR91" s="853"/>
      <c r="FNS91" s="853"/>
      <c r="FNT91" s="853"/>
      <c r="FNU91" s="853"/>
      <c r="FNV91" s="853"/>
      <c r="FNW91" s="853"/>
      <c r="FNX91" s="853"/>
      <c r="FNY91" s="853"/>
      <c r="FNZ91" s="853"/>
      <c r="FOA91" s="853"/>
      <c r="FOB91" s="853"/>
      <c r="FOC91" s="853"/>
      <c r="FOD91" s="853"/>
      <c r="FOE91" s="853"/>
      <c r="FOF91" s="853"/>
      <c r="FOG91" s="853"/>
      <c r="FOH91" s="853"/>
      <c r="FOI91" s="853"/>
      <c r="FOJ91" s="853"/>
      <c r="FOK91" s="853"/>
      <c r="FOL91" s="853"/>
      <c r="FOM91" s="853"/>
      <c r="FON91" s="853"/>
      <c r="FOO91" s="853"/>
      <c r="FOP91" s="853"/>
      <c r="FOQ91" s="853"/>
      <c r="FOR91" s="853"/>
      <c r="FOS91" s="853"/>
      <c r="FOT91" s="853"/>
      <c r="FOU91" s="853"/>
      <c r="FOV91" s="853"/>
      <c r="FOW91" s="853"/>
      <c r="FOX91" s="853"/>
      <c r="FOY91" s="853"/>
      <c r="FOZ91" s="853"/>
      <c r="FPA91" s="853"/>
      <c r="FPB91" s="853"/>
      <c r="FPC91" s="853"/>
      <c r="FPD91" s="853"/>
      <c r="FPE91" s="853"/>
      <c r="FPF91" s="853"/>
      <c r="FPG91" s="853"/>
      <c r="FPH91" s="853"/>
      <c r="FPI91" s="853"/>
      <c r="FPJ91" s="853"/>
      <c r="FPK91" s="853"/>
      <c r="FPL91" s="853"/>
      <c r="FPM91" s="853"/>
      <c r="FPN91" s="853"/>
      <c r="FPO91" s="853"/>
      <c r="FPP91" s="853"/>
      <c r="FPQ91" s="853"/>
      <c r="FPR91" s="853"/>
      <c r="FPS91" s="853"/>
      <c r="FPT91" s="853"/>
      <c r="FPU91" s="853"/>
      <c r="FPV91" s="853"/>
      <c r="FPW91" s="853"/>
      <c r="FPX91" s="853"/>
      <c r="FPY91" s="853"/>
      <c r="FPZ91" s="853"/>
      <c r="FQA91" s="853"/>
      <c r="FQB91" s="853"/>
      <c r="FQC91" s="853"/>
      <c r="FQD91" s="853"/>
      <c r="FQE91" s="853"/>
      <c r="FQF91" s="853"/>
      <c r="FQG91" s="853"/>
      <c r="FQH91" s="853"/>
      <c r="FQI91" s="853"/>
      <c r="FQJ91" s="853"/>
      <c r="FQK91" s="853"/>
      <c r="FQL91" s="853"/>
      <c r="FQM91" s="853"/>
      <c r="FQN91" s="853"/>
      <c r="FQO91" s="853"/>
      <c r="FQP91" s="853"/>
      <c r="FQQ91" s="853"/>
      <c r="FQR91" s="853"/>
      <c r="FQS91" s="853"/>
      <c r="FQT91" s="853"/>
      <c r="FQU91" s="853"/>
      <c r="FQV91" s="853"/>
      <c r="FQW91" s="853"/>
      <c r="FQX91" s="853"/>
      <c r="FQY91" s="853"/>
      <c r="FQZ91" s="853"/>
      <c r="FRA91" s="853"/>
      <c r="FRB91" s="853"/>
      <c r="FRC91" s="853"/>
      <c r="FRD91" s="853"/>
      <c r="FRE91" s="853"/>
      <c r="FRF91" s="853"/>
      <c r="FRG91" s="853"/>
      <c r="FRH91" s="853"/>
      <c r="FRI91" s="853"/>
      <c r="FRJ91" s="853"/>
      <c r="FRK91" s="853"/>
      <c r="FRL91" s="853"/>
      <c r="FRM91" s="853"/>
      <c r="FRN91" s="853"/>
      <c r="FRO91" s="853"/>
      <c r="FRP91" s="853"/>
      <c r="FRQ91" s="853"/>
      <c r="FRR91" s="853"/>
      <c r="FRS91" s="853"/>
      <c r="FRT91" s="853"/>
      <c r="FRU91" s="853"/>
      <c r="FRV91" s="853"/>
      <c r="FRW91" s="853"/>
      <c r="FRX91" s="853"/>
      <c r="FRY91" s="853"/>
      <c r="FRZ91" s="853"/>
      <c r="FSA91" s="853"/>
      <c r="FSB91" s="853"/>
      <c r="FSC91" s="853"/>
      <c r="FSD91" s="853"/>
      <c r="FSE91" s="853"/>
      <c r="FSF91" s="853"/>
      <c r="FSG91" s="853"/>
      <c r="FSH91" s="853"/>
      <c r="FSI91" s="853"/>
      <c r="FSJ91" s="853"/>
      <c r="FSK91" s="853"/>
      <c r="FSL91" s="853"/>
      <c r="FSM91" s="853"/>
      <c r="FSN91" s="853"/>
      <c r="FSO91" s="853"/>
      <c r="FSP91" s="853"/>
      <c r="FSQ91" s="853"/>
      <c r="FSR91" s="853"/>
      <c r="FSS91" s="853"/>
      <c r="FST91" s="853"/>
      <c r="FSU91" s="853"/>
      <c r="FSV91" s="853"/>
      <c r="FSW91" s="853"/>
      <c r="FSX91" s="853"/>
      <c r="FSY91" s="853"/>
      <c r="FSZ91" s="853"/>
      <c r="FTA91" s="853"/>
      <c r="FTB91" s="853"/>
      <c r="FTC91" s="853"/>
      <c r="FTD91" s="853"/>
      <c r="FTE91" s="853"/>
      <c r="FTF91" s="853"/>
      <c r="FTG91" s="853"/>
      <c r="FTH91" s="853"/>
      <c r="FTI91" s="853"/>
      <c r="FTJ91" s="853"/>
      <c r="FTK91" s="853"/>
      <c r="FTL91" s="853"/>
      <c r="FTM91" s="853"/>
      <c r="FTN91" s="853"/>
      <c r="FTO91" s="853"/>
      <c r="FTP91" s="853"/>
      <c r="FTQ91" s="853"/>
      <c r="FTR91" s="853"/>
      <c r="FTS91" s="853"/>
      <c r="FTT91" s="853"/>
      <c r="FTU91" s="853"/>
      <c r="FTV91" s="853"/>
      <c r="FTW91" s="853"/>
      <c r="FTX91" s="853"/>
      <c r="FTY91" s="853"/>
      <c r="FTZ91" s="853"/>
      <c r="FUA91" s="853"/>
      <c r="FUB91" s="853"/>
      <c r="FUC91" s="853"/>
      <c r="FUD91" s="853"/>
      <c r="FUE91" s="853"/>
      <c r="FUF91" s="853"/>
      <c r="FUG91" s="853"/>
      <c r="FUH91" s="853"/>
      <c r="FUI91" s="853"/>
      <c r="FUJ91" s="853"/>
      <c r="FUK91" s="853"/>
      <c r="FUL91" s="853"/>
      <c r="FUM91" s="853"/>
      <c r="FUN91" s="853"/>
      <c r="FUO91" s="853"/>
      <c r="FUP91" s="853"/>
      <c r="FUQ91" s="853"/>
      <c r="FUR91" s="853"/>
      <c r="FUS91" s="853"/>
      <c r="FUT91" s="853"/>
      <c r="FUU91" s="853"/>
      <c r="FUV91" s="853"/>
      <c r="FUW91" s="853"/>
      <c r="FUX91" s="853"/>
      <c r="FUY91" s="853"/>
      <c r="FUZ91" s="853"/>
      <c r="FVA91" s="853"/>
      <c r="FVB91" s="853"/>
      <c r="FVC91" s="853"/>
      <c r="FVD91" s="853"/>
      <c r="FVE91" s="853"/>
      <c r="FVF91" s="853"/>
      <c r="FVG91" s="853"/>
      <c r="FVH91" s="853"/>
      <c r="FVI91" s="853"/>
      <c r="FVJ91" s="853"/>
      <c r="FVK91" s="853"/>
      <c r="FVL91" s="853"/>
      <c r="FVM91" s="853"/>
      <c r="FVN91" s="853"/>
      <c r="FVO91" s="853"/>
      <c r="FVP91" s="853"/>
      <c r="FVQ91" s="853"/>
      <c r="FVR91" s="853"/>
      <c r="FVS91" s="853"/>
      <c r="FVT91" s="853"/>
      <c r="FVU91" s="853"/>
      <c r="FVV91" s="853"/>
      <c r="FVW91" s="853"/>
      <c r="FVX91" s="853"/>
      <c r="FVY91" s="853"/>
      <c r="FVZ91" s="853"/>
      <c r="FWA91" s="853"/>
      <c r="FWB91" s="853"/>
      <c r="FWC91" s="853"/>
      <c r="FWD91" s="853"/>
      <c r="FWE91" s="853"/>
      <c r="FWF91" s="853"/>
      <c r="FWG91" s="853"/>
      <c r="FWH91" s="853"/>
      <c r="FWI91" s="853"/>
      <c r="FWJ91" s="853"/>
      <c r="FWK91" s="853"/>
      <c r="FWL91" s="853"/>
      <c r="FWM91" s="853"/>
      <c r="FWN91" s="853"/>
      <c r="FWO91" s="853"/>
      <c r="FWP91" s="853"/>
      <c r="FWQ91" s="853"/>
      <c r="FWR91" s="853"/>
      <c r="FWS91" s="853"/>
      <c r="FWT91" s="853"/>
      <c r="FWU91" s="853"/>
      <c r="FWV91" s="853"/>
      <c r="FWW91" s="853"/>
      <c r="FWX91" s="853"/>
      <c r="FWY91" s="853"/>
      <c r="FWZ91" s="853"/>
      <c r="FXA91" s="853"/>
      <c r="FXB91" s="853"/>
      <c r="FXC91" s="853"/>
      <c r="FXD91" s="853"/>
      <c r="FXE91" s="853"/>
      <c r="FXF91" s="853"/>
      <c r="FXG91" s="853"/>
      <c r="FXH91" s="853"/>
      <c r="FXI91" s="853"/>
      <c r="FXJ91" s="853"/>
      <c r="FXK91" s="853"/>
      <c r="FXL91" s="853"/>
      <c r="FXM91" s="853"/>
      <c r="FXN91" s="853"/>
      <c r="FXO91" s="853"/>
      <c r="FXP91" s="853"/>
      <c r="FXQ91" s="853"/>
      <c r="FXR91" s="853"/>
      <c r="FXS91" s="853"/>
      <c r="FXT91" s="853"/>
      <c r="FXU91" s="853"/>
      <c r="FXV91" s="853"/>
      <c r="FXW91" s="853"/>
      <c r="FXX91" s="853"/>
      <c r="FXY91" s="853"/>
      <c r="FXZ91" s="853"/>
      <c r="FYA91" s="853"/>
      <c r="FYB91" s="853"/>
      <c r="FYC91" s="853"/>
      <c r="FYD91" s="853"/>
      <c r="FYE91" s="853"/>
      <c r="FYF91" s="853"/>
      <c r="FYG91" s="853"/>
      <c r="FYH91" s="853"/>
      <c r="FYI91" s="853"/>
      <c r="FYJ91" s="853"/>
      <c r="FYK91" s="853"/>
      <c r="FYL91" s="853"/>
      <c r="FYM91" s="853"/>
      <c r="FYN91" s="853"/>
      <c r="FYO91" s="853"/>
      <c r="FYP91" s="853"/>
      <c r="FYQ91" s="853"/>
      <c r="FYR91" s="853"/>
      <c r="FYS91" s="853"/>
      <c r="FYT91" s="853"/>
      <c r="FYU91" s="853"/>
      <c r="FYV91" s="853"/>
      <c r="FYW91" s="853"/>
      <c r="FYX91" s="853"/>
      <c r="FYY91" s="853"/>
      <c r="FYZ91" s="853"/>
      <c r="FZA91" s="853"/>
      <c r="FZB91" s="853"/>
      <c r="FZC91" s="853"/>
      <c r="FZD91" s="853"/>
      <c r="FZE91" s="853"/>
      <c r="FZF91" s="853"/>
      <c r="FZG91" s="853"/>
      <c r="FZH91" s="853"/>
      <c r="FZI91" s="853"/>
      <c r="FZJ91" s="853"/>
      <c r="FZK91" s="853"/>
      <c r="FZL91" s="853"/>
      <c r="FZM91" s="853"/>
      <c r="FZN91" s="853"/>
      <c r="FZO91" s="853"/>
      <c r="FZP91" s="853"/>
      <c r="FZQ91" s="853"/>
      <c r="FZR91" s="853"/>
      <c r="FZS91" s="853"/>
      <c r="FZT91" s="853"/>
      <c r="FZU91" s="853"/>
      <c r="FZV91" s="853"/>
      <c r="FZW91" s="853"/>
      <c r="FZX91" s="853"/>
      <c r="FZY91" s="853"/>
      <c r="FZZ91" s="853"/>
      <c r="GAA91" s="853"/>
      <c r="GAB91" s="853"/>
      <c r="GAC91" s="853"/>
      <c r="GAD91" s="853"/>
      <c r="GAE91" s="853"/>
      <c r="GAF91" s="853"/>
      <c r="GAG91" s="853"/>
      <c r="GAH91" s="853"/>
      <c r="GAI91" s="853"/>
      <c r="GAJ91" s="853"/>
      <c r="GAK91" s="853"/>
      <c r="GAL91" s="853"/>
      <c r="GAM91" s="853"/>
      <c r="GAN91" s="853"/>
      <c r="GAO91" s="853"/>
      <c r="GAP91" s="853"/>
      <c r="GAQ91" s="853"/>
      <c r="GAR91" s="853"/>
      <c r="GAS91" s="853"/>
      <c r="GAT91" s="853"/>
      <c r="GAU91" s="853"/>
      <c r="GAV91" s="853"/>
      <c r="GAW91" s="853"/>
      <c r="GAX91" s="853"/>
      <c r="GAY91" s="853"/>
      <c r="GAZ91" s="853"/>
      <c r="GBA91" s="853"/>
      <c r="GBB91" s="853"/>
      <c r="GBC91" s="853"/>
      <c r="GBD91" s="853"/>
      <c r="GBE91" s="853"/>
      <c r="GBF91" s="853"/>
      <c r="GBG91" s="853"/>
      <c r="GBH91" s="853"/>
      <c r="GBI91" s="853"/>
      <c r="GBJ91" s="853"/>
      <c r="GBK91" s="853"/>
      <c r="GBL91" s="853"/>
      <c r="GBM91" s="853"/>
      <c r="GBN91" s="853"/>
      <c r="GBO91" s="853"/>
      <c r="GBP91" s="853"/>
      <c r="GBQ91" s="853"/>
      <c r="GBR91" s="853"/>
      <c r="GBS91" s="853"/>
      <c r="GBT91" s="853"/>
      <c r="GBU91" s="853"/>
      <c r="GBV91" s="853"/>
      <c r="GBW91" s="853"/>
      <c r="GBX91" s="853"/>
      <c r="GBY91" s="853"/>
      <c r="GBZ91" s="853"/>
      <c r="GCA91" s="853"/>
      <c r="GCB91" s="853"/>
      <c r="GCC91" s="853"/>
      <c r="GCD91" s="853"/>
      <c r="GCE91" s="853"/>
      <c r="GCF91" s="853"/>
      <c r="GCG91" s="853"/>
      <c r="GCH91" s="853"/>
      <c r="GCI91" s="853"/>
      <c r="GCJ91" s="853"/>
      <c r="GCK91" s="853"/>
      <c r="GCL91" s="853"/>
      <c r="GCM91" s="853"/>
      <c r="GCN91" s="853"/>
      <c r="GCO91" s="853"/>
      <c r="GCP91" s="853"/>
      <c r="GCQ91" s="853"/>
      <c r="GCR91" s="853"/>
      <c r="GCS91" s="853"/>
      <c r="GCT91" s="853"/>
      <c r="GCU91" s="853"/>
      <c r="GCV91" s="853"/>
      <c r="GCW91" s="853"/>
      <c r="GCX91" s="853"/>
      <c r="GCY91" s="853"/>
      <c r="GCZ91" s="853"/>
      <c r="GDA91" s="853"/>
      <c r="GDB91" s="853"/>
      <c r="GDC91" s="853"/>
      <c r="GDD91" s="853"/>
      <c r="GDE91" s="853"/>
      <c r="GDF91" s="853"/>
      <c r="GDG91" s="853"/>
      <c r="GDH91" s="853"/>
      <c r="GDI91" s="853"/>
      <c r="GDJ91" s="853"/>
      <c r="GDK91" s="853"/>
      <c r="GDL91" s="853"/>
      <c r="GDM91" s="853"/>
      <c r="GDN91" s="853"/>
      <c r="GDO91" s="853"/>
      <c r="GDP91" s="853"/>
      <c r="GDQ91" s="853"/>
      <c r="GDR91" s="853"/>
      <c r="GDS91" s="853"/>
      <c r="GDT91" s="853"/>
      <c r="GDU91" s="853"/>
      <c r="GDV91" s="853"/>
      <c r="GDW91" s="853"/>
      <c r="GDX91" s="853"/>
      <c r="GDY91" s="853"/>
      <c r="GDZ91" s="853"/>
      <c r="GEA91" s="853"/>
      <c r="GEB91" s="853"/>
      <c r="GEC91" s="853"/>
      <c r="GED91" s="853"/>
      <c r="GEE91" s="853"/>
      <c r="GEF91" s="853"/>
      <c r="GEG91" s="853"/>
      <c r="GEH91" s="853"/>
      <c r="GEI91" s="853"/>
      <c r="GEJ91" s="853"/>
      <c r="GEK91" s="853"/>
      <c r="GEL91" s="853"/>
      <c r="GEM91" s="853"/>
      <c r="GEN91" s="853"/>
      <c r="GEO91" s="853"/>
      <c r="GEP91" s="853"/>
      <c r="GEQ91" s="853"/>
      <c r="GER91" s="853"/>
      <c r="GES91" s="853"/>
      <c r="GET91" s="853"/>
      <c r="GEU91" s="853"/>
      <c r="GEV91" s="853"/>
      <c r="GEW91" s="853"/>
      <c r="GEX91" s="853"/>
      <c r="GEY91" s="853"/>
      <c r="GEZ91" s="853"/>
      <c r="GFA91" s="853"/>
      <c r="GFB91" s="853"/>
      <c r="GFC91" s="853"/>
      <c r="GFD91" s="853"/>
      <c r="GFE91" s="853"/>
      <c r="GFF91" s="853"/>
      <c r="GFG91" s="853"/>
      <c r="GFH91" s="853"/>
      <c r="GFI91" s="853"/>
      <c r="GFJ91" s="853"/>
      <c r="GFK91" s="853"/>
      <c r="GFL91" s="853"/>
      <c r="GFM91" s="853"/>
      <c r="GFN91" s="853"/>
      <c r="GFO91" s="853"/>
      <c r="GFP91" s="853"/>
      <c r="GFQ91" s="853"/>
      <c r="GFR91" s="853"/>
      <c r="GFS91" s="853"/>
      <c r="GFT91" s="853"/>
      <c r="GFU91" s="853"/>
      <c r="GFV91" s="853"/>
      <c r="GFW91" s="853"/>
      <c r="GFX91" s="853"/>
      <c r="GFY91" s="853"/>
      <c r="GFZ91" s="853"/>
      <c r="GGA91" s="853"/>
      <c r="GGB91" s="853"/>
      <c r="GGC91" s="853"/>
      <c r="GGD91" s="853"/>
      <c r="GGE91" s="853"/>
      <c r="GGF91" s="853"/>
      <c r="GGG91" s="853"/>
      <c r="GGH91" s="853"/>
      <c r="GGI91" s="853"/>
      <c r="GGJ91" s="853"/>
      <c r="GGK91" s="853"/>
      <c r="GGL91" s="853"/>
      <c r="GGM91" s="853"/>
      <c r="GGN91" s="853"/>
      <c r="GGO91" s="853"/>
      <c r="GGP91" s="853"/>
      <c r="GGQ91" s="853"/>
      <c r="GGR91" s="853"/>
      <c r="GGS91" s="853"/>
      <c r="GGT91" s="853"/>
      <c r="GGU91" s="853"/>
      <c r="GGV91" s="853"/>
      <c r="GGW91" s="853"/>
      <c r="GGX91" s="853"/>
      <c r="GGY91" s="853"/>
      <c r="GGZ91" s="853"/>
      <c r="GHA91" s="853"/>
      <c r="GHB91" s="853"/>
      <c r="GHC91" s="853"/>
      <c r="GHD91" s="853"/>
      <c r="GHE91" s="853"/>
      <c r="GHF91" s="853"/>
      <c r="GHG91" s="853"/>
      <c r="GHH91" s="853"/>
      <c r="GHI91" s="853"/>
      <c r="GHJ91" s="853"/>
      <c r="GHK91" s="853"/>
      <c r="GHL91" s="853"/>
      <c r="GHM91" s="853"/>
      <c r="GHN91" s="853"/>
      <c r="GHO91" s="853"/>
      <c r="GHP91" s="853"/>
      <c r="GHQ91" s="853"/>
      <c r="GHR91" s="853"/>
      <c r="GHS91" s="853"/>
      <c r="GHT91" s="853"/>
      <c r="GHU91" s="853"/>
      <c r="GHV91" s="853"/>
      <c r="GHW91" s="853"/>
      <c r="GHX91" s="853"/>
      <c r="GHY91" s="853"/>
      <c r="GHZ91" s="853"/>
      <c r="GIA91" s="853"/>
      <c r="GIB91" s="853"/>
      <c r="GIC91" s="853"/>
      <c r="GID91" s="853"/>
      <c r="GIE91" s="853"/>
      <c r="GIF91" s="853"/>
      <c r="GIG91" s="853"/>
      <c r="GIH91" s="853"/>
      <c r="GII91" s="853"/>
      <c r="GIJ91" s="853"/>
      <c r="GIK91" s="853"/>
      <c r="GIL91" s="853"/>
      <c r="GIM91" s="853"/>
      <c r="GIN91" s="853"/>
      <c r="GIO91" s="853"/>
      <c r="GIP91" s="853"/>
      <c r="GIQ91" s="853"/>
      <c r="GIR91" s="853"/>
      <c r="GIS91" s="853"/>
      <c r="GIT91" s="853"/>
      <c r="GIU91" s="853"/>
      <c r="GIV91" s="853"/>
      <c r="GIW91" s="853"/>
      <c r="GIX91" s="853"/>
      <c r="GIY91" s="853"/>
      <c r="GIZ91" s="853"/>
      <c r="GJA91" s="853"/>
      <c r="GJB91" s="853"/>
      <c r="GJC91" s="853"/>
      <c r="GJD91" s="853"/>
      <c r="GJE91" s="853"/>
      <c r="GJF91" s="853"/>
      <c r="GJG91" s="853"/>
      <c r="GJH91" s="853"/>
      <c r="GJI91" s="853"/>
      <c r="GJJ91" s="853"/>
      <c r="GJK91" s="853"/>
      <c r="GJL91" s="853"/>
      <c r="GJM91" s="853"/>
      <c r="GJN91" s="853"/>
      <c r="GJO91" s="853"/>
      <c r="GJP91" s="853"/>
      <c r="GJQ91" s="853"/>
      <c r="GJR91" s="853"/>
      <c r="GJS91" s="853"/>
      <c r="GJT91" s="853"/>
      <c r="GJU91" s="853"/>
      <c r="GJV91" s="853"/>
      <c r="GJW91" s="853"/>
      <c r="GJX91" s="853"/>
      <c r="GJY91" s="853"/>
      <c r="GJZ91" s="853"/>
      <c r="GKA91" s="853"/>
      <c r="GKB91" s="853"/>
      <c r="GKC91" s="853"/>
      <c r="GKD91" s="853"/>
      <c r="GKE91" s="853"/>
      <c r="GKF91" s="853"/>
      <c r="GKG91" s="853"/>
      <c r="GKH91" s="853"/>
      <c r="GKI91" s="853"/>
      <c r="GKJ91" s="853"/>
      <c r="GKK91" s="853"/>
      <c r="GKL91" s="853"/>
      <c r="GKM91" s="853"/>
      <c r="GKN91" s="853"/>
      <c r="GKO91" s="853"/>
      <c r="GKP91" s="853"/>
      <c r="GKQ91" s="853"/>
      <c r="GKR91" s="853"/>
      <c r="GKS91" s="853"/>
      <c r="GKT91" s="853"/>
      <c r="GKU91" s="853"/>
      <c r="GKV91" s="853"/>
      <c r="GKW91" s="853"/>
      <c r="GKX91" s="853"/>
      <c r="GKY91" s="853"/>
      <c r="GKZ91" s="853"/>
      <c r="GLA91" s="853"/>
      <c r="GLB91" s="853"/>
      <c r="GLC91" s="853"/>
      <c r="GLD91" s="853"/>
      <c r="GLE91" s="853"/>
      <c r="GLF91" s="853"/>
      <c r="GLG91" s="853"/>
      <c r="GLH91" s="853"/>
      <c r="GLI91" s="853"/>
      <c r="GLJ91" s="853"/>
      <c r="GLK91" s="853"/>
      <c r="GLL91" s="853"/>
      <c r="GLM91" s="853"/>
      <c r="GLN91" s="853"/>
      <c r="GLO91" s="853"/>
      <c r="GLP91" s="853"/>
      <c r="GLQ91" s="853"/>
      <c r="GLR91" s="853"/>
      <c r="GLS91" s="853"/>
      <c r="GLT91" s="853"/>
      <c r="GLU91" s="853"/>
      <c r="GLV91" s="853"/>
      <c r="GLW91" s="853"/>
      <c r="GLX91" s="853"/>
      <c r="GLY91" s="853"/>
      <c r="GLZ91" s="853"/>
      <c r="GMA91" s="853"/>
      <c r="GMB91" s="853"/>
      <c r="GMC91" s="853"/>
      <c r="GMD91" s="853"/>
      <c r="GME91" s="853"/>
      <c r="GMF91" s="853"/>
      <c r="GMG91" s="853"/>
      <c r="GMH91" s="853"/>
      <c r="GMI91" s="853"/>
      <c r="GMJ91" s="853"/>
      <c r="GMK91" s="853"/>
      <c r="GML91" s="853"/>
      <c r="GMM91" s="853"/>
      <c r="GMN91" s="853"/>
      <c r="GMO91" s="853"/>
      <c r="GMP91" s="853"/>
      <c r="GMQ91" s="853"/>
      <c r="GMR91" s="853"/>
      <c r="GMS91" s="853"/>
      <c r="GMT91" s="853"/>
      <c r="GMU91" s="853"/>
      <c r="GMV91" s="853"/>
      <c r="GMW91" s="853"/>
      <c r="GMX91" s="853"/>
      <c r="GMY91" s="853"/>
      <c r="GMZ91" s="853"/>
      <c r="GNA91" s="853"/>
      <c r="GNB91" s="853"/>
      <c r="GNC91" s="853"/>
      <c r="GND91" s="853"/>
      <c r="GNE91" s="853"/>
      <c r="GNF91" s="853"/>
      <c r="GNG91" s="853"/>
      <c r="GNH91" s="853"/>
      <c r="GNI91" s="853"/>
      <c r="GNJ91" s="853"/>
      <c r="GNK91" s="853"/>
      <c r="GNL91" s="853"/>
      <c r="GNM91" s="853"/>
      <c r="GNN91" s="853"/>
      <c r="GNO91" s="853"/>
      <c r="GNP91" s="853"/>
      <c r="GNQ91" s="853"/>
      <c r="GNR91" s="853"/>
      <c r="GNS91" s="853"/>
      <c r="GNT91" s="853"/>
      <c r="GNU91" s="853"/>
      <c r="GNV91" s="853"/>
      <c r="GNW91" s="853"/>
      <c r="GNX91" s="853"/>
      <c r="GNY91" s="853"/>
      <c r="GNZ91" s="853"/>
      <c r="GOA91" s="853"/>
      <c r="GOB91" s="853"/>
      <c r="GOC91" s="853"/>
      <c r="GOD91" s="853"/>
      <c r="GOE91" s="853"/>
      <c r="GOF91" s="853"/>
      <c r="GOG91" s="853"/>
      <c r="GOH91" s="853"/>
      <c r="GOI91" s="853"/>
      <c r="GOJ91" s="853"/>
      <c r="GOK91" s="853"/>
      <c r="GOL91" s="853"/>
      <c r="GOM91" s="853"/>
      <c r="GON91" s="853"/>
      <c r="GOO91" s="853"/>
      <c r="GOP91" s="853"/>
      <c r="GOQ91" s="853"/>
      <c r="GOR91" s="853"/>
      <c r="GOS91" s="853"/>
      <c r="GOT91" s="853"/>
      <c r="GOU91" s="853"/>
      <c r="GOV91" s="853"/>
      <c r="GOW91" s="853"/>
      <c r="GOX91" s="853"/>
      <c r="GOY91" s="853"/>
      <c r="GOZ91" s="853"/>
      <c r="GPA91" s="853"/>
      <c r="GPB91" s="853"/>
      <c r="GPC91" s="853"/>
      <c r="GPD91" s="853"/>
      <c r="GPE91" s="853"/>
      <c r="GPF91" s="853"/>
      <c r="GPG91" s="853"/>
      <c r="GPH91" s="853"/>
      <c r="GPI91" s="853"/>
      <c r="GPJ91" s="853"/>
      <c r="GPK91" s="853"/>
      <c r="GPL91" s="853"/>
      <c r="GPM91" s="853"/>
      <c r="GPN91" s="853"/>
      <c r="GPO91" s="853"/>
      <c r="GPP91" s="853"/>
      <c r="GPQ91" s="853"/>
      <c r="GPR91" s="853"/>
      <c r="GPS91" s="853"/>
      <c r="GPT91" s="853"/>
      <c r="GPU91" s="853"/>
      <c r="GPV91" s="853"/>
      <c r="GPW91" s="853"/>
      <c r="GPX91" s="853"/>
      <c r="GPY91" s="853"/>
      <c r="GPZ91" s="853"/>
      <c r="GQA91" s="853"/>
      <c r="GQB91" s="853"/>
      <c r="GQC91" s="853"/>
      <c r="GQD91" s="853"/>
      <c r="GQE91" s="853"/>
      <c r="GQF91" s="853"/>
      <c r="GQG91" s="853"/>
      <c r="GQH91" s="853"/>
      <c r="GQI91" s="853"/>
      <c r="GQJ91" s="853"/>
      <c r="GQK91" s="853"/>
      <c r="GQL91" s="853"/>
      <c r="GQM91" s="853"/>
      <c r="GQN91" s="853"/>
      <c r="GQO91" s="853"/>
      <c r="GQP91" s="853"/>
      <c r="GQQ91" s="853"/>
      <c r="GQR91" s="853"/>
      <c r="GQS91" s="853"/>
      <c r="GQT91" s="853"/>
      <c r="GQU91" s="853"/>
      <c r="GQV91" s="853"/>
      <c r="GQW91" s="853"/>
      <c r="GQX91" s="853"/>
      <c r="GQY91" s="853"/>
      <c r="GQZ91" s="853"/>
      <c r="GRA91" s="853"/>
      <c r="GRB91" s="853"/>
      <c r="GRC91" s="853"/>
      <c r="GRD91" s="853"/>
      <c r="GRE91" s="853"/>
      <c r="GRF91" s="853"/>
      <c r="GRG91" s="853"/>
      <c r="GRH91" s="853"/>
      <c r="GRI91" s="853"/>
      <c r="GRJ91" s="853"/>
      <c r="GRK91" s="853"/>
      <c r="GRL91" s="853"/>
      <c r="GRM91" s="853"/>
      <c r="GRN91" s="853"/>
      <c r="GRO91" s="853"/>
      <c r="GRP91" s="853"/>
      <c r="GRQ91" s="853"/>
      <c r="GRR91" s="853"/>
      <c r="GRS91" s="853"/>
      <c r="GRT91" s="853"/>
      <c r="GRU91" s="853"/>
      <c r="GRV91" s="853"/>
      <c r="GRW91" s="853"/>
      <c r="GRX91" s="853"/>
      <c r="GRY91" s="853"/>
      <c r="GRZ91" s="853"/>
      <c r="GSA91" s="853"/>
      <c r="GSB91" s="853"/>
      <c r="GSC91" s="853"/>
      <c r="GSD91" s="853"/>
      <c r="GSE91" s="853"/>
      <c r="GSF91" s="853"/>
      <c r="GSG91" s="853"/>
      <c r="GSH91" s="853"/>
      <c r="GSI91" s="853"/>
      <c r="GSJ91" s="853"/>
      <c r="GSK91" s="853"/>
      <c r="GSL91" s="853"/>
      <c r="GSM91" s="853"/>
      <c r="GSN91" s="853"/>
      <c r="GSO91" s="853"/>
      <c r="GSP91" s="853"/>
      <c r="GSQ91" s="853"/>
      <c r="GSR91" s="853"/>
      <c r="GSS91" s="853"/>
      <c r="GST91" s="853"/>
      <c r="GSU91" s="853"/>
      <c r="GSV91" s="853"/>
      <c r="GSW91" s="853"/>
      <c r="GSX91" s="853"/>
      <c r="GSY91" s="853"/>
      <c r="GSZ91" s="853"/>
      <c r="GTA91" s="853"/>
      <c r="GTB91" s="853"/>
      <c r="GTC91" s="853"/>
      <c r="GTD91" s="853"/>
      <c r="GTE91" s="853"/>
      <c r="GTF91" s="853"/>
      <c r="GTG91" s="853"/>
      <c r="GTH91" s="853"/>
      <c r="GTI91" s="853"/>
      <c r="GTJ91" s="853"/>
      <c r="GTK91" s="853"/>
      <c r="GTL91" s="853"/>
      <c r="GTM91" s="853"/>
      <c r="GTN91" s="853"/>
      <c r="GTO91" s="853"/>
      <c r="GTP91" s="853"/>
      <c r="GTQ91" s="853"/>
      <c r="GTR91" s="853"/>
      <c r="GTS91" s="853"/>
      <c r="GTT91" s="853"/>
      <c r="GTU91" s="853"/>
      <c r="GTV91" s="853"/>
      <c r="GTW91" s="853"/>
      <c r="GTX91" s="853"/>
      <c r="GTY91" s="853"/>
      <c r="GTZ91" s="853"/>
      <c r="GUA91" s="853"/>
      <c r="GUB91" s="853"/>
      <c r="GUC91" s="853"/>
      <c r="GUD91" s="853"/>
      <c r="GUE91" s="853"/>
      <c r="GUF91" s="853"/>
      <c r="GUG91" s="853"/>
      <c r="GUH91" s="853"/>
      <c r="GUI91" s="853"/>
      <c r="GUJ91" s="853"/>
      <c r="GUK91" s="853"/>
      <c r="GUL91" s="853"/>
      <c r="GUM91" s="853"/>
      <c r="GUN91" s="853"/>
      <c r="GUO91" s="853"/>
      <c r="GUP91" s="853"/>
      <c r="GUQ91" s="853"/>
      <c r="GUR91" s="853"/>
      <c r="GUS91" s="853"/>
      <c r="GUT91" s="853"/>
      <c r="GUU91" s="853"/>
      <c r="GUV91" s="853"/>
      <c r="GUW91" s="853"/>
      <c r="GUX91" s="853"/>
      <c r="GUY91" s="853"/>
      <c r="GUZ91" s="853"/>
      <c r="GVA91" s="853"/>
      <c r="GVB91" s="853"/>
      <c r="GVC91" s="853"/>
      <c r="GVD91" s="853"/>
      <c r="GVE91" s="853"/>
      <c r="GVF91" s="853"/>
      <c r="GVG91" s="853"/>
      <c r="GVH91" s="853"/>
      <c r="GVI91" s="853"/>
      <c r="GVJ91" s="853"/>
      <c r="GVK91" s="853"/>
      <c r="GVL91" s="853"/>
      <c r="GVM91" s="853"/>
      <c r="GVN91" s="853"/>
      <c r="GVO91" s="853"/>
      <c r="GVP91" s="853"/>
      <c r="GVQ91" s="853"/>
      <c r="GVR91" s="853"/>
      <c r="GVS91" s="853"/>
      <c r="GVT91" s="853"/>
      <c r="GVU91" s="853"/>
      <c r="GVV91" s="853"/>
      <c r="GVW91" s="853"/>
      <c r="GVX91" s="853"/>
      <c r="GVY91" s="853"/>
      <c r="GVZ91" s="853"/>
      <c r="GWA91" s="853"/>
      <c r="GWB91" s="853"/>
      <c r="GWC91" s="853"/>
      <c r="GWD91" s="853"/>
      <c r="GWE91" s="853"/>
      <c r="GWF91" s="853"/>
      <c r="GWG91" s="853"/>
      <c r="GWH91" s="853"/>
      <c r="GWI91" s="853"/>
      <c r="GWJ91" s="853"/>
      <c r="GWK91" s="853"/>
      <c r="GWL91" s="853"/>
      <c r="GWM91" s="853"/>
      <c r="GWN91" s="853"/>
      <c r="GWO91" s="853"/>
      <c r="GWP91" s="853"/>
      <c r="GWQ91" s="853"/>
      <c r="GWR91" s="853"/>
      <c r="GWS91" s="853"/>
      <c r="GWT91" s="853"/>
      <c r="GWU91" s="853"/>
      <c r="GWV91" s="853"/>
      <c r="GWW91" s="853"/>
      <c r="GWX91" s="853"/>
      <c r="GWY91" s="853"/>
      <c r="GWZ91" s="853"/>
      <c r="GXA91" s="853"/>
      <c r="GXB91" s="853"/>
      <c r="GXC91" s="853"/>
      <c r="GXD91" s="853"/>
      <c r="GXE91" s="853"/>
      <c r="GXF91" s="853"/>
      <c r="GXG91" s="853"/>
      <c r="GXH91" s="853"/>
      <c r="GXI91" s="853"/>
      <c r="GXJ91" s="853"/>
      <c r="GXK91" s="853"/>
      <c r="GXL91" s="853"/>
      <c r="GXM91" s="853"/>
      <c r="GXN91" s="853"/>
      <c r="GXO91" s="853"/>
      <c r="GXP91" s="853"/>
      <c r="GXQ91" s="853"/>
      <c r="GXR91" s="853"/>
      <c r="GXS91" s="853"/>
      <c r="GXT91" s="853"/>
      <c r="GXU91" s="853"/>
      <c r="GXV91" s="853"/>
      <c r="GXW91" s="853"/>
      <c r="GXX91" s="853"/>
      <c r="GXY91" s="853"/>
      <c r="GXZ91" s="853"/>
      <c r="GYA91" s="853"/>
      <c r="GYB91" s="853"/>
      <c r="GYC91" s="853"/>
      <c r="GYD91" s="853"/>
      <c r="GYE91" s="853"/>
      <c r="GYF91" s="853"/>
      <c r="GYG91" s="853"/>
      <c r="GYH91" s="853"/>
      <c r="GYI91" s="853"/>
      <c r="GYJ91" s="853"/>
      <c r="GYK91" s="853"/>
      <c r="GYL91" s="853"/>
      <c r="GYM91" s="853"/>
      <c r="GYN91" s="853"/>
      <c r="GYO91" s="853"/>
      <c r="GYP91" s="853"/>
      <c r="GYQ91" s="853"/>
      <c r="GYR91" s="853"/>
      <c r="GYS91" s="853"/>
      <c r="GYT91" s="853"/>
      <c r="GYU91" s="853"/>
      <c r="GYV91" s="853"/>
      <c r="GYW91" s="853"/>
      <c r="GYX91" s="853"/>
      <c r="GYY91" s="853"/>
      <c r="GYZ91" s="853"/>
      <c r="GZA91" s="853"/>
      <c r="GZB91" s="853"/>
      <c r="GZC91" s="853"/>
      <c r="GZD91" s="853"/>
      <c r="GZE91" s="853"/>
      <c r="GZF91" s="853"/>
      <c r="GZG91" s="853"/>
      <c r="GZH91" s="853"/>
      <c r="GZI91" s="853"/>
      <c r="GZJ91" s="853"/>
      <c r="GZK91" s="853"/>
      <c r="GZL91" s="853"/>
      <c r="GZM91" s="853"/>
      <c r="GZN91" s="853"/>
      <c r="GZO91" s="853"/>
      <c r="GZP91" s="853"/>
      <c r="GZQ91" s="853"/>
      <c r="GZR91" s="853"/>
      <c r="GZS91" s="853"/>
      <c r="GZT91" s="853"/>
      <c r="GZU91" s="853"/>
      <c r="GZV91" s="853"/>
      <c r="GZW91" s="853"/>
      <c r="GZX91" s="853"/>
      <c r="GZY91" s="853"/>
      <c r="GZZ91" s="853"/>
      <c r="HAA91" s="853"/>
      <c r="HAB91" s="853"/>
      <c r="HAC91" s="853"/>
      <c r="HAD91" s="853"/>
      <c r="HAE91" s="853"/>
      <c r="HAF91" s="853"/>
      <c r="HAG91" s="853"/>
      <c r="HAH91" s="853"/>
      <c r="HAI91" s="853"/>
      <c r="HAJ91" s="853"/>
      <c r="HAK91" s="853"/>
      <c r="HAL91" s="853"/>
      <c r="HAM91" s="853"/>
      <c r="HAN91" s="853"/>
      <c r="HAO91" s="853"/>
      <c r="HAP91" s="853"/>
      <c r="HAQ91" s="853"/>
      <c r="HAR91" s="853"/>
      <c r="HAS91" s="853"/>
      <c r="HAT91" s="853"/>
      <c r="HAU91" s="853"/>
      <c r="HAV91" s="853"/>
      <c r="HAW91" s="853"/>
      <c r="HAX91" s="853"/>
      <c r="HAY91" s="853"/>
      <c r="HAZ91" s="853"/>
      <c r="HBA91" s="853"/>
      <c r="HBB91" s="853"/>
      <c r="HBC91" s="853"/>
      <c r="HBD91" s="853"/>
      <c r="HBE91" s="853"/>
      <c r="HBF91" s="853"/>
      <c r="HBG91" s="853"/>
      <c r="HBH91" s="853"/>
      <c r="HBI91" s="853"/>
      <c r="HBJ91" s="853"/>
      <c r="HBK91" s="853"/>
      <c r="HBL91" s="853"/>
      <c r="HBM91" s="853"/>
      <c r="HBN91" s="853"/>
      <c r="HBO91" s="853"/>
      <c r="HBP91" s="853"/>
      <c r="HBQ91" s="853"/>
      <c r="HBR91" s="853"/>
      <c r="HBS91" s="853"/>
      <c r="HBT91" s="853"/>
      <c r="HBU91" s="853"/>
      <c r="HBV91" s="853"/>
      <c r="HBW91" s="853"/>
      <c r="HBX91" s="853"/>
      <c r="HBY91" s="853"/>
      <c r="HBZ91" s="853"/>
      <c r="HCA91" s="853"/>
      <c r="HCB91" s="853"/>
      <c r="HCC91" s="853"/>
      <c r="HCD91" s="853"/>
      <c r="HCE91" s="853"/>
      <c r="HCF91" s="853"/>
      <c r="HCG91" s="853"/>
      <c r="HCH91" s="853"/>
      <c r="HCI91" s="853"/>
      <c r="HCJ91" s="853"/>
      <c r="HCK91" s="853"/>
      <c r="HCL91" s="853"/>
      <c r="HCM91" s="853"/>
      <c r="HCN91" s="853"/>
      <c r="HCO91" s="853"/>
      <c r="HCP91" s="853"/>
      <c r="HCQ91" s="853"/>
      <c r="HCR91" s="853"/>
      <c r="HCS91" s="853"/>
      <c r="HCT91" s="853"/>
      <c r="HCU91" s="853"/>
      <c r="HCV91" s="853"/>
      <c r="HCW91" s="853"/>
      <c r="HCX91" s="853"/>
      <c r="HCY91" s="853"/>
      <c r="HCZ91" s="853"/>
      <c r="HDA91" s="853"/>
      <c r="HDB91" s="853"/>
      <c r="HDC91" s="853"/>
      <c r="HDD91" s="853"/>
      <c r="HDE91" s="853"/>
      <c r="HDF91" s="853"/>
      <c r="HDG91" s="853"/>
      <c r="HDH91" s="853"/>
      <c r="HDI91" s="853"/>
      <c r="HDJ91" s="853"/>
      <c r="HDK91" s="853"/>
      <c r="HDL91" s="853"/>
      <c r="HDM91" s="853"/>
      <c r="HDN91" s="853"/>
      <c r="HDO91" s="853"/>
      <c r="HDP91" s="853"/>
      <c r="HDQ91" s="853"/>
      <c r="HDR91" s="853"/>
      <c r="HDS91" s="853"/>
      <c r="HDT91" s="853"/>
      <c r="HDU91" s="853"/>
      <c r="HDV91" s="853"/>
      <c r="HDW91" s="853"/>
      <c r="HDX91" s="853"/>
      <c r="HDY91" s="853"/>
      <c r="HDZ91" s="853"/>
      <c r="HEA91" s="853"/>
      <c r="HEB91" s="853"/>
      <c r="HEC91" s="853"/>
      <c r="HED91" s="853"/>
      <c r="HEE91" s="853"/>
      <c r="HEF91" s="853"/>
      <c r="HEG91" s="853"/>
      <c r="HEH91" s="853"/>
      <c r="HEI91" s="853"/>
      <c r="HEJ91" s="853"/>
      <c r="HEK91" s="853"/>
      <c r="HEL91" s="853"/>
      <c r="HEM91" s="853"/>
      <c r="HEN91" s="853"/>
      <c r="HEO91" s="853"/>
      <c r="HEP91" s="853"/>
      <c r="HEQ91" s="853"/>
      <c r="HER91" s="853"/>
      <c r="HES91" s="853"/>
      <c r="HET91" s="853"/>
      <c r="HEU91" s="853"/>
      <c r="HEV91" s="853"/>
      <c r="HEW91" s="853"/>
      <c r="HEX91" s="853"/>
      <c r="HEY91" s="853"/>
      <c r="HEZ91" s="853"/>
      <c r="HFA91" s="853"/>
      <c r="HFB91" s="853"/>
      <c r="HFC91" s="853"/>
      <c r="HFD91" s="853"/>
      <c r="HFE91" s="853"/>
      <c r="HFF91" s="853"/>
      <c r="HFG91" s="853"/>
      <c r="HFH91" s="853"/>
      <c r="HFI91" s="853"/>
      <c r="HFJ91" s="853"/>
      <c r="HFK91" s="853"/>
      <c r="HFL91" s="853"/>
      <c r="HFM91" s="853"/>
      <c r="HFN91" s="853"/>
      <c r="HFO91" s="853"/>
      <c r="HFP91" s="853"/>
      <c r="HFQ91" s="853"/>
      <c r="HFR91" s="853"/>
      <c r="HFS91" s="853"/>
      <c r="HFT91" s="853"/>
      <c r="HFU91" s="853"/>
      <c r="HFV91" s="853"/>
      <c r="HFW91" s="853"/>
      <c r="HFX91" s="853"/>
      <c r="HFY91" s="853"/>
      <c r="HFZ91" s="853"/>
      <c r="HGA91" s="853"/>
      <c r="HGB91" s="853"/>
      <c r="HGC91" s="853"/>
      <c r="HGD91" s="853"/>
      <c r="HGE91" s="853"/>
      <c r="HGF91" s="853"/>
      <c r="HGG91" s="853"/>
      <c r="HGH91" s="853"/>
      <c r="HGI91" s="853"/>
      <c r="HGJ91" s="853"/>
      <c r="HGK91" s="853"/>
      <c r="HGL91" s="853"/>
      <c r="HGM91" s="853"/>
      <c r="HGN91" s="853"/>
      <c r="HGO91" s="853"/>
      <c r="HGP91" s="853"/>
      <c r="HGQ91" s="853"/>
      <c r="HGR91" s="853"/>
      <c r="HGS91" s="853"/>
      <c r="HGT91" s="853"/>
      <c r="HGU91" s="853"/>
      <c r="HGV91" s="853"/>
      <c r="HGW91" s="853"/>
      <c r="HGX91" s="853"/>
      <c r="HGY91" s="853"/>
      <c r="HGZ91" s="853"/>
      <c r="HHA91" s="853"/>
      <c r="HHB91" s="853"/>
      <c r="HHC91" s="853"/>
      <c r="HHD91" s="853"/>
      <c r="HHE91" s="853"/>
      <c r="HHF91" s="853"/>
      <c r="HHG91" s="853"/>
      <c r="HHH91" s="853"/>
      <c r="HHI91" s="853"/>
      <c r="HHJ91" s="853"/>
      <c r="HHK91" s="853"/>
      <c r="HHL91" s="853"/>
      <c r="HHM91" s="853"/>
      <c r="HHN91" s="853"/>
      <c r="HHO91" s="853"/>
      <c r="HHP91" s="853"/>
      <c r="HHQ91" s="853"/>
      <c r="HHR91" s="853"/>
      <c r="HHS91" s="853"/>
      <c r="HHT91" s="853"/>
      <c r="HHU91" s="853"/>
      <c r="HHV91" s="853"/>
      <c r="HHW91" s="853"/>
      <c r="HHX91" s="853"/>
      <c r="HHY91" s="853"/>
      <c r="HHZ91" s="853"/>
      <c r="HIA91" s="853"/>
      <c r="HIB91" s="853"/>
      <c r="HIC91" s="853"/>
      <c r="HID91" s="853"/>
      <c r="HIE91" s="853"/>
      <c r="HIF91" s="853"/>
      <c r="HIG91" s="853"/>
      <c r="HIH91" s="853"/>
      <c r="HII91" s="853"/>
      <c r="HIJ91" s="853"/>
      <c r="HIK91" s="853"/>
      <c r="HIL91" s="853"/>
      <c r="HIM91" s="853"/>
      <c r="HIN91" s="853"/>
      <c r="HIO91" s="853"/>
      <c r="HIP91" s="853"/>
      <c r="HIQ91" s="853"/>
      <c r="HIR91" s="853"/>
      <c r="HIS91" s="853"/>
      <c r="HIT91" s="853"/>
      <c r="HIU91" s="853"/>
      <c r="HIV91" s="853"/>
      <c r="HIW91" s="853"/>
      <c r="HIX91" s="853"/>
      <c r="HIY91" s="853"/>
      <c r="HIZ91" s="853"/>
      <c r="HJA91" s="853"/>
      <c r="HJB91" s="853"/>
      <c r="HJC91" s="853"/>
      <c r="HJD91" s="853"/>
      <c r="HJE91" s="853"/>
      <c r="HJF91" s="853"/>
      <c r="HJG91" s="853"/>
      <c r="HJH91" s="853"/>
      <c r="HJI91" s="853"/>
      <c r="HJJ91" s="853"/>
      <c r="HJK91" s="853"/>
      <c r="HJL91" s="853"/>
      <c r="HJM91" s="853"/>
      <c r="HJN91" s="853"/>
      <c r="HJO91" s="853"/>
      <c r="HJP91" s="853"/>
      <c r="HJQ91" s="853"/>
      <c r="HJR91" s="853"/>
      <c r="HJS91" s="853"/>
      <c r="HJT91" s="853"/>
      <c r="HJU91" s="853"/>
      <c r="HJV91" s="853"/>
      <c r="HJW91" s="853"/>
      <c r="HJX91" s="853"/>
      <c r="HJY91" s="853"/>
      <c r="HJZ91" s="853"/>
      <c r="HKA91" s="853"/>
      <c r="HKB91" s="853"/>
      <c r="HKC91" s="853"/>
      <c r="HKD91" s="853"/>
      <c r="HKE91" s="853"/>
      <c r="HKF91" s="853"/>
      <c r="HKG91" s="853"/>
      <c r="HKH91" s="853"/>
      <c r="HKI91" s="853"/>
      <c r="HKJ91" s="853"/>
      <c r="HKK91" s="853"/>
      <c r="HKL91" s="853"/>
      <c r="HKM91" s="853"/>
      <c r="HKN91" s="853"/>
      <c r="HKO91" s="853"/>
      <c r="HKP91" s="853"/>
      <c r="HKQ91" s="853"/>
      <c r="HKR91" s="853"/>
      <c r="HKS91" s="853"/>
      <c r="HKT91" s="853"/>
      <c r="HKU91" s="853"/>
      <c r="HKV91" s="853"/>
      <c r="HKW91" s="853"/>
      <c r="HKX91" s="853"/>
      <c r="HKY91" s="853"/>
      <c r="HKZ91" s="853"/>
      <c r="HLA91" s="853"/>
      <c r="HLB91" s="853"/>
      <c r="HLC91" s="853"/>
      <c r="HLD91" s="853"/>
      <c r="HLE91" s="853"/>
      <c r="HLF91" s="853"/>
      <c r="HLG91" s="853"/>
      <c r="HLH91" s="853"/>
      <c r="HLI91" s="853"/>
      <c r="HLJ91" s="853"/>
      <c r="HLK91" s="853"/>
      <c r="HLL91" s="853"/>
      <c r="HLM91" s="853"/>
      <c r="HLN91" s="853"/>
      <c r="HLO91" s="853"/>
      <c r="HLP91" s="853"/>
      <c r="HLQ91" s="853"/>
      <c r="HLR91" s="853"/>
      <c r="HLS91" s="853"/>
      <c r="HLT91" s="853"/>
      <c r="HLU91" s="853"/>
      <c r="HLV91" s="853"/>
      <c r="HLW91" s="853"/>
      <c r="HLX91" s="853"/>
      <c r="HLY91" s="853"/>
      <c r="HLZ91" s="853"/>
      <c r="HMA91" s="853"/>
      <c r="HMB91" s="853"/>
      <c r="HMC91" s="853"/>
      <c r="HMD91" s="853"/>
      <c r="HME91" s="853"/>
      <c r="HMF91" s="853"/>
      <c r="HMG91" s="853"/>
      <c r="HMH91" s="853"/>
      <c r="HMI91" s="853"/>
      <c r="HMJ91" s="853"/>
      <c r="HMK91" s="853"/>
      <c r="HML91" s="853"/>
      <c r="HMM91" s="853"/>
      <c r="HMN91" s="853"/>
      <c r="HMO91" s="853"/>
      <c r="HMP91" s="853"/>
      <c r="HMQ91" s="853"/>
      <c r="HMR91" s="853"/>
      <c r="HMS91" s="853"/>
      <c r="HMT91" s="853"/>
      <c r="HMU91" s="853"/>
      <c r="HMV91" s="853"/>
      <c r="HMW91" s="853"/>
      <c r="HMX91" s="853"/>
      <c r="HMY91" s="853"/>
      <c r="HMZ91" s="853"/>
      <c r="HNA91" s="853"/>
      <c r="HNB91" s="853"/>
      <c r="HNC91" s="853"/>
      <c r="HND91" s="853"/>
      <c r="HNE91" s="853"/>
      <c r="HNF91" s="853"/>
      <c r="HNG91" s="853"/>
      <c r="HNH91" s="853"/>
      <c r="HNI91" s="853"/>
      <c r="HNJ91" s="853"/>
      <c r="HNK91" s="853"/>
      <c r="HNL91" s="853"/>
      <c r="HNM91" s="853"/>
      <c r="HNN91" s="853"/>
      <c r="HNO91" s="853"/>
      <c r="HNP91" s="853"/>
      <c r="HNQ91" s="853"/>
      <c r="HNR91" s="853"/>
      <c r="HNS91" s="853"/>
      <c r="HNT91" s="853"/>
      <c r="HNU91" s="853"/>
      <c r="HNV91" s="853"/>
      <c r="HNW91" s="853"/>
      <c r="HNX91" s="853"/>
      <c r="HNY91" s="853"/>
      <c r="HNZ91" s="853"/>
      <c r="HOA91" s="853"/>
      <c r="HOB91" s="853"/>
      <c r="HOC91" s="853"/>
      <c r="HOD91" s="853"/>
      <c r="HOE91" s="853"/>
      <c r="HOF91" s="853"/>
      <c r="HOG91" s="853"/>
      <c r="HOH91" s="853"/>
      <c r="HOI91" s="853"/>
      <c r="HOJ91" s="853"/>
      <c r="HOK91" s="853"/>
      <c r="HOL91" s="853"/>
      <c r="HOM91" s="853"/>
      <c r="HON91" s="853"/>
      <c r="HOO91" s="853"/>
      <c r="HOP91" s="853"/>
      <c r="HOQ91" s="853"/>
      <c r="HOR91" s="853"/>
      <c r="HOS91" s="853"/>
      <c r="HOT91" s="853"/>
      <c r="HOU91" s="853"/>
      <c r="HOV91" s="853"/>
      <c r="HOW91" s="853"/>
      <c r="HOX91" s="853"/>
      <c r="HOY91" s="853"/>
      <c r="HOZ91" s="853"/>
      <c r="HPA91" s="853"/>
      <c r="HPB91" s="853"/>
      <c r="HPC91" s="853"/>
      <c r="HPD91" s="853"/>
      <c r="HPE91" s="853"/>
      <c r="HPF91" s="853"/>
      <c r="HPG91" s="853"/>
      <c r="HPH91" s="853"/>
      <c r="HPI91" s="853"/>
      <c r="HPJ91" s="853"/>
      <c r="HPK91" s="853"/>
      <c r="HPL91" s="853"/>
      <c r="HPM91" s="853"/>
      <c r="HPN91" s="853"/>
      <c r="HPO91" s="853"/>
      <c r="HPP91" s="853"/>
      <c r="HPQ91" s="853"/>
      <c r="HPR91" s="853"/>
      <c r="HPS91" s="853"/>
      <c r="HPT91" s="853"/>
      <c r="HPU91" s="853"/>
      <c r="HPV91" s="853"/>
      <c r="HPW91" s="853"/>
      <c r="HPX91" s="853"/>
      <c r="HPY91" s="853"/>
      <c r="HPZ91" s="853"/>
      <c r="HQA91" s="853"/>
      <c r="HQB91" s="853"/>
      <c r="HQC91" s="853"/>
      <c r="HQD91" s="853"/>
      <c r="HQE91" s="853"/>
      <c r="HQF91" s="853"/>
      <c r="HQG91" s="853"/>
      <c r="HQH91" s="853"/>
      <c r="HQI91" s="853"/>
      <c r="HQJ91" s="853"/>
      <c r="HQK91" s="853"/>
      <c r="HQL91" s="853"/>
      <c r="HQM91" s="853"/>
      <c r="HQN91" s="853"/>
      <c r="HQO91" s="853"/>
      <c r="HQP91" s="853"/>
      <c r="HQQ91" s="853"/>
      <c r="HQR91" s="853"/>
      <c r="HQS91" s="853"/>
      <c r="HQT91" s="853"/>
      <c r="HQU91" s="853"/>
      <c r="HQV91" s="853"/>
      <c r="HQW91" s="853"/>
      <c r="HQX91" s="853"/>
      <c r="HQY91" s="853"/>
      <c r="HQZ91" s="853"/>
      <c r="HRA91" s="853"/>
      <c r="HRB91" s="853"/>
      <c r="HRC91" s="853"/>
      <c r="HRD91" s="853"/>
      <c r="HRE91" s="853"/>
      <c r="HRF91" s="853"/>
      <c r="HRG91" s="853"/>
      <c r="HRH91" s="853"/>
      <c r="HRI91" s="853"/>
      <c r="HRJ91" s="853"/>
      <c r="HRK91" s="853"/>
      <c r="HRL91" s="853"/>
      <c r="HRM91" s="853"/>
      <c r="HRN91" s="853"/>
      <c r="HRO91" s="853"/>
      <c r="HRP91" s="853"/>
      <c r="HRQ91" s="853"/>
      <c r="HRR91" s="853"/>
      <c r="HRS91" s="853"/>
      <c r="HRT91" s="853"/>
      <c r="HRU91" s="853"/>
      <c r="HRV91" s="853"/>
      <c r="HRW91" s="853"/>
      <c r="HRX91" s="853"/>
      <c r="HRY91" s="853"/>
      <c r="HRZ91" s="853"/>
      <c r="HSA91" s="853"/>
      <c r="HSB91" s="853"/>
      <c r="HSC91" s="853"/>
      <c r="HSD91" s="853"/>
      <c r="HSE91" s="853"/>
      <c r="HSF91" s="853"/>
      <c r="HSG91" s="853"/>
      <c r="HSH91" s="853"/>
      <c r="HSI91" s="853"/>
      <c r="HSJ91" s="853"/>
      <c r="HSK91" s="853"/>
      <c r="HSL91" s="853"/>
      <c r="HSM91" s="853"/>
      <c r="HSN91" s="853"/>
      <c r="HSO91" s="853"/>
      <c r="HSP91" s="853"/>
      <c r="HSQ91" s="853"/>
      <c r="HSR91" s="853"/>
      <c r="HSS91" s="853"/>
      <c r="HST91" s="853"/>
      <c r="HSU91" s="853"/>
      <c r="HSV91" s="853"/>
      <c r="HSW91" s="853"/>
      <c r="HSX91" s="853"/>
      <c r="HSY91" s="853"/>
      <c r="HSZ91" s="853"/>
      <c r="HTA91" s="853"/>
      <c r="HTB91" s="853"/>
      <c r="HTC91" s="853"/>
      <c r="HTD91" s="853"/>
      <c r="HTE91" s="853"/>
      <c r="HTF91" s="853"/>
      <c r="HTG91" s="853"/>
      <c r="HTH91" s="853"/>
      <c r="HTI91" s="853"/>
      <c r="HTJ91" s="853"/>
      <c r="HTK91" s="853"/>
      <c r="HTL91" s="853"/>
      <c r="HTM91" s="853"/>
      <c r="HTN91" s="853"/>
      <c r="HTO91" s="853"/>
      <c r="HTP91" s="853"/>
      <c r="HTQ91" s="853"/>
      <c r="HTR91" s="853"/>
      <c r="HTS91" s="853"/>
      <c r="HTT91" s="853"/>
      <c r="HTU91" s="853"/>
      <c r="HTV91" s="853"/>
      <c r="HTW91" s="853"/>
      <c r="HTX91" s="853"/>
      <c r="HTY91" s="853"/>
      <c r="HTZ91" s="853"/>
      <c r="HUA91" s="853"/>
      <c r="HUB91" s="853"/>
      <c r="HUC91" s="853"/>
      <c r="HUD91" s="853"/>
      <c r="HUE91" s="853"/>
      <c r="HUF91" s="853"/>
      <c r="HUG91" s="853"/>
      <c r="HUH91" s="853"/>
      <c r="HUI91" s="853"/>
      <c r="HUJ91" s="853"/>
      <c r="HUK91" s="853"/>
      <c r="HUL91" s="853"/>
      <c r="HUM91" s="853"/>
      <c r="HUN91" s="853"/>
      <c r="HUO91" s="853"/>
      <c r="HUP91" s="853"/>
      <c r="HUQ91" s="853"/>
      <c r="HUR91" s="853"/>
      <c r="HUS91" s="853"/>
      <c r="HUT91" s="853"/>
      <c r="HUU91" s="853"/>
      <c r="HUV91" s="853"/>
      <c r="HUW91" s="853"/>
      <c r="HUX91" s="853"/>
      <c r="HUY91" s="853"/>
      <c r="HUZ91" s="853"/>
      <c r="HVA91" s="853"/>
      <c r="HVB91" s="853"/>
      <c r="HVC91" s="853"/>
      <c r="HVD91" s="853"/>
      <c r="HVE91" s="853"/>
      <c r="HVF91" s="853"/>
      <c r="HVG91" s="853"/>
      <c r="HVH91" s="853"/>
      <c r="HVI91" s="853"/>
      <c r="HVJ91" s="853"/>
      <c r="HVK91" s="853"/>
      <c r="HVL91" s="853"/>
      <c r="HVM91" s="853"/>
      <c r="HVN91" s="853"/>
      <c r="HVO91" s="853"/>
      <c r="HVP91" s="853"/>
      <c r="HVQ91" s="853"/>
      <c r="HVR91" s="853"/>
      <c r="HVS91" s="853"/>
      <c r="HVT91" s="853"/>
      <c r="HVU91" s="853"/>
      <c r="HVV91" s="853"/>
      <c r="HVW91" s="853"/>
      <c r="HVX91" s="853"/>
      <c r="HVY91" s="853"/>
      <c r="HVZ91" s="853"/>
      <c r="HWA91" s="853"/>
      <c r="HWB91" s="853"/>
      <c r="HWC91" s="853"/>
      <c r="HWD91" s="853"/>
      <c r="HWE91" s="853"/>
      <c r="HWF91" s="853"/>
      <c r="HWG91" s="853"/>
      <c r="HWH91" s="853"/>
      <c r="HWI91" s="853"/>
      <c r="HWJ91" s="853"/>
      <c r="HWK91" s="853"/>
      <c r="HWL91" s="853"/>
      <c r="HWM91" s="853"/>
      <c r="HWN91" s="853"/>
      <c r="HWO91" s="853"/>
      <c r="HWP91" s="853"/>
      <c r="HWQ91" s="853"/>
      <c r="HWR91" s="853"/>
      <c r="HWS91" s="853"/>
      <c r="HWT91" s="853"/>
      <c r="HWU91" s="853"/>
      <c r="HWV91" s="853"/>
      <c r="HWW91" s="853"/>
      <c r="HWX91" s="853"/>
      <c r="HWY91" s="853"/>
      <c r="HWZ91" s="853"/>
      <c r="HXA91" s="853"/>
      <c r="HXB91" s="853"/>
      <c r="HXC91" s="853"/>
      <c r="HXD91" s="853"/>
      <c r="HXE91" s="853"/>
      <c r="HXF91" s="853"/>
      <c r="HXG91" s="853"/>
      <c r="HXH91" s="853"/>
      <c r="HXI91" s="853"/>
      <c r="HXJ91" s="853"/>
      <c r="HXK91" s="853"/>
      <c r="HXL91" s="853"/>
      <c r="HXM91" s="853"/>
      <c r="HXN91" s="853"/>
      <c r="HXO91" s="853"/>
      <c r="HXP91" s="853"/>
      <c r="HXQ91" s="853"/>
      <c r="HXR91" s="853"/>
      <c r="HXS91" s="853"/>
      <c r="HXT91" s="853"/>
      <c r="HXU91" s="853"/>
      <c r="HXV91" s="853"/>
      <c r="HXW91" s="853"/>
      <c r="HXX91" s="853"/>
      <c r="HXY91" s="853"/>
      <c r="HXZ91" s="853"/>
      <c r="HYA91" s="853"/>
      <c r="HYB91" s="853"/>
      <c r="HYC91" s="853"/>
      <c r="HYD91" s="853"/>
      <c r="HYE91" s="853"/>
      <c r="HYF91" s="853"/>
      <c r="HYG91" s="853"/>
      <c r="HYH91" s="853"/>
      <c r="HYI91" s="853"/>
      <c r="HYJ91" s="853"/>
      <c r="HYK91" s="853"/>
      <c r="HYL91" s="853"/>
      <c r="HYM91" s="853"/>
      <c r="HYN91" s="853"/>
      <c r="HYO91" s="853"/>
      <c r="HYP91" s="853"/>
      <c r="HYQ91" s="853"/>
      <c r="HYR91" s="853"/>
      <c r="HYS91" s="853"/>
      <c r="HYT91" s="853"/>
      <c r="HYU91" s="853"/>
      <c r="HYV91" s="853"/>
      <c r="HYW91" s="853"/>
      <c r="HYX91" s="853"/>
      <c r="HYY91" s="853"/>
      <c r="HYZ91" s="853"/>
      <c r="HZA91" s="853"/>
      <c r="HZB91" s="853"/>
      <c r="HZC91" s="853"/>
      <c r="HZD91" s="853"/>
      <c r="HZE91" s="853"/>
      <c r="HZF91" s="853"/>
      <c r="HZG91" s="853"/>
      <c r="HZH91" s="853"/>
      <c r="HZI91" s="853"/>
      <c r="HZJ91" s="853"/>
      <c r="HZK91" s="853"/>
      <c r="HZL91" s="853"/>
      <c r="HZM91" s="853"/>
      <c r="HZN91" s="853"/>
      <c r="HZO91" s="853"/>
      <c r="HZP91" s="853"/>
      <c r="HZQ91" s="853"/>
      <c r="HZR91" s="853"/>
      <c r="HZS91" s="853"/>
      <c r="HZT91" s="853"/>
      <c r="HZU91" s="853"/>
      <c r="HZV91" s="853"/>
      <c r="HZW91" s="853"/>
      <c r="HZX91" s="853"/>
      <c r="HZY91" s="853"/>
      <c r="HZZ91" s="853"/>
      <c r="IAA91" s="853"/>
      <c r="IAB91" s="853"/>
      <c r="IAC91" s="853"/>
      <c r="IAD91" s="853"/>
      <c r="IAE91" s="853"/>
      <c r="IAF91" s="853"/>
      <c r="IAG91" s="853"/>
      <c r="IAH91" s="853"/>
      <c r="IAI91" s="853"/>
      <c r="IAJ91" s="853"/>
      <c r="IAK91" s="853"/>
      <c r="IAL91" s="853"/>
      <c r="IAM91" s="853"/>
      <c r="IAN91" s="853"/>
      <c r="IAO91" s="853"/>
      <c r="IAP91" s="853"/>
      <c r="IAQ91" s="853"/>
      <c r="IAR91" s="853"/>
      <c r="IAS91" s="853"/>
      <c r="IAT91" s="853"/>
      <c r="IAU91" s="853"/>
      <c r="IAV91" s="853"/>
      <c r="IAW91" s="853"/>
      <c r="IAX91" s="853"/>
      <c r="IAY91" s="853"/>
      <c r="IAZ91" s="853"/>
      <c r="IBA91" s="853"/>
      <c r="IBB91" s="853"/>
      <c r="IBC91" s="853"/>
      <c r="IBD91" s="853"/>
      <c r="IBE91" s="853"/>
      <c r="IBF91" s="853"/>
      <c r="IBG91" s="853"/>
      <c r="IBH91" s="853"/>
      <c r="IBI91" s="853"/>
      <c r="IBJ91" s="853"/>
      <c r="IBK91" s="853"/>
      <c r="IBL91" s="853"/>
      <c r="IBM91" s="853"/>
      <c r="IBN91" s="853"/>
      <c r="IBO91" s="853"/>
      <c r="IBP91" s="853"/>
      <c r="IBQ91" s="853"/>
      <c r="IBR91" s="853"/>
      <c r="IBS91" s="853"/>
      <c r="IBT91" s="853"/>
      <c r="IBU91" s="853"/>
      <c r="IBV91" s="853"/>
      <c r="IBW91" s="853"/>
      <c r="IBX91" s="853"/>
      <c r="IBY91" s="853"/>
      <c r="IBZ91" s="853"/>
      <c r="ICA91" s="853"/>
      <c r="ICB91" s="853"/>
      <c r="ICC91" s="853"/>
      <c r="ICD91" s="853"/>
      <c r="ICE91" s="853"/>
      <c r="ICF91" s="853"/>
      <c r="ICG91" s="853"/>
      <c r="ICH91" s="853"/>
      <c r="ICI91" s="853"/>
      <c r="ICJ91" s="853"/>
      <c r="ICK91" s="853"/>
      <c r="ICL91" s="853"/>
      <c r="ICM91" s="853"/>
      <c r="ICN91" s="853"/>
      <c r="ICO91" s="853"/>
      <c r="ICP91" s="853"/>
      <c r="ICQ91" s="853"/>
      <c r="ICR91" s="853"/>
      <c r="ICS91" s="853"/>
      <c r="ICT91" s="853"/>
      <c r="ICU91" s="853"/>
      <c r="ICV91" s="853"/>
      <c r="ICW91" s="853"/>
      <c r="ICX91" s="853"/>
      <c r="ICY91" s="853"/>
      <c r="ICZ91" s="853"/>
      <c r="IDA91" s="853"/>
      <c r="IDB91" s="853"/>
      <c r="IDC91" s="853"/>
      <c r="IDD91" s="853"/>
      <c r="IDE91" s="853"/>
      <c r="IDF91" s="853"/>
      <c r="IDG91" s="853"/>
      <c r="IDH91" s="853"/>
      <c r="IDI91" s="853"/>
      <c r="IDJ91" s="853"/>
      <c r="IDK91" s="853"/>
      <c r="IDL91" s="853"/>
      <c r="IDM91" s="853"/>
      <c r="IDN91" s="853"/>
      <c r="IDO91" s="853"/>
      <c r="IDP91" s="853"/>
      <c r="IDQ91" s="853"/>
      <c r="IDR91" s="853"/>
      <c r="IDS91" s="853"/>
      <c r="IDT91" s="853"/>
      <c r="IDU91" s="853"/>
      <c r="IDV91" s="853"/>
      <c r="IDW91" s="853"/>
      <c r="IDX91" s="853"/>
      <c r="IDY91" s="853"/>
      <c r="IDZ91" s="853"/>
      <c r="IEA91" s="853"/>
      <c r="IEB91" s="853"/>
      <c r="IEC91" s="853"/>
      <c r="IED91" s="853"/>
      <c r="IEE91" s="853"/>
      <c r="IEF91" s="853"/>
      <c r="IEG91" s="853"/>
      <c r="IEH91" s="853"/>
      <c r="IEI91" s="853"/>
      <c r="IEJ91" s="853"/>
      <c r="IEK91" s="853"/>
      <c r="IEL91" s="853"/>
      <c r="IEM91" s="853"/>
      <c r="IEN91" s="853"/>
      <c r="IEO91" s="853"/>
      <c r="IEP91" s="853"/>
      <c r="IEQ91" s="853"/>
      <c r="IER91" s="853"/>
      <c r="IES91" s="853"/>
      <c r="IET91" s="853"/>
      <c r="IEU91" s="853"/>
      <c r="IEV91" s="853"/>
      <c r="IEW91" s="853"/>
      <c r="IEX91" s="853"/>
      <c r="IEY91" s="853"/>
      <c r="IEZ91" s="853"/>
      <c r="IFA91" s="853"/>
      <c r="IFB91" s="853"/>
      <c r="IFC91" s="853"/>
      <c r="IFD91" s="853"/>
      <c r="IFE91" s="853"/>
      <c r="IFF91" s="853"/>
      <c r="IFG91" s="853"/>
      <c r="IFH91" s="853"/>
      <c r="IFI91" s="853"/>
      <c r="IFJ91" s="853"/>
      <c r="IFK91" s="853"/>
      <c r="IFL91" s="853"/>
      <c r="IFM91" s="853"/>
      <c r="IFN91" s="853"/>
      <c r="IFO91" s="853"/>
      <c r="IFP91" s="853"/>
      <c r="IFQ91" s="853"/>
      <c r="IFR91" s="853"/>
      <c r="IFS91" s="853"/>
      <c r="IFT91" s="853"/>
      <c r="IFU91" s="853"/>
      <c r="IFV91" s="853"/>
      <c r="IFW91" s="853"/>
      <c r="IFX91" s="853"/>
      <c r="IFY91" s="853"/>
      <c r="IFZ91" s="853"/>
      <c r="IGA91" s="853"/>
      <c r="IGB91" s="853"/>
      <c r="IGC91" s="853"/>
      <c r="IGD91" s="853"/>
      <c r="IGE91" s="853"/>
      <c r="IGF91" s="853"/>
      <c r="IGG91" s="853"/>
      <c r="IGH91" s="853"/>
      <c r="IGI91" s="853"/>
      <c r="IGJ91" s="853"/>
      <c r="IGK91" s="853"/>
      <c r="IGL91" s="853"/>
      <c r="IGM91" s="853"/>
      <c r="IGN91" s="853"/>
      <c r="IGO91" s="853"/>
      <c r="IGP91" s="853"/>
      <c r="IGQ91" s="853"/>
      <c r="IGR91" s="853"/>
      <c r="IGS91" s="853"/>
      <c r="IGT91" s="853"/>
      <c r="IGU91" s="853"/>
      <c r="IGV91" s="853"/>
      <c r="IGW91" s="853"/>
      <c r="IGX91" s="853"/>
      <c r="IGY91" s="853"/>
      <c r="IGZ91" s="853"/>
      <c r="IHA91" s="853"/>
      <c r="IHB91" s="853"/>
      <c r="IHC91" s="853"/>
      <c r="IHD91" s="853"/>
      <c r="IHE91" s="853"/>
      <c r="IHF91" s="853"/>
      <c r="IHG91" s="853"/>
      <c r="IHH91" s="853"/>
      <c r="IHI91" s="853"/>
      <c r="IHJ91" s="853"/>
      <c r="IHK91" s="853"/>
      <c r="IHL91" s="853"/>
      <c r="IHM91" s="853"/>
      <c r="IHN91" s="853"/>
      <c r="IHO91" s="853"/>
      <c r="IHP91" s="853"/>
      <c r="IHQ91" s="853"/>
      <c r="IHR91" s="853"/>
      <c r="IHS91" s="853"/>
      <c r="IHT91" s="853"/>
      <c r="IHU91" s="853"/>
      <c r="IHV91" s="853"/>
      <c r="IHW91" s="853"/>
      <c r="IHX91" s="853"/>
      <c r="IHY91" s="853"/>
      <c r="IHZ91" s="853"/>
      <c r="IIA91" s="853"/>
      <c r="IIB91" s="853"/>
      <c r="IIC91" s="853"/>
      <c r="IID91" s="853"/>
      <c r="IIE91" s="853"/>
      <c r="IIF91" s="853"/>
      <c r="IIG91" s="853"/>
      <c r="IIH91" s="853"/>
      <c r="III91" s="853"/>
      <c r="IIJ91" s="853"/>
      <c r="IIK91" s="853"/>
      <c r="IIL91" s="853"/>
      <c r="IIM91" s="853"/>
      <c r="IIN91" s="853"/>
      <c r="IIO91" s="853"/>
      <c r="IIP91" s="853"/>
      <c r="IIQ91" s="853"/>
      <c r="IIR91" s="853"/>
      <c r="IIS91" s="853"/>
      <c r="IIT91" s="853"/>
      <c r="IIU91" s="853"/>
      <c r="IIV91" s="853"/>
      <c r="IIW91" s="853"/>
      <c r="IIX91" s="853"/>
      <c r="IIY91" s="853"/>
      <c r="IIZ91" s="853"/>
      <c r="IJA91" s="853"/>
      <c r="IJB91" s="853"/>
      <c r="IJC91" s="853"/>
      <c r="IJD91" s="853"/>
      <c r="IJE91" s="853"/>
      <c r="IJF91" s="853"/>
      <c r="IJG91" s="853"/>
      <c r="IJH91" s="853"/>
      <c r="IJI91" s="853"/>
      <c r="IJJ91" s="853"/>
      <c r="IJK91" s="853"/>
      <c r="IJL91" s="853"/>
      <c r="IJM91" s="853"/>
      <c r="IJN91" s="853"/>
      <c r="IJO91" s="853"/>
      <c r="IJP91" s="853"/>
      <c r="IJQ91" s="853"/>
      <c r="IJR91" s="853"/>
      <c r="IJS91" s="853"/>
      <c r="IJT91" s="853"/>
      <c r="IJU91" s="853"/>
      <c r="IJV91" s="853"/>
      <c r="IJW91" s="853"/>
      <c r="IJX91" s="853"/>
      <c r="IJY91" s="853"/>
      <c r="IJZ91" s="853"/>
      <c r="IKA91" s="853"/>
      <c r="IKB91" s="853"/>
      <c r="IKC91" s="853"/>
      <c r="IKD91" s="853"/>
      <c r="IKE91" s="853"/>
      <c r="IKF91" s="853"/>
      <c r="IKG91" s="853"/>
      <c r="IKH91" s="853"/>
      <c r="IKI91" s="853"/>
      <c r="IKJ91" s="853"/>
      <c r="IKK91" s="853"/>
      <c r="IKL91" s="853"/>
      <c r="IKM91" s="853"/>
      <c r="IKN91" s="853"/>
      <c r="IKO91" s="853"/>
      <c r="IKP91" s="853"/>
      <c r="IKQ91" s="853"/>
      <c r="IKR91" s="853"/>
      <c r="IKS91" s="853"/>
      <c r="IKT91" s="853"/>
      <c r="IKU91" s="853"/>
      <c r="IKV91" s="853"/>
      <c r="IKW91" s="853"/>
      <c r="IKX91" s="853"/>
      <c r="IKY91" s="853"/>
      <c r="IKZ91" s="853"/>
      <c r="ILA91" s="853"/>
      <c r="ILB91" s="853"/>
      <c r="ILC91" s="853"/>
      <c r="ILD91" s="853"/>
      <c r="ILE91" s="853"/>
      <c r="ILF91" s="853"/>
      <c r="ILG91" s="853"/>
      <c r="ILH91" s="853"/>
      <c r="ILI91" s="853"/>
      <c r="ILJ91" s="853"/>
      <c r="ILK91" s="853"/>
      <c r="ILL91" s="853"/>
      <c r="ILM91" s="853"/>
      <c r="ILN91" s="853"/>
      <c r="ILO91" s="853"/>
      <c r="ILP91" s="853"/>
      <c r="ILQ91" s="853"/>
      <c r="ILR91" s="853"/>
      <c r="ILS91" s="853"/>
      <c r="ILT91" s="853"/>
      <c r="ILU91" s="853"/>
      <c r="ILV91" s="853"/>
      <c r="ILW91" s="853"/>
      <c r="ILX91" s="853"/>
      <c r="ILY91" s="853"/>
      <c r="ILZ91" s="853"/>
      <c r="IMA91" s="853"/>
      <c r="IMB91" s="853"/>
      <c r="IMC91" s="853"/>
      <c r="IMD91" s="853"/>
      <c r="IME91" s="853"/>
      <c r="IMF91" s="853"/>
      <c r="IMG91" s="853"/>
      <c r="IMH91" s="853"/>
      <c r="IMI91" s="853"/>
      <c r="IMJ91" s="853"/>
      <c r="IMK91" s="853"/>
      <c r="IML91" s="853"/>
      <c r="IMM91" s="853"/>
      <c r="IMN91" s="853"/>
      <c r="IMO91" s="853"/>
      <c r="IMP91" s="853"/>
      <c r="IMQ91" s="853"/>
      <c r="IMR91" s="853"/>
      <c r="IMS91" s="853"/>
      <c r="IMT91" s="853"/>
      <c r="IMU91" s="853"/>
      <c r="IMV91" s="853"/>
      <c r="IMW91" s="853"/>
      <c r="IMX91" s="853"/>
      <c r="IMY91" s="853"/>
      <c r="IMZ91" s="853"/>
      <c r="INA91" s="853"/>
      <c r="INB91" s="853"/>
      <c r="INC91" s="853"/>
      <c r="IND91" s="853"/>
      <c r="INE91" s="853"/>
      <c r="INF91" s="853"/>
      <c r="ING91" s="853"/>
      <c r="INH91" s="853"/>
      <c r="INI91" s="853"/>
      <c r="INJ91" s="853"/>
      <c r="INK91" s="853"/>
      <c r="INL91" s="853"/>
      <c r="INM91" s="853"/>
      <c r="INN91" s="853"/>
      <c r="INO91" s="853"/>
      <c r="INP91" s="853"/>
      <c r="INQ91" s="853"/>
      <c r="INR91" s="853"/>
      <c r="INS91" s="853"/>
      <c r="INT91" s="853"/>
      <c r="INU91" s="853"/>
      <c r="INV91" s="853"/>
      <c r="INW91" s="853"/>
      <c r="INX91" s="853"/>
      <c r="INY91" s="853"/>
      <c r="INZ91" s="853"/>
      <c r="IOA91" s="853"/>
      <c r="IOB91" s="853"/>
      <c r="IOC91" s="853"/>
      <c r="IOD91" s="853"/>
      <c r="IOE91" s="853"/>
      <c r="IOF91" s="853"/>
      <c r="IOG91" s="853"/>
      <c r="IOH91" s="853"/>
      <c r="IOI91" s="853"/>
      <c r="IOJ91" s="853"/>
      <c r="IOK91" s="853"/>
      <c r="IOL91" s="853"/>
      <c r="IOM91" s="853"/>
      <c r="ION91" s="853"/>
      <c r="IOO91" s="853"/>
      <c r="IOP91" s="853"/>
      <c r="IOQ91" s="853"/>
      <c r="IOR91" s="853"/>
      <c r="IOS91" s="853"/>
      <c r="IOT91" s="853"/>
      <c r="IOU91" s="853"/>
      <c r="IOV91" s="853"/>
      <c r="IOW91" s="853"/>
      <c r="IOX91" s="853"/>
      <c r="IOY91" s="853"/>
      <c r="IOZ91" s="853"/>
      <c r="IPA91" s="853"/>
      <c r="IPB91" s="853"/>
      <c r="IPC91" s="853"/>
      <c r="IPD91" s="853"/>
      <c r="IPE91" s="853"/>
      <c r="IPF91" s="853"/>
      <c r="IPG91" s="853"/>
      <c r="IPH91" s="853"/>
      <c r="IPI91" s="853"/>
      <c r="IPJ91" s="853"/>
      <c r="IPK91" s="853"/>
      <c r="IPL91" s="853"/>
      <c r="IPM91" s="853"/>
      <c r="IPN91" s="853"/>
      <c r="IPO91" s="853"/>
      <c r="IPP91" s="853"/>
      <c r="IPQ91" s="853"/>
      <c r="IPR91" s="853"/>
      <c r="IPS91" s="853"/>
      <c r="IPT91" s="853"/>
      <c r="IPU91" s="853"/>
      <c r="IPV91" s="853"/>
      <c r="IPW91" s="853"/>
      <c r="IPX91" s="853"/>
      <c r="IPY91" s="853"/>
      <c r="IPZ91" s="853"/>
      <c r="IQA91" s="853"/>
      <c r="IQB91" s="853"/>
      <c r="IQC91" s="853"/>
      <c r="IQD91" s="853"/>
      <c r="IQE91" s="853"/>
      <c r="IQF91" s="853"/>
      <c r="IQG91" s="853"/>
      <c r="IQH91" s="853"/>
      <c r="IQI91" s="853"/>
      <c r="IQJ91" s="853"/>
      <c r="IQK91" s="853"/>
      <c r="IQL91" s="853"/>
      <c r="IQM91" s="853"/>
      <c r="IQN91" s="853"/>
      <c r="IQO91" s="853"/>
      <c r="IQP91" s="853"/>
      <c r="IQQ91" s="853"/>
      <c r="IQR91" s="853"/>
      <c r="IQS91" s="853"/>
      <c r="IQT91" s="853"/>
      <c r="IQU91" s="853"/>
      <c r="IQV91" s="853"/>
      <c r="IQW91" s="853"/>
      <c r="IQX91" s="853"/>
      <c r="IQY91" s="853"/>
      <c r="IQZ91" s="853"/>
      <c r="IRA91" s="853"/>
      <c r="IRB91" s="853"/>
      <c r="IRC91" s="853"/>
      <c r="IRD91" s="853"/>
      <c r="IRE91" s="853"/>
      <c r="IRF91" s="853"/>
      <c r="IRG91" s="853"/>
      <c r="IRH91" s="853"/>
      <c r="IRI91" s="853"/>
      <c r="IRJ91" s="853"/>
      <c r="IRK91" s="853"/>
      <c r="IRL91" s="853"/>
      <c r="IRM91" s="853"/>
      <c r="IRN91" s="853"/>
      <c r="IRO91" s="853"/>
      <c r="IRP91" s="853"/>
      <c r="IRQ91" s="853"/>
      <c r="IRR91" s="853"/>
      <c r="IRS91" s="853"/>
      <c r="IRT91" s="853"/>
      <c r="IRU91" s="853"/>
      <c r="IRV91" s="853"/>
      <c r="IRW91" s="853"/>
      <c r="IRX91" s="853"/>
      <c r="IRY91" s="853"/>
      <c r="IRZ91" s="853"/>
      <c r="ISA91" s="853"/>
      <c r="ISB91" s="853"/>
      <c r="ISC91" s="853"/>
      <c r="ISD91" s="853"/>
      <c r="ISE91" s="853"/>
      <c r="ISF91" s="853"/>
      <c r="ISG91" s="853"/>
      <c r="ISH91" s="853"/>
      <c r="ISI91" s="853"/>
      <c r="ISJ91" s="853"/>
      <c r="ISK91" s="853"/>
      <c r="ISL91" s="853"/>
      <c r="ISM91" s="853"/>
      <c r="ISN91" s="853"/>
      <c r="ISO91" s="853"/>
      <c r="ISP91" s="853"/>
      <c r="ISQ91" s="853"/>
      <c r="ISR91" s="853"/>
      <c r="ISS91" s="853"/>
      <c r="IST91" s="853"/>
      <c r="ISU91" s="853"/>
      <c r="ISV91" s="853"/>
      <c r="ISW91" s="853"/>
      <c r="ISX91" s="853"/>
      <c r="ISY91" s="853"/>
      <c r="ISZ91" s="853"/>
      <c r="ITA91" s="853"/>
      <c r="ITB91" s="853"/>
      <c r="ITC91" s="853"/>
      <c r="ITD91" s="853"/>
      <c r="ITE91" s="853"/>
      <c r="ITF91" s="853"/>
      <c r="ITG91" s="853"/>
      <c r="ITH91" s="853"/>
      <c r="ITI91" s="853"/>
      <c r="ITJ91" s="853"/>
      <c r="ITK91" s="853"/>
      <c r="ITL91" s="853"/>
      <c r="ITM91" s="853"/>
      <c r="ITN91" s="853"/>
      <c r="ITO91" s="853"/>
      <c r="ITP91" s="853"/>
      <c r="ITQ91" s="853"/>
      <c r="ITR91" s="853"/>
      <c r="ITS91" s="853"/>
      <c r="ITT91" s="853"/>
      <c r="ITU91" s="853"/>
      <c r="ITV91" s="853"/>
      <c r="ITW91" s="853"/>
      <c r="ITX91" s="853"/>
      <c r="ITY91" s="853"/>
      <c r="ITZ91" s="853"/>
      <c r="IUA91" s="853"/>
      <c r="IUB91" s="853"/>
      <c r="IUC91" s="853"/>
      <c r="IUD91" s="853"/>
      <c r="IUE91" s="853"/>
      <c r="IUF91" s="853"/>
      <c r="IUG91" s="853"/>
      <c r="IUH91" s="853"/>
      <c r="IUI91" s="853"/>
      <c r="IUJ91" s="853"/>
      <c r="IUK91" s="853"/>
      <c r="IUL91" s="853"/>
      <c r="IUM91" s="853"/>
      <c r="IUN91" s="853"/>
      <c r="IUO91" s="853"/>
      <c r="IUP91" s="853"/>
      <c r="IUQ91" s="853"/>
      <c r="IUR91" s="853"/>
      <c r="IUS91" s="853"/>
      <c r="IUT91" s="853"/>
      <c r="IUU91" s="853"/>
      <c r="IUV91" s="853"/>
      <c r="IUW91" s="853"/>
      <c r="IUX91" s="853"/>
      <c r="IUY91" s="853"/>
      <c r="IUZ91" s="853"/>
      <c r="IVA91" s="853"/>
      <c r="IVB91" s="853"/>
      <c r="IVC91" s="853"/>
      <c r="IVD91" s="853"/>
      <c r="IVE91" s="853"/>
      <c r="IVF91" s="853"/>
      <c r="IVG91" s="853"/>
      <c r="IVH91" s="853"/>
      <c r="IVI91" s="853"/>
      <c r="IVJ91" s="853"/>
      <c r="IVK91" s="853"/>
      <c r="IVL91" s="853"/>
      <c r="IVM91" s="853"/>
      <c r="IVN91" s="853"/>
      <c r="IVO91" s="853"/>
      <c r="IVP91" s="853"/>
      <c r="IVQ91" s="853"/>
      <c r="IVR91" s="853"/>
      <c r="IVS91" s="853"/>
      <c r="IVT91" s="853"/>
      <c r="IVU91" s="853"/>
      <c r="IVV91" s="853"/>
      <c r="IVW91" s="853"/>
      <c r="IVX91" s="853"/>
      <c r="IVY91" s="853"/>
      <c r="IVZ91" s="853"/>
      <c r="IWA91" s="853"/>
      <c r="IWB91" s="853"/>
      <c r="IWC91" s="853"/>
      <c r="IWD91" s="853"/>
      <c r="IWE91" s="853"/>
      <c r="IWF91" s="853"/>
      <c r="IWG91" s="853"/>
      <c r="IWH91" s="853"/>
      <c r="IWI91" s="853"/>
      <c r="IWJ91" s="853"/>
      <c r="IWK91" s="853"/>
      <c r="IWL91" s="853"/>
      <c r="IWM91" s="853"/>
      <c r="IWN91" s="853"/>
      <c r="IWO91" s="853"/>
      <c r="IWP91" s="853"/>
      <c r="IWQ91" s="853"/>
      <c r="IWR91" s="853"/>
      <c r="IWS91" s="853"/>
      <c r="IWT91" s="853"/>
      <c r="IWU91" s="853"/>
      <c r="IWV91" s="853"/>
      <c r="IWW91" s="853"/>
      <c r="IWX91" s="853"/>
      <c r="IWY91" s="853"/>
      <c r="IWZ91" s="853"/>
      <c r="IXA91" s="853"/>
      <c r="IXB91" s="853"/>
      <c r="IXC91" s="853"/>
      <c r="IXD91" s="853"/>
      <c r="IXE91" s="853"/>
      <c r="IXF91" s="853"/>
      <c r="IXG91" s="853"/>
      <c r="IXH91" s="853"/>
      <c r="IXI91" s="853"/>
      <c r="IXJ91" s="853"/>
      <c r="IXK91" s="853"/>
      <c r="IXL91" s="853"/>
      <c r="IXM91" s="853"/>
      <c r="IXN91" s="853"/>
      <c r="IXO91" s="853"/>
      <c r="IXP91" s="853"/>
      <c r="IXQ91" s="853"/>
      <c r="IXR91" s="853"/>
      <c r="IXS91" s="853"/>
      <c r="IXT91" s="853"/>
      <c r="IXU91" s="853"/>
      <c r="IXV91" s="853"/>
      <c r="IXW91" s="853"/>
      <c r="IXX91" s="853"/>
      <c r="IXY91" s="853"/>
      <c r="IXZ91" s="853"/>
      <c r="IYA91" s="853"/>
      <c r="IYB91" s="853"/>
      <c r="IYC91" s="853"/>
      <c r="IYD91" s="853"/>
      <c r="IYE91" s="853"/>
      <c r="IYF91" s="853"/>
      <c r="IYG91" s="853"/>
      <c r="IYH91" s="853"/>
      <c r="IYI91" s="853"/>
      <c r="IYJ91" s="853"/>
      <c r="IYK91" s="853"/>
      <c r="IYL91" s="853"/>
      <c r="IYM91" s="853"/>
      <c r="IYN91" s="853"/>
      <c r="IYO91" s="853"/>
      <c r="IYP91" s="853"/>
      <c r="IYQ91" s="853"/>
      <c r="IYR91" s="853"/>
      <c r="IYS91" s="853"/>
      <c r="IYT91" s="853"/>
      <c r="IYU91" s="853"/>
      <c r="IYV91" s="853"/>
      <c r="IYW91" s="853"/>
      <c r="IYX91" s="853"/>
      <c r="IYY91" s="853"/>
      <c r="IYZ91" s="853"/>
      <c r="IZA91" s="853"/>
      <c r="IZB91" s="853"/>
      <c r="IZC91" s="853"/>
      <c r="IZD91" s="853"/>
      <c r="IZE91" s="853"/>
      <c r="IZF91" s="853"/>
      <c r="IZG91" s="853"/>
      <c r="IZH91" s="853"/>
      <c r="IZI91" s="853"/>
      <c r="IZJ91" s="853"/>
      <c r="IZK91" s="853"/>
      <c r="IZL91" s="853"/>
      <c r="IZM91" s="853"/>
      <c r="IZN91" s="853"/>
      <c r="IZO91" s="853"/>
      <c r="IZP91" s="853"/>
      <c r="IZQ91" s="853"/>
      <c r="IZR91" s="853"/>
      <c r="IZS91" s="853"/>
      <c r="IZT91" s="853"/>
      <c r="IZU91" s="853"/>
      <c r="IZV91" s="853"/>
      <c r="IZW91" s="853"/>
      <c r="IZX91" s="853"/>
      <c r="IZY91" s="853"/>
      <c r="IZZ91" s="853"/>
      <c r="JAA91" s="853"/>
      <c r="JAB91" s="853"/>
      <c r="JAC91" s="853"/>
      <c r="JAD91" s="853"/>
      <c r="JAE91" s="853"/>
      <c r="JAF91" s="853"/>
      <c r="JAG91" s="853"/>
      <c r="JAH91" s="853"/>
      <c r="JAI91" s="853"/>
      <c r="JAJ91" s="853"/>
      <c r="JAK91" s="853"/>
      <c r="JAL91" s="853"/>
      <c r="JAM91" s="853"/>
      <c r="JAN91" s="853"/>
      <c r="JAO91" s="853"/>
      <c r="JAP91" s="853"/>
      <c r="JAQ91" s="853"/>
      <c r="JAR91" s="853"/>
      <c r="JAS91" s="853"/>
      <c r="JAT91" s="853"/>
      <c r="JAU91" s="853"/>
      <c r="JAV91" s="853"/>
      <c r="JAW91" s="853"/>
      <c r="JAX91" s="853"/>
      <c r="JAY91" s="853"/>
      <c r="JAZ91" s="853"/>
      <c r="JBA91" s="853"/>
      <c r="JBB91" s="853"/>
      <c r="JBC91" s="853"/>
      <c r="JBD91" s="853"/>
      <c r="JBE91" s="853"/>
      <c r="JBF91" s="853"/>
      <c r="JBG91" s="853"/>
      <c r="JBH91" s="853"/>
      <c r="JBI91" s="853"/>
      <c r="JBJ91" s="853"/>
      <c r="JBK91" s="853"/>
      <c r="JBL91" s="853"/>
      <c r="JBM91" s="853"/>
      <c r="JBN91" s="853"/>
      <c r="JBO91" s="853"/>
      <c r="JBP91" s="853"/>
      <c r="JBQ91" s="853"/>
      <c r="JBR91" s="853"/>
      <c r="JBS91" s="853"/>
      <c r="JBT91" s="853"/>
      <c r="JBU91" s="853"/>
      <c r="JBV91" s="853"/>
      <c r="JBW91" s="853"/>
      <c r="JBX91" s="853"/>
      <c r="JBY91" s="853"/>
      <c r="JBZ91" s="853"/>
      <c r="JCA91" s="853"/>
      <c r="JCB91" s="853"/>
      <c r="JCC91" s="853"/>
      <c r="JCD91" s="853"/>
      <c r="JCE91" s="853"/>
      <c r="JCF91" s="853"/>
      <c r="JCG91" s="853"/>
      <c r="JCH91" s="853"/>
      <c r="JCI91" s="853"/>
      <c r="JCJ91" s="853"/>
      <c r="JCK91" s="853"/>
      <c r="JCL91" s="853"/>
      <c r="JCM91" s="853"/>
      <c r="JCN91" s="853"/>
      <c r="JCO91" s="853"/>
      <c r="JCP91" s="853"/>
      <c r="JCQ91" s="853"/>
      <c r="JCR91" s="853"/>
      <c r="JCS91" s="853"/>
      <c r="JCT91" s="853"/>
      <c r="JCU91" s="853"/>
      <c r="JCV91" s="853"/>
      <c r="JCW91" s="853"/>
      <c r="JCX91" s="853"/>
      <c r="JCY91" s="853"/>
      <c r="JCZ91" s="853"/>
      <c r="JDA91" s="853"/>
      <c r="JDB91" s="853"/>
      <c r="JDC91" s="853"/>
      <c r="JDD91" s="853"/>
      <c r="JDE91" s="853"/>
      <c r="JDF91" s="853"/>
      <c r="JDG91" s="853"/>
      <c r="JDH91" s="853"/>
      <c r="JDI91" s="853"/>
      <c r="JDJ91" s="853"/>
      <c r="JDK91" s="853"/>
      <c r="JDL91" s="853"/>
      <c r="JDM91" s="853"/>
      <c r="JDN91" s="853"/>
      <c r="JDO91" s="853"/>
      <c r="JDP91" s="853"/>
      <c r="JDQ91" s="853"/>
      <c r="JDR91" s="853"/>
      <c r="JDS91" s="853"/>
      <c r="JDT91" s="853"/>
      <c r="JDU91" s="853"/>
      <c r="JDV91" s="853"/>
      <c r="JDW91" s="853"/>
      <c r="JDX91" s="853"/>
      <c r="JDY91" s="853"/>
      <c r="JDZ91" s="853"/>
      <c r="JEA91" s="853"/>
      <c r="JEB91" s="853"/>
      <c r="JEC91" s="853"/>
      <c r="JED91" s="853"/>
      <c r="JEE91" s="853"/>
      <c r="JEF91" s="853"/>
      <c r="JEG91" s="853"/>
      <c r="JEH91" s="853"/>
      <c r="JEI91" s="853"/>
      <c r="JEJ91" s="853"/>
      <c r="JEK91" s="853"/>
      <c r="JEL91" s="853"/>
      <c r="JEM91" s="853"/>
      <c r="JEN91" s="853"/>
      <c r="JEO91" s="853"/>
      <c r="JEP91" s="853"/>
      <c r="JEQ91" s="853"/>
      <c r="JER91" s="853"/>
      <c r="JES91" s="853"/>
      <c r="JET91" s="853"/>
      <c r="JEU91" s="853"/>
      <c r="JEV91" s="853"/>
      <c r="JEW91" s="853"/>
      <c r="JEX91" s="853"/>
      <c r="JEY91" s="853"/>
      <c r="JEZ91" s="853"/>
      <c r="JFA91" s="853"/>
      <c r="JFB91" s="853"/>
      <c r="JFC91" s="853"/>
      <c r="JFD91" s="853"/>
      <c r="JFE91" s="853"/>
      <c r="JFF91" s="853"/>
      <c r="JFG91" s="853"/>
      <c r="JFH91" s="853"/>
      <c r="JFI91" s="853"/>
      <c r="JFJ91" s="853"/>
      <c r="JFK91" s="853"/>
      <c r="JFL91" s="853"/>
      <c r="JFM91" s="853"/>
      <c r="JFN91" s="853"/>
      <c r="JFO91" s="853"/>
      <c r="JFP91" s="853"/>
      <c r="JFQ91" s="853"/>
      <c r="JFR91" s="853"/>
      <c r="JFS91" s="853"/>
      <c r="JFT91" s="853"/>
      <c r="JFU91" s="853"/>
      <c r="JFV91" s="853"/>
      <c r="JFW91" s="853"/>
      <c r="JFX91" s="853"/>
      <c r="JFY91" s="853"/>
      <c r="JFZ91" s="853"/>
      <c r="JGA91" s="853"/>
      <c r="JGB91" s="853"/>
      <c r="JGC91" s="853"/>
      <c r="JGD91" s="853"/>
      <c r="JGE91" s="853"/>
      <c r="JGF91" s="853"/>
      <c r="JGG91" s="853"/>
      <c r="JGH91" s="853"/>
      <c r="JGI91" s="853"/>
      <c r="JGJ91" s="853"/>
      <c r="JGK91" s="853"/>
      <c r="JGL91" s="853"/>
      <c r="JGM91" s="853"/>
      <c r="JGN91" s="853"/>
      <c r="JGO91" s="853"/>
      <c r="JGP91" s="853"/>
      <c r="JGQ91" s="853"/>
      <c r="JGR91" s="853"/>
      <c r="JGS91" s="853"/>
      <c r="JGT91" s="853"/>
      <c r="JGU91" s="853"/>
      <c r="JGV91" s="853"/>
      <c r="JGW91" s="853"/>
      <c r="JGX91" s="853"/>
      <c r="JGY91" s="853"/>
      <c r="JGZ91" s="853"/>
      <c r="JHA91" s="853"/>
      <c r="JHB91" s="853"/>
      <c r="JHC91" s="853"/>
      <c r="JHD91" s="853"/>
      <c r="JHE91" s="853"/>
      <c r="JHF91" s="853"/>
      <c r="JHG91" s="853"/>
      <c r="JHH91" s="853"/>
      <c r="JHI91" s="853"/>
      <c r="JHJ91" s="853"/>
      <c r="JHK91" s="853"/>
      <c r="JHL91" s="853"/>
      <c r="JHM91" s="853"/>
      <c r="JHN91" s="853"/>
      <c r="JHO91" s="853"/>
      <c r="JHP91" s="853"/>
      <c r="JHQ91" s="853"/>
      <c r="JHR91" s="853"/>
      <c r="JHS91" s="853"/>
      <c r="JHT91" s="853"/>
      <c r="JHU91" s="853"/>
      <c r="JHV91" s="853"/>
      <c r="JHW91" s="853"/>
      <c r="JHX91" s="853"/>
      <c r="JHY91" s="853"/>
      <c r="JHZ91" s="853"/>
      <c r="JIA91" s="853"/>
      <c r="JIB91" s="853"/>
      <c r="JIC91" s="853"/>
      <c r="JID91" s="853"/>
      <c r="JIE91" s="853"/>
      <c r="JIF91" s="853"/>
      <c r="JIG91" s="853"/>
      <c r="JIH91" s="853"/>
      <c r="JII91" s="853"/>
      <c r="JIJ91" s="853"/>
      <c r="JIK91" s="853"/>
      <c r="JIL91" s="853"/>
      <c r="JIM91" s="853"/>
      <c r="JIN91" s="853"/>
      <c r="JIO91" s="853"/>
      <c r="JIP91" s="853"/>
      <c r="JIQ91" s="853"/>
      <c r="JIR91" s="853"/>
      <c r="JIS91" s="853"/>
      <c r="JIT91" s="853"/>
      <c r="JIU91" s="853"/>
      <c r="JIV91" s="853"/>
      <c r="JIW91" s="853"/>
      <c r="JIX91" s="853"/>
      <c r="JIY91" s="853"/>
      <c r="JIZ91" s="853"/>
      <c r="JJA91" s="853"/>
      <c r="JJB91" s="853"/>
      <c r="JJC91" s="853"/>
      <c r="JJD91" s="853"/>
      <c r="JJE91" s="853"/>
      <c r="JJF91" s="853"/>
      <c r="JJG91" s="853"/>
      <c r="JJH91" s="853"/>
      <c r="JJI91" s="853"/>
      <c r="JJJ91" s="853"/>
      <c r="JJK91" s="853"/>
      <c r="JJL91" s="853"/>
      <c r="JJM91" s="853"/>
      <c r="JJN91" s="853"/>
      <c r="JJO91" s="853"/>
      <c r="JJP91" s="853"/>
      <c r="JJQ91" s="853"/>
      <c r="JJR91" s="853"/>
      <c r="JJS91" s="853"/>
      <c r="JJT91" s="853"/>
      <c r="JJU91" s="853"/>
      <c r="JJV91" s="853"/>
      <c r="JJW91" s="853"/>
      <c r="JJX91" s="853"/>
      <c r="JJY91" s="853"/>
      <c r="JJZ91" s="853"/>
      <c r="JKA91" s="853"/>
      <c r="JKB91" s="853"/>
      <c r="JKC91" s="853"/>
      <c r="JKD91" s="853"/>
      <c r="JKE91" s="853"/>
      <c r="JKF91" s="853"/>
      <c r="JKG91" s="853"/>
      <c r="JKH91" s="853"/>
      <c r="JKI91" s="853"/>
      <c r="JKJ91" s="853"/>
      <c r="JKK91" s="853"/>
      <c r="JKL91" s="853"/>
      <c r="JKM91" s="853"/>
      <c r="JKN91" s="853"/>
      <c r="JKO91" s="853"/>
      <c r="JKP91" s="853"/>
      <c r="JKQ91" s="853"/>
      <c r="JKR91" s="853"/>
      <c r="JKS91" s="853"/>
      <c r="JKT91" s="853"/>
      <c r="JKU91" s="853"/>
      <c r="JKV91" s="853"/>
      <c r="JKW91" s="853"/>
      <c r="JKX91" s="853"/>
      <c r="JKY91" s="853"/>
      <c r="JKZ91" s="853"/>
      <c r="JLA91" s="853"/>
      <c r="JLB91" s="853"/>
      <c r="JLC91" s="853"/>
      <c r="JLD91" s="853"/>
      <c r="JLE91" s="853"/>
      <c r="JLF91" s="853"/>
      <c r="JLG91" s="853"/>
      <c r="JLH91" s="853"/>
      <c r="JLI91" s="853"/>
      <c r="JLJ91" s="853"/>
      <c r="JLK91" s="853"/>
      <c r="JLL91" s="853"/>
      <c r="JLM91" s="853"/>
      <c r="JLN91" s="853"/>
      <c r="JLO91" s="853"/>
      <c r="JLP91" s="853"/>
      <c r="JLQ91" s="853"/>
      <c r="JLR91" s="853"/>
      <c r="JLS91" s="853"/>
      <c r="JLT91" s="853"/>
      <c r="JLU91" s="853"/>
      <c r="JLV91" s="853"/>
      <c r="JLW91" s="853"/>
      <c r="JLX91" s="853"/>
      <c r="JLY91" s="853"/>
      <c r="JLZ91" s="853"/>
      <c r="JMA91" s="853"/>
      <c r="JMB91" s="853"/>
      <c r="JMC91" s="853"/>
      <c r="JMD91" s="853"/>
      <c r="JME91" s="853"/>
      <c r="JMF91" s="853"/>
      <c r="JMG91" s="853"/>
      <c r="JMH91" s="853"/>
      <c r="JMI91" s="853"/>
      <c r="JMJ91" s="853"/>
      <c r="JMK91" s="853"/>
      <c r="JML91" s="853"/>
      <c r="JMM91" s="853"/>
      <c r="JMN91" s="853"/>
      <c r="JMO91" s="853"/>
      <c r="JMP91" s="853"/>
      <c r="JMQ91" s="853"/>
      <c r="JMR91" s="853"/>
      <c r="JMS91" s="853"/>
      <c r="JMT91" s="853"/>
      <c r="JMU91" s="853"/>
      <c r="JMV91" s="853"/>
      <c r="JMW91" s="853"/>
      <c r="JMX91" s="853"/>
      <c r="JMY91" s="853"/>
      <c r="JMZ91" s="853"/>
      <c r="JNA91" s="853"/>
      <c r="JNB91" s="853"/>
      <c r="JNC91" s="853"/>
      <c r="JND91" s="853"/>
      <c r="JNE91" s="853"/>
      <c r="JNF91" s="853"/>
      <c r="JNG91" s="853"/>
      <c r="JNH91" s="853"/>
      <c r="JNI91" s="853"/>
      <c r="JNJ91" s="853"/>
      <c r="JNK91" s="853"/>
      <c r="JNL91" s="853"/>
      <c r="JNM91" s="853"/>
      <c r="JNN91" s="853"/>
      <c r="JNO91" s="853"/>
      <c r="JNP91" s="853"/>
      <c r="JNQ91" s="853"/>
      <c r="JNR91" s="853"/>
      <c r="JNS91" s="853"/>
      <c r="JNT91" s="853"/>
      <c r="JNU91" s="853"/>
      <c r="JNV91" s="853"/>
      <c r="JNW91" s="853"/>
      <c r="JNX91" s="853"/>
      <c r="JNY91" s="853"/>
      <c r="JNZ91" s="853"/>
      <c r="JOA91" s="853"/>
      <c r="JOB91" s="853"/>
      <c r="JOC91" s="853"/>
      <c r="JOD91" s="853"/>
      <c r="JOE91" s="853"/>
      <c r="JOF91" s="853"/>
      <c r="JOG91" s="853"/>
      <c r="JOH91" s="853"/>
      <c r="JOI91" s="853"/>
      <c r="JOJ91" s="853"/>
      <c r="JOK91" s="853"/>
      <c r="JOL91" s="853"/>
      <c r="JOM91" s="853"/>
      <c r="JON91" s="853"/>
      <c r="JOO91" s="853"/>
      <c r="JOP91" s="853"/>
      <c r="JOQ91" s="853"/>
      <c r="JOR91" s="853"/>
      <c r="JOS91" s="853"/>
      <c r="JOT91" s="853"/>
      <c r="JOU91" s="853"/>
      <c r="JOV91" s="853"/>
      <c r="JOW91" s="853"/>
      <c r="JOX91" s="853"/>
      <c r="JOY91" s="853"/>
      <c r="JOZ91" s="853"/>
      <c r="JPA91" s="853"/>
      <c r="JPB91" s="853"/>
      <c r="JPC91" s="853"/>
      <c r="JPD91" s="853"/>
      <c r="JPE91" s="853"/>
      <c r="JPF91" s="853"/>
      <c r="JPG91" s="853"/>
      <c r="JPH91" s="853"/>
      <c r="JPI91" s="853"/>
      <c r="JPJ91" s="853"/>
      <c r="JPK91" s="853"/>
      <c r="JPL91" s="853"/>
      <c r="JPM91" s="853"/>
      <c r="JPN91" s="853"/>
      <c r="JPO91" s="853"/>
      <c r="JPP91" s="853"/>
      <c r="JPQ91" s="853"/>
      <c r="JPR91" s="853"/>
      <c r="JPS91" s="853"/>
      <c r="JPT91" s="853"/>
      <c r="JPU91" s="853"/>
      <c r="JPV91" s="853"/>
      <c r="JPW91" s="853"/>
      <c r="JPX91" s="853"/>
      <c r="JPY91" s="853"/>
      <c r="JPZ91" s="853"/>
      <c r="JQA91" s="853"/>
      <c r="JQB91" s="853"/>
      <c r="JQC91" s="853"/>
      <c r="JQD91" s="853"/>
      <c r="JQE91" s="853"/>
      <c r="JQF91" s="853"/>
      <c r="JQG91" s="853"/>
      <c r="JQH91" s="853"/>
      <c r="JQI91" s="853"/>
      <c r="JQJ91" s="853"/>
      <c r="JQK91" s="853"/>
      <c r="JQL91" s="853"/>
      <c r="JQM91" s="853"/>
      <c r="JQN91" s="853"/>
      <c r="JQO91" s="853"/>
      <c r="JQP91" s="853"/>
      <c r="JQQ91" s="853"/>
      <c r="JQR91" s="853"/>
      <c r="JQS91" s="853"/>
      <c r="JQT91" s="853"/>
      <c r="JQU91" s="853"/>
      <c r="JQV91" s="853"/>
      <c r="JQW91" s="853"/>
      <c r="JQX91" s="853"/>
      <c r="JQY91" s="853"/>
      <c r="JQZ91" s="853"/>
      <c r="JRA91" s="853"/>
      <c r="JRB91" s="853"/>
      <c r="JRC91" s="853"/>
      <c r="JRD91" s="853"/>
      <c r="JRE91" s="853"/>
      <c r="JRF91" s="853"/>
      <c r="JRG91" s="853"/>
      <c r="JRH91" s="853"/>
      <c r="JRI91" s="853"/>
      <c r="JRJ91" s="853"/>
      <c r="JRK91" s="853"/>
      <c r="JRL91" s="853"/>
      <c r="JRM91" s="853"/>
      <c r="JRN91" s="853"/>
      <c r="JRO91" s="853"/>
      <c r="JRP91" s="853"/>
      <c r="JRQ91" s="853"/>
      <c r="JRR91" s="853"/>
      <c r="JRS91" s="853"/>
      <c r="JRT91" s="853"/>
      <c r="JRU91" s="853"/>
      <c r="JRV91" s="853"/>
      <c r="JRW91" s="853"/>
      <c r="JRX91" s="853"/>
      <c r="JRY91" s="853"/>
      <c r="JRZ91" s="853"/>
      <c r="JSA91" s="853"/>
      <c r="JSB91" s="853"/>
      <c r="JSC91" s="853"/>
      <c r="JSD91" s="853"/>
      <c r="JSE91" s="853"/>
      <c r="JSF91" s="853"/>
      <c r="JSG91" s="853"/>
      <c r="JSH91" s="853"/>
      <c r="JSI91" s="853"/>
      <c r="JSJ91" s="853"/>
      <c r="JSK91" s="853"/>
      <c r="JSL91" s="853"/>
      <c r="JSM91" s="853"/>
      <c r="JSN91" s="853"/>
      <c r="JSO91" s="853"/>
      <c r="JSP91" s="853"/>
      <c r="JSQ91" s="853"/>
      <c r="JSR91" s="853"/>
      <c r="JSS91" s="853"/>
      <c r="JST91" s="853"/>
      <c r="JSU91" s="853"/>
      <c r="JSV91" s="853"/>
      <c r="JSW91" s="853"/>
      <c r="JSX91" s="853"/>
      <c r="JSY91" s="853"/>
      <c r="JSZ91" s="853"/>
      <c r="JTA91" s="853"/>
      <c r="JTB91" s="853"/>
      <c r="JTC91" s="853"/>
      <c r="JTD91" s="853"/>
      <c r="JTE91" s="853"/>
      <c r="JTF91" s="853"/>
      <c r="JTG91" s="853"/>
      <c r="JTH91" s="853"/>
      <c r="JTI91" s="853"/>
      <c r="JTJ91" s="853"/>
      <c r="JTK91" s="853"/>
      <c r="JTL91" s="853"/>
      <c r="JTM91" s="853"/>
      <c r="JTN91" s="853"/>
      <c r="JTO91" s="853"/>
      <c r="JTP91" s="853"/>
      <c r="JTQ91" s="853"/>
      <c r="JTR91" s="853"/>
      <c r="JTS91" s="853"/>
      <c r="JTT91" s="853"/>
      <c r="JTU91" s="853"/>
      <c r="JTV91" s="853"/>
      <c r="JTW91" s="853"/>
      <c r="JTX91" s="853"/>
      <c r="JTY91" s="853"/>
      <c r="JTZ91" s="853"/>
      <c r="JUA91" s="853"/>
      <c r="JUB91" s="853"/>
      <c r="JUC91" s="853"/>
      <c r="JUD91" s="853"/>
      <c r="JUE91" s="853"/>
      <c r="JUF91" s="853"/>
      <c r="JUG91" s="853"/>
      <c r="JUH91" s="853"/>
      <c r="JUI91" s="853"/>
      <c r="JUJ91" s="853"/>
      <c r="JUK91" s="853"/>
      <c r="JUL91" s="853"/>
      <c r="JUM91" s="853"/>
      <c r="JUN91" s="853"/>
      <c r="JUO91" s="853"/>
      <c r="JUP91" s="853"/>
      <c r="JUQ91" s="853"/>
      <c r="JUR91" s="853"/>
      <c r="JUS91" s="853"/>
      <c r="JUT91" s="853"/>
      <c r="JUU91" s="853"/>
      <c r="JUV91" s="853"/>
      <c r="JUW91" s="853"/>
      <c r="JUX91" s="853"/>
      <c r="JUY91" s="853"/>
      <c r="JUZ91" s="853"/>
      <c r="JVA91" s="853"/>
      <c r="JVB91" s="853"/>
      <c r="JVC91" s="853"/>
      <c r="JVD91" s="853"/>
      <c r="JVE91" s="853"/>
      <c r="JVF91" s="853"/>
      <c r="JVG91" s="853"/>
      <c r="JVH91" s="853"/>
      <c r="JVI91" s="853"/>
      <c r="JVJ91" s="853"/>
      <c r="JVK91" s="853"/>
      <c r="JVL91" s="853"/>
      <c r="JVM91" s="853"/>
      <c r="JVN91" s="853"/>
      <c r="JVO91" s="853"/>
      <c r="JVP91" s="853"/>
      <c r="JVQ91" s="853"/>
      <c r="JVR91" s="853"/>
      <c r="JVS91" s="853"/>
      <c r="JVT91" s="853"/>
      <c r="JVU91" s="853"/>
      <c r="JVV91" s="853"/>
      <c r="JVW91" s="853"/>
      <c r="JVX91" s="853"/>
      <c r="JVY91" s="853"/>
      <c r="JVZ91" s="853"/>
      <c r="JWA91" s="853"/>
      <c r="JWB91" s="853"/>
      <c r="JWC91" s="853"/>
      <c r="JWD91" s="853"/>
      <c r="JWE91" s="853"/>
      <c r="JWF91" s="853"/>
      <c r="JWG91" s="853"/>
      <c r="JWH91" s="853"/>
      <c r="JWI91" s="853"/>
      <c r="JWJ91" s="853"/>
      <c r="JWK91" s="853"/>
      <c r="JWL91" s="853"/>
      <c r="JWM91" s="853"/>
      <c r="JWN91" s="853"/>
      <c r="JWO91" s="853"/>
      <c r="JWP91" s="853"/>
      <c r="JWQ91" s="853"/>
      <c r="JWR91" s="853"/>
      <c r="JWS91" s="853"/>
      <c r="JWT91" s="853"/>
      <c r="JWU91" s="853"/>
      <c r="JWV91" s="853"/>
      <c r="JWW91" s="853"/>
      <c r="JWX91" s="853"/>
      <c r="JWY91" s="853"/>
      <c r="JWZ91" s="853"/>
      <c r="JXA91" s="853"/>
      <c r="JXB91" s="853"/>
      <c r="JXC91" s="853"/>
      <c r="JXD91" s="853"/>
      <c r="JXE91" s="853"/>
      <c r="JXF91" s="853"/>
      <c r="JXG91" s="853"/>
      <c r="JXH91" s="853"/>
      <c r="JXI91" s="853"/>
      <c r="JXJ91" s="853"/>
      <c r="JXK91" s="853"/>
      <c r="JXL91" s="853"/>
      <c r="JXM91" s="853"/>
      <c r="JXN91" s="853"/>
      <c r="JXO91" s="853"/>
      <c r="JXP91" s="853"/>
      <c r="JXQ91" s="853"/>
      <c r="JXR91" s="853"/>
      <c r="JXS91" s="853"/>
      <c r="JXT91" s="853"/>
      <c r="JXU91" s="853"/>
      <c r="JXV91" s="853"/>
      <c r="JXW91" s="853"/>
      <c r="JXX91" s="853"/>
      <c r="JXY91" s="853"/>
      <c r="JXZ91" s="853"/>
      <c r="JYA91" s="853"/>
      <c r="JYB91" s="853"/>
      <c r="JYC91" s="853"/>
      <c r="JYD91" s="853"/>
      <c r="JYE91" s="853"/>
      <c r="JYF91" s="853"/>
      <c r="JYG91" s="853"/>
      <c r="JYH91" s="853"/>
      <c r="JYI91" s="853"/>
      <c r="JYJ91" s="853"/>
      <c r="JYK91" s="853"/>
      <c r="JYL91" s="853"/>
      <c r="JYM91" s="853"/>
      <c r="JYN91" s="853"/>
      <c r="JYO91" s="853"/>
      <c r="JYP91" s="853"/>
      <c r="JYQ91" s="853"/>
      <c r="JYR91" s="853"/>
      <c r="JYS91" s="853"/>
      <c r="JYT91" s="853"/>
      <c r="JYU91" s="853"/>
      <c r="JYV91" s="853"/>
      <c r="JYW91" s="853"/>
      <c r="JYX91" s="853"/>
      <c r="JYY91" s="853"/>
      <c r="JYZ91" s="853"/>
      <c r="JZA91" s="853"/>
      <c r="JZB91" s="853"/>
      <c r="JZC91" s="853"/>
      <c r="JZD91" s="853"/>
      <c r="JZE91" s="853"/>
      <c r="JZF91" s="853"/>
      <c r="JZG91" s="853"/>
      <c r="JZH91" s="853"/>
      <c r="JZI91" s="853"/>
      <c r="JZJ91" s="853"/>
      <c r="JZK91" s="853"/>
      <c r="JZL91" s="853"/>
      <c r="JZM91" s="853"/>
      <c r="JZN91" s="853"/>
      <c r="JZO91" s="853"/>
      <c r="JZP91" s="853"/>
      <c r="JZQ91" s="853"/>
      <c r="JZR91" s="853"/>
      <c r="JZS91" s="853"/>
      <c r="JZT91" s="853"/>
      <c r="JZU91" s="853"/>
      <c r="JZV91" s="853"/>
      <c r="JZW91" s="853"/>
      <c r="JZX91" s="853"/>
      <c r="JZY91" s="853"/>
      <c r="JZZ91" s="853"/>
      <c r="KAA91" s="853"/>
      <c r="KAB91" s="853"/>
      <c r="KAC91" s="853"/>
      <c r="KAD91" s="853"/>
      <c r="KAE91" s="853"/>
      <c r="KAF91" s="853"/>
      <c r="KAG91" s="853"/>
      <c r="KAH91" s="853"/>
      <c r="KAI91" s="853"/>
      <c r="KAJ91" s="853"/>
      <c r="KAK91" s="853"/>
      <c r="KAL91" s="853"/>
      <c r="KAM91" s="853"/>
      <c r="KAN91" s="853"/>
      <c r="KAO91" s="853"/>
      <c r="KAP91" s="853"/>
      <c r="KAQ91" s="853"/>
      <c r="KAR91" s="853"/>
      <c r="KAS91" s="853"/>
      <c r="KAT91" s="853"/>
      <c r="KAU91" s="853"/>
      <c r="KAV91" s="853"/>
      <c r="KAW91" s="853"/>
      <c r="KAX91" s="853"/>
      <c r="KAY91" s="853"/>
      <c r="KAZ91" s="853"/>
      <c r="KBA91" s="853"/>
      <c r="KBB91" s="853"/>
      <c r="KBC91" s="853"/>
      <c r="KBD91" s="853"/>
      <c r="KBE91" s="853"/>
      <c r="KBF91" s="853"/>
      <c r="KBG91" s="853"/>
      <c r="KBH91" s="853"/>
      <c r="KBI91" s="853"/>
      <c r="KBJ91" s="853"/>
      <c r="KBK91" s="853"/>
      <c r="KBL91" s="853"/>
      <c r="KBM91" s="853"/>
      <c r="KBN91" s="853"/>
      <c r="KBO91" s="853"/>
      <c r="KBP91" s="853"/>
      <c r="KBQ91" s="853"/>
      <c r="KBR91" s="853"/>
      <c r="KBS91" s="853"/>
      <c r="KBT91" s="853"/>
      <c r="KBU91" s="853"/>
      <c r="KBV91" s="853"/>
      <c r="KBW91" s="853"/>
      <c r="KBX91" s="853"/>
      <c r="KBY91" s="853"/>
      <c r="KBZ91" s="853"/>
      <c r="KCA91" s="853"/>
      <c r="KCB91" s="853"/>
      <c r="KCC91" s="853"/>
      <c r="KCD91" s="853"/>
      <c r="KCE91" s="853"/>
      <c r="KCF91" s="853"/>
      <c r="KCG91" s="853"/>
      <c r="KCH91" s="853"/>
      <c r="KCI91" s="853"/>
      <c r="KCJ91" s="853"/>
      <c r="KCK91" s="853"/>
      <c r="KCL91" s="853"/>
      <c r="KCM91" s="853"/>
      <c r="KCN91" s="853"/>
      <c r="KCO91" s="853"/>
      <c r="KCP91" s="853"/>
      <c r="KCQ91" s="853"/>
      <c r="KCR91" s="853"/>
      <c r="KCS91" s="853"/>
      <c r="KCT91" s="853"/>
      <c r="KCU91" s="853"/>
      <c r="KCV91" s="853"/>
      <c r="KCW91" s="853"/>
      <c r="KCX91" s="853"/>
      <c r="KCY91" s="853"/>
      <c r="KCZ91" s="853"/>
      <c r="KDA91" s="853"/>
      <c r="KDB91" s="853"/>
      <c r="KDC91" s="853"/>
      <c r="KDD91" s="853"/>
      <c r="KDE91" s="853"/>
      <c r="KDF91" s="853"/>
      <c r="KDG91" s="853"/>
      <c r="KDH91" s="853"/>
      <c r="KDI91" s="853"/>
      <c r="KDJ91" s="853"/>
      <c r="KDK91" s="853"/>
      <c r="KDL91" s="853"/>
      <c r="KDM91" s="853"/>
      <c r="KDN91" s="853"/>
      <c r="KDO91" s="853"/>
      <c r="KDP91" s="853"/>
      <c r="KDQ91" s="853"/>
      <c r="KDR91" s="853"/>
      <c r="KDS91" s="853"/>
      <c r="KDT91" s="853"/>
      <c r="KDU91" s="853"/>
      <c r="KDV91" s="853"/>
      <c r="KDW91" s="853"/>
      <c r="KDX91" s="853"/>
      <c r="KDY91" s="853"/>
      <c r="KDZ91" s="853"/>
      <c r="KEA91" s="853"/>
      <c r="KEB91" s="853"/>
      <c r="KEC91" s="853"/>
      <c r="KED91" s="853"/>
      <c r="KEE91" s="853"/>
      <c r="KEF91" s="853"/>
      <c r="KEG91" s="853"/>
      <c r="KEH91" s="853"/>
      <c r="KEI91" s="853"/>
      <c r="KEJ91" s="853"/>
      <c r="KEK91" s="853"/>
      <c r="KEL91" s="853"/>
      <c r="KEM91" s="853"/>
      <c r="KEN91" s="853"/>
      <c r="KEO91" s="853"/>
      <c r="KEP91" s="853"/>
      <c r="KEQ91" s="853"/>
      <c r="KER91" s="853"/>
      <c r="KES91" s="853"/>
      <c r="KET91" s="853"/>
      <c r="KEU91" s="853"/>
      <c r="KEV91" s="853"/>
      <c r="KEW91" s="853"/>
      <c r="KEX91" s="853"/>
      <c r="KEY91" s="853"/>
      <c r="KEZ91" s="853"/>
      <c r="KFA91" s="853"/>
      <c r="KFB91" s="853"/>
      <c r="KFC91" s="853"/>
      <c r="KFD91" s="853"/>
      <c r="KFE91" s="853"/>
      <c r="KFF91" s="853"/>
      <c r="KFG91" s="853"/>
      <c r="KFH91" s="853"/>
      <c r="KFI91" s="853"/>
      <c r="KFJ91" s="853"/>
      <c r="KFK91" s="853"/>
      <c r="KFL91" s="853"/>
      <c r="KFM91" s="853"/>
      <c r="KFN91" s="853"/>
      <c r="KFO91" s="853"/>
      <c r="KFP91" s="853"/>
      <c r="KFQ91" s="853"/>
      <c r="KFR91" s="853"/>
      <c r="KFS91" s="853"/>
      <c r="KFT91" s="853"/>
      <c r="KFU91" s="853"/>
      <c r="KFV91" s="853"/>
      <c r="KFW91" s="853"/>
      <c r="KFX91" s="853"/>
      <c r="KFY91" s="853"/>
      <c r="KFZ91" s="853"/>
      <c r="KGA91" s="853"/>
      <c r="KGB91" s="853"/>
      <c r="KGC91" s="853"/>
      <c r="KGD91" s="853"/>
      <c r="KGE91" s="853"/>
      <c r="KGF91" s="853"/>
      <c r="KGG91" s="853"/>
      <c r="KGH91" s="853"/>
      <c r="KGI91" s="853"/>
      <c r="KGJ91" s="853"/>
      <c r="KGK91" s="853"/>
      <c r="KGL91" s="853"/>
      <c r="KGM91" s="853"/>
      <c r="KGN91" s="853"/>
      <c r="KGO91" s="853"/>
      <c r="KGP91" s="853"/>
      <c r="KGQ91" s="853"/>
      <c r="KGR91" s="853"/>
      <c r="KGS91" s="853"/>
      <c r="KGT91" s="853"/>
      <c r="KGU91" s="853"/>
      <c r="KGV91" s="853"/>
      <c r="KGW91" s="853"/>
      <c r="KGX91" s="853"/>
      <c r="KGY91" s="853"/>
      <c r="KGZ91" s="853"/>
      <c r="KHA91" s="853"/>
      <c r="KHB91" s="853"/>
      <c r="KHC91" s="853"/>
      <c r="KHD91" s="853"/>
      <c r="KHE91" s="853"/>
      <c r="KHF91" s="853"/>
      <c r="KHG91" s="853"/>
      <c r="KHH91" s="853"/>
      <c r="KHI91" s="853"/>
      <c r="KHJ91" s="853"/>
      <c r="KHK91" s="853"/>
      <c r="KHL91" s="853"/>
      <c r="KHM91" s="853"/>
      <c r="KHN91" s="853"/>
      <c r="KHO91" s="853"/>
      <c r="KHP91" s="853"/>
      <c r="KHQ91" s="853"/>
      <c r="KHR91" s="853"/>
      <c r="KHS91" s="853"/>
      <c r="KHT91" s="853"/>
      <c r="KHU91" s="853"/>
      <c r="KHV91" s="853"/>
      <c r="KHW91" s="853"/>
      <c r="KHX91" s="853"/>
      <c r="KHY91" s="853"/>
      <c r="KHZ91" s="853"/>
      <c r="KIA91" s="853"/>
      <c r="KIB91" s="853"/>
      <c r="KIC91" s="853"/>
      <c r="KID91" s="853"/>
      <c r="KIE91" s="853"/>
      <c r="KIF91" s="853"/>
      <c r="KIG91" s="853"/>
      <c r="KIH91" s="853"/>
      <c r="KII91" s="853"/>
      <c r="KIJ91" s="853"/>
      <c r="KIK91" s="853"/>
      <c r="KIL91" s="853"/>
      <c r="KIM91" s="853"/>
      <c r="KIN91" s="853"/>
      <c r="KIO91" s="853"/>
      <c r="KIP91" s="853"/>
      <c r="KIQ91" s="853"/>
      <c r="KIR91" s="853"/>
      <c r="KIS91" s="853"/>
      <c r="KIT91" s="853"/>
      <c r="KIU91" s="853"/>
      <c r="KIV91" s="853"/>
      <c r="KIW91" s="853"/>
      <c r="KIX91" s="853"/>
      <c r="KIY91" s="853"/>
      <c r="KIZ91" s="853"/>
      <c r="KJA91" s="853"/>
      <c r="KJB91" s="853"/>
      <c r="KJC91" s="853"/>
      <c r="KJD91" s="853"/>
      <c r="KJE91" s="853"/>
      <c r="KJF91" s="853"/>
      <c r="KJG91" s="853"/>
      <c r="KJH91" s="853"/>
      <c r="KJI91" s="853"/>
      <c r="KJJ91" s="853"/>
      <c r="KJK91" s="853"/>
      <c r="KJL91" s="853"/>
      <c r="KJM91" s="853"/>
      <c r="KJN91" s="853"/>
      <c r="KJO91" s="853"/>
      <c r="KJP91" s="853"/>
      <c r="KJQ91" s="853"/>
      <c r="KJR91" s="853"/>
      <c r="KJS91" s="853"/>
      <c r="KJT91" s="853"/>
      <c r="KJU91" s="853"/>
      <c r="KJV91" s="853"/>
      <c r="KJW91" s="853"/>
      <c r="KJX91" s="853"/>
      <c r="KJY91" s="853"/>
      <c r="KJZ91" s="853"/>
      <c r="KKA91" s="853"/>
      <c r="KKB91" s="853"/>
      <c r="KKC91" s="853"/>
      <c r="KKD91" s="853"/>
      <c r="KKE91" s="853"/>
      <c r="KKF91" s="853"/>
      <c r="KKG91" s="853"/>
      <c r="KKH91" s="853"/>
      <c r="KKI91" s="853"/>
      <c r="KKJ91" s="853"/>
      <c r="KKK91" s="853"/>
      <c r="KKL91" s="853"/>
      <c r="KKM91" s="853"/>
      <c r="KKN91" s="853"/>
      <c r="KKO91" s="853"/>
      <c r="KKP91" s="853"/>
      <c r="KKQ91" s="853"/>
      <c r="KKR91" s="853"/>
      <c r="KKS91" s="853"/>
      <c r="KKT91" s="853"/>
      <c r="KKU91" s="853"/>
      <c r="KKV91" s="853"/>
      <c r="KKW91" s="853"/>
      <c r="KKX91" s="853"/>
      <c r="KKY91" s="853"/>
      <c r="KKZ91" s="853"/>
      <c r="KLA91" s="853"/>
      <c r="KLB91" s="853"/>
      <c r="KLC91" s="853"/>
      <c r="KLD91" s="853"/>
      <c r="KLE91" s="853"/>
      <c r="KLF91" s="853"/>
      <c r="KLG91" s="853"/>
      <c r="KLH91" s="853"/>
      <c r="KLI91" s="853"/>
      <c r="KLJ91" s="853"/>
      <c r="KLK91" s="853"/>
      <c r="KLL91" s="853"/>
      <c r="KLM91" s="853"/>
      <c r="KLN91" s="853"/>
      <c r="KLO91" s="853"/>
      <c r="KLP91" s="853"/>
      <c r="KLQ91" s="853"/>
      <c r="KLR91" s="853"/>
      <c r="KLS91" s="853"/>
      <c r="KLT91" s="853"/>
      <c r="KLU91" s="853"/>
      <c r="KLV91" s="853"/>
      <c r="KLW91" s="853"/>
      <c r="KLX91" s="853"/>
      <c r="KLY91" s="853"/>
      <c r="KLZ91" s="853"/>
      <c r="KMA91" s="853"/>
      <c r="KMB91" s="853"/>
      <c r="KMC91" s="853"/>
      <c r="KMD91" s="853"/>
      <c r="KME91" s="853"/>
      <c r="KMF91" s="853"/>
      <c r="KMG91" s="853"/>
      <c r="KMH91" s="853"/>
      <c r="KMI91" s="853"/>
      <c r="KMJ91" s="853"/>
      <c r="KMK91" s="853"/>
      <c r="KML91" s="853"/>
      <c r="KMM91" s="853"/>
      <c r="KMN91" s="853"/>
      <c r="KMO91" s="853"/>
      <c r="KMP91" s="853"/>
      <c r="KMQ91" s="853"/>
      <c r="KMR91" s="853"/>
      <c r="KMS91" s="853"/>
      <c r="KMT91" s="853"/>
      <c r="KMU91" s="853"/>
      <c r="KMV91" s="853"/>
      <c r="KMW91" s="853"/>
      <c r="KMX91" s="853"/>
      <c r="KMY91" s="853"/>
      <c r="KMZ91" s="853"/>
      <c r="KNA91" s="853"/>
      <c r="KNB91" s="853"/>
      <c r="KNC91" s="853"/>
      <c r="KND91" s="853"/>
      <c r="KNE91" s="853"/>
      <c r="KNF91" s="853"/>
      <c r="KNG91" s="853"/>
      <c r="KNH91" s="853"/>
      <c r="KNI91" s="853"/>
      <c r="KNJ91" s="853"/>
      <c r="KNK91" s="853"/>
      <c r="KNL91" s="853"/>
      <c r="KNM91" s="853"/>
      <c r="KNN91" s="853"/>
      <c r="KNO91" s="853"/>
      <c r="KNP91" s="853"/>
      <c r="KNQ91" s="853"/>
      <c r="KNR91" s="853"/>
      <c r="KNS91" s="853"/>
      <c r="KNT91" s="853"/>
      <c r="KNU91" s="853"/>
      <c r="KNV91" s="853"/>
      <c r="KNW91" s="853"/>
      <c r="KNX91" s="853"/>
      <c r="KNY91" s="853"/>
      <c r="KNZ91" s="853"/>
      <c r="KOA91" s="853"/>
      <c r="KOB91" s="853"/>
      <c r="KOC91" s="853"/>
      <c r="KOD91" s="853"/>
      <c r="KOE91" s="853"/>
      <c r="KOF91" s="853"/>
      <c r="KOG91" s="853"/>
      <c r="KOH91" s="853"/>
      <c r="KOI91" s="853"/>
      <c r="KOJ91" s="853"/>
      <c r="KOK91" s="853"/>
      <c r="KOL91" s="853"/>
      <c r="KOM91" s="853"/>
      <c r="KON91" s="853"/>
      <c r="KOO91" s="853"/>
      <c r="KOP91" s="853"/>
      <c r="KOQ91" s="853"/>
      <c r="KOR91" s="853"/>
      <c r="KOS91" s="853"/>
      <c r="KOT91" s="853"/>
      <c r="KOU91" s="853"/>
      <c r="KOV91" s="853"/>
      <c r="KOW91" s="853"/>
      <c r="KOX91" s="853"/>
      <c r="KOY91" s="853"/>
      <c r="KOZ91" s="853"/>
      <c r="KPA91" s="853"/>
      <c r="KPB91" s="853"/>
      <c r="KPC91" s="853"/>
      <c r="KPD91" s="853"/>
      <c r="KPE91" s="853"/>
      <c r="KPF91" s="853"/>
      <c r="KPG91" s="853"/>
      <c r="KPH91" s="853"/>
      <c r="KPI91" s="853"/>
      <c r="KPJ91" s="853"/>
      <c r="KPK91" s="853"/>
      <c r="KPL91" s="853"/>
      <c r="KPM91" s="853"/>
      <c r="KPN91" s="853"/>
      <c r="KPO91" s="853"/>
      <c r="KPP91" s="853"/>
      <c r="KPQ91" s="853"/>
      <c r="KPR91" s="853"/>
      <c r="KPS91" s="853"/>
      <c r="KPT91" s="853"/>
      <c r="KPU91" s="853"/>
      <c r="KPV91" s="853"/>
      <c r="KPW91" s="853"/>
      <c r="KPX91" s="853"/>
      <c r="KPY91" s="853"/>
      <c r="KPZ91" s="853"/>
      <c r="KQA91" s="853"/>
      <c r="KQB91" s="853"/>
      <c r="KQC91" s="853"/>
      <c r="KQD91" s="853"/>
      <c r="KQE91" s="853"/>
      <c r="KQF91" s="853"/>
      <c r="KQG91" s="853"/>
      <c r="KQH91" s="853"/>
      <c r="KQI91" s="853"/>
      <c r="KQJ91" s="853"/>
      <c r="KQK91" s="853"/>
      <c r="KQL91" s="853"/>
      <c r="KQM91" s="853"/>
      <c r="KQN91" s="853"/>
      <c r="KQO91" s="853"/>
      <c r="KQP91" s="853"/>
      <c r="KQQ91" s="853"/>
      <c r="KQR91" s="853"/>
      <c r="KQS91" s="853"/>
      <c r="KQT91" s="853"/>
      <c r="KQU91" s="853"/>
      <c r="KQV91" s="853"/>
      <c r="KQW91" s="853"/>
      <c r="KQX91" s="853"/>
      <c r="KQY91" s="853"/>
      <c r="KQZ91" s="853"/>
      <c r="KRA91" s="853"/>
      <c r="KRB91" s="853"/>
      <c r="KRC91" s="853"/>
      <c r="KRD91" s="853"/>
      <c r="KRE91" s="853"/>
      <c r="KRF91" s="853"/>
      <c r="KRG91" s="853"/>
      <c r="KRH91" s="853"/>
      <c r="KRI91" s="853"/>
      <c r="KRJ91" s="853"/>
      <c r="KRK91" s="853"/>
      <c r="KRL91" s="853"/>
      <c r="KRM91" s="853"/>
      <c r="KRN91" s="853"/>
      <c r="KRO91" s="853"/>
      <c r="KRP91" s="853"/>
      <c r="KRQ91" s="853"/>
      <c r="KRR91" s="853"/>
      <c r="KRS91" s="853"/>
      <c r="KRT91" s="853"/>
      <c r="KRU91" s="853"/>
      <c r="KRV91" s="853"/>
      <c r="KRW91" s="853"/>
      <c r="KRX91" s="853"/>
      <c r="KRY91" s="853"/>
      <c r="KRZ91" s="853"/>
      <c r="KSA91" s="853"/>
      <c r="KSB91" s="853"/>
      <c r="KSC91" s="853"/>
      <c r="KSD91" s="853"/>
      <c r="KSE91" s="853"/>
      <c r="KSF91" s="853"/>
      <c r="KSG91" s="853"/>
      <c r="KSH91" s="853"/>
      <c r="KSI91" s="853"/>
      <c r="KSJ91" s="853"/>
      <c r="KSK91" s="853"/>
      <c r="KSL91" s="853"/>
      <c r="KSM91" s="853"/>
      <c r="KSN91" s="853"/>
      <c r="KSO91" s="853"/>
      <c r="KSP91" s="853"/>
      <c r="KSQ91" s="853"/>
      <c r="KSR91" s="853"/>
      <c r="KSS91" s="853"/>
      <c r="KST91" s="853"/>
      <c r="KSU91" s="853"/>
      <c r="KSV91" s="853"/>
      <c r="KSW91" s="853"/>
      <c r="KSX91" s="853"/>
      <c r="KSY91" s="853"/>
      <c r="KSZ91" s="853"/>
      <c r="KTA91" s="853"/>
      <c r="KTB91" s="853"/>
      <c r="KTC91" s="853"/>
      <c r="KTD91" s="853"/>
      <c r="KTE91" s="853"/>
      <c r="KTF91" s="853"/>
      <c r="KTG91" s="853"/>
      <c r="KTH91" s="853"/>
      <c r="KTI91" s="853"/>
      <c r="KTJ91" s="853"/>
      <c r="KTK91" s="853"/>
      <c r="KTL91" s="853"/>
      <c r="KTM91" s="853"/>
      <c r="KTN91" s="853"/>
      <c r="KTO91" s="853"/>
      <c r="KTP91" s="853"/>
      <c r="KTQ91" s="853"/>
      <c r="KTR91" s="853"/>
      <c r="KTS91" s="853"/>
      <c r="KTT91" s="853"/>
      <c r="KTU91" s="853"/>
      <c r="KTV91" s="853"/>
      <c r="KTW91" s="853"/>
      <c r="KTX91" s="853"/>
      <c r="KTY91" s="853"/>
      <c r="KTZ91" s="853"/>
      <c r="KUA91" s="853"/>
      <c r="KUB91" s="853"/>
      <c r="KUC91" s="853"/>
      <c r="KUD91" s="853"/>
      <c r="KUE91" s="853"/>
      <c r="KUF91" s="853"/>
      <c r="KUG91" s="853"/>
      <c r="KUH91" s="853"/>
      <c r="KUI91" s="853"/>
      <c r="KUJ91" s="853"/>
      <c r="KUK91" s="853"/>
      <c r="KUL91" s="853"/>
      <c r="KUM91" s="853"/>
      <c r="KUN91" s="853"/>
      <c r="KUO91" s="853"/>
      <c r="KUP91" s="853"/>
      <c r="KUQ91" s="853"/>
      <c r="KUR91" s="853"/>
      <c r="KUS91" s="853"/>
      <c r="KUT91" s="853"/>
      <c r="KUU91" s="853"/>
      <c r="KUV91" s="853"/>
      <c r="KUW91" s="853"/>
      <c r="KUX91" s="853"/>
      <c r="KUY91" s="853"/>
      <c r="KUZ91" s="853"/>
      <c r="KVA91" s="853"/>
      <c r="KVB91" s="853"/>
      <c r="KVC91" s="853"/>
      <c r="KVD91" s="853"/>
      <c r="KVE91" s="853"/>
      <c r="KVF91" s="853"/>
      <c r="KVG91" s="853"/>
      <c r="KVH91" s="853"/>
      <c r="KVI91" s="853"/>
      <c r="KVJ91" s="853"/>
      <c r="KVK91" s="853"/>
      <c r="KVL91" s="853"/>
      <c r="KVM91" s="853"/>
      <c r="KVN91" s="853"/>
      <c r="KVO91" s="853"/>
      <c r="KVP91" s="853"/>
      <c r="KVQ91" s="853"/>
      <c r="KVR91" s="853"/>
      <c r="KVS91" s="853"/>
      <c r="KVT91" s="853"/>
      <c r="KVU91" s="853"/>
      <c r="KVV91" s="853"/>
      <c r="KVW91" s="853"/>
      <c r="KVX91" s="853"/>
      <c r="KVY91" s="853"/>
      <c r="KVZ91" s="853"/>
      <c r="KWA91" s="853"/>
      <c r="KWB91" s="853"/>
      <c r="KWC91" s="853"/>
      <c r="KWD91" s="853"/>
      <c r="KWE91" s="853"/>
      <c r="KWF91" s="853"/>
      <c r="KWG91" s="853"/>
      <c r="KWH91" s="853"/>
      <c r="KWI91" s="853"/>
      <c r="KWJ91" s="853"/>
      <c r="KWK91" s="853"/>
      <c r="KWL91" s="853"/>
      <c r="KWM91" s="853"/>
      <c r="KWN91" s="853"/>
      <c r="KWO91" s="853"/>
      <c r="KWP91" s="853"/>
      <c r="KWQ91" s="853"/>
      <c r="KWR91" s="853"/>
      <c r="KWS91" s="853"/>
      <c r="KWT91" s="853"/>
      <c r="KWU91" s="853"/>
      <c r="KWV91" s="853"/>
      <c r="KWW91" s="853"/>
      <c r="KWX91" s="853"/>
      <c r="KWY91" s="853"/>
      <c r="KWZ91" s="853"/>
      <c r="KXA91" s="853"/>
      <c r="KXB91" s="853"/>
      <c r="KXC91" s="853"/>
      <c r="KXD91" s="853"/>
      <c r="KXE91" s="853"/>
      <c r="KXF91" s="853"/>
      <c r="KXG91" s="853"/>
      <c r="KXH91" s="853"/>
      <c r="KXI91" s="853"/>
      <c r="KXJ91" s="853"/>
      <c r="KXK91" s="853"/>
      <c r="KXL91" s="853"/>
      <c r="KXM91" s="853"/>
      <c r="KXN91" s="853"/>
      <c r="KXO91" s="853"/>
      <c r="KXP91" s="853"/>
      <c r="KXQ91" s="853"/>
      <c r="KXR91" s="853"/>
      <c r="KXS91" s="853"/>
      <c r="KXT91" s="853"/>
      <c r="KXU91" s="853"/>
      <c r="KXV91" s="853"/>
      <c r="KXW91" s="853"/>
      <c r="KXX91" s="853"/>
      <c r="KXY91" s="853"/>
      <c r="KXZ91" s="853"/>
      <c r="KYA91" s="853"/>
      <c r="KYB91" s="853"/>
      <c r="KYC91" s="853"/>
      <c r="KYD91" s="853"/>
      <c r="KYE91" s="853"/>
      <c r="KYF91" s="853"/>
      <c r="KYG91" s="853"/>
      <c r="KYH91" s="853"/>
      <c r="KYI91" s="853"/>
      <c r="KYJ91" s="853"/>
      <c r="KYK91" s="853"/>
      <c r="KYL91" s="853"/>
      <c r="KYM91" s="853"/>
      <c r="KYN91" s="853"/>
      <c r="KYO91" s="853"/>
      <c r="KYP91" s="853"/>
      <c r="KYQ91" s="853"/>
      <c r="KYR91" s="853"/>
      <c r="KYS91" s="853"/>
      <c r="KYT91" s="853"/>
      <c r="KYU91" s="853"/>
      <c r="KYV91" s="853"/>
      <c r="KYW91" s="853"/>
      <c r="KYX91" s="853"/>
      <c r="KYY91" s="853"/>
      <c r="KYZ91" s="853"/>
      <c r="KZA91" s="853"/>
      <c r="KZB91" s="853"/>
      <c r="KZC91" s="853"/>
      <c r="KZD91" s="853"/>
      <c r="KZE91" s="853"/>
      <c r="KZF91" s="853"/>
      <c r="KZG91" s="853"/>
      <c r="KZH91" s="853"/>
      <c r="KZI91" s="853"/>
      <c r="KZJ91" s="853"/>
      <c r="KZK91" s="853"/>
      <c r="KZL91" s="853"/>
      <c r="KZM91" s="853"/>
      <c r="KZN91" s="853"/>
      <c r="KZO91" s="853"/>
      <c r="KZP91" s="853"/>
      <c r="KZQ91" s="853"/>
      <c r="KZR91" s="853"/>
      <c r="KZS91" s="853"/>
      <c r="KZT91" s="853"/>
      <c r="KZU91" s="853"/>
      <c r="KZV91" s="853"/>
      <c r="KZW91" s="853"/>
      <c r="KZX91" s="853"/>
      <c r="KZY91" s="853"/>
      <c r="KZZ91" s="853"/>
      <c r="LAA91" s="853"/>
      <c r="LAB91" s="853"/>
      <c r="LAC91" s="853"/>
      <c r="LAD91" s="853"/>
      <c r="LAE91" s="853"/>
      <c r="LAF91" s="853"/>
      <c r="LAG91" s="853"/>
      <c r="LAH91" s="853"/>
      <c r="LAI91" s="853"/>
      <c r="LAJ91" s="853"/>
      <c r="LAK91" s="853"/>
      <c r="LAL91" s="853"/>
      <c r="LAM91" s="853"/>
      <c r="LAN91" s="853"/>
      <c r="LAO91" s="853"/>
      <c r="LAP91" s="853"/>
      <c r="LAQ91" s="853"/>
      <c r="LAR91" s="853"/>
      <c r="LAS91" s="853"/>
      <c r="LAT91" s="853"/>
      <c r="LAU91" s="853"/>
      <c r="LAV91" s="853"/>
      <c r="LAW91" s="853"/>
      <c r="LAX91" s="853"/>
      <c r="LAY91" s="853"/>
      <c r="LAZ91" s="853"/>
      <c r="LBA91" s="853"/>
      <c r="LBB91" s="853"/>
      <c r="LBC91" s="853"/>
      <c r="LBD91" s="853"/>
      <c r="LBE91" s="853"/>
      <c r="LBF91" s="853"/>
      <c r="LBG91" s="853"/>
      <c r="LBH91" s="853"/>
      <c r="LBI91" s="853"/>
      <c r="LBJ91" s="853"/>
      <c r="LBK91" s="853"/>
      <c r="LBL91" s="853"/>
      <c r="LBM91" s="853"/>
      <c r="LBN91" s="853"/>
      <c r="LBO91" s="853"/>
      <c r="LBP91" s="853"/>
      <c r="LBQ91" s="853"/>
      <c r="LBR91" s="853"/>
      <c r="LBS91" s="853"/>
      <c r="LBT91" s="853"/>
      <c r="LBU91" s="853"/>
      <c r="LBV91" s="853"/>
      <c r="LBW91" s="853"/>
      <c r="LBX91" s="853"/>
      <c r="LBY91" s="853"/>
      <c r="LBZ91" s="853"/>
      <c r="LCA91" s="853"/>
      <c r="LCB91" s="853"/>
      <c r="LCC91" s="853"/>
      <c r="LCD91" s="853"/>
      <c r="LCE91" s="853"/>
      <c r="LCF91" s="853"/>
      <c r="LCG91" s="853"/>
      <c r="LCH91" s="853"/>
      <c r="LCI91" s="853"/>
      <c r="LCJ91" s="853"/>
      <c r="LCK91" s="853"/>
      <c r="LCL91" s="853"/>
      <c r="LCM91" s="853"/>
      <c r="LCN91" s="853"/>
      <c r="LCO91" s="853"/>
      <c r="LCP91" s="853"/>
      <c r="LCQ91" s="853"/>
      <c r="LCR91" s="853"/>
      <c r="LCS91" s="853"/>
      <c r="LCT91" s="853"/>
      <c r="LCU91" s="853"/>
      <c r="LCV91" s="853"/>
      <c r="LCW91" s="853"/>
      <c r="LCX91" s="853"/>
      <c r="LCY91" s="853"/>
      <c r="LCZ91" s="853"/>
      <c r="LDA91" s="853"/>
      <c r="LDB91" s="853"/>
      <c r="LDC91" s="853"/>
      <c r="LDD91" s="853"/>
      <c r="LDE91" s="853"/>
      <c r="LDF91" s="853"/>
      <c r="LDG91" s="853"/>
      <c r="LDH91" s="853"/>
      <c r="LDI91" s="853"/>
      <c r="LDJ91" s="853"/>
      <c r="LDK91" s="853"/>
      <c r="LDL91" s="853"/>
      <c r="LDM91" s="853"/>
      <c r="LDN91" s="853"/>
      <c r="LDO91" s="853"/>
      <c r="LDP91" s="853"/>
      <c r="LDQ91" s="853"/>
      <c r="LDR91" s="853"/>
      <c r="LDS91" s="853"/>
      <c r="LDT91" s="853"/>
      <c r="LDU91" s="853"/>
      <c r="LDV91" s="853"/>
      <c r="LDW91" s="853"/>
      <c r="LDX91" s="853"/>
      <c r="LDY91" s="853"/>
      <c r="LDZ91" s="853"/>
      <c r="LEA91" s="853"/>
      <c r="LEB91" s="853"/>
      <c r="LEC91" s="853"/>
      <c r="LED91" s="853"/>
      <c r="LEE91" s="853"/>
      <c r="LEF91" s="853"/>
      <c r="LEG91" s="853"/>
      <c r="LEH91" s="853"/>
      <c r="LEI91" s="853"/>
      <c r="LEJ91" s="853"/>
      <c r="LEK91" s="853"/>
      <c r="LEL91" s="853"/>
      <c r="LEM91" s="853"/>
      <c r="LEN91" s="853"/>
      <c r="LEO91" s="853"/>
      <c r="LEP91" s="853"/>
      <c r="LEQ91" s="853"/>
      <c r="LER91" s="853"/>
      <c r="LES91" s="853"/>
      <c r="LET91" s="853"/>
      <c r="LEU91" s="853"/>
      <c r="LEV91" s="853"/>
      <c r="LEW91" s="853"/>
      <c r="LEX91" s="853"/>
      <c r="LEY91" s="853"/>
      <c r="LEZ91" s="853"/>
      <c r="LFA91" s="853"/>
      <c r="LFB91" s="853"/>
      <c r="LFC91" s="853"/>
      <c r="LFD91" s="853"/>
      <c r="LFE91" s="853"/>
      <c r="LFF91" s="853"/>
      <c r="LFG91" s="853"/>
      <c r="LFH91" s="853"/>
      <c r="LFI91" s="853"/>
      <c r="LFJ91" s="853"/>
      <c r="LFK91" s="853"/>
      <c r="LFL91" s="853"/>
      <c r="LFM91" s="853"/>
      <c r="LFN91" s="853"/>
      <c r="LFO91" s="853"/>
      <c r="LFP91" s="853"/>
      <c r="LFQ91" s="853"/>
      <c r="LFR91" s="853"/>
      <c r="LFS91" s="853"/>
      <c r="LFT91" s="853"/>
      <c r="LFU91" s="853"/>
      <c r="LFV91" s="853"/>
      <c r="LFW91" s="853"/>
      <c r="LFX91" s="853"/>
      <c r="LFY91" s="853"/>
      <c r="LFZ91" s="853"/>
      <c r="LGA91" s="853"/>
      <c r="LGB91" s="853"/>
      <c r="LGC91" s="853"/>
      <c r="LGD91" s="853"/>
      <c r="LGE91" s="853"/>
      <c r="LGF91" s="853"/>
      <c r="LGG91" s="853"/>
      <c r="LGH91" s="853"/>
      <c r="LGI91" s="853"/>
      <c r="LGJ91" s="853"/>
      <c r="LGK91" s="853"/>
      <c r="LGL91" s="853"/>
      <c r="LGM91" s="853"/>
      <c r="LGN91" s="853"/>
      <c r="LGO91" s="853"/>
      <c r="LGP91" s="853"/>
      <c r="LGQ91" s="853"/>
      <c r="LGR91" s="853"/>
      <c r="LGS91" s="853"/>
      <c r="LGT91" s="853"/>
      <c r="LGU91" s="853"/>
      <c r="LGV91" s="853"/>
      <c r="LGW91" s="853"/>
      <c r="LGX91" s="853"/>
      <c r="LGY91" s="853"/>
      <c r="LGZ91" s="853"/>
      <c r="LHA91" s="853"/>
      <c r="LHB91" s="853"/>
      <c r="LHC91" s="853"/>
      <c r="LHD91" s="853"/>
      <c r="LHE91" s="853"/>
      <c r="LHF91" s="853"/>
      <c r="LHG91" s="853"/>
      <c r="LHH91" s="853"/>
      <c r="LHI91" s="853"/>
      <c r="LHJ91" s="853"/>
      <c r="LHK91" s="853"/>
      <c r="LHL91" s="853"/>
      <c r="LHM91" s="853"/>
      <c r="LHN91" s="853"/>
      <c r="LHO91" s="853"/>
      <c r="LHP91" s="853"/>
      <c r="LHQ91" s="853"/>
      <c r="LHR91" s="853"/>
      <c r="LHS91" s="853"/>
      <c r="LHT91" s="853"/>
      <c r="LHU91" s="853"/>
      <c r="LHV91" s="853"/>
      <c r="LHW91" s="853"/>
      <c r="LHX91" s="853"/>
      <c r="LHY91" s="853"/>
      <c r="LHZ91" s="853"/>
      <c r="LIA91" s="853"/>
      <c r="LIB91" s="853"/>
      <c r="LIC91" s="853"/>
      <c r="LID91" s="853"/>
      <c r="LIE91" s="853"/>
      <c r="LIF91" s="853"/>
      <c r="LIG91" s="853"/>
      <c r="LIH91" s="853"/>
      <c r="LII91" s="853"/>
      <c r="LIJ91" s="853"/>
      <c r="LIK91" s="853"/>
      <c r="LIL91" s="853"/>
      <c r="LIM91" s="853"/>
      <c r="LIN91" s="853"/>
      <c r="LIO91" s="853"/>
      <c r="LIP91" s="853"/>
      <c r="LIQ91" s="853"/>
      <c r="LIR91" s="853"/>
      <c r="LIS91" s="853"/>
      <c r="LIT91" s="853"/>
      <c r="LIU91" s="853"/>
      <c r="LIV91" s="853"/>
      <c r="LIW91" s="853"/>
      <c r="LIX91" s="853"/>
      <c r="LIY91" s="853"/>
      <c r="LIZ91" s="853"/>
      <c r="LJA91" s="853"/>
      <c r="LJB91" s="853"/>
      <c r="LJC91" s="853"/>
      <c r="LJD91" s="853"/>
      <c r="LJE91" s="853"/>
      <c r="LJF91" s="853"/>
      <c r="LJG91" s="853"/>
      <c r="LJH91" s="853"/>
      <c r="LJI91" s="853"/>
      <c r="LJJ91" s="853"/>
      <c r="LJK91" s="853"/>
      <c r="LJL91" s="853"/>
      <c r="LJM91" s="853"/>
      <c r="LJN91" s="853"/>
      <c r="LJO91" s="853"/>
      <c r="LJP91" s="853"/>
      <c r="LJQ91" s="853"/>
      <c r="LJR91" s="853"/>
      <c r="LJS91" s="853"/>
      <c r="LJT91" s="853"/>
      <c r="LJU91" s="853"/>
      <c r="LJV91" s="853"/>
      <c r="LJW91" s="853"/>
      <c r="LJX91" s="853"/>
      <c r="LJY91" s="853"/>
      <c r="LJZ91" s="853"/>
      <c r="LKA91" s="853"/>
      <c r="LKB91" s="853"/>
      <c r="LKC91" s="853"/>
      <c r="LKD91" s="853"/>
      <c r="LKE91" s="853"/>
      <c r="LKF91" s="853"/>
      <c r="LKG91" s="853"/>
      <c r="LKH91" s="853"/>
      <c r="LKI91" s="853"/>
      <c r="LKJ91" s="853"/>
      <c r="LKK91" s="853"/>
      <c r="LKL91" s="853"/>
      <c r="LKM91" s="853"/>
      <c r="LKN91" s="853"/>
      <c r="LKO91" s="853"/>
      <c r="LKP91" s="853"/>
      <c r="LKQ91" s="853"/>
      <c r="LKR91" s="853"/>
      <c r="LKS91" s="853"/>
      <c r="LKT91" s="853"/>
      <c r="LKU91" s="853"/>
      <c r="LKV91" s="853"/>
      <c r="LKW91" s="853"/>
      <c r="LKX91" s="853"/>
      <c r="LKY91" s="853"/>
      <c r="LKZ91" s="853"/>
      <c r="LLA91" s="853"/>
      <c r="LLB91" s="853"/>
      <c r="LLC91" s="853"/>
      <c r="LLD91" s="853"/>
      <c r="LLE91" s="853"/>
      <c r="LLF91" s="853"/>
      <c r="LLG91" s="853"/>
      <c r="LLH91" s="853"/>
      <c r="LLI91" s="853"/>
      <c r="LLJ91" s="853"/>
      <c r="LLK91" s="853"/>
      <c r="LLL91" s="853"/>
      <c r="LLM91" s="853"/>
      <c r="LLN91" s="853"/>
      <c r="LLO91" s="853"/>
      <c r="LLP91" s="853"/>
      <c r="LLQ91" s="853"/>
      <c r="LLR91" s="853"/>
      <c r="LLS91" s="853"/>
      <c r="LLT91" s="853"/>
      <c r="LLU91" s="853"/>
      <c r="LLV91" s="853"/>
      <c r="LLW91" s="853"/>
      <c r="LLX91" s="853"/>
      <c r="LLY91" s="853"/>
      <c r="LLZ91" s="853"/>
      <c r="LMA91" s="853"/>
      <c r="LMB91" s="853"/>
      <c r="LMC91" s="853"/>
      <c r="LMD91" s="853"/>
      <c r="LME91" s="853"/>
      <c r="LMF91" s="853"/>
      <c r="LMG91" s="853"/>
      <c r="LMH91" s="853"/>
      <c r="LMI91" s="853"/>
      <c r="LMJ91" s="853"/>
      <c r="LMK91" s="853"/>
      <c r="LML91" s="853"/>
      <c r="LMM91" s="853"/>
      <c r="LMN91" s="853"/>
      <c r="LMO91" s="853"/>
      <c r="LMP91" s="853"/>
      <c r="LMQ91" s="853"/>
      <c r="LMR91" s="853"/>
      <c r="LMS91" s="853"/>
      <c r="LMT91" s="853"/>
      <c r="LMU91" s="853"/>
      <c r="LMV91" s="853"/>
      <c r="LMW91" s="853"/>
      <c r="LMX91" s="853"/>
      <c r="LMY91" s="853"/>
      <c r="LMZ91" s="853"/>
      <c r="LNA91" s="853"/>
      <c r="LNB91" s="853"/>
      <c r="LNC91" s="853"/>
      <c r="LND91" s="853"/>
      <c r="LNE91" s="853"/>
      <c r="LNF91" s="853"/>
      <c r="LNG91" s="853"/>
      <c r="LNH91" s="853"/>
      <c r="LNI91" s="853"/>
      <c r="LNJ91" s="853"/>
      <c r="LNK91" s="853"/>
      <c r="LNL91" s="853"/>
      <c r="LNM91" s="853"/>
      <c r="LNN91" s="853"/>
      <c r="LNO91" s="853"/>
      <c r="LNP91" s="853"/>
      <c r="LNQ91" s="853"/>
      <c r="LNR91" s="853"/>
      <c r="LNS91" s="853"/>
      <c r="LNT91" s="853"/>
      <c r="LNU91" s="853"/>
      <c r="LNV91" s="853"/>
      <c r="LNW91" s="853"/>
      <c r="LNX91" s="853"/>
      <c r="LNY91" s="853"/>
      <c r="LNZ91" s="853"/>
      <c r="LOA91" s="853"/>
      <c r="LOB91" s="853"/>
      <c r="LOC91" s="853"/>
      <c r="LOD91" s="853"/>
      <c r="LOE91" s="853"/>
      <c r="LOF91" s="853"/>
      <c r="LOG91" s="853"/>
      <c r="LOH91" s="853"/>
      <c r="LOI91" s="853"/>
      <c r="LOJ91" s="853"/>
      <c r="LOK91" s="853"/>
      <c r="LOL91" s="853"/>
      <c r="LOM91" s="853"/>
      <c r="LON91" s="853"/>
      <c r="LOO91" s="853"/>
      <c r="LOP91" s="853"/>
      <c r="LOQ91" s="853"/>
      <c r="LOR91" s="853"/>
      <c r="LOS91" s="853"/>
      <c r="LOT91" s="853"/>
      <c r="LOU91" s="853"/>
      <c r="LOV91" s="853"/>
      <c r="LOW91" s="853"/>
      <c r="LOX91" s="853"/>
      <c r="LOY91" s="853"/>
      <c r="LOZ91" s="853"/>
      <c r="LPA91" s="853"/>
      <c r="LPB91" s="853"/>
      <c r="LPC91" s="853"/>
      <c r="LPD91" s="853"/>
      <c r="LPE91" s="853"/>
      <c r="LPF91" s="853"/>
      <c r="LPG91" s="853"/>
      <c r="LPH91" s="853"/>
      <c r="LPI91" s="853"/>
      <c r="LPJ91" s="853"/>
      <c r="LPK91" s="853"/>
      <c r="LPL91" s="853"/>
      <c r="LPM91" s="853"/>
      <c r="LPN91" s="853"/>
      <c r="LPO91" s="853"/>
      <c r="LPP91" s="853"/>
      <c r="LPQ91" s="853"/>
      <c r="LPR91" s="853"/>
      <c r="LPS91" s="853"/>
      <c r="LPT91" s="853"/>
      <c r="LPU91" s="853"/>
      <c r="LPV91" s="853"/>
      <c r="LPW91" s="853"/>
      <c r="LPX91" s="853"/>
      <c r="LPY91" s="853"/>
      <c r="LPZ91" s="853"/>
      <c r="LQA91" s="853"/>
      <c r="LQB91" s="853"/>
      <c r="LQC91" s="853"/>
      <c r="LQD91" s="853"/>
      <c r="LQE91" s="853"/>
      <c r="LQF91" s="853"/>
      <c r="LQG91" s="853"/>
      <c r="LQH91" s="853"/>
      <c r="LQI91" s="853"/>
      <c r="LQJ91" s="853"/>
      <c r="LQK91" s="853"/>
      <c r="LQL91" s="853"/>
      <c r="LQM91" s="853"/>
      <c r="LQN91" s="853"/>
      <c r="LQO91" s="853"/>
      <c r="LQP91" s="853"/>
      <c r="LQQ91" s="853"/>
      <c r="LQR91" s="853"/>
      <c r="LQS91" s="853"/>
      <c r="LQT91" s="853"/>
      <c r="LQU91" s="853"/>
      <c r="LQV91" s="853"/>
      <c r="LQW91" s="853"/>
      <c r="LQX91" s="853"/>
      <c r="LQY91" s="853"/>
      <c r="LQZ91" s="853"/>
      <c r="LRA91" s="853"/>
      <c r="LRB91" s="853"/>
      <c r="LRC91" s="853"/>
      <c r="LRD91" s="853"/>
      <c r="LRE91" s="853"/>
      <c r="LRF91" s="853"/>
      <c r="LRG91" s="853"/>
      <c r="LRH91" s="853"/>
      <c r="LRI91" s="853"/>
      <c r="LRJ91" s="853"/>
      <c r="LRK91" s="853"/>
      <c r="LRL91" s="853"/>
      <c r="LRM91" s="853"/>
      <c r="LRN91" s="853"/>
      <c r="LRO91" s="853"/>
      <c r="LRP91" s="853"/>
      <c r="LRQ91" s="853"/>
      <c r="LRR91" s="853"/>
      <c r="LRS91" s="853"/>
      <c r="LRT91" s="853"/>
      <c r="LRU91" s="853"/>
      <c r="LRV91" s="853"/>
      <c r="LRW91" s="853"/>
      <c r="LRX91" s="853"/>
      <c r="LRY91" s="853"/>
      <c r="LRZ91" s="853"/>
      <c r="LSA91" s="853"/>
      <c r="LSB91" s="853"/>
      <c r="LSC91" s="853"/>
      <c r="LSD91" s="853"/>
      <c r="LSE91" s="853"/>
      <c r="LSF91" s="853"/>
      <c r="LSG91" s="853"/>
      <c r="LSH91" s="853"/>
      <c r="LSI91" s="853"/>
      <c r="LSJ91" s="853"/>
      <c r="LSK91" s="853"/>
      <c r="LSL91" s="853"/>
      <c r="LSM91" s="853"/>
      <c r="LSN91" s="853"/>
      <c r="LSO91" s="853"/>
      <c r="LSP91" s="853"/>
      <c r="LSQ91" s="853"/>
      <c r="LSR91" s="853"/>
      <c r="LSS91" s="853"/>
      <c r="LST91" s="853"/>
      <c r="LSU91" s="853"/>
      <c r="LSV91" s="853"/>
      <c r="LSW91" s="853"/>
      <c r="LSX91" s="853"/>
      <c r="LSY91" s="853"/>
      <c r="LSZ91" s="853"/>
      <c r="LTA91" s="853"/>
      <c r="LTB91" s="853"/>
      <c r="LTC91" s="853"/>
      <c r="LTD91" s="853"/>
      <c r="LTE91" s="853"/>
      <c r="LTF91" s="853"/>
      <c r="LTG91" s="853"/>
      <c r="LTH91" s="853"/>
      <c r="LTI91" s="853"/>
      <c r="LTJ91" s="853"/>
      <c r="LTK91" s="853"/>
      <c r="LTL91" s="853"/>
      <c r="LTM91" s="853"/>
      <c r="LTN91" s="853"/>
      <c r="LTO91" s="853"/>
      <c r="LTP91" s="853"/>
      <c r="LTQ91" s="853"/>
      <c r="LTR91" s="853"/>
      <c r="LTS91" s="853"/>
      <c r="LTT91" s="853"/>
      <c r="LTU91" s="853"/>
      <c r="LTV91" s="853"/>
      <c r="LTW91" s="853"/>
      <c r="LTX91" s="853"/>
      <c r="LTY91" s="853"/>
      <c r="LTZ91" s="853"/>
      <c r="LUA91" s="853"/>
      <c r="LUB91" s="853"/>
      <c r="LUC91" s="853"/>
      <c r="LUD91" s="853"/>
      <c r="LUE91" s="853"/>
      <c r="LUF91" s="853"/>
      <c r="LUG91" s="853"/>
      <c r="LUH91" s="853"/>
      <c r="LUI91" s="853"/>
      <c r="LUJ91" s="853"/>
      <c r="LUK91" s="853"/>
      <c r="LUL91" s="853"/>
      <c r="LUM91" s="853"/>
      <c r="LUN91" s="853"/>
      <c r="LUO91" s="853"/>
      <c r="LUP91" s="853"/>
      <c r="LUQ91" s="853"/>
      <c r="LUR91" s="853"/>
      <c r="LUS91" s="853"/>
      <c r="LUT91" s="853"/>
      <c r="LUU91" s="853"/>
      <c r="LUV91" s="853"/>
      <c r="LUW91" s="853"/>
      <c r="LUX91" s="853"/>
      <c r="LUY91" s="853"/>
      <c r="LUZ91" s="853"/>
      <c r="LVA91" s="853"/>
      <c r="LVB91" s="853"/>
      <c r="LVC91" s="853"/>
      <c r="LVD91" s="853"/>
      <c r="LVE91" s="853"/>
      <c r="LVF91" s="853"/>
      <c r="LVG91" s="853"/>
      <c r="LVH91" s="853"/>
      <c r="LVI91" s="853"/>
      <c r="LVJ91" s="853"/>
      <c r="LVK91" s="853"/>
      <c r="LVL91" s="853"/>
      <c r="LVM91" s="853"/>
      <c r="LVN91" s="853"/>
      <c r="LVO91" s="853"/>
      <c r="LVP91" s="853"/>
      <c r="LVQ91" s="853"/>
      <c r="LVR91" s="853"/>
      <c r="LVS91" s="853"/>
      <c r="LVT91" s="853"/>
      <c r="LVU91" s="853"/>
      <c r="LVV91" s="853"/>
      <c r="LVW91" s="853"/>
      <c r="LVX91" s="853"/>
      <c r="LVY91" s="853"/>
      <c r="LVZ91" s="853"/>
      <c r="LWA91" s="853"/>
      <c r="LWB91" s="853"/>
      <c r="LWC91" s="853"/>
      <c r="LWD91" s="853"/>
      <c r="LWE91" s="853"/>
      <c r="LWF91" s="853"/>
      <c r="LWG91" s="853"/>
      <c r="LWH91" s="853"/>
      <c r="LWI91" s="853"/>
      <c r="LWJ91" s="853"/>
      <c r="LWK91" s="853"/>
      <c r="LWL91" s="853"/>
      <c r="LWM91" s="853"/>
      <c r="LWN91" s="853"/>
      <c r="LWO91" s="853"/>
      <c r="LWP91" s="853"/>
      <c r="LWQ91" s="853"/>
      <c r="LWR91" s="853"/>
      <c r="LWS91" s="853"/>
      <c r="LWT91" s="853"/>
      <c r="LWU91" s="853"/>
      <c r="LWV91" s="853"/>
      <c r="LWW91" s="853"/>
      <c r="LWX91" s="853"/>
      <c r="LWY91" s="853"/>
      <c r="LWZ91" s="853"/>
      <c r="LXA91" s="853"/>
      <c r="LXB91" s="853"/>
      <c r="LXC91" s="853"/>
      <c r="LXD91" s="853"/>
      <c r="LXE91" s="853"/>
      <c r="LXF91" s="853"/>
      <c r="LXG91" s="853"/>
      <c r="LXH91" s="853"/>
      <c r="LXI91" s="853"/>
      <c r="LXJ91" s="853"/>
      <c r="LXK91" s="853"/>
      <c r="LXL91" s="853"/>
      <c r="LXM91" s="853"/>
      <c r="LXN91" s="853"/>
      <c r="LXO91" s="853"/>
      <c r="LXP91" s="853"/>
      <c r="LXQ91" s="853"/>
      <c r="LXR91" s="853"/>
      <c r="LXS91" s="853"/>
      <c r="LXT91" s="853"/>
      <c r="LXU91" s="853"/>
      <c r="LXV91" s="853"/>
      <c r="LXW91" s="853"/>
      <c r="LXX91" s="853"/>
      <c r="LXY91" s="853"/>
      <c r="LXZ91" s="853"/>
      <c r="LYA91" s="853"/>
      <c r="LYB91" s="853"/>
      <c r="LYC91" s="853"/>
      <c r="LYD91" s="853"/>
      <c r="LYE91" s="853"/>
      <c r="LYF91" s="853"/>
      <c r="LYG91" s="853"/>
      <c r="LYH91" s="853"/>
      <c r="LYI91" s="853"/>
      <c r="LYJ91" s="853"/>
      <c r="LYK91" s="853"/>
      <c r="LYL91" s="853"/>
      <c r="LYM91" s="853"/>
      <c r="LYN91" s="853"/>
      <c r="LYO91" s="853"/>
      <c r="LYP91" s="853"/>
      <c r="LYQ91" s="853"/>
      <c r="LYR91" s="853"/>
      <c r="LYS91" s="853"/>
      <c r="LYT91" s="853"/>
      <c r="LYU91" s="853"/>
      <c r="LYV91" s="853"/>
      <c r="LYW91" s="853"/>
      <c r="LYX91" s="853"/>
      <c r="LYY91" s="853"/>
      <c r="LYZ91" s="853"/>
      <c r="LZA91" s="853"/>
      <c r="LZB91" s="853"/>
      <c r="LZC91" s="853"/>
      <c r="LZD91" s="853"/>
      <c r="LZE91" s="853"/>
      <c r="LZF91" s="853"/>
      <c r="LZG91" s="853"/>
      <c r="LZH91" s="853"/>
      <c r="LZI91" s="853"/>
      <c r="LZJ91" s="853"/>
      <c r="LZK91" s="853"/>
      <c r="LZL91" s="853"/>
      <c r="LZM91" s="853"/>
      <c r="LZN91" s="853"/>
      <c r="LZO91" s="853"/>
      <c r="LZP91" s="853"/>
      <c r="LZQ91" s="853"/>
      <c r="LZR91" s="853"/>
      <c r="LZS91" s="853"/>
      <c r="LZT91" s="853"/>
      <c r="LZU91" s="853"/>
      <c r="LZV91" s="853"/>
      <c r="LZW91" s="853"/>
      <c r="LZX91" s="853"/>
      <c r="LZY91" s="853"/>
      <c r="LZZ91" s="853"/>
      <c r="MAA91" s="853"/>
      <c r="MAB91" s="853"/>
      <c r="MAC91" s="853"/>
      <c r="MAD91" s="853"/>
      <c r="MAE91" s="853"/>
      <c r="MAF91" s="853"/>
      <c r="MAG91" s="853"/>
      <c r="MAH91" s="853"/>
      <c r="MAI91" s="853"/>
      <c r="MAJ91" s="853"/>
      <c r="MAK91" s="853"/>
      <c r="MAL91" s="853"/>
      <c r="MAM91" s="853"/>
      <c r="MAN91" s="853"/>
      <c r="MAO91" s="853"/>
      <c r="MAP91" s="853"/>
      <c r="MAQ91" s="853"/>
      <c r="MAR91" s="853"/>
      <c r="MAS91" s="853"/>
      <c r="MAT91" s="853"/>
      <c r="MAU91" s="853"/>
      <c r="MAV91" s="853"/>
      <c r="MAW91" s="853"/>
      <c r="MAX91" s="853"/>
      <c r="MAY91" s="853"/>
      <c r="MAZ91" s="853"/>
      <c r="MBA91" s="853"/>
      <c r="MBB91" s="853"/>
      <c r="MBC91" s="853"/>
      <c r="MBD91" s="853"/>
      <c r="MBE91" s="853"/>
      <c r="MBF91" s="853"/>
      <c r="MBG91" s="853"/>
      <c r="MBH91" s="853"/>
      <c r="MBI91" s="853"/>
      <c r="MBJ91" s="853"/>
      <c r="MBK91" s="853"/>
      <c r="MBL91" s="853"/>
      <c r="MBM91" s="853"/>
      <c r="MBN91" s="853"/>
      <c r="MBO91" s="853"/>
      <c r="MBP91" s="853"/>
      <c r="MBQ91" s="853"/>
      <c r="MBR91" s="853"/>
      <c r="MBS91" s="853"/>
      <c r="MBT91" s="853"/>
      <c r="MBU91" s="853"/>
      <c r="MBV91" s="853"/>
      <c r="MBW91" s="853"/>
      <c r="MBX91" s="853"/>
      <c r="MBY91" s="853"/>
      <c r="MBZ91" s="853"/>
      <c r="MCA91" s="853"/>
      <c r="MCB91" s="853"/>
      <c r="MCC91" s="853"/>
      <c r="MCD91" s="853"/>
      <c r="MCE91" s="853"/>
      <c r="MCF91" s="853"/>
      <c r="MCG91" s="853"/>
      <c r="MCH91" s="853"/>
      <c r="MCI91" s="853"/>
      <c r="MCJ91" s="853"/>
      <c r="MCK91" s="853"/>
      <c r="MCL91" s="853"/>
      <c r="MCM91" s="853"/>
      <c r="MCN91" s="853"/>
      <c r="MCO91" s="853"/>
      <c r="MCP91" s="853"/>
      <c r="MCQ91" s="853"/>
      <c r="MCR91" s="853"/>
      <c r="MCS91" s="853"/>
      <c r="MCT91" s="853"/>
      <c r="MCU91" s="853"/>
      <c r="MCV91" s="853"/>
      <c r="MCW91" s="853"/>
      <c r="MCX91" s="853"/>
      <c r="MCY91" s="853"/>
      <c r="MCZ91" s="853"/>
      <c r="MDA91" s="853"/>
      <c r="MDB91" s="853"/>
      <c r="MDC91" s="853"/>
      <c r="MDD91" s="853"/>
      <c r="MDE91" s="853"/>
      <c r="MDF91" s="853"/>
      <c r="MDG91" s="853"/>
      <c r="MDH91" s="853"/>
      <c r="MDI91" s="853"/>
      <c r="MDJ91" s="853"/>
      <c r="MDK91" s="853"/>
      <c r="MDL91" s="853"/>
      <c r="MDM91" s="853"/>
      <c r="MDN91" s="853"/>
      <c r="MDO91" s="853"/>
      <c r="MDP91" s="853"/>
      <c r="MDQ91" s="853"/>
      <c r="MDR91" s="853"/>
      <c r="MDS91" s="853"/>
      <c r="MDT91" s="853"/>
      <c r="MDU91" s="853"/>
      <c r="MDV91" s="853"/>
      <c r="MDW91" s="853"/>
      <c r="MDX91" s="853"/>
      <c r="MDY91" s="853"/>
      <c r="MDZ91" s="853"/>
      <c r="MEA91" s="853"/>
      <c r="MEB91" s="853"/>
      <c r="MEC91" s="853"/>
      <c r="MED91" s="853"/>
      <c r="MEE91" s="853"/>
      <c r="MEF91" s="853"/>
      <c r="MEG91" s="853"/>
      <c r="MEH91" s="853"/>
      <c r="MEI91" s="853"/>
      <c r="MEJ91" s="853"/>
      <c r="MEK91" s="853"/>
      <c r="MEL91" s="853"/>
      <c r="MEM91" s="853"/>
      <c r="MEN91" s="853"/>
      <c r="MEO91" s="853"/>
      <c r="MEP91" s="853"/>
      <c r="MEQ91" s="853"/>
      <c r="MER91" s="853"/>
      <c r="MES91" s="853"/>
      <c r="MET91" s="853"/>
      <c r="MEU91" s="853"/>
      <c r="MEV91" s="853"/>
      <c r="MEW91" s="853"/>
      <c r="MEX91" s="853"/>
      <c r="MEY91" s="853"/>
      <c r="MEZ91" s="853"/>
      <c r="MFA91" s="853"/>
      <c r="MFB91" s="853"/>
      <c r="MFC91" s="853"/>
      <c r="MFD91" s="853"/>
      <c r="MFE91" s="853"/>
      <c r="MFF91" s="853"/>
      <c r="MFG91" s="853"/>
      <c r="MFH91" s="853"/>
      <c r="MFI91" s="853"/>
      <c r="MFJ91" s="853"/>
      <c r="MFK91" s="853"/>
      <c r="MFL91" s="853"/>
      <c r="MFM91" s="853"/>
      <c r="MFN91" s="853"/>
      <c r="MFO91" s="853"/>
      <c r="MFP91" s="853"/>
      <c r="MFQ91" s="853"/>
      <c r="MFR91" s="853"/>
      <c r="MFS91" s="853"/>
      <c r="MFT91" s="853"/>
      <c r="MFU91" s="853"/>
      <c r="MFV91" s="853"/>
      <c r="MFW91" s="853"/>
      <c r="MFX91" s="853"/>
      <c r="MFY91" s="853"/>
      <c r="MFZ91" s="853"/>
      <c r="MGA91" s="853"/>
      <c r="MGB91" s="853"/>
      <c r="MGC91" s="853"/>
      <c r="MGD91" s="853"/>
      <c r="MGE91" s="853"/>
      <c r="MGF91" s="853"/>
      <c r="MGG91" s="853"/>
      <c r="MGH91" s="853"/>
      <c r="MGI91" s="853"/>
      <c r="MGJ91" s="853"/>
      <c r="MGK91" s="853"/>
      <c r="MGL91" s="853"/>
      <c r="MGM91" s="853"/>
      <c r="MGN91" s="853"/>
      <c r="MGO91" s="853"/>
      <c r="MGP91" s="853"/>
      <c r="MGQ91" s="853"/>
      <c r="MGR91" s="853"/>
      <c r="MGS91" s="853"/>
      <c r="MGT91" s="853"/>
      <c r="MGU91" s="853"/>
      <c r="MGV91" s="853"/>
      <c r="MGW91" s="853"/>
      <c r="MGX91" s="853"/>
      <c r="MGY91" s="853"/>
      <c r="MGZ91" s="853"/>
      <c r="MHA91" s="853"/>
      <c r="MHB91" s="853"/>
      <c r="MHC91" s="853"/>
      <c r="MHD91" s="853"/>
      <c r="MHE91" s="853"/>
      <c r="MHF91" s="853"/>
      <c r="MHG91" s="853"/>
      <c r="MHH91" s="853"/>
      <c r="MHI91" s="853"/>
      <c r="MHJ91" s="853"/>
      <c r="MHK91" s="853"/>
      <c r="MHL91" s="853"/>
      <c r="MHM91" s="853"/>
      <c r="MHN91" s="853"/>
      <c r="MHO91" s="853"/>
      <c r="MHP91" s="853"/>
      <c r="MHQ91" s="853"/>
      <c r="MHR91" s="853"/>
      <c r="MHS91" s="853"/>
      <c r="MHT91" s="853"/>
      <c r="MHU91" s="853"/>
      <c r="MHV91" s="853"/>
      <c r="MHW91" s="853"/>
      <c r="MHX91" s="853"/>
      <c r="MHY91" s="853"/>
      <c r="MHZ91" s="853"/>
      <c r="MIA91" s="853"/>
      <c r="MIB91" s="853"/>
      <c r="MIC91" s="853"/>
      <c r="MID91" s="853"/>
      <c r="MIE91" s="853"/>
      <c r="MIF91" s="853"/>
      <c r="MIG91" s="853"/>
      <c r="MIH91" s="853"/>
      <c r="MII91" s="853"/>
      <c r="MIJ91" s="853"/>
      <c r="MIK91" s="853"/>
      <c r="MIL91" s="853"/>
      <c r="MIM91" s="853"/>
      <c r="MIN91" s="853"/>
      <c r="MIO91" s="853"/>
      <c r="MIP91" s="853"/>
      <c r="MIQ91" s="853"/>
      <c r="MIR91" s="853"/>
      <c r="MIS91" s="853"/>
      <c r="MIT91" s="853"/>
      <c r="MIU91" s="853"/>
      <c r="MIV91" s="853"/>
      <c r="MIW91" s="853"/>
      <c r="MIX91" s="853"/>
      <c r="MIY91" s="853"/>
      <c r="MIZ91" s="853"/>
      <c r="MJA91" s="853"/>
      <c r="MJB91" s="853"/>
      <c r="MJC91" s="853"/>
      <c r="MJD91" s="853"/>
      <c r="MJE91" s="853"/>
      <c r="MJF91" s="853"/>
      <c r="MJG91" s="853"/>
      <c r="MJH91" s="853"/>
      <c r="MJI91" s="853"/>
      <c r="MJJ91" s="853"/>
      <c r="MJK91" s="853"/>
      <c r="MJL91" s="853"/>
      <c r="MJM91" s="853"/>
      <c r="MJN91" s="853"/>
      <c r="MJO91" s="853"/>
      <c r="MJP91" s="853"/>
      <c r="MJQ91" s="853"/>
      <c r="MJR91" s="853"/>
      <c r="MJS91" s="853"/>
      <c r="MJT91" s="853"/>
      <c r="MJU91" s="853"/>
      <c r="MJV91" s="853"/>
      <c r="MJW91" s="853"/>
      <c r="MJX91" s="853"/>
      <c r="MJY91" s="853"/>
      <c r="MJZ91" s="853"/>
      <c r="MKA91" s="853"/>
      <c r="MKB91" s="853"/>
      <c r="MKC91" s="853"/>
      <c r="MKD91" s="853"/>
      <c r="MKE91" s="853"/>
      <c r="MKF91" s="853"/>
      <c r="MKG91" s="853"/>
      <c r="MKH91" s="853"/>
      <c r="MKI91" s="853"/>
      <c r="MKJ91" s="853"/>
      <c r="MKK91" s="853"/>
      <c r="MKL91" s="853"/>
      <c r="MKM91" s="853"/>
      <c r="MKN91" s="853"/>
      <c r="MKO91" s="853"/>
      <c r="MKP91" s="853"/>
      <c r="MKQ91" s="853"/>
      <c r="MKR91" s="853"/>
      <c r="MKS91" s="853"/>
      <c r="MKT91" s="853"/>
      <c r="MKU91" s="853"/>
      <c r="MKV91" s="853"/>
      <c r="MKW91" s="853"/>
      <c r="MKX91" s="853"/>
      <c r="MKY91" s="853"/>
      <c r="MKZ91" s="853"/>
      <c r="MLA91" s="853"/>
      <c r="MLB91" s="853"/>
      <c r="MLC91" s="853"/>
      <c r="MLD91" s="853"/>
      <c r="MLE91" s="853"/>
      <c r="MLF91" s="853"/>
      <c r="MLG91" s="853"/>
      <c r="MLH91" s="853"/>
      <c r="MLI91" s="853"/>
      <c r="MLJ91" s="853"/>
      <c r="MLK91" s="853"/>
      <c r="MLL91" s="853"/>
      <c r="MLM91" s="853"/>
      <c r="MLN91" s="853"/>
      <c r="MLO91" s="853"/>
      <c r="MLP91" s="853"/>
      <c r="MLQ91" s="853"/>
      <c r="MLR91" s="853"/>
      <c r="MLS91" s="853"/>
      <c r="MLT91" s="853"/>
      <c r="MLU91" s="853"/>
      <c r="MLV91" s="853"/>
      <c r="MLW91" s="853"/>
      <c r="MLX91" s="853"/>
      <c r="MLY91" s="853"/>
      <c r="MLZ91" s="853"/>
      <c r="MMA91" s="853"/>
      <c r="MMB91" s="853"/>
      <c r="MMC91" s="853"/>
      <c r="MMD91" s="853"/>
      <c r="MME91" s="853"/>
      <c r="MMF91" s="853"/>
      <c r="MMG91" s="853"/>
      <c r="MMH91" s="853"/>
      <c r="MMI91" s="853"/>
      <c r="MMJ91" s="853"/>
      <c r="MMK91" s="853"/>
      <c r="MML91" s="853"/>
      <c r="MMM91" s="853"/>
      <c r="MMN91" s="853"/>
      <c r="MMO91" s="853"/>
      <c r="MMP91" s="853"/>
      <c r="MMQ91" s="853"/>
      <c r="MMR91" s="853"/>
      <c r="MMS91" s="853"/>
      <c r="MMT91" s="853"/>
      <c r="MMU91" s="853"/>
      <c r="MMV91" s="853"/>
      <c r="MMW91" s="853"/>
      <c r="MMX91" s="853"/>
      <c r="MMY91" s="853"/>
      <c r="MMZ91" s="853"/>
      <c r="MNA91" s="853"/>
      <c r="MNB91" s="853"/>
      <c r="MNC91" s="853"/>
      <c r="MND91" s="853"/>
      <c r="MNE91" s="853"/>
      <c r="MNF91" s="853"/>
      <c r="MNG91" s="853"/>
      <c r="MNH91" s="853"/>
      <c r="MNI91" s="853"/>
      <c r="MNJ91" s="853"/>
      <c r="MNK91" s="853"/>
      <c r="MNL91" s="853"/>
      <c r="MNM91" s="853"/>
      <c r="MNN91" s="853"/>
      <c r="MNO91" s="853"/>
      <c r="MNP91" s="853"/>
      <c r="MNQ91" s="853"/>
      <c r="MNR91" s="853"/>
      <c r="MNS91" s="853"/>
      <c r="MNT91" s="853"/>
      <c r="MNU91" s="853"/>
      <c r="MNV91" s="853"/>
      <c r="MNW91" s="853"/>
      <c r="MNX91" s="853"/>
      <c r="MNY91" s="853"/>
      <c r="MNZ91" s="853"/>
      <c r="MOA91" s="853"/>
      <c r="MOB91" s="853"/>
      <c r="MOC91" s="853"/>
      <c r="MOD91" s="853"/>
      <c r="MOE91" s="853"/>
      <c r="MOF91" s="853"/>
      <c r="MOG91" s="853"/>
      <c r="MOH91" s="853"/>
      <c r="MOI91" s="853"/>
      <c r="MOJ91" s="853"/>
      <c r="MOK91" s="853"/>
      <c r="MOL91" s="853"/>
      <c r="MOM91" s="853"/>
      <c r="MON91" s="853"/>
      <c r="MOO91" s="853"/>
      <c r="MOP91" s="853"/>
      <c r="MOQ91" s="853"/>
      <c r="MOR91" s="853"/>
      <c r="MOS91" s="853"/>
      <c r="MOT91" s="853"/>
      <c r="MOU91" s="853"/>
      <c r="MOV91" s="853"/>
      <c r="MOW91" s="853"/>
      <c r="MOX91" s="853"/>
      <c r="MOY91" s="853"/>
      <c r="MOZ91" s="853"/>
      <c r="MPA91" s="853"/>
      <c r="MPB91" s="853"/>
      <c r="MPC91" s="853"/>
      <c r="MPD91" s="853"/>
      <c r="MPE91" s="853"/>
      <c r="MPF91" s="853"/>
      <c r="MPG91" s="853"/>
      <c r="MPH91" s="853"/>
      <c r="MPI91" s="853"/>
      <c r="MPJ91" s="853"/>
      <c r="MPK91" s="853"/>
      <c r="MPL91" s="853"/>
      <c r="MPM91" s="853"/>
      <c r="MPN91" s="853"/>
      <c r="MPO91" s="853"/>
      <c r="MPP91" s="853"/>
      <c r="MPQ91" s="853"/>
      <c r="MPR91" s="853"/>
      <c r="MPS91" s="853"/>
      <c r="MPT91" s="853"/>
      <c r="MPU91" s="853"/>
      <c r="MPV91" s="853"/>
      <c r="MPW91" s="853"/>
      <c r="MPX91" s="853"/>
      <c r="MPY91" s="853"/>
      <c r="MPZ91" s="853"/>
      <c r="MQA91" s="853"/>
      <c r="MQB91" s="853"/>
      <c r="MQC91" s="853"/>
      <c r="MQD91" s="853"/>
      <c r="MQE91" s="853"/>
      <c r="MQF91" s="853"/>
      <c r="MQG91" s="853"/>
      <c r="MQH91" s="853"/>
      <c r="MQI91" s="853"/>
      <c r="MQJ91" s="853"/>
      <c r="MQK91" s="853"/>
      <c r="MQL91" s="853"/>
      <c r="MQM91" s="853"/>
      <c r="MQN91" s="853"/>
      <c r="MQO91" s="853"/>
      <c r="MQP91" s="853"/>
      <c r="MQQ91" s="853"/>
      <c r="MQR91" s="853"/>
      <c r="MQS91" s="853"/>
      <c r="MQT91" s="853"/>
      <c r="MQU91" s="853"/>
      <c r="MQV91" s="853"/>
      <c r="MQW91" s="853"/>
      <c r="MQX91" s="853"/>
      <c r="MQY91" s="853"/>
      <c r="MQZ91" s="853"/>
      <c r="MRA91" s="853"/>
      <c r="MRB91" s="853"/>
      <c r="MRC91" s="853"/>
      <c r="MRD91" s="853"/>
      <c r="MRE91" s="853"/>
      <c r="MRF91" s="853"/>
      <c r="MRG91" s="853"/>
      <c r="MRH91" s="853"/>
      <c r="MRI91" s="853"/>
      <c r="MRJ91" s="853"/>
      <c r="MRK91" s="853"/>
      <c r="MRL91" s="853"/>
      <c r="MRM91" s="853"/>
      <c r="MRN91" s="853"/>
      <c r="MRO91" s="853"/>
      <c r="MRP91" s="853"/>
      <c r="MRQ91" s="853"/>
      <c r="MRR91" s="853"/>
      <c r="MRS91" s="853"/>
      <c r="MRT91" s="853"/>
      <c r="MRU91" s="853"/>
      <c r="MRV91" s="853"/>
      <c r="MRW91" s="853"/>
      <c r="MRX91" s="853"/>
      <c r="MRY91" s="853"/>
      <c r="MRZ91" s="853"/>
      <c r="MSA91" s="853"/>
      <c r="MSB91" s="853"/>
      <c r="MSC91" s="853"/>
      <c r="MSD91" s="853"/>
      <c r="MSE91" s="853"/>
      <c r="MSF91" s="853"/>
      <c r="MSG91" s="853"/>
      <c r="MSH91" s="853"/>
      <c r="MSI91" s="853"/>
      <c r="MSJ91" s="853"/>
      <c r="MSK91" s="853"/>
      <c r="MSL91" s="853"/>
      <c r="MSM91" s="853"/>
      <c r="MSN91" s="853"/>
      <c r="MSO91" s="853"/>
      <c r="MSP91" s="853"/>
      <c r="MSQ91" s="853"/>
      <c r="MSR91" s="853"/>
      <c r="MSS91" s="853"/>
      <c r="MST91" s="853"/>
      <c r="MSU91" s="853"/>
      <c r="MSV91" s="853"/>
      <c r="MSW91" s="853"/>
      <c r="MSX91" s="853"/>
      <c r="MSY91" s="853"/>
      <c r="MSZ91" s="853"/>
      <c r="MTA91" s="853"/>
      <c r="MTB91" s="853"/>
      <c r="MTC91" s="853"/>
      <c r="MTD91" s="853"/>
      <c r="MTE91" s="853"/>
      <c r="MTF91" s="853"/>
      <c r="MTG91" s="853"/>
      <c r="MTH91" s="853"/>
      <c r="MTI91" s="853"/>
      <c r="MTJ91" s="853"/>
      <c r="MTK91" s="853"/>
      <c r="MTL91" s="853"/>
      <c r="MTM91" s="853"/>
      <c r="MTN91" s="853"/>
      <c r="MTO91" s="853"/>
      <c r="MTP91" s="853"/>
      <c r="MTQ91" s="853"/>
      <c r="MTR91" s="853"/>
      <c r="MTS91" s="853"/>
      <c r="MTT91" s="853"/>
      <c r="MTU91" s="853"/>
      <c r="MTV91" s="853"/>
      <c r="MTW91" s="853"/>
      <c r="MTX91" s="853"/>
      <c r="MTY91" s="853"/>
      <c r="MTZ91" s="853"/>
      <c r="MUA91" s="853"/>
      <c r="MUB91" s="853"/>
      <c r="MUC91" s="853"/>
      <c r="MUD91" s="853"/>
      <c r="MUE91" s="853"/>
      <c r="MUF91" s="853"/>
      <c r="MUG91" s="853"/>
      <c r="MUH91" s="853"/>
      <c r="MUI91" s="853"/>
      <c r="MUJ91" s="853"/>
      <c r="MUK91" s="853"/>
      <c r="MUL91" s="853"/>
      <c r="MUM91" s="853"/>
      <c r="MUN91" s="853"/>
      <c r="MUO91" s="853"/>
      <c r="MUP91" s="853"/>
      <c r="MUQ91" s="853"/>
      <c r="MUR91" s="853"/>
      <c r="MUS91" s="853"/>
      <c r="MUT91" s="853"/>
      <c r="MUU91" s="853"/>
      <c r="MUV91" s="853"/>
      <c r="MUW91" s="853"/>
      <c r="MUX91" s="853"/>
      <c r="MUY91" s="853"/>
      <c r="MUZ91" s="853"/>
      <c r="MVA91" s="853"/>
      <c r="MVB91" s="853"/>
      <c r="MVC91" s="853"/>
      <c r="MVD91" s="853"/>
      <c r="MVE91" s="853"/>
      <c r="MVF91" s="853"/>
      <c r="MVG91" s="853"/>
      <c r="MVH91" s="853"/>
      <c r="MVI91" s="853"/>
      <c r="MVJ91" s="853"/>
      <c r="MVK91" s="853"/>
      <c r="MVL91" s="853"/>
      <c r="MVM91" s="853"/>
      <c r="MVN91" s="853"/>
      <c r="MVO91" s="853"/>
      <c r="MVP91" s="853"/>
      <c r="MVQ91" s="853"/>
      <c r="MVR91" s="853"/>
      <c r="MVS91" s="853"/>
      <c r="MVT91" s="853"/>
      <c r="MVU91" s="853"/>
      <c r="MVV91" s="853"/>
      <c r="MVW91" s="853"/>
      <c r="MVX91" s="853"/>
      <c r="MVY91" s="853"/>
      <c r="MVZ91" s="853"/>
      <c r="MWA91" s="853"/>
      <c r="MWB91" s="853"/>
      <c r="MWC91" s="853"/>
      <c r="MWD91" s="853"/>
      <c r="MWE91" s="853"/>
      <c r="MWF91" s="853"/>
      <c r="MWG91" s="853"/>
      <c r="MWH91" s="853"/>
      <c r="MWI91" s="853"/>
      <c r="MWJ91" s="853"/>
      <c r="MWK91" s="853"/>
      <c r="MWL91" s="853"/>
      <c r="MWM91" s="853"/>
      <c r="MWN91" s="853"/>
      <c r="MWO91" s="853"/>
      <c r="MWP91" s="853"/>
      <c r="MWQ91" s="853"/>
      <c r="MWR91" s="853"/>
      <c r="MWS91" s="853"/>
      <c r="MWT91" s="853"/>
      <c r="MWU91" s="853"/>
      <c r="MWV91" s="853"/>
      <c r="MWW91" s="853"/>
      <c r="MWX91" s="853"/>
      <c r="MWY91" s="853"/>
      <c r="MWZ91" s="853"/>
      <c r="MXA91" s="853"/>
      <c r="MXB91" s="853"/>
      <c r="MXC91" s="853"/>
      <c r="MXD91" s="853"/>
      <c r="MXE91" s="853"/>
      <c r="MXF91" s="853"/>
      <c r="MXG91" s="853"/>
      <c r="MXH91" s="853"/>
      <c r="MXI91" s="853"/>
      <c r="MXJ91" s="853"/>
      <c r="MXK91" s="853"/>
      <c r="MXL91" s="853"/>
      <c r="MXM91" s="853"/>
      <c r="MXN91" s="853"/>
      <c r="MXO91" s="853"/>
      <c r="MXP91" s="853"/>
      <c r="MXQ91" s="853"/>
      <c r="MXR91" s="853"/>
      <c r="MXS91" s="853"/>
      <c r="MXT91" s="853"/>
      <c r="MXU91" s="853"/>
      <c r="MXV91" s="853"/>
      <c r="MXW91" s="853"/>
      <c r="MXX91" s="853"/>
      <c r="MXY91" s="853"/>
      <c r="MXZ91" s="853"/>
      <c r="MYA91" s="853"/>
      <c r="MYB91" s="853"/>
      <c r="MYC91" s="853"/>
      <c r="MYD91" s="853"/>
      <c r="MYE91" s="853"/>
      <c r="MYF91" s="853"/>
      <c r="MYG91" s="853"/>
      <c r="MYH91" s="853"/>
      <c r="MYI91" s="853"/>
      <c r="MYJ91" s="853"/>
      <c r="MYK91" s="853"/>
      <c r="MYL91" s="853"/>
      <c r="MYM91" s="853"/>
      <c r="MYN91" s="853"/>
      <c r="MYO91" s="853"/>
      <c r="MYP91" s="853"/>
      <c r="MYQ91" s="853"/>
      <c r="MYR91" s="853"/>
      <c r="MYS91" s="853"/>
      <c r="MYT91" s="853"/>
      <c r="MYU91" s="853"/>
      <c r="MYV91" s="853"/>
      <c r="MYW91" s="853"/>
      <c r="MYX91" s="853"/>
      <c r="MYY91" s="853"/>
      <c r="MYZ91" s="853"/>
      <c r="MZA91" s="853"/>
      <c r="MZB91" s="853"/>
      <c r="MZC91" s="853"/>
      <c r="MZD91" s="853"/>
      <c r="MZE91" s="853"/>
      <c r="MZF91" s="853"/>
      <c r="MZG91" s="853"/>
      <c r="MZH91" s="853"/>
      <c r="MZI91" s="853"/>
      <c r="MZJ91" s="853"/>
      <c r="MZK91" s="853"/>
      <c r="MZL91" s="853"/>
      <c r="MZM91" s="853"/>
      <c r="MZN91" s="853"/>
      <c r="MZO91" s="853"/>
      <c r="MZP91" s="853"/>
      <c r="MZQ91" s="853"/>
      <c r="MZR91" s="853"/>
      <c r="MZS91" s="853"/>
      <c r="MZT91" s="853"/>
      <c r="MZU91" s="853"/>
      <c r="MZV91" s="853"/>
      <c r="MZW91" s="853"/>
      <c r="MZX91" s="853"/>
      <c r="MZY91" s="853"/>
      <c r="MZZ91" s="853"/>
      <c r="NAA91" s="853"/>
      <c r="NAB91" s="853"/>
      <c r="NAC91" s="853"/>
      <c r="NAD91" s="853"/>
      <c r="NAE91" s="853"/>
      <c r="NAF91" s="853"/>
      <c r="NAG91" s="853"/>
      <c r="NAH91" s="853"/>
      <c r="NAI91" s="853"/>
      <c r="NAJ91" s="853"/>
      <c r="NAK91" s="853"/>
      <c r="NAL91" s="853"/>
      <c r="NAM91" s="853"/>
      <c r="NAN91" s="853"/>
      <c r="NAO91" s="853"/>
      <c r="NAP91" s="853"/>
      <c r="NAQ91" s="853"/>
      <c r="NAR91" s="853"/>
      <c r="NAS91" s="853"/>
      <c r="NAT91" s="853"/>
      <c r="NAU91" s="853"/>
      <c r="NAV91" s="853"/>
      <c r="NAW91" s="853"/>
      <c r="NAX91" s="853"/>
      <c r="NAY91" s="853"/>
      <c r="NAZ91" s="853"/>
      <c r="NBA91" s="853"/>
      <c r="NBB91" s="853"/>
      <c r="NBC91" s="853"/>
      <c r="NBD91" s="853"/>
      <c r="NBE91" s="853"/>
      <c r="NBF91" s="853"/>
      <c r="NBG91" s="853"/>
      <c r="NBH91" s="853"/>
      <c r="NBI91" s="853"/>
      <c r="NBJ91" s="853"/>
      <c r="NBK91" s="853"/>
      <c r="NBL91" s="853"/>
      <c r="NBM91" s="853"/>
      <c r="NBN91" s="853"/>
      <c r="NBO91" s="853"/>
      <c r="NBP91" s="853"/>
      <c r="NBQ91" s="853"/>
      <c r="NBR91" s="853"/>
      <c r="NBS91" s="853"/>
      <c r="NBT91" s="853"/>
      <c r="NBU91" s="853"/>
      <c r="NBV91" s="853"/>
      <c r="NBW91" s="853"/>
      <c r="NBX91" s="853"/>
      <c r="NBY91" s="853"/>
      <c r="NBZ91" s="853"/>
      <c r="NCA91" s="853"/>
      <c r="NCB91" s="853"/>
      <c r="NCC91" s="853"/>
      <c r="NCD91" s="853"/>
      <c r="NCE91" s="853"/>
      <c r="NCF91" s="853"/>
      <c r="NCG91" s="853"/>
      <c r="NCH91" s="853"/>
      <c r="NCI91" s="853"/>
      <c r="NCJ91" s="853"/>
      <c r="NCK91" s="853"/>
      <c r="NCL91" s="853"/>
      <c r="NCM91" s="853"/>
      <c r="NCN91" s="853"/>
      <c r="NCO91" s="853"/>
      <c r="NCP91" s="853"/>
      <c r="NCQ91" s="853"/>
      <c r="NCR91" s="853"/>
      <c r="NCS91" s="853"/>
      <c r="NCT91" s="853"/>
      <c r="NCU91" s="853"/>
      <c r="NCV91" s="853"/>
      <c r="NCW91" s="853"/>
      <c r="NCX91" s="853"/>
      <c r="NCY91" s="853"/>
      <c r="NCZ91" s="853"/>
      <c r="NDA91" s="853"/>
      <c r="NDB91" s="853"/>
      <c r="NDC91" s="853"/>
      <c r="NDD91" s="853"/>
      <c r="NDE91" s="853"/>
      <c r="NDF91" s="853"/>
      <c r="NDG91" s="853"/>
      <c r="NDH91" s="853"/>
      <c r="NDI91" s="853"/>
      <c r="NDJ91" s="853"/>
      <c r="NDK91" s="853"/>
      <c r="NDL91" s="853"/>
      <c r="NDM91" s="853"/>
      <c r="NDN91" s="853"/>
      <c r="NDO91" s="853"/>
      <c r="NDP91" s="853"/>
      <c r="NDQ91" s="853"/>
      <c r="NDR91" s="853"/>
      <c r="NDS91" s="853"/>
      <c r="NDT91" s="853"/>
      <c r="NDU91" s="853"/>
      <c r="NDV91" s="853"/>
      <c r="NDW91" s="853"/>
      <c r="NDX91" s="853"/>
      <c r="NDY91" s="853"/>
      <c r="NDZ91" s="853"/>
      <c r="NEA91" s="853"/>
      <c r="NEB91" s="853"/>
      <c r="NEC91" s="853"/>
      <c r="NED91" s="853"/>
      <c r="NEE91" s="853"/>
      <c r="NEF91" s="853"/>
      <c r="NEG91" s="853"/>
      <c r="NEH91" s="853"/>
      <c r="NEI91" s="853"/>
      <c r="NEJ91" s="853"/>
      <c r="NEK91" s="853"/>
      <c r="NEL91" s="853"/>
      <c r="NEM91" s="853"/>
      <c r="NEN91" s="853"/>
      <c r="NEO91" s="853"/>
      <c r="NEP91" s="853"/>
      <c r="NEQ91" s="853"/>
      <c r="NER91" s="853"/>
      <c r="NES91" s="853"/>
      <c r="NET91" s="853"/>
      <c r="NEU91" s="853"/>
      <c r="NEV91" s="853"/>
      <c r="NEW91" s="853"/>
      <c r="NEX91" s="853"/>
      <c r="NEY91" s="853"/>
      <c r="NEZ91" s="853"/>
      <c r="NFA91" s="853"/>
      <c r="NFB91" s="853"/>
      <c r="NFC91" s="853"/>
      <c r="NFD91" s="853"/>
      <c r="NFE91" s="853"/>
      <c r="NFF91" s="853"/>
      <c r="NFG91" s="853"/>
      <c r="NFH91" s="853"/>
      <c r="NFI91" s="853"/>
      <c r="NFJ91" s="853"/>
      <c r="NFK91" s="853"/>
      <c r="NFL91" s="853"/>
      <c r="NFM91" s="853"/>
      <c r="NFN91" s="853"/>
      <c r="NFO91" s="853"/>
      <c r="NFP91" s="853"/>
      <c r="NFQ91" s="853"/>
      <c r="NFR91" s="853"/>
      <c r="NFS91" s="853"/>
      <c r="NFT91" s="853"/>
      <c r="NFU91" s="853"/>
      <c r="NFV91" s="853"/>
      <c r="NFW91" s="853"/>
      <c r="NFX91" s="853"/>
      <c r="NFY91" s="853"/>
      <c r="NFZ91" s="853"/>
      <c r="NGA91" s="853"/>
      <c r="NGB91" s="853"/>
      <c r="NGC91" s="853"/>
      <c r="NGD91" s="853"/>
      <c r="NGE91" s="853"/>
      <c r="NGF91" s="853"/>
      <c r="NGG91" s="853"/>
      <c r="NGH91" s="853"/>
      <c r="NGI91" s="853"/>
      <c r="NGJ91" s="853"/>
      <c r="NGK91" s="853"/>
      <c r="NGL91" s="853"/>
      <c r="NGM91" s="853"/>
      <c r="NGN91" s="853"/>
      <c r="NGO91" s="853"/>
      <c r="NGP91" s="853"/>
      <c r="NGQ91" s="853"/>
      <c r="NGR91" s="853"/>
      <c r="NGS91" s="853"/>
      <c r="NGT91" s="853"/>
      <c r="NGU91" s="853"/>
      <c r="NGV91" s="853"/>
      <c r="NGW91" s="853"/>
      <c r="NGX91" s="853"/>
      <c r="NGY91" s="853"/>
      <c r="NGZ91" s="853"/>
      <c r="NHA91" s="853"/>
      <c r="NHB91" s="853"/>
      <c r="NHC91" s="853"/>
      <c r="NHD91" s="853"/>
      <c r="NHE91" s="853"/>
      <c r="NHF91" s="853"/>
      <c r="NHG91" s="853"/>
      <c r="NHH91" s="853"/>
      <c r="NHI91" s="853"/>
      <c r="NHJ91" s="853"/>
      <c r="NHK91" s="853"/>
      <c r="NHL91" s="853"/>
      <c r="NHM91" s="853"/>
      <c r="NHN91" s="853"/>
      <c r="NHO91" s="853"/>
      <c r="NHP91" s="853"/>
      <c r="NHQ91" s="853"/>
      <c r="NHR91" s="853"/>
      <c r="NHS91" s="853"/>
      <c r="NHT91" s="853"/>
      <c r="NHU91" s="853"/>
      <c r="NHV91" s="853"/>
      <c r="NHW91" s="853"/>
      <c r="NHX91" s="853"/>
      <c r="NHY91" s="853"/>
      <c r="NHZ91" s="853"/>
      <c r="NIA91" s="853"/>
      <c r="NIB91" s="853"/>
      <c r="NIC91" s="853"/>
      <c r="NID91" s="853"/>
      <c r="NIE91" s="853"/>
      <c r="NIF91" s="853"/>
      <c r="NIG91" s="853"/>
      <c r="NIH91" s="853"/>
      <c r="NII91" s="853"/>
      <c r="NIJ91" s="853"/>
      <c r="NIK91" s="853"/>
      <c r="NIL91" s="853"/>
      <c r="NIM91" s="853"/>
      <c r="NIN91" s="853"/>
      <c r="NIO91" s="853"/>
      <c r="NIP91" s="853"/>
      <c r="NIQ91" s="853"/>
      <c r="NIR91" s="853"/>
      <c r="NIS91" s="853"/>
      <c r="NIT91" s="853"/>
      <c r="NIU91" s="853"/>
      <c r="NIV91" s="853"/>
      <c r="NIW91" s="853"/>
      <c r="NIX91" s="853"/>
      <c r="NIY91" s="853"/>
      <c r="NIZ91" s="853"/>
      <c r="NJA91" s="853"/>
      <c r="NJB91" s="853"/>
      <c r="NJC91" s="853"/>
      <c r="NJD91" s="853"/>
      <c r="NJE91" s="853"/>
      <c r="NJF91" s="853"/>
      <c r="NJG91" s="853"/>
      <c r="NJH91" s="853"/>
      <c r="NJI91" s="853"/>
      <c r="NJJ91" s="853"/>
      <c r="NJK91" s="853"/>
      <c r="NJL91" s="853"/>
      <c r="NJM91" s="853"/>
      <c r="NJN91" s="853"/>
      <c r="NJO91" s="853"/>
      <c r="NJP91" s="853"/>
      <c r="NJQ91" s="853"/>
      <c r="NJR91" s="853"/>
      <c r="NJS91" s="853"/>
      <c r="NJT91" s="853"/>
      <c r="NJU91" s="853"/>
      <c r="NJV91" s="853"/>
      <c r="NJW91" s="853"/>
      <c r="NJX91" s="853"/>
      <c r="NJY91" s="853"/>
      <c r="NJZ91" s="853"/>
      <c r="NKA91" s="853"/>
      <c r="NKB91" s="853"/>
      <c r="NKC91" s="853"/>
      <c r="NKD91" s="853"/>
      <c r="NKE91" s="853"/>
      <c r="NKF91" s="853"/>
      <c r="NKG91" s="853"/>
      <c r="NKH91" s="853"/>
      <c r="NKI91" s="853"/>
      <c r="NKJ91" s="853"/>
      <c r="NKK91" s="853"/>
      <c r="NKL91" s="853"/>
      <c r="NKM91" s="853"/>
      <c r="NKN91" s="853"/>
      <c r="NKO91" s="853"/>
      <c r="NKP91" s="853"/>
      <c r="NKQ91" s="853"/>
      <c r="NKR91" s="853"/>
      <c r="NKS91" s="853"/>
      <c r="NKT91" s="853"/>
      <c r="NKU91" s="853"/>
      <c r="NKV91" s="853"/>
      <c r="NKW91" s="853"/>
      <c r="NKX91" s="853"/>
      <c r="NKY91" s="853"/>
      <c r="NKZ91" s="853"/>
      <c r="NLA91" s="853"/>
      <c r="NLB91" s="853"/>
      <c r="NLC91" s="853"/>
      <c r="NLD91" s="853"/>
      <c r="NLE91" s="853"/>
      <c r="NLF91" s="853"/>
      <c r="NLG91" s="853"/>
      <c r="NLH91" s="853"/>
      <c r="NLI91" s="853"/>
      <c r="NLJ91" s="853"/>
      <c r="NLK91" s="853"/>
      <c r="NLL91" s="853"/>
      <c r="NLM91" s="853"/>
      <c r="NLN91" s="853"/>
      <c r="NLO91" s="853"/>
      <c r="NLP91" s="853"/>
      <c r="NLQ91" s="853"/>
      <c r="NLR91" s="853"/>
      <c r="NLS91" s="853"/>
      <c r="NLT91" s="853"/>
      <c r="NLU91" s="853"/>
      <c r="NLV91" s="853"/>
      <c r="NLW91" s="853"/>
      <c r="NLX91" s="853"/>
      <c r="NLY91" s="853"/>
      <c r="NLZ91" s="853"/>
      <c r="NMA91" s="853"/>
      <c r="NMB91" s="853"/>
      <c r="NMC91" s="853"/>
      <c r="NMD91" s="853"/>
      <c r="NME91" s="853"/>
      <c r="NMF91" s="853"/>
      <c r="NMG91" s="853"/>
      <c r="NMH91" s="853"/>
      <c r="NMI91" s="853"/>
      <c r="NMJ91" s="853"/>
      <c r="NMK91" s="853"/>
      <c r="NML91" s="853"/>
      <c r="NMM91" s="853"/>
      <c r="NMN91" s="853"/>
      <c r="NMO91" s="853"/>
      <c r="NMP91" s="853"/>
      <c r="NMQ91" s="853"/>
      <c r="NMR91" s="853"/>
      <c r="NMS91" s="853"/>
      <c r="NMT91" s="853"/>
      <c r="NMU91" s="853"/>
      <c r="NMV91" s="853"/>
      <c r="NMW91" s="853"/>
      <c r="NMX91" s="853"/>
      <c r="NMY91" s="853"/>
      <c r="NMZ91" s="853"/>
      <c r="NNA91" s="853"/>
      <c r="NNB91" s="853"/>
      <c r="NNC91" s="853"/>
      <c r="NND91" s="853"/>
      <c r="NNE91" s="853"/>
      <c r="NNF91" s="853"/>
      <c r="NNG91" s="853"/>
      <c r="NNH91" s="853"/>
      <c r="NNI91" s="853"/>
      <c r="NNJ91" s="853"/>
      <c r="NNK91" s="853"/>
      <c r="NNL91" s="853"/>
      <c r="NNM91" s="853"/>
      <c r="NNN91" s="853"/>
      <c r="NNO91" s="853"/>
      <c r="NNP91" s="853"/>
      <c r="NNQ91" s="853"/>
      <c r="NNR91" s="853"/>
      <c r="NNS91" s="853"/>
      <c r="NNT91" s="853"/>
      <c r="NNU91" s="853"/>
      <c r="NNV91" s="853"/>
      <c r="NNW91" s="853"/>
      <c r="NNX91" s="853"/>
      <c r="NNY91" s="853"/>
      <c r="NNZ91" s="853"/>
      <c r="NOA91" s="853"/>
      <c r="NOB91" s="853"/>
      <c r="NOC91" s="853"/>
      <c r="NOD91" s="853"/>
      <c r="NOE91" s="853"/>
      <c r="NOF91" s="853"/>
      <c r="NOG91" s="853"/>
      <c r="NOH91" s="853"/>
      <c r="NOI91" s="853"/>
      <c r="NOJ91" s="853"/>
      <c r="NOK91" s="853"/>
      <c r="NOL91" s="853"/>
      <c r="NOM91" s="853"/>
      <c r="NON91" s="853"/>
      <c r="NOO91" s="853"/>
      <c r="NOP91" s="853"/>
      <c r="NOQ91" s="853"/>
      <c r="NOR91" s="853"/>
      <c r="NOS91" s="853"/>
      <c r="NOT91" s="853"/>
      <c r="NOU91" s="853"/>
      <c r="NOV91" s="853"/>
      <c r="NOW91" s="853"/>
      <c r="NOX91" s="853"/>
      <c r="NOY91" s="853"/>
      <c r="NOZ91" s="853"/>
      <c r="NPA91" s="853"/>
      <c r="NPB91" s="853"/>
      <c r="NPC91" s="853"/>
      <c r="NPD91" s="853"/>
      <c r="NPE91" s="853"/>
      <c r="NPF91" s="853"/>
      <c r="NPG91" s="853"/>
      <c r="NPH91" s="853"/>
      <c r="NPI91" s="853"/>
      <c r="NPJ91" s="853"/>
      <c r="NPK91" s="853"/>
      <c r="NPL91" s="853"/>
      <c r="NPM91" s="853"/>
      <c r="NPN91" s="853"/>
      <c r="NPO91" s="853"/>
      <c r="NPP91" s="853"/>
      <c r="NPQ91" s="853"/>
      <c r="NPR91" s="853"/>
      <c r="NPS91" s="853"/>
      <c r="NPT91" s="853"/>
      <c r="NPU91" s="853"/>
      <c r="NPV91" s="853"/>
      <c r="NPW91" s="853"/>
      <c r="NPX91" s="853"/>
      <c r="NPY91" s="853"/>
      <c r="NPZ91" s="853"/>
      <c r="NQA91" s="853"/>
      <c r="NQB91" s="853"/>
      <c r="NQC91" s="853"/>
      <c r="NQD91" s="853"/>
      <c r="NQE91" s="853"/>
      <c r="NQF91" s="853"/>
      <c r="NQG91" s="853"/>
      <c r="NQH91" s="853"/>
      <c r="NQI91" s="853"/>
      <c r="NQJ91" s="853"/>
      <c r="NQK91" s="853"/>
      <c r="NQL91" s="853"/>
      <c r="NQM91" s="853"/>
      <c r="NQN91" s="853"/>
      <c r="NQO91" s="853"/>
      <c r="NQP91" s="853"/>
      <c r="NQQ91" s="853"/>
      <c r="NQR91" s="853"/>
      <c r="NQS91" s="853"/>
      <c r="NQT91" s="853"/>
      <c r="NQU91" s="853"/>
      <c r="NQV91" s="853"/>
      <c r="NQW91" s="853"/>
      <c r="NQX91" s="853"/>
      <c r="NQY91" s="853"/>
      <c r="NQZ91" s="853"/>
      <c r="NRA91" s="853"/>
      <c r="NRB91" s="853"/>
      <c r="NRC91" s="853"/>
      <c r="NRD91" s="853"/>
      <c r="NRE91" s="853"/>
      <c r="NRF91" s="853"/>
      <c r="NRG91" s="853"/>
      <c r="NRH91" s="853"/>
      <c r="NRI91" s="853"/>
      <c r="NRJ91" s="853"/>
      <c r="NRK91" s="853"/>
      <c r="NRL91" s="853"/>
      <c r="NRM91" s="853"/>
      <c r="NRN91" s="853"/>
      <c r="NRO91" s="853"/>
      <c r="NRP91" s="853"/>
      <c r="NRQ91" s="853"/>
      <c r="NRR91" s="853"/>
      <c r="NRS91" s="853"/>
      <c r="NRT91" s="853"/>
      <c r="NRU91" s="853"/>
      <c r="NRV91" s="853"/>
      <c r="NRW91" s="853"/>
      <c r="NRX91" s="853"/>
      <c r="NRY91" s="853"/>
      <c r="NRZ91" s="853"/>
      <c r="NSA91" s="853"/>
      <c r="NSB91" s="853"/>
      <c r="NSC91" s="853"/>
      <c r="NSD91" s="853"/>
      <c r="NSE91" s="853"/>
      <c r="NSF91" s="853"/>
      <c r="NSG91" s="853"/>
      <c r="NSH91" s="853"/>
      <c r="NSI91" s="853"/>
      <c r="NSJ91" s="853"/>
      <c r="NSK91" s="853"/>
      <c r="NSL91" s="853"/>
      <c r="NSM91" s="853"/>
      <c r="NSN91" s="853"/>
      <c r="NSO91" s="853"/>
      <c r="NSP91" s="853"/>
      <c r="NSQ91" s="853"/>
      <c r="NSR91" s="853"/>
      <c r="NSS91" s="853"/>
      <c r="NST91" s="853"/>
      <c r="NSU91" s="853"/>
      <c r="NSV91" s="853"/>
      <c r="NSW91" s="853"/>
      <c r="NSX91" s="853"/>
      <c r="NSY91" s="853"/>
      <c r="NSZ91" s="853"/>
      <c r="NTA91" s="853"/>
      <c r="NTB91" s="853"/>
      <c r="NTC91" s="853"/>
      <c r="NTD91" s="853"/>
      <c r="NTE91" s="853"/>
      <c r="NTF91" s="853"/>
      <c r="NTG91" s="853"/>
      <c r="NTH91" s="853"/>
      <c r="NTI91" s="853"/>
      <c r="NTJ91" s="853"/>
      <c r="NTK91" s="853"/>
      <c r="NTL91" s="853"/>
      <c r="NTM91" s="853"/>
      <c r="NTN91" s="853"/>
      <c r="NTO91" s="853"/>
      <c r="NTP91" s="853"/>
      <c r="NTQ91" s="853"/>
      <c r="NTR91" s="853"/>
      <c r="NTS91" s="853"/>
      <c r="NTT91" s="853"/>
      <c r="NTU91" s="853"/>
      <c r="NTV91" s="853"/>
      <c r="NTW91" s="853"/>
      <c r="NTX91" s="853"/>
      <c r="NTY91" s="853"/>
      <c r="NTZ91" s="853"/>
      <c r="NUA91" s="853"/>
      <c r="NUB91" s="853"/>
      <c r="NUC91" s="853"/>
      <c r="NUD91" s="853"/>
      <c r="NUE91" s="853"/>
      <c r="NUF91" s="853"/>
      <c r="NUG91" s="853"/>
      <c r="NUH91" s="853"/>
      <c r="NUI91" s="853"/>
      <c r="NUJ91" s="853"/>
      <c r="NUK91" s="853"/>
      <c r="NUL91" s="853"/>
      <c r="NUM91" s="853"/>
      <c r="NUN91" s="853"/>
      <c r="NUO91" s="853"/>
      <c r="NUP91" s="853"/>
      <c r="NUQ91" s="853"/>
      <c r="NUR91" s="853"/>
      <c r="NUS91" s="853"/>
      <c r="NUT91" s="853"/>
      <c r="NUU91" s="853"/>
      <c r="NUV91" s="853"/>
      <c r="NUW91" s="853"/>
      <c r="NUX91" s="853"/>
      <c r="NUY91" s="853"/>
      <c r="NUZ91" s="853"/>
      <c r="NVA91" s="853"/>
      <c r="NVB91" s="853"/>
      <c r="NVC91" s="853"/>
      <c r="NVD91" s="853"/>
      <c r="NVE91" s="853"/>
      <c r="NVF91" s="853"/>
      <c r="NVG91" s="853"/>
      <c r="NVH91" s="853"/>
      <c r="NVI91" s="853"/>
      <c r="NVJ91" s="853"/>
      <c r="NVK91" s="853"/>
      <c r="NVL91" s="853"/>
      <c r="NVM91" s="853"/>
      <c r="NVN91" s="853"/>
      <c r="NVO91" s="853"/>
      <c r="NVP91" s="853"/>
      <c r="NVQ91" s="853"/>
      <c r="NVR91" s="853"/>
      <c r="NVS91" s="853"/>
      <c r="NVT91" s="853"/>
      <c r="NVU91" s="853"/>
      <c r="NVV91" s="853"/>
      <c r="NVW91" s="853"/>
      <c r="NVX91" s="853"/>
      <c r="NVY91" s="853"/>
      <c r="NVZ91" s="853"/>
      <c r="NWA91" s="853"/>
      <c r="NWB91" s="853"/>
      <c r="NWC91" s="853"/>
      <c r="NWD91" s="853"/>
      <c r="NWE91" s="853"/>
      <c r="NWF91" s="853"/>
      <c r="NWG91" s="853"/>
      <c r="NWH91" s="853"/>
      <c r="NWI91" s="853"/>
      <c r="NWJ91" s="853"/>
      <c r="NWK91" s="853"/>
      <c r="NWL91" s="853"/>
      <c r="NWM91" s="853"/>
      <c r="NWN91" s="853"/>
      <c r="NWO91" s="853"/>
      <c r="NWP91" s="853"/>
      <c r="NWQ91" s="853"/>
      <c r="NWR91" s="853"/>
      <c r="NWS91" s="853"/>
      <c r="NWT91" s="853"/>
      <c r="NWU91" s="853"/>
      <c r="NWV91" s="853"/>
      <c r="NWW91" s="853"/>
      <c r="NWX91" s="853"/>
      <c r="NWY91" s="853"/>
      <c r="NWZ91" s="853"/>
      <c r="NXA91" s="853"/>
      <c r="NXB91" s="853"/>
      <c r="NXC91" s="853"/>
      <c r="NXD91" s="853"/>
      <c r="NXE91" s="853"/>
      <c r="NXF91" s="853"/>
      <c r="NXG91" s="853"/>
      <c r="NXH91" s="853"/>
      <c r="NXI91" s="853"/>
      <c r="NXJ91" s="853"/>
      <c r="NXK91" s="853"/>
      <c r="NXL91" s="853"/>
      <c r="NXM91" s="853"/>
      <c r="NXN91" s="853"/>
      <c r="NXO91" s="853"/>
      <c r="NXP91" s="853"/>
      <c r="NXQ91" s="853"/>
      <c r="NXR91" s="853"/>
      <c r="NXS91" s="853"/>
      <c r="NXT91" s="853"/>
      <c r="NXU91" s="853"/>
      <c r="NXV91" s="853"/>
      <c r="NXW91" s="853"/>
      <c r="NXX91" s="853"/>
      <c r="NXY91" s="853"/>
      <c r="NXZ91" s="853"/>
      <c r="NYA91" s="853"/>
      <c r="NYB91" s="853"/>
      <c r="NYC91" s="853"/>
      <c r="NYD91" s="853"/>
      <c r="NYE91" s="853"/>
      <c r="NYF91" s="853"/>
      <c r="NYG91" s="853"/>
      <c r="NYH91" s="853"/>
      <c r="NYI91" s="853"/>
      <c r="NYJ91" s="853"/>
      <c r="NYK91" s="853"/>
      <c r="NYL91" s="853"/>
      <c r="NYM91" s="853"/>
      <c r="NYN91" s="853"/>
      <c r="NYO91" s="853"/>
      <c r="NYP91" s="853"/>
      <c r="NYQ91" s="853"/>
      <c r="NYR91" s="853"/>
      <c r="NYS91" s="853"/>
      <c r="NYT91" s="853"/>
      <c r="NYU91" s="853"/>
      <c r="NYV91" s="853"/>
      <c r="NYW91" s="853"/>
      <c r="NYX91" s="853"/>
      <c r="NYY91" s="853"/>
      <c r="NYZ91" s="853"/>
      <c r="NZA91" s="853"/>
      <c r="NZB91" s="853"/>
      <c r="NZC91" s="853"/>
      <c r="NZD91" s="853"/>
      <c r="NZE91" s="853"/>
      <c r="NZF91" s="853"/>
      <c r="NZG91" s="853"/>
      <c r="NZH91" s="853"/>
      <c r="NZI91" s="853"/>
      <c r="NZJ91" s="853"/>
      <c r="NZK91" s="853"/>
      <c r="NZL91" s="853"/>
      <c r="NZM91" s="853"/>
      <c r="NZN91" s="853"/>
      <c r="NZO91" s="853"/>
      <c r="NZP91" s="853"/>
      <c r="NZQ91" s="853"/>
      <c r="NZR91" s="853"/>
      <c r="NZS91" s="853"/>
      <c r="NZT91" s="853"/>
      <c r="NZU91" s="853"/>
      <c r="NZV91" s="853"/>
      <c r="NZW91" s="853"/>
      <c r="NZX91" s="853"/>
      <c r="NZY91" s="853"/>
      <c r="NZZ91" s="853"/>
      <c r="OAA91" s="853"/>
      <c r="OAB91" s="853"/>
      <c r="OAC91" s="853"/>
      <c r="OAD91" s="853"/>
      <c r="OAE91" s="853"/>
      <c r="OAF91" s="853"/>
      <c r="OAG91" s="853"/>
      <c r="OAH91" s="853"/>
      <c r="OAI91" s="853"/>
      <c r="OAJ91" s="853"/>
      <c r="OAK91" s="853"/>
      <c r="OAL91" s="853"/>
      <c r="OAM91" s="853"/>
      <c r="OAN91" s="853"/>
      <c r="OAO91" s="853"/>
      <c r="OAP91" s="853"/>
      <c r="OAQ91" s="853"/>
      <c r="OAR91" s="853"/>
      <c r="OAS91" s="853"/>
      <c r="OAT91" s="853"/>
      <c r="OAU91" s="853"/>
      <c r="OAV91" s="853"/>
      <c r="OAW91" s="853"/>
      <c r="OAX91" s="853"/>
      <c r="OAY91" s="853"/>
      <c r="OAZ91" s="853"/>
      <c r="OBA91" s="853"/>
      <c r="OBB91" s="853"/>
      <c r="OBC91" s="853"/>
      <c r="OBD91" s="853"/>
      <c r="OBE91" s="853"/>
      <c r="OBF91" s="853"/>
      <c r="OBG91" s="853"/>
      <c r="OBH91" s="853"/>
      <c r="OBI91" s="853"/>
      <c r="OBJ91" s="853"/>
      <c r="OBK91" s="853"/>
      <c r="OBL91" s="853"/>
      <c r="OBM91" s="853"/>
      <c r="OBN91" s="853"/>
      <c r="OBO91" s="853"/>
      <c r="OBP91" s="853"/>
      <c r="OBQ91" s="853"/>
      <c r="OBR91" s="853"/>
      <c r="OBS91" s="853"/>
      <c r="OBT91" s="853"/>
      <c r="OBU91" s="853"/>
      <c r="OBV91" s="853"/>
      <c r="OBW91" s="853"/>
      <c r="OBX91" s="853"/>
      <c r="OBY91" s="853"/>
      <c r="OBZ91" s="853"/>
      <c r="OCA91" s="853"/>
      <c r="OCB91" s="853"/>
      <c r="OCC91" s="853"/>
      <c r="OCD91" s="853"/>
      <c r="OCE91" s="853"/>
      <c r="OCF91" s="853"/>
      <c r="OCG91" s="853"/>
      <c r="OCH91" s="853"/>
      <c r="OCI91" s="853"/>
      <c r="OCJ91" s="853"/>
      <c r="OCK91" s="853"/>
      <c r="OCL91" s="853"/>
      <c r="OCM91" s="853"/>
      <c r="OCN91" s="853"/>
      <c r="OCO91" s="853"/>
      <c r="OCP91" s="853"/>
      <c r="OCQ91" s="853"/>
      <c r="OCR91" s="853"/>
      <c r="OCS91" s="853"/>
      <c r="OCT91" s="853"/>
      <c r="OCU91" s="853"/>
      <c r="OCV91" s="853"/>
      <c r="OCW91" s="853"/>
      <c r="OCX91" s="853"/>
      <c r="OCY91" s="853"/>
      <c r="OCZ91" s="853"/>
      <c r="ODA91" s="853"/>
      <c r="ODB91" s="853"/>
      <c r="ODC91" s="853"/>
      <c r="ODD91" s="853"/>
      <c r="ODE91" s="853"/>
      <c r="ODF91" s="853"/>
      <c r="ODG91" s="853"/>
      <c r="ODH91" s="853"/>
      <c r="ODI91" s="853"/>
      <c r="ODJ91" s="853"/>
      <c r="ODK91" s="853"/>
      <c r="ODL91" s="853"/>
      <c r="ODM91" s="853"/>
      <c r="ODN91" s="853"/>
      <c r="ODO91" s="853"/>
      <c r="ODP91" s="853"/>
      <c r="ODQ91" s="853"/>
      <c r="ODR91" s="853"/>
      <c r="ODS91" s="853"/>
      <c r="ODT91" s="853"/>
      <c r="ODU91" s="853"/>
      <c r="ODV91" s="853"/>
      <c r="ODW91" s="853"/>
      <c r="ODX91" s="853"/>
      <c r="ODY91" s="853"/>
      <c r="ODZ91" s="853"/>
      <c r="OEA91" s="853"/>
      <c r="OEB91" s="853"/>
      <c r="OEC91" s="853"/>
      <c r="OED91" s="853"/>
      <c r="OEE91" s="853"/>
      <c r="OEF91" s="853"/>
      <c r="OEG91" s="853"/>
      <c r="OEH91" s="853"/>
      <c r="OEI91" s="853"/>
      <c r="OEJ91" s="853"/>
      <c r="OEK91" s="853"/>
      <c r="OEL91" s="853"/>
      <c r="OEM91" s="853"/>
      <c r="OEN91" s="853"/>
      <c r="OEO91" s="853"/>
      <c r="OEP91" s="853"/>
      <c r="OEQ91" s="853"/>
      <c r="OER91" s="853"/>
      <c r="OES91" s="853"/>
      <c r="OET91" s="853"/>
      <c r="OEU91" s="853"/>
      <c r="OEV91" s="853"/>
      <c r="OEW91" s="853"/>
      <c r="OEX91" s="853"/>
      <c r="OEY91" s="853"/>
      <c r="OEZ91" s="853"/>
      <c r="OFA91" s="853"/>
      <c r="OFB91" s="853"/>
      <c r="OFC91" s="853"/>
      <c r="OFD91" s="853"/>
      <c r="OFE91" s="853"/>
      <c r="OFF91" s="853"/>
      <c r="OFG91" s="853"/>
      <c r="OFH91" s="853"/>
      <c r="OFI91" s="853"/>
      <c r="OFJ91" s="853"/>
      <c r="OFK91" s="853"/>
      <c r="OFL91" s="853"/>
      <c r="OFM91" s="853"/>
      <c r="OFN91" s="853"/>
      <c r="OFO91" s="853"/>
      <c r="OFP91" s="853"/>
      <c r="OFQ91" s="853"/>
      <c r="OFR91" s="853"/>
      <c r="OFS91" s="853"/>
      <c r="OFT91" s="853"/>
      <c r="OFU91" s="853"/>
      <c r="OFV91" s="853"/>
      <c r="OFW91" s="853"/>
      <c r="OFX91" s="853"/>
      <c r="OFY91" s="853"/>
      <c r="OFZ91" s="853"/>
      <c r="OGA91" s="853"/>
      <c r="OGB91" s="853"/>
      <c r="OGC91" s="853"/>
      <c r="OGD91" s="853"/>
      <c r="OGE91" s="853"/>
      <c r="OGF91" s="853"/>
      <c r="OGG91" s="853"/>
      <c r="OGH91" s="853"/>
      <c r="OGI91" s="853"/>
      <c r="OGJ91" s="853"/>
      <c r="OGK91" s="853"/>
      <c r="OGL91" s="853"/>
      <c r="OGM91" s="853"/>
      <c r="OGN91" s="853"/>
      <c r="OGO91" s="853"/>
      <c r="OGP91" s="853"/>
      <c r="OGQ91" s="853"/>
      <c r="OGR91" s="853"/>
      <c r="OGS91" s="853"/>
      <c r="OGT91" s="853"/>
      <c r="OGU91" s="853"/>
      <c r="OGV91" s="853"/>
      <c r="OGW91" s="853"/>
      <c r="OGX91" s="853"/>
      <c r="OGY91" s="853"/>
      <c r="OGZ91" s="853"/>
      <c r="OHA91" s="853"/>
      <c r="OHB91" s="853"/>
      <c r="OHC91" s="853"/>
      <c r="OHD91" s="853"/>
      <c r="OHE91" s="853"/>
      <c r="OHF91" s="853"/>
      <c r="OHG91" s="853"/>
      <c r="OHH91" s="853"/>
      <c r="OHI91" s="853"/>
      <c r="OHJ91" s="853"/>
      <c r="OHK91" s="853"/>
      <c r="OHL91" s="853"/>
      <c r="OHM91" s="853"/>
      <c r="OHN91" s="853"/>
      <c r="OHO91" s="853"/>
      <c r="OHP91" s="853"/>
      <c r="OHQ91" s="853"/>
      <c r="OHR91" s="853"/>
      <c r="OHS91" s="853"/>
      <c r="OHT91" s="853"/>
      <c r="OHU91" s="853"/>
      <c r="OHV91" s="853"/>
      <c r="OHW91" s="853"/>
      <c r="OHX91" s="853"/>
      <c r="OHY91" s="853"/>
      <c r="OHZ91" s="853"/>
      <c r="OIA91" s="853"/>
      <c r="OIB91" s="853"/>
      <c r="OIC91" s="853"/>
      <c r="OID91" s="853"/>
      <c r="OIE91" s="853"/>
      <c r="OIF91" s="853"/>
      <c r="OIG91" s="853"/>
      <c r="OIH91" s="853"/>
      <c r="OII91" s="853"/>
      <c r="OIJ91" s="853"/>
      <c r="OIK91" s="853"/>
      <c r="OIL91" s="853"/>
      <c r="OIM91" s="853"/>
      <c r="OIN91" s="853"/>
      <c r="OIO91" s="853"/>
      <c r="OIP91" s="853"/>
      <c r="OIQ91" s="853"/>
      <c r="OIR91" s="853"/>
      <c r="OIS91" s="853"/>
      <c r="OIT91" s="853"/>
      <c r="OIU91" s="853"/>
      <c r="OIV91" s="853"/>
      <c r="OIW91" s="853"/>
      <c r="OIX91" s="853"/>
      <c r="OIY91" s="853"/>
      <c r="OIZ91" s="853"/>
      <c r="OJA91" s="853"/>
      <c r="OJB91" s="853"/>
      <c r="OJC91" s="853"/>
      <c r="OJD91" s="853"/>
      <c r="OJE91" s="853"/>
      <c r="OJF91" s="853"/>
      <c r="OJG91" s="853"/>
      <c r="OJH91" s="853"/>
      <c r="OJI91" s="853"/>
      <c r="OJJ91" s="853"/>
      <c r="OJK91" s="853"/>
      <c r="OJL91" s="853"/>
      <c r="OJM91" s="853"/>
      <c r="OJN91" s="853"/>
      <c r="OJO91" s="853"/>
      <c r="OJP91" s="853"/>
      <c r="OJQ91" s="853"/>
      <c r="OJR91" s="853"/>
      <c r="OJS91" s="853"/>
      <c r="OJT91" s="853"/>
      <c r="OJU91" s="853"/>
      <c r="OJV91" s="853"/>
      <c r="OJW91" s="853"/>
      <c r="OJX91" s="853"/>
      <c r="OJY91" s="853"/>
      <c r="OJZ91" s="853"/>
      <c r="OKA91" s="853"/>
      <c r="OKB91" s="853"/>
      <c r="OKC91" s="853"/>
      <c r="OKD91" s="853"/>
      <c r="OKE91" s="853"/>
      <c r="OKF91" s="853"/>
      <c r="OKG91" s="853"/>
      <c r="OKH91" s="853"/>
      <c r="OKI91" s="853"/>
      <c r="OKJ91" s="853"/>
      <c r="OKK91" s="853"/>
      <c r="OKL91" s="853"/>
      <c r="OKM91" s="853"/>
      <c r="OKN91" s="853"/>
      <c r="OKO91" s="853"/>
      <c r="OKP91" s="853"/>
      <c r="OKQ91" s="853"/>
      <c r="OKR91" s="853"/>
      <c r="OKS91" s="853"/>
      <c r="OKT91" s="853"/>
      <c r="OKU91" s="853"/>
      <c r="OKV91" s="853"/>
      <c r="OKW91" s="853"/>
      <c r="OKX91" s="853"/>
      <c r="OKY91" s="853"/>
      <c r="OKZ91" s="853"/>
      <c r="OLA91" s="853"/>
      <c r="OLB91" s="853"/>
      <c r="OLC91" s="853"/>
      <c r="OLD91" s="853"/>
      <c r="OLE91" s="853"/>
      <c r="OLF91" s="853"/>
      <c r="OLG91" s="853"/>
      <c r="OLH91" s="853"/>
      <c r="OLI91" s="853"/>
      <c r="OLJ91" s="853"/>
      <c r="OLK91" s="853"/>
      <c r="OLL91" s="853"/>
      <c r="OLM91" s="853"/>
      <c r="OLN91" s="853"/>
      <c r="OLO91" s="853"/>
      <c r="OLP91" s="853"/>
      <c r="OLQ91" s="853"/>
      <c r="OLR91" s="853"/>
      <c r="OLS91" s="853"/>
      <c r="OLT91" s="853"/>
      <c r="OLU91" s="853"/>
      <c r="OLV91" s="853"/>
      <c r="OLW91" s="853"/>
      <c r="OLX91" s="853"/>
      <c r="OLY91" s="853"/>
      <c r="OLZ91" s="853"/>
      <c r="OMA91" s="853"/>
      <c r="OMB91" s="853"/>
      <c r="OMC91" s="853"/>
      <c r="OMD91" s="853"/>
      <c r="OME91" s="853"/>
      <c r="OMF91" s="853"/>
      <c r="OMG91" s="853"/>
      <c r="OMH91" s="853"/>
      <c r="OMI91" s="853"/>
      <c r="OMJ91" s="853"/>
      <c r="OMK91" s="853"/>
      <c r="OML91" s="853"/>
      <c r="OMM91" s="853"/>
      <c r="OMN91" s="853"/>
      <c r="OMO91" s="853"/>
      <c r="OMP91" s="853"/>
      <c r="OMQ91" s="853"/>
      <c r="OMR91" s="853"/>
      <c r="OMS91" s="853"/>
      <c r="OMT91" s="853"/>
      <c r="OMU91" s="853"/>
      <c r="OMV91" s="853"/>
      <c r="OMW91" s="853"/>
      <c r="OMX91" s="853"/>
      <c r="OMY91" s="853"/>
      <c r="OMZ91" s="853"/>
      <c r="ONA91" s="853"/>
      <c r="ONB91" s="853"/>
      <c r="ONC91" s="853"/>
      <c r="OND91" s="853"/>
      <c r="ONE91" s="853"/>
      <c r="ONF91" s="853"/>
      <c r="ONG91" s="853"/>
      <c r="ONH91" s="853"/>
      <c r="ONI91" s="853"/>
      <c r="ONJ91" s="853"/>
      <c r="ONK91" s="853"/>
      <c r="ONL91" s="853"/>
      <c r="ONM91" s="853"/>
      <c r="ONN91" s="853"/>
      <c r="ONO91" s="853"/>
      <c r="ONP91" s="853"/>
      <c r="ONQ91" s="853"/>
      <c r="ONR91" s="853"/>
      <c r="ONS91" s="853"/>
      <c r="ONT91" s="853"/>
      <c r="ONU91" s="853"/>
      <c r="ONV91" s="853"/>
      <c r="ONW91" s="853"/>
      <c r="ONX91" s="853"/>
      <c r="ONY91" s="853"/>
      <c r="ONZ91" s="853"/>
      <c r="OOA91" s="853"/>
      <c r="OOB91" s="853"/>
      <c r="OOC91" s="853"/>
      <c r="OOD91" s="853"/>
      <c r="OOE91" s="853"/>
      <c r="OOF91" s="853"/>
      <c r="OOG91" s="853"/>
      <c r="OOH91" s="853"/>
      <c r="OOI91" s="853"/>
      <c r="OOJ91" s="853"/>
      <c r="OOK91" s="853"/>
      <c r="OOL91" s="853"/>
      <c r="OOM91" s="853"/>
      <c r="OON91" s="853"/>
      <c r="OOO91" s="853"/>
      <c r="OOP91" s="853"/>
      <c r="OOQ91" s="853"/>
      <c r="OOR91" s="853"/>
      <c r="OOS91" s="853"/>
      <c r="OOT91" s="853"/>
      <c r="OOU91" s="853"/>
      <c r="OOV91" s="853"/>
      <c r="OOW91" s="853"/>
      <c r="OOX91" s="853"/>
      <c r="OOY91" s="853"/>
      <c r="OOZ91" s="853"/>
      <c r="OPA91" s="853"/>
      <c r="OPB91" s="853"/>
      <c r="OPC91" s="853"/>
      <c r="OPD91" s="853"/>
      <c r="OPE91" s="853"/>
      <c r="OPF91" s="853"/>
      <c r="OPG91" s="853"/>
      <c r="OPH91" s="853"/>
      <c r="OPI91" s="853"/>
      <c r="OPJ91" s="853"/>
      <c r="OPK91" s="853"/>
      <c r="OPL91" s="853"/>
      <c r="OPM91" s="853"/>
      <c r="OPN91" s="853"/>
      <c r="OPO91" s="853"/>
      <c r="OPP91" s="853"/>
      <c r="OPQ91" s="853"/>
      <c r="OPR91" s="853"/>
      <c r="OPS91" s="853"/>
      <c r="OPT91" s="853"/>
      <c r="OPU91" s="853"/>
      <c r="OPV91" s="853"/>
      <c r="OPW91" s="853"/>
      <c r="OPX91" s="853"/>
      <c r="OPY91" s="853"/>
      <c r="OPZ91" s="853"/>
      <c r="OQA91" s="853"/>
      <c r="OQB91" s="853"/>
      <c r="OQC91" s="853"/>
      <c r="OQD91" s="853"/>
      <c r="OQE91" s="853"/>
      <c r="OQF91" s="853"/>
      <c r="OQG91" s="853"/>
      <c r="OQH91" s="853"/>
      <c r="OQI91" s="853"/>
      <c r="OQJ91" s="853"/>
      <c r="OQK91" s="853"/>
      <c r="OQL91" s="853"/>
      <c r="OQM91" s="853"/>
      <c r="OQN91" s="853"/>
      <c r="OQO91" s="853"/>
      <c r="OQP91" s="853"/>
      <c r="OQQ91" s="853"/>
      <c r="OQR91" s="853"/>
      <c r="OQS91" s="853"/>
      <c r="OQT91" s="853"/>
      <c r="OQU91" s="853"/>
      <c r="OQV91" s="853"/>
      <c r="OQW91" s="853"/>
      <c r="OQX91" s="853"/>
      <c r="OQY91" s="853"/>
      <c r="OQZ91" s="853"/>
      <c r="ORA91" s="853"/>
      <c r="ORB91" s="853"/>
      <c r="ORC91" s="853"/>
      <c r="ORD91" s="853"/>
      <c r="ORE91" s="853"/>
      <c r="ORF91" s="853"/>
      <c r="ORG91" s="853"/>
      <c r="ORH91" s="853"/>
      <c r="ORI91" s="853"/>
      <c r="ORJ91" s="853"/>
      <c r="ORK91" s="853"/>
      <c r="ORL91" s="853"/>
      <c r="ORM91" s="853"/>
      <c r="ORN91" s="853"/>
      <c r="ORO91" s="853"/>
      <c r="ORP91" s="853"/>
      <c r="ORQ91" s="853"/>
      <c r="ORR91" s="853"/>
      <c r="ORS91" s="853"/>
      <c r="ORT91" s="853"/>
      <c r="ORU91" s="853"/>
      <c r="ORV91" s="853"/>
      <c r="ORW91" s="853"/>
      <c r="ORX91" s="853"/>
      <c r="ORY91" s="853"/>
      <c r="ORZ91" s="853"/>
      <c r="OSA91" s="853"/>
      <c r="OSB91" s="853"/>
      <c r="OSC91" s="853"/>
      <c r="OSD91" s="853"/>
      <c r="OSE91" s="853"/>
      <c r="OSF91" s="853"/>
      <c r="OSG91" s="853"/>
      <c r="OSH91" s="853"/>
      <c r="OSI91" s="853"/>
      <c r="OSJ91" s="853"/>
      <c r="OSK91" s="853"/>
      <c r="OSL91" s="853"/>
      <c r="OSM91" s="853"/>
      <c r="OSN91" s="853"/>
      <c r="OSO91" s="853"/>
      <c r="OSP91" s="853"/>
      <c r="OSQ91" s="853"/>
      <c r="OSR91" s="853"/>
      <c r="OSS91" s="853"/>
      <c r="OST91" s="853"/>
      <c r="OSU91" s="853"/>
      <c r="OSV91" s="853"/>
      <c r="OSW91" s="853"/>
      <c r="OSX91" s="853"/>
      <c r="OSY91" s="853"/>
      <c r="OSZ91" s="853"/>
      <c r="OTA91" s="853"/>
      <c r="OTB91" s="853"/>
      <c r="OTC91" s="853"/>
      <c r="OTD91" s="853"/>
      <c r="OTE91" s="853"/>
      <c r="OTF91" s="853"/>
      <c r="OTG91" s="853"/>
      <c r="OTH91" s="853"/>
      <c r="OTI91" s="853"/>
      <c r="OTJ91" s="853"/>
      <c r="OTK91" s="853"/>
      <c r="OTL91" s="853"/>
      <c r="OTM91" s="853"/>
      <c r="OTN91" s="853"/>
      <c r="OTO91" s="853"/>
      <c r="OTP91" s="853"/>
      <c r="OTQ91" s="853"/>
      <c r="OTR91" s="853"/>
      <c r="OTS91" s="853"/>
      <c r="OTT91" s="853"/>
      <c r="OTU91" s="853"/>
      <c r="OTV91" s="853"/>
      <c r="OTW91" s="853"/>
      <c r="OTX91" s="853"/>
      <c r="OTY91" s="853"/>
      <c r="OTZ91" s="853"/>
      <c r="OUA91" s="853"/>
      <c r="OUB91" s="853"/>
      <c r="OUC91" s="853"/>
      <c r="OUD91" s="853"/>
      <c r="OUE91" s="853"/>
      <c r="OUF91" s="853"/>
      <c r="OUG91" s="853"/>
      <c r="OUH91" s="853"/>
      <c r="OUI91" s="853"/>
      <c r="OUJ91" s="853"/>
      <c r="OUK91" s="853"/>
      <c r="OUL91" s="853"/>
      <c r="OUM91" s="853"/>
      <c r="OUN91" s="853"/>
      <c r="OUO91" s="853"/>
      <c r="OUP91" s="853"/>
      <c r="OUQ91" s="853"/>
      <c r="OUR91" s="853"/>
      <c r="OUS91" s="853"/>
      <c r="OUT91" s="853"/>
      <c r="OUU91" s="853"/>
      <c r="OUV91" s="853"/>
      <c r="OUW91" s="853"/>
      <c r="OUX91" s="853"/>
      <c r="OUY91" s="853"/>
      <c r="OUZ91" s="853"/>
      <c r="OVA91" s="853"/>
      <c r="OVB91" s="853"/>
      <c r="OVC91" s="853"/>
      <c r="OVD91" s="853"/>
      <c r="OVE91" s="853"/>
      <c r="OVF91" s="853"/>
      <c r="OVG91" s="853"/>
      <c r="OVH91" s="853"/>
      <c r="OVI91" s="853"/>
      <c r="OVJ91" s="853"/>
      <c r="OVK91" s="853"/>
      <c r="OVL91" s="853"/>
      <c r="OVM91" s="853"/>
      <c r="OVN91" s="853"/>
      <c r="OVO91" s="853"/>
      <c r="OVP91" s="853"/>
      <c r="OVQ91" s="853"/>
      <c r="OVR91" s="853"/>
      <c r="OVS91" s="853"/>
      <c r="OVT91" s="853"/>
      <c r="OVU91" s="853"/>
      <c r="OVV91" s="853"/>
      <c r="OVW91" s="853"/>
      <c r="OVX91" s="853"/>
      <c r="OVY91" s="853"/>
      <c r="OVZ91" s="853"/>
      <c r="OWA91" s="853"/>
      <c r="OWB91" s="853"/>
      <c r="OWC91" s="853"/>
      <c r="OWD91" s="853"/>
      <c r="OWE91" s="853"/>
      <c r="OWF91" s="853"/>
      <c r="OWG91" s="853"/>
      <c r="OWH91" s="853"/>
      <c r="OWI91" s="853"/>
      <c r="OWJ91" s="853"/>
      <c r="OWK91" s="853"/>
      <c r="OWL91" s="853"/>
      <c r="OWM91" s="853"/>
      <c r="OWN91" s="853"/>
      <c r="OWO91" s="853"/>
      <c r="OWP91" s="853"/>
      <c r="OWQ91" s="853"/>
      <c r="OWR91" s="853"/>
      <c r="OWS91" s="853"/>
      <c r="OWT91" s="853"/>
      <c r="OWU91" s="853"/>
      <c r="OWV91" s="853"/>
      <c r="OWW91" s="853"/>
      <c r="OWX91" s="853"/>
      <c r="OWY91" s="853"/>
      <c r="OWZ91" s="853"/>
      <c r="OXA91" s="853"/>
      <c r="OXB91" s="853"/>
      <c r="OXC91" s="853"/>
      <c r="OXD91" s="853"/>
      <c r="OXE91" s="853"/>
      <c r="OXF91" s="853"/>
      <c r="OXG91" s="853"/>
      <c r="OXH91" s="853"/>
      <c r="OXI91" s="853"/>
      <c r="OXJ91" s="853"/>
      <c r="OXK91" s="853"/>
      <c r="OXL91" s="853"/>
      <c r="OXM91" s="853"/>
      <c r="OXN91" s="853"/>
      <c r="OXO91" s="853"/>
      <c r="OXP91" s="853"/>
      <c r="OXQ91" s="853"/>
      <c r="OXR91" s="853"/>
      <c r="OXS91" s="853"/>
      <c r="OXT91" s="853"/>
      <c r="OXU91" s="853"/>
      <c r="OXV91" s="853"/>
      <c r="OXW91" s="853"/>
      <c r="OXX91" s="853"/>
      <c r="OXY91" s="853"/>
      <c r="OXZ91" s="853"/>
      <c r="OYA91" s="853"/>
      <c r="OYB91" s="853"/>
      <c r="OYC91" s="853"/>
      <c r="OYD91" s="853"/>
      <c r="OYE91" s="853"/>
      <c r="OYF91" s="853"/>
      <c r="OYG91" s="853"/>
      <c r="OYH91" s="853"/>
      <c r="OYI91" s="853"/>
      <c r="OYJ91" s="853"/>
      <c r="OYK91" s="853"/>
      <c r="OYL91" s="853"/>
      <c r="OYM91" s="853"/>
      <c r="OYN91" s="853"/>
      <c r="OYO91" s="853"/>
      <c r="OYP91" s="853"/>
      <c r="OYQ91" s="853"/>
      <c r="OYR91" s="853"/>
      <c r="OYS91" s="853"/>
      <c r="OYT91" s="853"/>
      <c r="OYU91" s="853"/>
      <c r="OYV91" s="853"/>
      <c r="OYW91" s="853"/>
      <c r="OYX91" s="853"/>
      <c r="OYY91" s="853"/>
      <c r="OYZ91" s="853"/>
      <c r="OZA91" s="853"/>
      <c r="OZB91" s="853"/>
      <c r="OZC91" s="853"/>
      <c r="OZD91" s="853"/>
      <c r="OZE91" s="853"/>
      <c r="OZF91" s="853"/>
      <c r="OZG91" s="853"/>
      <c r="OZH91" s="853"/>
      <c r="OZI91" s="853"/>
      <c r="OZJ91" s="853"/>
      <c r="OZK91" s="853"/>
      <c r="OZL91" s="853"/>
      <c r="OZM91" s="853"/>
      <c r="OZN91" s="853"/>
      <c r="OZO91" s="853"/>
      <c r="OZP91" s="853"/>
      <c r="OZQ91" s="853"/>
      <c r="OZR91" s="853"/>
      <c r="OZS91" s="853"/>
      <c r="OZT91" s="853"/>
      <c r="OZU91" s="853"/>
      <c r="OZV91" s="853"/>
      <c r="OZW91" s="853"/>
      <c r="OZX91" s="853"/>
      <c r="OZY91" s="853"/>
      <c r="OZZ91" s="853"/>
      <c r="PAA91" s="853"/>
      <c r="PAB91" s="853"/>
      <c r="PAC91" s="853"/>
      <c r="PAD91" s="853"/>
      <c r="PAE91" s="853"/>
      <c r="PAF91" s="853"/>
      <c r="PAG91" s="853"/>
      <c r="PAH91" s="853"/>
      <c r="PAI91" s="853"/>
      <c r="PAJ91" s="853"/>
      <c r="PAK91" s="853"/>
      <c r="PAL91" s="853"/>
      <c r="PAM91" s="853"/>
      <c r="PAN91" s="853"/>
      <c r="PAO91" s="853"/>
      <c r="PAP91" s="853"/>
      <c r="PAQ91" s="853"/>
      <c r="PAR91" s="853"/>
      <c r="PAS91" s="853"/>
      <c r="PAT91" s="853"/>
      <c r="PAU91" s="853"/>
      <c r="PAV91" s="853"/>
      <c r="PAW91" s="853"/>
      <c r="PAX91" s="853"/>
      <c r="PAY91" s="853"/>
      <c r="PAZ91" s="853"/>
      <c r="PBA91" s="853"/>
      <c r="PBB91" s="853"/>
      <c r="PBC91" s="853"/>
      <c r="PBD91" s="853"/>
      <c r="PBE91" s="853"/>
      <c r="PBF91" s="853"/>
      <c r="PBG91" s="853"/>
      <c r="PBH91" s="853"/>
      <c r="PBI91" s="853"/>
      <c r="PBJ91" s="853"/>
      <c r="PBK91" s="853"/>
      <c r="PBL91" s="853"/>
      <c r="PBM91" s="853"/>
      <c r="PBN91" s="853"/>
      <c r="PBO91" s="853"/>
      <c r="PBP91" s="853"/>
      <c r="PBQ91" s="853"/>
      <c r="PBR91" s="853"/>
      <c r="PBS91" s="853"/>
      <c r="PBT91" s="853"/>
      <c r="PBU91" s="853"/>
      <c r="PBV91" s="853"/>
      <c r="PBW91" s="853"/>
      <c r="PBX91" s="853"/>
      <c r="PBY91" s="853"/>
      <c r="PBZ91" s="853"/>
      <c r="PCA91" s="853"/>
      <c r="PCB91" s="853"/>
      <c r="PCC91" s="853"/>
      <c r="PCD91" s="853"/>
      <c r="PCE91" s="853"/>
      <c r="PCF91" s="853"/>
      <c r="PCG91" s="853"/>
      <c r="PCH91" s="853"/>
      <c r="PCI91" s="853"/>
      <c r="PCJ91" s="853"/>
      <c r="PCK91" s="853"/>
      <c r="PCL91" s="853"/>
      <c r="PCM91" s="853"/>
      <c r="PCN91" s="853"/>
      <c r="PCO91" s="853"/>
      <c r="PCP91" s="853"/>
      <c r="PCQ91" s="853"/>
      <c r="PCR91" s="853"/>
      <c r="PCS91" s="853"/>
      <c r="PCT91" s="853"/>
      <c r="PCU91" s="853"/>
      <c r="PCV91" s="853"/>
      <c r="PCW91" s="853"/>
      <c r="PCX91" s="853"/>
      <c r="PCY91" s="853"/>
      <c r="PCZ91" s="853"/>
      <c r="PDA91" s="853"/>
      <c r="PDB91" s="853"/>
      <c r="PDC91" s="853"/>
      <c r="PDD91" s="853"/>
      <c r="PDE91" s="853"/>
      <c r="PDF91" s="853"/>
      <c r="PDG91" s="853"/>
      <c r="PDH91" s="853"/>
      <c r="PDI91" s="853"/>
      <c r="PDJ91" s="853"/>
      <c r="PDK91" s="853"/>
      <c r="PDL91" s="853"/>
      <c r="PDM91" s="853"/>
      <c r="PDN91" s="853"/>
      <c r="PDO91" s="853"/>
      <c r="PDP91" s="853"/>
      <c r="PDQ91" s="853"/>
      <c r="PDR91" s="853"/>
      <c r="PDS91" s="853"/>
      <c r="PDT91" s="853"/>
      <c r="PDU91" s="853"/>
      <c r="PDV91" s="853"/>
      <c r="PDW91" s="853"/>
      <c r="PDX91" s="853"/>
      <c r="PDY91" s="853"/>
      <c r="PDZ91" s="853"/>
      <c r="PEA91" s="853"/>
      <c r="PEB91" s="853"/>
      <c r="PEC91" s="853"/>
      <c r="PED91" s="853"/>
      <c r="PEE91" s="853"/>
      <c r="PEF91" s="853"/>
      <c r="PEG91" s="853"/>
      <c r="PEH91" s="853"/>
      <c r="PEI91" s="853"/>
      <c r="PEJ91" s="853"/>
      <c r="PEK91" s="853"/>
      <c r="PEL91" s="853"/>
      <c r="PEM91" s="853"/>
      <c r="PEN91" s="853"/>
      <c r="PEO91" s="853"/>
      <c r="PEP91" s="853"/>
      <c r="PEQ91" s="853"/>
      <c r="PER91" s="853"/>
      <c r="PES91" s="853"/>
      <c r="PET91" s="853"/>
      <c r="PEU91" s="853"/>
      <c r="PEV91" s="853"/>
      <c r="PEW91" s="853"/>
      <c r="PEX91" s="853"/>
      <c r="PEY91" s="853"/>
      <c r="PEZ91" s="853"/>
      <c r="PFA91" s="853"/>
      <c r="PFB91" s="853"/>
      <c r="PFC91" s="853"/>
      <c r="PFD91" s="853"/>
      <c r="PFE91" s="853"/>
      <c r="PFF91" s="853"/>
      <c r="PFG91" s="853"/>
      <c r="PFH91" s="853"/>
      <c r="PFI91" s="853"/>
      <c r="PFJ91" s="853"/>
      <c r="PFK91" s="853"/>
      <c r="PFL91" s="853"/>
      <c r="PFM91" s="853"/>
      <c r="PFN91" s="853"/>
      <c r="PFO91" s="853"/>
      <c r="PFP91" s="853"/>
      <c r="PFQ91" s="853"/>
      <c r="PFR91" s="853"/>
      <c r="PFS91" s="853"/>
      <c r="PFT91" s="853"/>
      <c r="PFU91" s="853"/>
      <c r="PFV91" s="853"/>
      <c r="PFW91" s="853"/>
      <c r="PFX91" s="853"/>
      <c r="PFY91" s="853"/>
      <c r="PFZ91" s="853"/>
      <c r="PGA91" s="853"/>
      <c r="PGB91" s="853"/>
      <c r="PGC91" s="853"/>
      <c r="PGD91" s="853"/>
      <c r="PGE91" s="853"/>
      <c r="PGF91" s="853"/>
      <c r="PGG91" s="853"/>
      <c r="PGH91" s="853"/>
      <c r="PGI91" s="853"/>
      <c r="PGJ91" s="853"/>
      <c r="PGK91" s="853"/>
      <c r="PGL91" s="853"/>
      <c r="PGM91" s="853"/>
      <c r="PGN91" s="853"/>
      <c r="PGO91" s="853"/>
      <c r="PGP91" s="853"/>
      <c r="PGQ91" s="853"/>
      <c r="PGR91" s="853"/>
      <c r="PGS91" s="853"/>
      <c r="PGT91" s="853"/>
      <c r="PGU91" s="853"/>
      <c r="PGV91" s="853"/>
      <c r="PGW91" s="853"/>
      <c r="PGX91" s="853"/>
      <c r="PGY91" s="853"/>
      <c r="PGZ91" s="853"/>
      <c r="PHA91" s="853"/>
      <c r="PHB91" s="853"/>
      <c r="PHC91" s="853"/>
      <c r="PHD91" s="853"/>
      <c r="PHE91" s="853"/>
      <c r="PHF91" s="853"/>
      <c r="PHG91" s="853"/>
      <c r="PHH91" s="853"/>
      <c r="PHI91" s="853"/>
      <c r="PHJ91" s="853"/>
      <c r="PHK91" s="853"/>
      <c r="PHL91" s="853"/>
      <c r="PHM91" s="853"/>
      <c r="PHN91" s="853"/>
      <c r="PHO91" s="853"/>
      <c r="PHP91" s="853"/>
      <c r="PHQ91" s="853"/>
      <c r="PHR91" s="853"/>
      <c r="PHS91" s="853"/>
      <c r="PHT91" s="853"/>
      <c r="PHU91" s="853"/>
      <c r="PHV91" s="853"/>
      <c r="PHW91" s="853"/>
      <c r="PHX91" s="853"/>
      <c r="PHY91" s="853"/>
      <c r="PHZ91" s="853"/>
      <c r="PIA91" s="853"/>
      <c r="PIB91" s="853"/>
      <c r="PIC91" s="853"/>
      <c r="PID91" s="853"/>
      <c r="PIE91" s="853"/>
      <c r="PIF91" s="853"/>
      <c r="PIG91" s="853"/>
      <c r="PIH91" s="853"/>
      <c r="PII91" s="853"/>
      <c r="PIJ91" s="853"/>
      <c r="PIK91" s="853"/>
      <c r="PIL91" s="853"/>
      <c r="PIM91" s="853"/>
      <c r="PIN91" s="853"/>
      <c r="PIO91" s="853"/>
      <c r="PIP91" s="853"/>
      <c r="PIQ91" s="853"/>
      <c r="PIR91" s="853"/>
      <c r="PIS91" s="853"/>
      <c r="PIT91" s="853"/>
      <c r="PIU91" s="853"/>
      <c r="PIV91" s="853"/>
      <c r="PIW91" s="853"/>
      <c r="PIX91" s="853"/>
      <c r="PIY91" s="853"/>
      <c r="PIZ91" s="853"/>
      <c r="PJA91" s="853"/>
      <c r="PJB91" s="853"/>
      <c r="PJC91" s="853"/>
      <c r="PJD91" s="853"/>
      <c r="PJE91" s="853"/>
      <c r="PJF91" s="853"/>
      <c r="PJG91" s="853"/>
      <c r="PJH91" s="853"/>
      <c r="PJI91" s="853"/>
      <c r="PJJ91" s="853"/>
      <c r="PJK91" s="853"/>
      <c r="PJL91" s="853"/>
      <c r="PJM91" s="853"/>
      <c r="PJN91" s="853"/>
      <c r="PJO91" s="853"/>
      <c r="PJP91" s="853"/>
      <c r="PJQ91" s="853"/>
      <c r="PJR91" s="853"/>
      <c r="PJS91" s="853"/>
      <c r="PJT91" s="853"/>
      <c r="PJU91" s="853"/>
      <c r="PJV91" s="853"/>
      <c r="PJW91" s="853"/>
      <c r="PJX91" s="853"/>
      <c r="PJY91" s="853"/>
      <c r="PJZ91" s="853"/>
      <c r="PKA91" s="853"/>
      <c r="PKB91" s="853"/>
      <c r="PKC91" s="853"/>
      <c r="PKD91" s="853"/>
      <c r="PKE91" s="853"/>
      <c r="PKF91" s="853"/>
      <c r="PKG91" s="853"/>
      <c r="PKH91" s="853"/>
      <c r="PKI91" s="853"/>
      <c r="PKJ91" s="853"/>
      <c r="PKK91" s="853"/>
      <c r="PKL91" s="853"/>
      <c r="PKM91" s="853"/>
      <c r="PKN91" s="853"/>
      <c r="PKO91" s="853"/>
      <c r="PKP91" s="853"/>
      <c r="PKQ91" s="853"/>
      <c r="PKR91" s="853"/>
      <c r="PKS91" s="853"/>
      <c r="PKT91" s="853"/>
      <c r="PKU91" s="853"/>
      <c r="PKV91" s="853"/>
      <c r="PKW91" s="853"/>
      <c r="PKX91" s="853"/>
      <c r="PKY91" s="853"/>
      <c r="PKZ91" s="853"/>
      <c r="PLA91" s="853"/>
      <c r="PLB91" s="853"/>
      <c r="PLC91" s="853"/>
      <c r="PLD91" s="853"/>
      <c r="PLE91" s="853"/>
      <c r="PLF91" s="853"/>
      <c r="PLG91" s="853"/>
      <c r="PLH91" s="853"/>
      <c r="PLI91" s="853"/>
      <c r="PLJ91" s="853"/>
      <c r="PLK91" s="853"/>
      <c r="PLL91" s="853"/>
      <c r="PLM91" s="853"/>
      <c r="PLN91" s="853"/>
      <c r="PLO91" s="853"/>
      <c r="PLP91" s="853"/>
      <c r="PLQ91" s="853"/>
      <c r="PLR91" s="853"/>
      <c r="PLS91" s="853"/>
      <c r="PLT91" s="853"/>
      <c r="PLU91" s="853"/>
      <c r="PLV91" s="853"/>
      <c r="PLW91" s="853"/>
      <c r="PLX91" s="853"/>
      <c r="PLY91" s="853"/>
      <c r="PLZ91" s="853"/>
      <c r="PMA91" s="853"/>
      <c r="PMB91" s="853"/>
      <c r="PMC91" s="853"/>
      <c r="PMD91" s="853"/>
      <c r="PME91" s="853"/>
      <c r="PMF91" s="853"/>
      <c r="PMG91" s="853"/>
      <c r="PMH91" s="853"/>
      <c r="PMI91" s="853"/>
      <c r="PMJ91" s="853"/>
      <c r="PMK91" s="853"/>
      <c r="PML91" s="853"/>
      <c r="PMM91" s="853"/>
      <c r="PMN91" s="853"/>
      <c r="PMO91" s="853"/>
      <c r="PMP91" s="853"/>
      <c r="PMQ91" s="853"/>
      <c r="PMR91" s="853"/>
      <c r="PMS91" s="853"/>
      <c r="PMT91" s="853"/>
      <c r="PMU91" s="853"/>
      <c r="PMV91" s="853"/>
      <c r="PMW91" s="853"/>
      <c r="PMX91" s="853"/>
      <c r="PMY91" s="853"/>
      <c r="PMZ91" s="853"/>
      <c r="PNA91" s="853"/>
      <c r="PNB91" s="853"/>
      <c r="PNC91" s="853"/>
      <c r="PND91" s="853"/>
      <c r="PNE91" s="853"/>
      <c r="PNF91" s="853"/>
      <c r="PNG91" s="853"/>
      <c r="PNH91" s="853"/>
      <c r="PNI91" s="853"/>
      <c r="PNJ91" s="853"/>
      <c r="PNK91" s="853"/>
      <c r="PNL91" s="853"/>
      <c r="PNM91" s="853"/>
      <c r="PNN91" s="853"/>
      <c r="PNO91" s="853"/>
      <c r="PNP91" s="853"/>
      <c r="PNQ91" s="853"/>
      <c r="PNR91" s="853"/>
      <c r="PNS91" s="853"/>
      <c r="PNT91" s="853"/>
      <c r="PNU91" s="853"/>
      <c r="PNV91" s="853"/>
      <c r="PNW91" s="853"/>
      <c r="PNX91" s="853"/>
      <c r="PNY91" s="853"/>
      <c r="PNZ91" s="853"/>
      <c r="POA91" s="853"/>
      <c r="POB91" s="853"/>
      <c r="POC91" s="853"/>
      <c r="POD91" s="853"/>
      <c r="POE91" s="853"/>
      <c r="POF91" s="853"/>
      <c r="POG91" s="853"/>
      <c r="POH91" s="853"/>
      <c r="POI91" s="853"/>
      <c r="POJ91" s="853"/>
      <c r="POK91" s="853"/>
      <c r="POL91" s="853"/>
      <c r="POM91" s="853"/>
      <c r="PON91" s="853"/>
      <c r="POO91" s="853"/>
      <c r="POP91" s="853"/>
      <c r="POQ91" s="853"/>
      <c r="POR91" s="853"/>
      <c r="POS91" s="853"/>
      <c r="POT91" s="853"/>
      <c r="POU91" s="853"/>
      <c r="POV91" s="853"/>
      <c r="POW91" s="853"/>
      <c r="POX91" s="853"/>
      <c r="POY91" s="853"/>
      <c r="POZ91" s="853"/>
      <c r="PPA91" s="853"/>
      <c r="PPB91" s="853"/>
      <c r="PPC91" s="853"/>
      <c r="PPD91" s="853"/>
      <c r="PPE91" s="853"/>
      <c r="PPF91" s="853"/>
      <c r="PPG91" s="853"/>
      <c r="PPH91" s="853"/>
      <c r="PPI91" s="853"/>
      <c r="PPJ91" s="853"/>
      <c r="PPK91" s="853"/>
      <c r="PPL91" s="853"/>
      <c r="PPM91" s="853"/>
      <c r="PPN91" s="853"/>
      <c r="PPO91" s="853"/>
      <c r="PPP91" s="853"/>
      <c r="PPQ91" s="853"/>
      <c r="PPR91" s="853"/>
      <c r="PPS91" s="853"/>
      <c r="PPT91" s="853"/>
      <c r="PPU91" s="853"/>
      <c r="PPV91" s="853"/>
      <c r="PPW91" s="853"/>
      <c r="PPX91" s="853"/>
      <c r="PPY91" s="853"/>
      <c r="PPZ91" s="853"/>
      <c r="PQA91" s="853"/>
      <c r="PQB91" s="853"/>
      <c r="PQC91" s="853"/>
      <c r="PQD91" s="853"/>
      <c r="PQE91" s="853"/>
      <c r="PQF91" s="853"/>
      <c r="PQG91" s="853"/>
      <c r="PQH91" s="853"/>
      <c r="PQI91" s="853"/>
      <c r="PQJ91" s="853"/>
      <c r="PQK91" s="853"/>
      <c r="PQL91" s="853"/>
      <c r="PQM91" s="853"/>
      <c r="PQN91" s="853"/>
      <c r="PQO91" s="853"/>
      <c r="PQP91" s="853"/>
      <c r="PQQ91" s="853"/>
      <c r="PQR91" s="853"/>
      <c r="PQS91" s="853"/>
      <c r="PQT91" s="853"/>
      <c r="PQU91" s="853"/>
      <c r="PQV91" s="853"/>
      <c r="PQW91" s="853"/>
      <c r="PQX91" s="853"/>
      <c r="PQY91" s="853"/>
      <c r="PQZ91" s="853"/>
      <c r="PRA91" s="853"/>
      <c r="PRB91" s="853"/>
      <c r="PRC91" s="853"/>
      <c r="PRD91" s="853"/>
      <c r="PRE91" s="853"/>
      <c r="PRF91" s="853"/>
      <c r="PRG91" s="853"/>
      <c r="PRH91" s="853"/>
      <c r="PRI91" s="853"/>
      <c r="PRJ91" s="853"/>
      <c r="PRK91" s="853"/>
      <c r="PRL91" s="853"/>
      <c r="PRM91" s="853"/>
      <c r="PRN91" s="853"/>
      <c r="PRO91" s="853"/>
      <c r="PRP91" s="853"/>
      <c r="PRQ91" s="853"/>
      <c r="PRR91" s="853"/>
      <c r="PRS91" s="853"/>
      <c r="PRT91" s="853"/>
      <c r="PRU91" s="853"/>
      <c r="PRV91" s="853"/>
      <c r="PRW91" s="853"/>
      <c r="PRX91" s="853"/>
      <c r="PRY91" s="853"/>
      <c r="PRZ91" s="853"/>
      <c r="PSA91" s="853"/>
      <c r="PSB91" s="853"/>
      <c r="PSC91" s="853"/>
      <c r="PSD91" s="853"/>
      <c r="PSE91" s="853"/>
      <c r="PSF91" s="853"/>
      <c r="PSG91" s="853"/>
      <c r="PSH91" s="853"/>
      <c r="PSI91" s="853"/>
      <c r="PSJ91" s="853"/>
      <c r="PSK91" s="853"/>
      <c r="PSL91" s="853"/>
      <c r="PSM91" s="853"/>
      <c r="PSN91" s="853"/>
      <c r="PSO91" s="853"/>
      <c r="PSP91" s="853"/>
      <c r="PSQ91" s="853"/>
      <c r="PSR91" s="853"/>
      <c r="PSS91" s="853"/>
      <c r="PST91" s="853"/>
      <c r="PSU91" s="853"/>
      <c r="PSV91" s="853"/>
      <c r="PSW91" s="853"/>
      <c r="PSX91" s="853"/>
      <c r="PSY91" s="853"/>
      <c r="PSZ91" s="853"/>
      <c r="PTA91" s="853"/>
      <c r="PTB91" s="853"/>
      <c r="PTC91" s="853"/>
      <c r="PTD91" s="853"/>
      <c r="PTE91" s="853"/>
      <c r="PTF91" s="853"/>
      <c r="PTG91" s="853"/>
      <c r="PTH91" s="853"/>
      <c r="PTI91" s="853"/>
      <c r="PTJ91" s="853"/>
      <c r="PTK91" s="853"/>
      <c r="PTL91" s="853"/>
      <c r="PTM91" s="853"/>
      <c r="PTN91" s="853"/>
      <c r="PTO91" s="853"/>
      <c r="PTP91" s="853"/>
      <c r="PTQ91" s="853"/>
      <c r="PTR91" s="853"/>
      <c r="PTS91" s="853"/>
      <c r="PTT91" s="853"/>
      <c r="PTU91" s="853"/>
      <c r="PTV91" s="853"/>
      <c r="PTW91" s="853"/>
      <c r="PTX91" s="853"/>
      <c r="PTY91" s="853"/>
      <c r="PTZ91" s="853"/>
      <c r="PUA91" s="853"/>
      <c r="PUB91" s="853"/>
      <c r="PUC91" s="853"/>
      <c r="PUD91" s="853"/>
      <c r="PUE91" s="853"/>
      <c r="PUF91" s="853"/>
      <c r="PUG91" s="853"/>
      <c r="PUH91" s="853"/>
      <c r="PUI91" s="853"/>
      <c r="PUJ91" s="853"/>
      <c r="PUK91" s="853"/>
      <c r="PUL91" s="853"/>
      <c r="PUM91" s="853"/>
      <c r="PUN91" s="853"/>
      <c r="PUO91" s="853"/>
      <c r="PUP91" s="853"/>
      <c r="PUQ91" s="853"/>
      <c r="PUR91" s="853"/>
      <c r="PUS91" s="853"/>
      <c r="PUT91" s="853"/>
      <c r="PUU91" s="853"/>
      <c r="PUV91" s="853"/>
      <c r="PUW91" s="853"/>
      <c r="PUX91" s="853"/>
      <c r="PUY91" s="853"/>
      <c r="PUZ91" s="853"/>
      <c r="PVA91" s="853"/>
      <c r="PVB91" s="853"/>
      <c r="PVC91" s="853"/>
      <c r="PVD91" s="853"/>
      <c r="PVE91" s="853"/>
      <c r="PVF91" s="853"/>
      <c r="PVG91" s="853"/>
      <c r="PVH91" s="853"/>
      <c r="PVI91" s="853"/>
      <c r="PVJ91" s="853"/>
      <c r="PVK91" s="853"/>
      <c r="PVL91" s="853"/>
      <c r="PVM91" s="853"/>
      <c r="PVN91" s="853"/>
      <c r="PVO91" s="853"/>
      <c r="PVP91" s="853"/>
      <c r="PVQ91" s="853"/>
      <c r="PVR91" s="853"/>
      <c r="PVS91" s="853"/>
      <c r="PVT91" s="853"/>
      <c r="PVU91" s="853"/>
      <c r="PVV91" s="853"/>
      <c r="PVW91" s="853"/>
      <c r="PVX91" s="853"/>
      <c r="PVY91" s="853"/>
      <c r="PVZ91" s="853"/>
      <c r="PWA91" s="853"/>
      <c r="PWB91" s="853"/>
      <c r="PWC91" s="853"/>
      <c r="PWD91" s="853"/>
      <c r="PWE91" s="853"/>
      <c r="PWF91" s="853"/>
      <c r="PWG91" s="853"/>
      <c r="PWH91" s="853"/>
      <c r="PWI91" s="853"/>
      <c r="PWJ91" s="853"/>
      <c r="PWK91" s="853"/>
      <c r="PWL91" s="853"/>
      <c r="PWM91" s="853"/>
      <c r="PWN91" s="853"/>
      <c r="PWO91" s="853"/>
      <c r="PWP91" s="853"/>
      <c r="PWQ91" s="853"/>
      <c r="PWR91" s="853"/>
      <c r="PWS91" s="853"/>
      <c r="PWT91" s="853"/>
      <c r="PWU91" s="853"/>
      <c r="PWV91" s="853"/>
      <c r="PWW91" s="853"/>
      <c r="PWX91" s="853"/>
      <c r="PWY91" s="853"/>
      <c r="PWZ91" s="853"/>
      <c r="PXA91" s="853"/>
      <c r="PXB91" s="853"/>
      <c r="PXC91" s="853"/>
      <c r="PXD91" s="853"/>
      <c r="PXE91" s="853"/>
      <c r="PXF91" s="853"/>
      <c r="PXG91" s="853"/>
      <c r="PXH91" s="853"/>
      <c r="PXI91" s="853"/>
      <c r="PXJ91" s="853"/>
      <c r="PXK91" s="853"/>
      <c r="PXL91" s="853"/>
      <c r="PXM91" s="853"/>
      <c r="PXN91" s="853"/>
      <c r="PXO91" s="853"/>
      <c r="PXP91" s="853"/>
      <c r="PXQ91" s="853"/>
      <c r="PXR91" s="853"/>
      <c r="PXS91" s="853"/>
      <c r="PXT91" s="853"/>
      <c r="PXU91" s="853"/>
      <c r="PXV91" s="853"/>
      <c r="PXW91" s="853"/>
      <c r="PXX91" s="853"/>
      <c r="PXY91" s="853"/>
      <c r="PXZ91" s="853"/>
      <c r="PYA91" s="853"/>
      <c r="PYB91" s="853"/>
      <c r="PYC91" s="853"/>
      <c r="PYD91" s="853"/>
      <c r="PYE91" s="853"/>
      <c r="PYF91" s="853"/>
      <c r="PYG91" s="853"/>
      <c r="PYH91" s="853"/>
      <c r="PYI91" s="853"/>
      <c r="PYJ91" s="853"/>
      <c r="PYK91" s="853"/>
      <c r="PYL91" s="853"/>
      <c r="PYM91" s="853"/>
      <c r="PYN91" s="853"/>
      <c r="PYO91" s="853"/>
      <c r="PYP91" s="853"/>
      <c r="PYQ91" s="853"/>
      <c r="PYR91" s="853"/>
      <c r="PYS91" s="853"/>
      <c r="PYT91" s="853"/>
      <c r="PYU91" s="853"/>
      <c r="PYV91" s="853"/>
      <c r="PYW91" s="853"/>
      <c r="PYX91" s="853"/>
      <c r="PYY91" s="853"/>
      <c r="PYZ91" s="853"/>
      <c r="PZA91" s="853"/>
      <c r="PZB91" s="853"/>
      <c r="PZC91" s="853"/>
      <c r="PZD91" s="853"/>
      <c r="PZE91" s="853"/>
      <c r="PZF91" s="853"/>
      <c r="PZG91" s="853"/>
      <c r="PZH91" s="853"/>
      <c r="PZI91" s="853"/>
      <c r="PZJ91" s="853"/>
      <c r="PZK91" s="853"/>
      <c r="PZL91" s="853"/>
      <c r="PZM91" s="853"/>
      <c r="PZN91" s="853"/>
      <c r="PZO91" s="853"/>
      <c r="PZP91" s="853"/>
      <c r="PZQ91" s="853"/>
      <c r="PZR91" s="853"/>
      <c r="PZS91" s="853"/>
      <c r="PZT91" s="853"/>
      <c r="PZU91" s="853"/>
      <c r="PZV91" s="853"/>
      <c r="PZW91" s="853"/>
      <c r="PZX91" s="853"/>
      <c r="PZY91" s="853"/>
      <c r="PZZ91" s="853"/>
      <c r="QAA91" s="853"/>
      <c r="QAB91" s="853"/>
      <c r="QAC91" s="853"/>
      <c r="QAD91" s="853"/>
      <c r="QAE91" s="853"/>
      <c r="QAF91" s="853"/>
      <c r="QAG91" s="853"/>
      <c r="QAH91" s="853"/>
      <c r="QAI91" s="853"/>
      <c r="QAJ91" s="853"/>
      <c r="QAK91" s="853"/>
      <c r="QAL91" s="853"/>
      <c r="QAM91" s="853"/>
      <c r="QAN91" s="853"/>
      <c r="QAO91" s="853"/>
      <c r="QAP91" s="853"/>
      <c r="QAQ91" s="853"/>
      <c r="QAR91" s="853"/>
      <c r="QAS91" s="853"/>
      <c r="QAT91" s="853"/>
      <c r="QAU91" s="853"/>
      <c r="QAV91" s="853"/>
      <c r="QAW91" s="853"/>
      <c r="QAX91" s="853"/>
      <c r="QAY91" s="853"/>
      <c r="QAZ91" s="853"/>
      <c r="QBA91" s="853"/>
      <c r="QBB91" s="853"/>
      <c r="QBC91" s="853"/>
      <c r="QBD91" s="853"/>
      <c r="QBE91" s="853"/>
      <c r="QBF91" s="853"/>
      <c r="QBG91" s="853"/>
      <c r="QBH91" s="853"/>
      <c r="QBI91" s="853"/>
      <c r="QBJ91" s="853"/>
      <c r="QBK91" s="853"/>
      <c r="QBL91" s="853"/>
      <c r="QBM91" s="853"/>
      <c r="QBN91" s="853"/>
      <c r="QBO91" s="853"/>
      <c r="QBP91" s="853"/>
      <c r="QBQ91" s="853"/>
      <c r="QBR91" s="853"/>
      <c r="QBS91" s="853"/>
      <c r="QBT91" s="853"/>
      <c r="QBU91" s="853"/>
      <c r="QBV91" s="853"/>
      <c r="QBW91" s="853"/>
      <c r="QBX91" s="853"/>
      <c r="QBY91" s="853"/>
      <c r="QBZ91" s="853"/>
      <c r="QCA91" s="853"/>
      <c r="QCB91" s="853"/>
      <c r="QCC91" s="853"/>
      <c r="QCD91" s="853"/>
      <c r="QCE91" s="853"/>
      <c r="QCF91" s="853"/>
      <c r="QCG91" s="853"/>
      <c r="QCH91" s="853"/>
      <c r="QCI91" s="853"/>
      <c r="QCJ91" s="853"/>
      <c r="QCK91" s="853"/>
      <c r="QCL91" s="853"/>
      <c r="QCM91" s="853"/>
      <c r="QCN91" s="853"/>
      <c r="QCO91" s="853"/>
      <c r="QCP91" s="853"/>
      <c r="QCQ91" s="853"/>
      <c r="QCR91" s="853"/>
      <c r="QCS91" s="853"/>
      <c r="QCT91" s="853"/>
      <c r="QCU91" s="853"/>
      <c r="QCV91" s="853"/>
      <c r="QCW91" s="853"/>
      <c r="QCX91" s="853"/>
      <c r="QCY91" s="853"/>
      <c r="QCZ91" s="853"/>
      <c r="QDA91" s="853"/>
      <c r="QDB91" s="853"/>
      <c r="QDC91" s="853"/>
      <c r="QDD91" s="853"/>
      <c r="QDE91" s="853"/>
      <c r="QDF91" s="853"/>
      <c r="QDG91" s="853"/>
      <c r="QDH91" s="853"/>
      <c r="QDI91" s="853"/>
      <c r="QDJ91" s="853"/>
      <c r="QDK91" s="853"/>
      <c r="QDL91" s="853"/>
      <c r="QDM91" s="853"/>
      <c r="QDN91" s="853"/>
      <c r="QDO91" s="853"/>
      <c r="QDP91" s="853"/>
      <c r="QDQ91" s="853"/>
      <c r="QDR91" s="853"/>
      <c r="QDS91" s="853"/>
      <c r="QDT91" s="853"/>
      <c r="QDU91" s="853"/>
      <c r="QDV91" s="853"/>
      <c r="QDW91" s="853"/>
      <c r="QDX91" s="853"/>
      <c r="QDY91" s="853"/>
      <c r="QDZ91" s="853"/>
      <c r="QEA91" s="853"/>
      <c r="QEB91" s="853"/>
      <c r="QEC91" s="853"/>
      <c r="QED91" s="853"/>
      <c r="QEE91" s="853"/>
      <c r="QEF91" s="853"/>
      <c r="QEG91" s="853"/>
      <c r="QEH91" s="853"/>
      <c r="QEI91" s="853"/>
      <c r="QEJ91" s="853"/>
      <c r="QEK91" s="853"/>
      <c r="QEL91" s="853"/>
      <c r="QEM91" s="853"/>
      <c r="QEN91" s="853"/>
      <c r="QEO91" s="853"/>
      <c r="QEP91" s="853"/>
      <c r="QEQ91" s="853"/>
      <c r="QER91" s="853"/>
      <c r="QES91" s="853"/>
      <c r="QET91" s="853"/>
      <c r="QEU91" s="853"/>
      <c r="QEV91" s="853"/>
      <c r="QEW91" s="853"/>
      <c r="QEX91" s="853"/>
      <c r="QEY91" s="853"/>
      <c r="QEZ91" s="853"/>
      <c r="QFA91" s="853"/>
      <c r="QFB91" s="853"/>
      <c r="QFC91" s="853"/>
      <c r="QFD91" s="853"/>
      <c r="QFE91" s="853"/>
      <c r="QFF91" s="853"/>
      <c r="QFG91" s="853"/>
      <c r="QFH91" s="853"/>
      <c r="QFI91" s="853"/>
      <c r="QFJ91" s="853"/>
      <c r="QFK91" s="853"/>
      <c r="QFL91" s="853"/>
      <c r="QFM91" s="853"/>
      <c r="QFN91" s="853"/>
      <c r="QFO91" s="853"/>
      <c r="QFP91" s="853"/>
      <c r="QFQ91" s="853"/>
      <c r="QFR91" s="853"/>
      <c r="QFS91" s="853"/>
      <c r="QFT91" s="853"/>
      <c r="QFU91" s="853"/>
      <c r="QFV91" s="853"/>
      <c r="QFW91" s="853"/>
      <c r="QFX91" s="853"/>
      <c r="QFY91" s="853"/>
      <c r="QFZ91" s="853"/>
      <c r="QGA91" s="853"/>
      <c r="QGB91" s="853"/>
      <c r="QGC91" s="853"/>
      <c r="QGD91" s="853"/>
      <c r="QGE91" s="853"/>
      <c r="QGF91" s="853"/>
      <c r="QGG91" s="853"/>
      <c r="QGH91" s="853"/>
      <c r="QGI91" s="853"/>
      <c r="QGJ91" s="853"/>
      <c r="QGK91" s="853"/>
      <c r="QGL91" s="853"/>
      <c r="QGM91" s="853"/>
      <c r="QGN91" s="853"/>
      <c r="QGO91" s="853"/>
      <c r="QGP91" s="853"/>
      <c r="QGQ91" s="853"/>
      <c r="QGR91" s="853"/>
      <c r="QGS91" s="853"/>
      <c r="QGT91" s="853"/>
      <c r="QGU91" s="853"/>
      <c r="QGV91" s="853"/>
      <c r="QGW91" s="853"/>
      <c r="QGX91" s="853"/>
      <c r="QGY91" s="853"/>
      <c r="QGZ91" s="853"/>
      <c r="QHA91" s="853"/>
      <c r="QHB91" s="853"/>
      <c r="QHC91" s="853"/>
      <c r="QHD91" s="853"/>
      <c r="QHE91" s="853"/>
      <c r="QHF91" s="853"/>
      <c r="QHG91" s="853"/>
      <c r="QHH91" s="853"/>
      <c r="QHI91" s="853"/>
      <c r="QHJ91" s="853"/>
      <c r="QHK91" s="853"/>
      <c r="QHL91" s="853"/>
      <c r="QHM91" s="853"/>
      <c r="QHN91" s="853"/>
      <c r="QHO91" s="853"/>
      <c r="QHP91" s="853"/>
      <c r="QHQ91" s="853"/>
      <c r="QHR91" s="853"/>
      <c r="QHS91" s="853"/>
      <c r="QHT91" s="853"/>
      <c r="QHU91" s="853"/>
      <c r="QHV91" s="853"/>
      <c r="QHW91" s="853"/>
      <c r="QHX91" s="853"/>
      <c r="QHY91" s="853"/>
      <c r="QHZ91" s="853"/>
      <c r="QIA91" s="853"/>
      <c r="QIB91" s="853"/>
      <c r="QIC91" s="853"/>
      <c r="QID91" s="853"/>
      <c r="QIE91" s="853"/>
      <c r="QIF91" s="853"/>
      <c r="QIG91" s="853"/>
      <c r="QIH91" s="853"/>
      <c r="QII91" s="853"/>
      <c r="QIJ91" s="853"/>
      <c r="QIK91" s="853"/>
      <c r="QIL91" s="853"/>
      <c r="QIM91" s="853"/>
      <c r="QIN91" s="853"/>
      <c r="QIO91" s="853"/>
      <c r="QIP91" s="853"/>
      <c r="QIQ91" s="853"/>
      <c r="QIR91" s="853"/>
      <c r="QIS91" s="853"/>
      <c r="QIT91" s="853"/>
      <c r="QIU91" s="853"/>
      <c r="QIV91" s="853"/>
      <c r="QIW91" s="853"/>
      <c r="QIX91" s="853"/>
      <c r="QIY91" s="853"/>
      <c r="QIZ91" s="853"/>
      <c r="QJA91" s="853"/>
      <c r="QJB91" s="853"/>
      <c r="QJC91" s="853"/>
      <c r="QJD91" s="853"/>
      <c r="QJE91" s="853"/>
      <c r="QJF91" s="853"/>
      <c r="QJG91" s="853"/>
      <c r="QJH91" s="853"/>
      <c r="QJI91" s="853"/>
      <c r="QJJ91" s="853"/>
      <c r="QJK91" s="853"/>
      <c r="QJL91" s="853"/>
      <c r="QJM91" s="853"/>
      <c r="QJN91" s="853"/>
      <c r="QJO91" s="853"/>
      <c r="QJP91" s="853"/>
      <c r="QJQ91" s="853"/>
      <c r="QJR91" s="853"/>
      <c r="QJS91" s="853"/>
      <c r="QJT91" s="853"/>
      <c r="QJU91" s="853"/>
      <c r="QJV91" s="853"/>
      <c r="QJW91" s="853"/>
      <c r="QJX91" s="853"/>
      <c r="QJY91" s="853"/>
      <c r="QJZ91" s="853"/>
      <c r="QKA91" s="853"/>
      <c r="QKB91" s="853"/>
      <c r="QKC91" s="853"/>
      <c r="QKD91" s="853"/>
      <c r="QKE91" s="853"/>
      <c r="QKF91" s="853"/>
      <c r="QKG91" s="853"/>
      <c r="QKH91" s="853"/>
      <c r="QKI91" s="853"/>
      <c r="QKJ91" s="853"/>
      <c r="QKK91" s="853"/>
      <c r="QKL91" s="853"/>
      <c r="QKM91" s="853"/>
      <c r="QKN91" s="853"/>
      <c r="QKO91" s="853"/>
      <c r="QKP91" s="853"/>
      <c r="QKQ91" s="853"/>
      <c r="QKR91" s="853"/>
      <c r="QKS91" s="853"/>
      <c r="QKT91" s="853"/>
      <c r="QKU91" s="853"/>
      <c r="QKV91" s="853"/>
      <c r="QKW91" s="853"/>
      <c r="QKX91" s="853"/>
      <c r="QKY91" s="853"/>
      <c r="QKZ91" s="853"/>
      <c r="QLA91" s="853"/>
      <c r="QLB91" s="853"/>
      <c r="QLC91" s="853"/>
      <c r="QLD91" s="853"/>
      <c r="QLE91" s="853"/>
      <c r="QLF91" s="853"/>
      <c r="QLG91" s="853"/>
      <c r="QLH91" s="853"/>
      <c r="QLI91" s="853"/>
      <c r="QLJ91" s="853"/>
      <c r="QLK91" s="853"/>
      <c r="QLL91" s="853"/>
      <c r="QLM91" s="853"/>
      <c r="QLN91" s="853"/>
      <c r="QLO91" s="853"/>
      <c r="QLP91" s="853"/>
      <c r="QLQ91" s="853"/>
      <c r="QLR91" s="853"/>
      <c r="QLS91" s="853"/>
      <c r="QLT91" s="853"/>
      <c r="QLU91" s="853"/>
      <c r="QLV91" s="853"/>
      <c r="QLW91" s="853"/>
      <c r="QLX91" s="853"/>
      <c r="QLY91" s="853"/>
      <c r="QLZ91" s="853"/>
      <c r="QMA91" s="853"/>
      <c r="QMB91" s="853"/>
      <c r="QMC91" s="853"/>
      <c r="QMD91" s="853"/>
      <c r="QME91" s="853"/>
      <c r="QMF91" s="853"/>
      <c r="QMG91" s="853"/>
      <c r="QMH91" s="853"/>
      <c r="QMI91" s="853"/>
      <c r="QMJ91" s="853"/>
      <c r="QMK91" s="853"/>
      <c r="QML91" s="853"/>
      <c r="QMM91" s="853"/>
      <c r="QMN91" s="853"/>
      <c r="QMO91" s="853"/>
      <c r="QMP91" s="853"/>
      <c r="QMQ91" s="853"/>
      <c r="QMR91" s="853"/>
      <c r="QMS91" s="853"/>
      <c r="QMT91" s="853"/>
      <c r="QMU91" s="853"/>
      <c r="QMV91" s="853"/>
      <c r="QMW91" s="853"/>
      <c r="QMX91" s="853"/>
      <c r="QMY91" s="853"/>
      <c r="QMZ91" s="853"/>
      <c r="QNA91" s="853"/>
      <c r="QNB91" s="853"/>
      <c r="QNC91" s="853"/>
      <c r="QND91" s="853"/>
      <c r="QNE91" s="853"/>
      <c r="QNF91" s="853"/>
      <c r="QNG91" s="853"/>
      <c r="QNH91" s="853"/>
      <c r="QNI91" s="853"/>
      <c r="QNJ91" s="853"/>
      <c r="QNK91" s="853"/>
      <c r="QNL91" s="853"/>
      <c r="QNM91" s="853"/>
      <c r="QNN91" s="853"/>
      <c r="QNO91" s="853"/>
      <c r="QNP91" s="853"/>
      <c r="QNQ91" s="853"/>
      <c r="QNR91" s="853"/>
      <c r="QNS91" s="853"/>
      <c r="QNT91" s="853"/>
      <c r="QNU91" s="853"/>
      <c r="QNV91" s="853"/>
      <c r="QNW91" s="853"/>
      <c r="QNX91" s="853"/>
      <c r="QNY91" s="853"/>
      <c r="QNZ91" s="853"/>
      <c r="QOA91" s="853"/>
      <c r="QOB91" s="853"/>
      <c r="QOC91" s="853"/>
      <c r="QOD91" s="853"/>
      <c r="QOE91" s="853"/>
      <c r="QOF91" s="853"/>
      <c r="QOG91" s="853"/>
      <c r="QOH91" s="853"/>
      <c r="QOI91" s="853"/>
      <c r="QOJ91" s="853"/>
      <c r="QOK91" s="853"/>
      <c r="QOL91" s="853"/>
      <c r="QOM91" s="853"/>
      <c r="QON91" s="853"/>
      <c r="QOO91" s="853"/>
      <c r="QOP91" s="853"/>
      <c r="QOQ91" s="853"/>
      <c r="QOR91" s="853"/>
      <c r="QOS91" s="853"/>
      <c r="QOT91" s="853"/>
      <c r="QOU91" s="853"/>
      <c r="QOV91" s="853"/>
      <c r="QOW91" s="853"/>
      <c r="QOX91" s="853"/>
      <c r="QOY91" s="853"/>
      <c r="QOZ91" s="853"/>
      <c r="QPA91" s="853"/>
      <c r="QPB91" s="853"/>
      <c r="QPC91" s="853"/>
      <c r="QPD91" s="853"/>
      <c r="QPE91" s="853"/>
      <c r="QPF91" s="853"/>
      <c r="QPG91" s="853"/>
      <c r="QPH91" s="853"/>
      <c r="QPI91" s="853"/>
      <c r="QPJ91" s="853"/>
      <c r="QPK91" s="853"/>
      <c r="QPL91" s="853"/>
      <c r="QPM91" s="853"/>
      <c r="QPN91" s="853"/>
      <c r="QPO91" s="853"/>
      <c r="QPP91" s="853"/>
      <c r="QPQ91" s="853"/>
      <c r="QPR91" s="853"/>
      <c r="QPS91" s="853"/>
      <c r="QPT91" s="853"/>
      <c r="QPU91" s="853"/>
      <c r="QPV91" s="853"/>
      <c r="QPW91" s="853"/>
      <c r="QPX91" s="853"/>
      <c r="QPY91" s="853"/>
      <c r="QPZ91" s="853"/>
      <c r="QQA91" s="853"/>
      <c r="QQB91" s="853"/>
      <c r="QQC91" s="853"/>
      <c r="QQD91" s="853"/>
      <c r="QQE91" s="853"/>
      <c r="QQF91" s="853"/>
      <c r="QQG91" s="853"/>
      <c r="QQH91" s="853"/>
      <c r="QQI91" s="853"/>
      <c r="QQJ91" s="853"/>
      <c r="QQK91" s="853"/>
      <c r="QQL91" s="853"/>
      <c r="QQM91" s="853"/>
      <c r="QQN91" s="853"/>
      <c r="QQO91" s="853"/>
      <c r="QQP91" s="853"/>
      <c r="QQQ91" s="853"/>
      <c r="QQR91" s="853"/>
      <c r="QQS91" s="853"/>
      <c r="QQT91" s="853"/>
      <c r="QQU91" s="853"/>
      <c r="QQV91" s="853"/>
      <c r="QQW91" s="853"/>
      <c r="QQX91" s="853"/>
      <c r="QQY91" s="853"/>
      <c r="QQZ91" s="853"/>
      <c r="QRA91" s="853"/>
      <c r="QRB91" s="853"/>
      <c r="QRC91" s="853"/>
      <c r="QRD91" s="853"/>
      <c r="QRE91" s="853"/>
      <c r="QRF91" s="853"/>
      <c r="QRG91" s="853"/>
      <c r="QRH91" s="853"/>
      <c r="QRI91" s="853"/>
      <c r="QRJ91" s="853"/>
      <c r="QRK91" s="853"/>
      <c r="QRL91" s="853"/>
      <c r="QRM91" s="853"/>
      <c r="QRN91" s="853"/>
      <c r="QRO91" s="853"/>
      <c r="QRP91" s="853"/>
      <c r="QRQ91" s="853"/>
      <c r="QRR91" s="853"/>
      <c r="QRS91" s="853"/>
      <c r="QRT91" s="853"/>
      <c r="QRU91" s="853"/>
      <c r="QRV91" s="853"/>
      <c r="QRW91" s="853"/>
      <c r="QRX91" s="853"/>
      <c r="QRY91" s="853"/>
      <c r="QRZ91" s="853"/>
      <c r="QSA91" s="853"/>
      <c r="QSB91" s="853"/>
      <c r="QSC91" s="853"/>
      <c r="QSD91" s="853"/>
      <c r="QSE91" s="853"/>
      <c r="QSF91" s="853"/>
      <c r="QSG91" s="853"/>
      <c r="QSH91" s="853"/>
      <c r="QSI91" s="853"/>
      <c r="QSJ91" s="853"/>
      <c r="QSK91" s="853"/>
      <c r="QSL91" s="853"/>
      <c r="QSM91" s="853"/>
      <c r="QSN91" s="853"/>
      <c r="QSO91" s="853"/>
      <c r="QSP91" s="853"/>
      <c r="QSQ91" s="853"/>
      <c r="QSR91" s="853"/>
      <c r="QSS91" s="853"/>
      <c r="QST91" s="853"/>
      <c r="QSU91" s="853"/>
      <c r="QSV91" s="853"/>
      <c r="QSW91" s="853"/>
      <c r="QSX91" s="853"/>
      <c r="QSY91" s="853"/>
      <c r="QSZ91" s="853"/>
      <c r="QTA91" s="853"/>
      <c r="QTB91" s="853"/>
      <c r="QTC91" s="853"/>
      <c r="QTD91" s="853"/>
      <c r="QTE91" s="853"/>
      <c r="QTF91" s="853"/>
      <c r="QTG91" s="853"/>
      <c r="QTH91" s="853"/>
      <c r="QTI91" s="853"/>
      <c r="QTJ91" s="853"/>
      <c r="QTK91" s="853"/>
      <c r="QTL91" s="853"/>
      <c r="QTM91" s="853"/>
      <c r="QTN91" s="853"/>
      <c r="QTO91" s="853"/>
      <c r="QTP91" s="853"/>
      <c r="QTQ91" s="853"/>
      <c r="QTR91" s="853"/>
      <c r="QTS91" s="853"/>
      <c r="QTT91" s="853"/>
      <c r="QTU91" s="853"/>
      <c r="QTV91" s="853"/>
      <c r="QTW91" s="853"/>
      <c r="QTX91" s="853"/>
      <c r="QTY91" s="853"/>
      <c r="QTZ91" s="853"/>
      <c r="QUA91" s="853"/>
      <c r="QUB91" s="853"/>
      <c r="QUC91" s="853"/>
      <c r="QUD91" s="853"/>
      <c r="QUE91" s="853"/>
      <c r="QUF91" s="853"/>
      <c r="QUG91" s="853"/>
      <c r="QUH91" s="853"/>
      <c r="QUI91" s="853"/>
      <c r="QUJ91" s="853"/>
      <c r="QUK91" s="853"/>
      <c r="QUL91" s="853"/>
      <c r="QUM91" s="853"/>
      <c r="QUN91" s="853"/>
      <c r="QUO91" s="853"/>
      <c r="QUP91" s="853"/>
      <c r="QUQ91" s="853"/>
      <c r="QUR91" s="853"/>
      <c r="QUS91" s="853"/>
      <c r="QUT91" s="853"/>
      <c r="QUU91" s="853"/>
      <c r="QUV91" s="853"/>
      <c r="QUW91" s="853"/>
      <c r="QUX91" s="853"/>
      <c r="QUY91" s="853"/>
      <c r="QUZ91" s="853"/>
      <c r="QVA91" s="853"/>
      <c r="QVB91" s="853"/>
      <c r="QVC91" s="853"/>
      <c r="QVD91" s="853"/>
      <c r="QVE91" s="853"/>
      <c r="QVF91" s="853"/>
      <c r="QVG91" s="853"/>
      <c r="QVH91" s="853"/>
      <c r="QVI91" s="853"/>
      <c r="QVJ91" s="853"/>
      <c r="QVK91" s="853"/>
      <c r="QVL91" s="853"/>
      <c r="QVM91" s="853"/>
      <c r="QVN91" s="853"/>
      <c r="QVO91" s="853"/>
      <c r="QVP91" s="853"/>
      <c r="QVQ91" s="853"/>
      <c r="QVR91" s="853"/>
      <c r="QVS91" s="853"/>
      <c r="QVT91" s="853"/>
      <c r="QVU91" s="853"/>
      <c r="QVV91" s="853"/>
      <c r="QVW91" s="853"/>
      <c r="QVX91" s="853"/>
      <c r="QVY91" s="853"/>
      <c r="QVZ91" s="853"/>
      <c r="QWA91" s="853"/>
      <c r="QWB91" s="853"/>
      <c r="QWC91" s="853"/>
      <c r="QWD91" s="853"/>
      <c r="QWE91" s="853"/>
      <c r="QWF91" s="853"/>
      <c r="QWG91" s="853"/>
      <c r="QWH91" s="853"/>
      <c r="QWI91" s="853"/>
      <c r="QWJ91" s="853"/>
      <c r="QWK91" s="853"/>
      <c r="QWL91" s="853"/>
      <c r="QWM91" s="853"/>
      <c r="QWN91" s="853"/>
      <c r="QWO91" s="853"/>
      <c r="QWP91" s="853"/>
      <c r="QWQ91" s="853"/>
      <c r="QWR91" s="853"/>
      <c r="QWS91" s="853"/>
      <c r="QWT91" s="853"/>
      <c r="QWU91" s="853"/>
      <c r="QWV91" s="853"/>
      <c r="QWW91" s="853"/>
      <c r="QWX91" s="853"/>
      <c r="QWY91" s="853"/>
      <c r="QWZ91" s="853"/>
      <c r="QXA91" s="853"/>
      <c r="QXB91" s="853"/>
      <c r="QXC91" s="853"/>
      <c r="QXD91" s="853"/>
      <c r="QXE91" s="853"/>
      <c r="QXF91" s="853"/>
      <c r="QXG91" s="853"/>
      <c r="QXH91" s="853"/>
      <c r="QXI91" s="853"/>
      <c r="QXJ91" s="853"/>
      <c r="QXK91" s="853"/>
      <c r="QXL91" s="853"/>
      <c r="QXM91" s="853"/>
      <c r="QXN91" s="853"/>
      <c r="QXO91" s="853"/>
      <c r="QXP91" s="853"/>
      <c r="QXQ91" s="853"/>
      <c r="QXR91" s="853"/>
      <c r="QXS91" s="853"/>
      <c r="QXT91" s="853"/>
      <c r="QXU91" s="853"/>
      <c r="QXV91" s="853"/>
      <c r="QXW91" s="853"/>
      <c r="QXX91" s="853"/>
      <c r="QXY91" s="853"/>
      <c r="QXZ91" s="853"/>
      <c r="QYA91" s="853"/>
      <c r="QYB91" s="853"/>
      <c r="QYC91" s="853"/>
      <c r="QYD91" s="853"/>
      <c r="QYE91" s="853"/>
      <c r="QYF91" s="853"/>
      <c r="QYG91" s="853"/>
      <c r="QYH91" s="853"/>
      <c r="QYI91" s="853"/>
      <c r="QYJ91" s="853"/>
      <c r="QYK91" s="853"/>
      <c r="QYL91" s="853"/>
      <c r="QYM91" s="853"/>
      <c r="QYN91" s="853"/>
      <c r="QYO91" s="853"/>
      <c r="QYP91" s="853"/>
      <c r="QYQ91" s="853"/>
      <c r="QYR91" s="853"/>
      <c r="QYS91" s="853"/>
      <c r="QYT91" s="853"/>
      <c r="QYU91" s="853"/>
      <c r="QYV91" s="853"/>
      <c r="QYW91" s="853"/>
      <c r="QYX91" s="853"/>
      <c r="QYY91" s="853"/>
      <c r="QYZ91" s="853"/>
      <c r="QZA91" s="853"/>
      <c r="QZB91" s="853"/>
      <c r="QZC91" s="853"/>
      <c r="QZD91" s="853"/>
      <c r="QZE91" s="853"/>
      <c r="QZF91" s="853"/>
      <c r="QZG91" s="853"/>
      <c r="QZH91" s="853"/>
      <c r="QZI91" s="853"/>
      <c r="QZJ91" s="853"/>
      <c r="QZK91" s="853"/>
      <c r="QZL91" s="853"/>
      <c r="QZM91" s="853"/>
      <c r="QZN91" s="853"/>
      <c r="QZO91" s="853"/>
      <c r="QZP91" s="853"/>
      <c r="QZQ91" s="853"/>
      <c r="QZR91" s="853"/>
      <c r="QZS91" s="853"/>
      <c r="QZT91" s="853"/>
      <c r="QZU91" s="853"/>
      <c r="QZV91" s="853"/>
      <c r="QZW91" s="853"/>
      <c r="QZX91" s="853"/>
      <c r="QZY91" s="853"/>
      <c r="QZZ91" s="853"/>
      <c r="RAA91" s="853"/>
      <c r="RAB91" s="853"/>
      <c r="RAC91" s="853"/>
      <c r="RAD91" s="853"/>
      <c r="RAE91" s="853"/>
      <c r="RAF91" s="853"/>
      <c r="RAG91" s="853"/>
      <c r="RAH91" s="853"/>
      <c r="RAI91" s="853"/>
      <c r="RAJ91" s="853"/>
      <c r="RAK91" s="853"/>
      <c r="RAL91" s="853"/>
      <c r="RAM91" s="853"/>
      <c r="RAN91" s="853"/>
      <c r="RAO91" s="853"/>
      <c r="RAP91" s="853"/>
      <c r="RAQ91" s="853"/>
      <c r="RAR91" s="853"/>
      <c r="RAS91" s="853"/>
      <c r="RAT91" s="853"/>
      <c r="RAU91" s="853"/>
      <c r="RAV91" s="853"/>
      <c r="RAW91" s="853"/>
      <c r="RAX91" s="853"/>
      <c r="RAY91" s="853"/>
      <c r="RAZ91" s="853"/>
      <c r="RBA91" s="853"/>
      <c r="RBB91" s="853"/>
      <c r="RBC91" s="853"/>
      <c r="RBD91" s="853"/>
      <c r="RBE91" s="853"/>
      <c r="RBF91" s="853"/>
      <c r="RBG91" s="853"/>
      <c r="RBH91" s="853"/>
      <c r="RBI91" s="853"/>
      <c r="RBJ91" s="853"/>
      <c r="RBK91" s="853"/>
      <c r="RBL91" s="853"/>
      <c r="RBM91" s="853"/>
      <c r="RBN91" s="853"/>
      <c r="RBO91" s="853"/>
      <c r="RBP91" s="853"/>
      <c r="RBQ91" s="853"/>
      <c r="RBR91" s="853"/>
      <c r="RBS91" s="853"/>
      <c r="RBT91" s="853"/>
      <c r="RBU91" s="853"/>
      <c r="RBV91" s="853"/>
      <c r="RBW91" s="853"/>
      <c r="RBX91" s="853"/>
      <c r="RBY91" s="853"/>
      <c r="RBZ91" s="853"/>
      <c r="RCA91" s="853"/>
      <c r="RCB91" s="853"/>
      <c r="RCC91" s="853"/>
      <c r="RCD91" s="853"/>
      <c r="RCE91" s="853"/>
      <c r="RCF91" s="853"/>
      <c r="RCG91" s="853"/>
      <c r="RCH91" s="853"/>
      <c r="RCI91" s="853"/>
      <c r="RCJ91" s="853"/>
      <c r="RCK91" s="853"/>
      <c r="RCL91" s="853"/>
      <c r="RCM91" s="853"/>
      <c r="RCN91" s="853"/>
      <c r="RCO91" s="853"/>
      <c r="RCP91" s="853"/>
      <c r="RCQ91" s="853"/>
      <c r="RCR91" s="853"/>
      <c r="RCS91" s="853"/>
      <c r="RCT91" s="853"/>
      <c r="RCU91" s="853"/>
      <c r="RCV91" s="853"/>
      <c r="RCW91" s="853"/>
      <c r="RCX91" s="853"/>
      <c r="RCY91" s="853"/>
      <c r="RCZ91" s="853"/>
      <c r="RDA91" s="853"/>
      <c r="RDB91" s="853"/>
      <c r="RDC91" s="853"/>
      <c r="RDD91" s="853"/>
      <c r="RDE91" s="853"/>
      <c r="RDF91" s="853"/>
      <c r="RDG91" s="853"/>
      <c r="RDH91" s="853"/>
      <c r="RDI91" s="853"/>
      <c r="RDJ91" s="853"/>
      <c r="RDK91" s="853"/>
      <c r="RDL91" s="853"/>
      <c r="RDM91" s="853"/>
      <c r="RDN91" s="853"/>
      <c r="RDO91" s="853"/>
      <c r="RDP91" s="853"/>
      <c r="RDQ91" s="853"/>
      <c r="RDR91" s="853"/>
      <c r="RDS91" s="853"/>
      <c r="RDT91" s="853"/>
      <c r="RDU91" s="853"/>
      <c r="RDV91" s="853"/>
      <c r="RDW91" s="853"/>
      <c r="RDX91" s="853"/>
      <c r="RDY91" s="853"/>
      <c r="RDZ91" s="853"/>
      <c r="REA91" s="853"/>
      <c r="REB91" s="853"/>
      <c r="REC91" s="853"/>
      <c r="RED91" s="853"/>
      <c r="REE91" s="853"/>
      <c r="REF91" s="853"/>
      <c r="REG91" s="853"/>
      <c r="REH91" s="853"/>
      <c r="REI91" s="853"/>
      <c r="REJ91" s="853"/>
      <c r="REK91" s="853"/>
      <c r="REL91" s="853"/>
      <c r="REM91" s="853"/>
      <c r="REN91" s="853"/>
      <c r="REO91" s="853"/>
      <c r="REP91" s="853"/>
      <c r="REQ91" s="853"/>
      <c r="RER91" s="853"/>
      <c r="RES91" s="853"/>
      <c r="RET91" s="853"/>
      <c r="REU91" s="853"/>
      <c r="REV91" s="853"/>
      <c r="REW91" s="853"/>
      <c r="REX91" s="853"/>
      <c r="REY91" s="853"/>
      <c r="REZ91" s="853"/>
      <c r="RFA91" s="853"/>
      <c r="RFB91" s="853"/>
      <c r="RFC91" s="853"/>
      <c r="RFD91" s="853"/>
      <c r="RFE91" s="853"/>
      <c r="RFF91" s="853"/>
      <c r="RFG91" s="853"/>
      <c r="RFH91" s="853"/>
      <c r="RFI91" s="853"/>
      <c r="RFJ91" s="853"/>
      <c r="RFK91" s="853"/>
      <c r="RFL91" s="853"/>
      <c r="RFM91" s="853"/>
      <c r="RFN91" s="853"/>
      <c r="RFO91" s="853"/>
      <c r="RFP91" s="853"/>
      <c r="RFQ91" s="853"/>
      <c r="RFR91" s="853"/>
      <c r="RFS91" s="853"/>
      <c r="RFT91" s="853"/>
      <c r="RFU91" s="853"/>
      <c r="RFV91" s="853"/>
      <c r="RFW91" s="853"/>
      <c r="RFX91" s="853"/>
      <c r="RFY91" s="853"/>
      <c r="RFZ91" s="853"/>
      <c r="RGA91" s="853"/>
      <c r="RGB91" s="853"/>
      <c r="RGC91" s="853"/>
      <c r="RGD91" s="853"/>
      <c r="RGE91" s="853"/>
      <c r="RGF91" s="853"/>
      <c r="RGG91" s="853"/>
      <c r="RGH91" s="853"/>
      <c r="RGI91" s="853"/>
      <c r="RGJ91" s="853"/>
      <c r="RGK91" s="853"/>
      <c r="RGL91" s="853"/>
      <c r="RGM91" s="853"/>
      <c r="RGN91" s="853"/>
      <c r="RGO91" s="853"/>
      <c r="RGP91" s="853"/>
      <c r="RGQ91" s="853"/>
      <c r="RGR91" s="853"/>
      <c r="RGS91" s="853"/>
      <c r="RGT91" s="853"/>
      <c r="RGU91" s="853"/>
      <c r="RGV91" s="853"/>
      <c r="RGW91" s="853"/>
      <c r="RGX91" s="853"/>
      <c r="RGY91" s="853"/>
      <c r="RGZ91" s="853"/>
      <c r="RHA91" s="853"/>
      <c r="RHB91" s="853"/>
      <c r="RHC91" s="853"/>
      <c r="RHD91" s="853"/>
      <c r="RHE91" s="853"/>
      <c r="RHF91" s="853"/>
      <c r="RHG91" s="853"/>
      <c r="RHH91" s="853"/>
      <c r="RHI91" s="853"/>
      <c r="RHJ91" s="853"/>
      <c r="RHK91" s="853"/>
      <c r="RHL91" s="853"/>
      <c r="RHM91" s="853"/>
      <c r="RHN91" s="853"/>
      <c r="RHO91" s="853"/>
      <c r="RHP91" s="853"/>
      <c r="RHQ91" s="853"/>
      <c r="RHR91" s="853"/>
      <c r="RHS91" s="853"/>
      <c r="RHT91" s="853"/>
      <c r="RHU91" s="853"/>
      <c r="RHV91" s="853"/>
      <c r="RHW91" s="853"/>
      <c r="RHX91" s="853"/>
      <c r="RHY91" s="853"/>
      <c r="RHZ91" s="853"/>
      <c r="RIA91" s="853"/>
      <c r="RIB91" s="853"/>
      <c r="RIC91" s="853"/>
      <c r="RID91" s="853"/>
      <c r="RIE91" s="853"/>
      <c r="RIF91" s="853"/>
      <c r="RIG91" s="853"/>
      <c r="RIH91" s="853"/>
      <c r="RII91" s="853"/>
      <c r="RIJ91" s="853"/>
      <c r="RIK91" s="853"/>
      <c r="RIL91" s="853"/>
      <c r="RIM91" s="853"/>
      <c r="RIN91" s="853"/>
      <c r="RIO91" s="853"/>
      <c r="RIP91" s="853"/>
      <c r="RIQ91" s="853"/>
      <c r="RIR91" s="853"/>
      <c r="RIS91" s="853"/>
      <c r="RIT91" s="853"/>
      <c r="RIU91" s="853"/>
      <c r="RIV91" s="853"/>
      <c r="RIW91" s="853"/>
      <c r="RIX91" s="853"/>
      <c r="RIY91" s="853"/>
      <c r="RIZ91" s="853"/>
      <c r="RJA91" s="853"/>
      <c r="RJB91" s="853"/>
      <c r="RJC91" s="853"/>
      <c r="RJD91" s="853"/>
      <c r="RJE91" s="853"/>
      <c r="RJF91" s="853"/>
      <c r="RJG91" s="853"/>
      <c r="RJH91" s="853"/>
      <c r="RJI91" s="853"/>
      <c r="RJJ91" s="853"/>
      <c r="RJK91" s="853"/>
      <c r="RJL91" s="853"/>
      <c r="RJM91" s="853"/>
      <c r="RJN91" s="853"/>
      <c r="RJO91" s="853"/>
      <c r="RJP91" s="853"/>
      <c r="RJQ91" s="853"/>
      <c r="RJR91" s="853"/>
      <c r="RJS91" s="853"/>
      <c r="RJT91" s="853"/>
      <c r="RJU91" s="853"/>
      <c r="RJV91" s="853"/>
      <c r="RJW91" s="853"/>
      <c r="RJX91" s="853"/>
      <c r="RJY91" s="853"/>
      <c r="RJZ91" s="853"/>
      <c r="RKA91" s="853"/>
      <c r="RKB91" s="853"/>
      <c r="RKC91" s="853"/>
      <c r="RKD91" s="853"/>
      <c r="RKE91" s="853"/>
      <c r="RKF91" s="853"/>
      <c r="RKG91" s="853"/>
      <c r="RKH91" s="853"/>
      <c r="RKI91" s="853"/>
      <c r="RKJ91" s="853"/>
      <c r="RKK91" s="853"/>
      <c r="RKL91" s="853"/>
      <c r="RKM91" s="853"/>
      <c r="RKN91" s="853"/>
      <c r="RKO91" s="853"/>
      <c r="RKP91" s="853"/>
      <c r="RKQ91" s="853"/>
      <c r="RKR91" s="853"/>
      <c r="RKS91" s="853"/>
      <c r="RKT91" s="853"/>
      <c r="RKU91" s="853"/>
      <c r="RKV91" s="853"/>
      <c r="RKW91" s="853"/>
      <c r="RKX91" s="853"/>
      <c r="RKY91" s="853"/>
      <c r="RKZ91" s="853"/>
      <c r="RLA91" s="853"/>
      <c r="RLB91" s="853"/>
      <c r="RLC91" s="853"/>
      <c r="RLD91" s="853"/>
      <c r="RLE91" s="853"/>
      <c r="RLF91" s="853"/>
      <c r="RLG91" s="853"/>
      <c r="RLH91" s="853"/>
      <c r="RLI91" s="853"/>
      <c r="RLJ91" s="853"/>
      <c r="RLK91" s="853"/>
      <c r="RLL91" s="853"/>
      <c r="RLM91" s="853"/>
      <c r="RLN91" s="853"/>
      <c r="RLO91" s="853"/>
      <c r="RLP91" s="853"/>
      <c r="RLQ91" s="853"/>
      <c r="RLR91" s="853"/>
      <c r="RLS91" s="853"/>
      <c r="RLT91" s="853"/>
      <c r="RLU91" s="853"/>
      <c r="RLV91" s="853"/>
      <c r="RLW91" s="853"/>
      <c r="RLX91" s="853"/>
      <c r="RLY91" s="853"/>
      <c r="RLZ91" s="853"/>
      <c r="RMA91" s="853"/>
      <c r="RMB91" s="853"/>
      <c r="RMC91" s="853"/>
      <c r="RMD91" s="853"/>
      <c r="RME91" s="853"/>
      <c r="RMF91" s="853"/>
      <c r="RMG91" s="853"/>
      <c r="RMH91" s="853"/>
      <c r="RMI91" s="853"/>
      <c r="RMJ91" s="853"/>
      <c r="RMK91" s="853"/>
      <c r="RML91" s="853"/>
      <c r="RMM91" s="853"/>
      <c r="RMN91" s="853"/>
      <c r="RMO91" s="853"/>
      <c r="RMP91" s="853"/>
      <c r="RMQ91" s="853"/>
      <c r="RMR91" s="853"/>
      <c r="RMS91" s="853"/>
      <c r="RMT91" s="853"/>
      <c r="RMU91" s="853"/>
      <c r="RMV91" s="853"/>
      <c r="RMW91" s="853"/>
      <c r="RMX91" s="853"/>
      <c r="RMY91" s="853"/>
      <c r="RMZ91" s="853"/>
      <c r="RNA91" s="853"/>
      <c r="RNB91" s="853"/>
      <c r="RNC91" s="853"/>
      <c r="RND91" s="853"/>
      <c r="RNE91" s="853"/>
      <c r="RNF91" s="853"/>
      <c r="RNG91" s="853"/>
      <c r="RNH91" s="853"/>
      <c r="RNI91" s="853"/>
      <c r="RNJ91" s="853"/>
      <c r="RNK91" s="853"/>
      <c r="RNL91" s="853"/>
      <c r="RNM91" s="853"/>
      <c r="RNN91" s="853"/>
      <c r="RNO91" s="853"/>
      <c r="RNP91" s="853"/>
      <c r="RNQ91" s="853"/>
      <c r="RNR91" s="853"/>
      <c r="RNS91" s="853"/>
      <c r="RNT91" s="853"/>
      <c r="RNU91" s="853"/>
      <c r="RNV91" s="853"/>
      <c r="RNW91" s="853"/>
      <c r="RNX91" s="853"/>
      <c r="RNY91" s="853"/>
      <c r="RNZ91" s="853"/>
      <c r="ROA91" s="853"/>
      <c r="ROB91" s="853"/>
      <c r="ROC91" s="853"/>
      <c r="ROD91" s="853"/>
      <c r="ROE91" s="853"/>
      <c r="ROF91" s="853"/>
      <c r="ROG91" s="853"/>
      <c r="ROH91" s="853"/>
      <c r="ROI91" s="853"/>
      <c r="ROJ91" s="853"/>
      <c r="ROK91" s="853"/>
      <c r="ROL91" s="853"/>
      <c r="ROM91" s="853"/>
      <c r="RON91" s="853"/>
      <c r="ROO91" s="853"/>
      <c r="ROP91" s="853"/>
      <c r="ROQ91" s="853"/>
      <c r="ROR91" s="853"/>
      <c r="ROS91" s="853"/>
      <c r="ROT91" s="853"/>
      <c r="ROU91" s="853"/>
      <c r="ROV91" s="853"/>
      <c r="ROW91" s="853"/>
      <c r="ROX91" s="853"/>
      <c r="ROY91" s="853"/>
      <c r="ROZ91" s="853"/>
      <c r="RPA91" s="853"/>
      <c r="RPB91" s="853"/>
      <c r="RPC91" s="853"/>
      <c r="RPD91" s="853"/>
      <c r="RPE91" s="853"/>
      <c r="RPF91" s="853"/>
      <c r="RPG91" s="853"/>
      <c r="RPH91" s="853"/>
      <c r="RPI91" s="853"/>
      <c r="RPJ91" s="853"/>
      <c r="RPK91" s="853"/>
      <c r="RPL91" s="853"/>
      <c r="RPM91" s="853"/>
      <c r="RPN91" s="853"/>
      <c r="RPO91" s="853"/>
      <c r="RPP91" s="853"/>
      <c r="RPQ91" s="853"/>
      <c r="RPR91" s="853"/>
      <c r="RPS91" s="853"/>
      <c r="RPT91" s="853"/>
      <c r="RPU91" s="853"/>
      <c r="RPV91" s="853"/>
      <c r="RPW91" s="853"/>
      <c r="RPX91" s="853"/>
      <c r="RPY91" s="853"/>
      <c r="RPZ91" s="853"/>
      <c r="RQA91" s="853"/>
      <c r="RQB91" s="853"/>
      <c r="RQC91" s="853"/>
      <c r="RQD91" s="853"/>
      <c r="RQE91" s="853"/>
      <c r="RQF91" s="853"/>
      <c r="RQG91" s="853"/>
      <c r="RQH91" s="853"/>
      <c r="RQI91" s="853"/>
      <c r="RQJ91" s="853"/>
      <c r="RQK91" s="853"/>
      <c r="RQL91" s="853"/>
      <c r="RQM91" s="853"/>
      <c r="RQN91" s="853"/>
      <c r="RQO91" s="853"/>
      <c r="RQP91" s="853"/>
      <c r="RQQ91" s="853"/>
      <c r="RQR91" s="853"/>
      <c r="RQS91" s="853"/>
      <c r="RQT91" s="853"/>
      <c r="RQU91" s="853"/>
      <c r="RQV91" s="853"/>
      <c r="RQW91" s="853"/>
      <c r="RQX91" s="853"/>
      <c r="RQY91" s="853"/>
      <c r="RQZ91" s="853"/>
      <c r="RRA91" s="853"/>
      <c r="RRB91" s="853"/>
      <c r="RRC91" s="853"/>
      <c r="RRD91" s="853"/>
      <c r="RRE91" s="853"/>
      <c r="RRF91" s="853"/>
      <c r="RRG91" s="853"/>
      <c r="RRH91" s="853"/>
      <c r="RRI91" s="853"/>
      <c r="RRJ91" s="853"/>
      <c r="RRK91" s="853"/>
      <c r="RRL91" s="853"/>
      <c r="RRM91" s="853"/>
      <c r="RRN91" s="853"/>
      <c r="RRO91" s="853"/>
      <c r="RRP91" s="853"/>
      <c r="RRQ91" s="853"/>
      <c r="RRR91" s="853"/>
      <c r="RRS91" s="853"/>
      <c r="RRT91" s="853"/>
      <c r="RRU91" s="853"/>
      <c r="RRV91" s="853"/>
      <c r="RRW91" s="853"/>
      <c r="RRX91" s="853"/>
      <c r="RRY91" s="853"/>
      <c r="RRZ91" s="853"/>
      <c r="RSA91" s="853"/>
      <c r="RSB91" s="853"/>
      <c r="RSC91" s="853"/>
      <c r="RSD91" s="853"/>
      <c r="RSE91" s="853"/>
      <c r="RSF91" s="853"/>
      <c r="RSG91" s="853"/>
      <c r="RSH91" s="853"/>
      <c r="RSI91" s="853"/>
      <c r="RSJ91" s="853"/>
      <c r="RSK91" s="853"/>
      <c r="RSL91" s="853"/>
      <c r="RSM91" s="853"/>
      <c r="RSN91" s="853"/>
      <c r="RSO91" s="853"/>
      <c r="RSP91" s="853"/>
      <c r="RSQ91" s="853"/>
      <c r="RSR91" s="853"/>
      <c r="RSS91" s="853"/>
      <c r="RST91" s="853"/>
      <c r="RSU91" s="853"/>
      <c r="RSV91" s="853"/>
      <c r="RSW91" s="853"/>
      <c r="RSX91" s="853"/>
      <c r="RSY91" s="853"/>
      <c r="RSZ91" s="853"/>
      <c r="RTA91" s="853"/>
      <c r="RTB91" s="853"/>
      <c r="RTC91" s="853"/>
      <c r="RTD91" s="853"/>
      <c r="RTE91" s="853"/>
      <c r="RTF91" s="853"/>
      <c r="RTG91" s="853"/>
      <c r="RTH91" s="853"/>
      <c r="RTI91" s="853"/>
      <c r="RTJ91" s="853"/>
      <c r="RTK91" s="853"/>
      <c r="RTL91" s="853"/>
      <c r="RTM91" s="853"/>
      <c r="RTN91" s="853"/>
      <c r="RTO91" s="853"/>
      <c r="RTP91" s="853"/>
      <c r="RTQ91" s="853"/>
      <c r="RTR91" s="853"/>
      <c r="RTS91" s="853"/>
      <c r="RTT91" s="853"/>
      <c r="RTU91" s="853"/>
      <c r="RTV91" s="853"/>
      <c r="RTW91" s="853"/>
      <c r="RTX91" s="853"/>
      <c r="RTY91" s="853"/>
      <c r="RTZ91" s="853"/>
      <c r="RUA91" s="853"/>
      <c r="RUB91" s="853"/>
      <c r="RUC91" s="853"/>
      <c r="RUD91" s="853"/>
      <c r="RUE91" s="853"/>
      <c r="RUF91" s="853"/>
      <c r="RUG91" s="853"/>
      <c r="RUH91" s="853"/>
      <c r="RUI91" s="853"/>
      <c r="RUJ91" s="853"/>
      <c r="RUK91" s="853"/>
      <c r="RUL91" s="853"/>
      <c r="RUM91" s="853"/>
      <c r="RUN91" s="853"/>
      <c r="RUO91" s="853"/>
      <c r="RUP91" s="853"/>
      <c r="RUQ91" s="853"/>
      <c r="RUR91" s="853"/>
      <c r="RUS91" s="853"/>
      <c r="RUT91" s="853"/>
      <c r="RUU91" s="853"/>
      <c r="RUV91" s="853"/>
      <c r="RUW91" s="853"/>
      <c r="RUX91" s="853"/>
      <c r="RUY91" s="853"/>
      <c r="RUZ91" s="853"/>
      <c r="RVA91" s="853"/>
      <c r="RVB91" s="853"/>
      <c r="RVC91" s="853"/>
      <c r="RVD91" s="853"/>
      <c r="RVE91" s="853"/>
      <c r="RVF91" s="853"/>
      <c r="RVG91" s="853"/>
      <c r="RVH91" s="853"/>
      <c r="RVI91" s="853"/>
      <c r="RVJ91" s="853"/>
      <c r="RVK91" s="853"/>
      <c r="RVL91" s="853"/>
      <c r="RVM91" s="853"/>
      <c r="RVN91" s="853"/>
      <c r="RVO91" s="853"/>
      <c r="RVP91" s="853"/>
      <c r="RVQ91" s="853"/>
      <c r="RVR91" s="853"/>
      <c r="RVS91" s="853"/>
      <c r="RVT91" s="853"/>
      <c r="RVU91" s="853"/>
      <c r="RVV91" s="853"/>
      <c r="RVW91" s="853"/>
      <c r="RVX91" s="853"/>
      <c r="RVY91" s="853"/>
      <c r="RVZ91" s="853"/>
      <c r="RWA91" s="853"/>
      <c r="RWB91" s="853"/>
      <c r="RWC91" s="853"/>
      <c r="RWD91" s="853"/>
      <c r="RWE91" s="853"/>
      <c r="RWF91" s="853"/>
      <c r="RWG91" s="853"/>
      <c r="RWH91" s="853"/>
      <c r="RWI91" s="853"/>
      <c r="RWJ91" s="853"/>
      <c r="RWK91" s="853"/>
      <c r="RWL91" s="853"/>
      <c r="RWM91" s="853"/>
      <c r="RWN91" s="853"/>
      <c r="RWO91" s="853"/>
      <c r="RWP91" s="853"/>
      <c r="RWQ91" s="853"/>
      <c r="RWR91" s="853"/>
      <c r="RWS91" s="853"/>
      <c r="RWT91" s="853"/>
      <c r="RWU91" s="853"/>
      <c r="RWV91" s="853"/>
      <c r="RWW91" s="853"/>
      <c r="RWX91" s="853"/>
      <c r="RWY91" s="853"/>
      <c r="RWZ91" s="853"/>
      <c r="RXA91" s="853"/>
      <c r="RXB91" s="853"/>
      <c r="RXC91" s="853"/>
      <c r="RXD91" s="853"/>
      <c r="RXE91" s="853"/>
      <c r="RXF91" s="853"/>
      <c r="RXG91" s="853"/>
      <c r="RXH91" s="853"/>
      <c r="RXI91" s="853"/>
      <c r="RXJ91" s="853"/>
      <c r="RXK91" s="853"/>
      <c r="RXL91" s="853"/>
      <c r="RXM91" s="853"/>
      <c r="RXN91" s="853"/>
      <c r="RXO91" s="853"/>
      <c r="RXP91" s="853"/>
      <c r="RXQ91" s="853"/>
      <c r="RXR91" s="853"/>
      <c r="RXS91" s="853"/>
      <c r="RXT91" s="853"/>
      <c r="RXU91" s="853"/>
      <c r="RXV91" s="853"/>
      <c r="RXW91" s="853"/>
      <c r="RXX91" s="853"/>
      <c r="RXY91" s="853"/>
      <c r="RXZ91" s="853"/>
      <c r="RYA91" s="853"/>
      <c r="RYB91" s="853"/>
      <c r="RYC91" s="853"/>
      <c r="RYD91" s="853"/>
      <c r="RYE91" s="853"/>
      <c r="RYF91" s="853"/>
      <c r="RYG91" s="853"/>
      <c r="RYH91" s="853"/>
      <c r="RYI91" s="853"/>
      <c r="RYJ91" s="853"/>
      <c r="RYK91" s="853"/>
      <c r="RYL91" s="853"/>
      <c r="RYM91" s="853"/>
      <c r="RYN91" s="853"/>
      <c r="RYO91" s="853"/>
      <c r="RYP91" s="853"/>
      <c r="RYQ91" s="853"/>
      <c r="RYR91" s="853"/>
      <c r="RYS91" s="853"/>
      <c r="RYT91" s="853"/>
      <c r="RYU91" s="853"/>
      <c r="RYV91" s="853"/>
      <c r="RYW91" s="853"/>
      <c r="RYX91" s="853"/>
      <c r="RYY91" s="853"/>
      <c r="RYZ91" s="853"/>
      <c r="RZA91" s="853"/>
      <c r="RZB91" s="853"/>
      <c r="RZC91" s="853"/>
      <c r="RZD91" s="853"/>
      <c r="RZE91" s="853"/>
      <c r="RZF91" s="853"/>
      <c r="RZG91" s="853"/>
      <c r="RZH91" s="853"/>
      <c r="RZI91" s="853"/>
      <c r="RZJ91" s="853"/>
      <c r="RZK91" s="853"/>
      <c r="RZL91" s="853"/>
      <c r="RZM91" s="853"/>
      <c r="RZN91" s="853"/>
      <c r="RZO91" s="853"/>
      <c r="RZP91" s="853"/>
      <c r="RZQ91" s="853"/>
      <c r="RZR91" s="853"/>
      <c r="RZS91" s="853"/>
      <c r="RZT91" s="853"/>
      <c r="RZU91" s="853"/>
      <c r="RZV91" s="853"/>
      <c r="RZW91" s="853"/>
      <c r="RZX91" s="853"/>
      <c r="RZY91" s="853"/>
      <c r="RZZ91" s="853"/>
      <c r="SAA91" s="853"/>
      <c r="SAB91" s="853"/>
      <c r="SAC91" s="853"/>
      <c r="SAD91" s="853"/>
      <c r="SAE91" s="853"/>
      <c r="SAF91" s="853"/>
      <c r="SAG91" s="853"/>
      <c r="SAH91" s="853"/>
      <c r="SAI91" s="853"/>
      <c r="SAJ91" s="853"/>
      <c r="SAK91" s="853"/>
      <c r="SAL91" s="853"/>
      <c r="SAM91" s="853"/>
      <c r="SAN91" s="853"/>
      <c r="SAO91" s="853"/>
      <c r="SAP91" s="853"/>
      <c r="SAQ91" s="853"/>
      <c r="SAR91" s="853"/>
      <c r="SAS91" s="853"/>
      <c r="SAT91" s="853"/>
      <c r="SAU91" s="853"/>
      <c r="SAV91" s="853"/>
      <c r="SAW91" s="853"/>
      <c r="SAX91" s="853"/>
      <c r="SAY91" s="853"/>
      <c r="SAZ91" s="853"/>
      <c r="SBA91" s="853"/>
      <c r="SBB91" s="853"/>
      <c r="SBC91" s="853"/>
      <c r="SBD91" s="853"/>
      <c r="SBE91" s="853"/>
      <c r="SBF91" s="853"/>
      <c r="SBG91" s="853"/>
      <c r="SBH91" s="853"/>
      <c r="SBI91" s="853"/>
      <c r="SBJ91" s="853"/>
      <c r="SBK91" s="853"/>
      <c r="SBL91" s="853"/>
      <c r="SBM91" s="853"/>
      <c r="SBN91" s="853"/>
      <c r="SBO91" s="853"/>
      <c r="SBP91" s="853"/>
      <c r="SBQ91" s="853"/>
      <c r="SBR91" s="853"/>
      <c r="SBS91" s="853"/>
      <c r="SBT91" s="853"/>
      <c r="SBU91" s="853"/>
      <c r="SBV91" s="853"/>
      <c r="SBW91" s="853"/>
      <c r="SBX91" s="853"/>
      <c r="SBY91" s="853"/>
      <c r="SBZ91" s="853"/>
      <c r="SCA91" s="853"/>
      <c r="SCB91" s="853"/>
      <c r="SCC91" s="853"/>
      <c r="SCD91" s="853"/>
      <c r="SCE91" s="853"/>
      <c r="SCF91" s="853"/>
      <c r="SCG91" s="853"/>
      <c r="SCH91" s="853"/>
      <c r="SCI91" s="853"/>
      <c r="SCJ91" s="853"/>
      <c r="SCK91" s="853"/>
      <c r="SCL91" s="853"/>
      <c r="SCM91" s="853"/>
      <c r="SCN91" s="853"/>
      <c r="SCO91" s="853"/>
      <c r="SCP91" s="853"/>
      <c r="SCQ91" s="853"/>
      <c r="SCR91" s="853"/>
      <c r="SCS91" s="853"/>
      <c r="SCT91" s="853"/>
      <c r="SCU91" s="853"/>
      <c r="SCV91" s="853"/>
      <c r="SCW91" s="853"/>
      <c r="SCX91" s="853"/>
      <c r="SCY91" s="853"/>
      <c r="SCZ91" s="853"/>
      <c r="SDA91" s="853"/>
      <c r="SDB91" s="853"/>
      <c r="SDC91" s="853"/>
      <c r="SDD91" s="853"/>
      <c r="SDE91" s="853"/>
      <c r="SDF91" s="853"/>
      <c r="SDG91" s="853"/>
      <c r="SDH91" s="853"/>
      <c r="SDI91" s="853"/>
      <c r="SDJ91" s="853"/>
      <c r="SDK91" s="853"/>
      <c r="SDL91" s="853"/>
      <c r="SDM91" s="853"/>
      <c r="SDN91" s="853"/>
      <c r="SDO91" s="853"/>
      <c r="SDP91" s="853"/>
      <c r="SDQ91" s="853"/>
      <c r="SDR91" s="853"/>
      <c r="SDS91" s="853"/>
      <c r="SDT91" s="853"/>
      <c r="SDU91" s="853"/>
      <c r="SDV91" s="853"/>
      <c r="SDW91" s="853"/>
      <c r="SDX91" s="853"/>
      <c r="SDY91" s="853"/>
      <c r="SDZ91" s="853"/>
      <c r="SEA91" s="853"/>
      <c r="SEB91" s="853"/>
      <c r="SEC91" s="853"/>
      <c r="SED91" s="853"/>
      <c r="SEE91" s="853"/>
      <c r="SEF91" s="853"/>
      <c r="SEG91" s="853"/>
      <c r="SEH91" s="853"/>
      <c r="SEI91" s="853"/>
      <c r="SEJ91" s="853"/>
      <c r="SEK91" s="853"/>
      <c r="SEL91" s="853"/>
      <c r="SEM91" s="853"/>
      <c r="SEN91" s="853"/>
      <c r="SEO91" s="853"/>
      <c r="SEP91" s="853"/>
      <c r="SEQ91" s="853"/>
      <c r="SER91" s="853"/>
      <c r="SES91" s="853"/>
      <c r="SET91" s="853"/>
      <c r="SEU91" s="853"/>
      <c r="SEV91" s="853"/>
      <c r="SEW91" s="853"/>
      <c r="SEX91" s="853"/>
      <c r="SEY91" s="853"/>
      <c r="SEZ91" s="853"/>
      <c r="SFA91" s="853"/>
      <c r="SFB91" s="853"/>
      <c r="SFC91" s="853"/>
      <c r="SFD91" s="853"/>
      <c r="SFE91" s="853"/>
      <c r="SFF91" s="853"/>
      <c r="SFG91" s="853"/>
      <c r="SFH91" s="853"/>
      <c r="SFI91" s="853"/>
      <c r="SFJ91" s="853"/>
      <c r="SFK91" s="853"/>
      <c r="SFL91" s="853"/>
      <c r="SFM91" s="853"/>
      <c r="SFN91" s="853"/>
      <c r="SFO91" s="853"/>
      <c r="SFP91" s="853"/>
      <c r="SFQ91" s="853"/>
      <c r="SFR91" s="853"/>
      <c r="SFS91" s="853"/>
      <c r="SFT91" s="853"/>
      <c r="SFU91" s="853"/>
      <c r="SFV91" s="853"/>
      <c r="SFW91" s="853"/>
      <c r="SFX91" s="853"/>
      <c r="SFY91" s="853"/>
      <c r="SFZ91" s="853"/>
      <c r="SGA91" s="853"/>
      <c r="SGB91" s="853"/>
      <c r="SGC91" s="853"/>
      <c r="SGD91" s="853"/>
      <c r="SGE91" s="853"/>
      <c r="SGF91" s="853"/>
      <c r="SGG91" s="853"/>
      <c r="SGH91" s="853"/>
      <c r="SGI91" s="853"/>
      <c r="SGJ91" s="853"/>
      <c r="SGK91" s="853"/>
      <c r="SGL91" s="853"/>
      <c r="SGM91" s="853"/>
      <c r="SGN91" s="853"/>
      <c r="SGO91" s="853"/>
      <c r="SGP91" s="853"/>
      <c r="SGQ91" s="853"/>
      <c r="SGR91" s="853"/>
      <c r="SGS91" s="853"/>
      <c r="SGT91" s="853"/>
      <c r="SGU91" s="853"/>
      <c r="SGV91" s="853"/>
      <c r="SGW91" s="853"/>
      <c r="SGX91" s="853"/>
      <c r="SGY91" s="853"/>
      <c r="SGZ91" s="853"/>
      <c r="SHA91" s="853"/>
      <c r="SHB91" s="853"/>
      <c r="SHC91" s="853"/>
      <c r="SHD91" s="853"/>
      <c r="SHE91" s="853"/>
      <c r="SHF91" s="853"/>
      <c r="SHG91" s="853"/>
      <c r="SHH91" s="853"/>
      <c r="SHI91" s="853"/>
      <c r="SHJ91" s="853"/>
      <c r="SHK91" s="853"/>
      <c r="SHL91" s="853"/>
      <c r="SHM91" s="853"/>
      <c r="SHN91" s="853"/>
      <c r="SHO91" s="853"/>
      <c r="SHP91" s="853"/>
      <c r="SHQ91" s="853"/>
      <c r="SHR91" s="853"/>
      <c r="SHS91" s="853"/>
      <c r="SHT91" s="853"/>
      <c r="SHU91" s="853"/>
      <c r="SHV91" s="853"/>
      <c r="SHW91" s="853"/>
      <c r="SHX91" s="853"/>
      <c r="SHY91" s="853"/>
      <c r="SHZ91" s="853"/>
      <c r="SIA91" s="853"/>
      <c r="SIB91" s="853"/>
      <c r="SIC91" s="853"/>
      <c r="SID91" s="853"/>
      <c r="SIE91" s="853"/>
      <c r="SIF91" s="853"/>
      <c r="SIG91" s="853"/>
      <c r="SIH91" s="853"/>
      <c r="SII91" s="853"/>
      <c r="SIJ91" s="853"/>
      <c r="SIK91" s="853"/>
      <c r="SIL91" s="853"/>
      <c r="SIM91" s="853"/>
      <c r="SIN91" s="853"/>
      <c r="SIO91" s="853"/>
      <c r="SIP91" s="853"/>
      <c r="SIQ91" s="853"/>
      <c r="SIR91" s="853"/>
      <c r="SIS91" s="853"/>
      <c r="SIT91" s="853"/>
      <c r="SIU91" s="853"/>
      <c r="SIV91" s="853"/>
      <c r="SIW91" s="853"/>
      <c r="SIX91" s="853"/>
      <c r="SIY91" s="853"/>
      <c r="SIZ91" s="853"/>
      <c r="SJA91" s="853"/>
      <c r="SJB91" s="853"/>
      <c r="SJC91" s="853"/>
      <c r="SJD91" s="853"/>
      <c r="SJE91" s="853"/>
      <c r="SJF91" s="853"/>
      <c r="SJG91" s="853"/>
      <c r="SJH91" s="853"/>
      <c r="SJI91" s="853"/>
      <c r="SJJ91" s="853"/>
      <c r="SJK91" s="853"/>
      <c r="SJL91" s="853"/>
      <c r="SJM91" s="853"/>
      <c r="SJN91" s="853"/>
      <c r="SJO91" s="853"/>
      <c r="SJP91" s="853"/>
      <c r="SJQ91" s="853"/>
      <c r="SJR91" s="853"/>
      <c r="SJS91" s="853"/>
      <c r="SJT91" s="853"/>
      <c r="SJU91" s="853"/>
      <c r="SJV91" s="853"/>
      <c r="SJW91" s="853"/>
      <c r="SJX91" s="853"/>
      <c r="SJY91" s="853"/>
      <c r="SJZ91" s="853"/>
      <c r="SKA91" s="853"/>
      <c r="SKB91" s="853"/>
      <c r="SKC91" s="853"/>
      <c r="SKD91" s="853"/>
      <c r="SKE91" s="853"/>
      <c r="SKF91" s="853"/>
      <c r="SKG91" s="853"/>
      <c r="SKH91" s="853"/>
      <c r="SKI91" s="853"/>
      <c r="SKJ91" s="853"/>
      <c r="SKK91" s="853"/>
      <c r="SKL91" s="853"/>
      <c r="SKM91" s="853"/>
      <c r="SKN91" s="853"/>
      <c r="SKO91" s="853"/>
      <c r="SKP91" s="853"/>
      <c r="SKQ91" s="853"/>
      <c r="SKR91" s="853"/>
      <c r="SKS91" s="853"/>
      <c r="SKT91" s="853"/>
      <c r="SKU91" s="853"/>
      <c r="SKV91" s="853"/>
      <c r="SKW91" s="853"/>
      <c r="SKX91" s="853"/>
      <c r="SKY91" s="853"/>
      <c r="SKZ91" s="853"/>
      <c r="SLA91" s="853"/>
      <c r="SLB91" s="853"/>
      <c r="SLC91" s="853"/>
      <c r="SLD91" s="853"/>
      <c r="SLE91" s="853"/>
      <c r="SLF91" s="853"/>
      <c r="SLG91" s="853"/>
      <c r="SLH91" s="853"/>
      <c r="SLI91" s="853"/>
      <c r="SLJ91" s="853"/>
      <c r="SLK91" s="853"/>
      <c r="SLL91" s="853"/>
      <c r="SLM91" s="853"/>
      <c r="SLN91" s="853"/>
      <c r="SLO91" s="853"/>
      <c r="SLP91" s="853"/>
      <c r="SLQ91" s="853"/>
      <c r="SLR91" s="853"/>
      <c r="SLS91" s="853"/>
      <c r="SLT91" s="853"/>
      <c r="SLU91" s="853"/>
      <c r="SLV91" s="853"/>
      <c r="SLW91" s="853"/>
      <c r="SLX91" s="853"/>
      <c r="SLY91" s="853"/>
      <c r="SLZ91" s="853"/>
      <c r="SMA91" s="853"/>
      <c r="SMB91" s="853"/>
      <c r="SMC91" s="853"/>
      <c r="SMD91" s="853"/>
      <c r="SME91" s="853"/>
      <c r="SMF91" s="853"/>
      <c r="SMG91" s="853"/>
      <c r="SMH91" s="853"/>
      <c r="SMI91" s="853"/>
      <c r="SMJ91" s="853"/>
      <c r="SMK91" s="853"/>
      <c r="SML91" s="853"/>
      <c r="SMM91" s="853"/>
      <c r="SMN91" s="853"/>
      <c r="SMO91" s="853"/>
      <c r="SMP91" s="853"/>
      <c r="SMQ91" s="853"/>
      <c r="SMR91" s="853"/>
      <c r="SMS91" s="853"/>
      <c r="SMT91" s="853"/>
      <c r="SMU91" s="853"/>
      <c r="SMV91" s="853"/>
      <c r="SMW91" s="853"/>
      <c r="SMX91" s="853"/>
      <c r="SMY91" s="853"/>
      <c r="SMZ91" s="853"/>
      <c r="SNA91" s="853"/>
      <c r="SNB91" s="853"/>
      <c r="SNC91" s="853"/>
      <c r="SND91" s="853"/>
      <c r="SNE91" s="853"/>
      <c r="SNF91" s="853"/>
      <c r="SNG91" s="853"/>
      <c r="SNH91" s="853"/>
      <c r="SNI91" s="853"/>
      <c r="SNJ91" s="853"/>
      <c r="SNK91" s="853"/>
      <c r="SNL91" s="853"/>
      <c r="SNM91" s="853"/>
      <c r="SNN91" s="853"/>
      <c r="SNO91" s="853"/>
      <c r="SNP91" s="853"/>
      <c r="SNQ91" s="853"/>
      <c r="SNR91" s="853"/>
      <c r="SNS91" s="853"/>
      <c r="SNT91" s="853"/>
      <c r="SNU91" s="853"/>
      <c r="SNV91" s="853"/>
      <c r="SNW91" s="853"/>
      <c r="SNX91" s="853"/>
      <c r="SNY91" s="853"/>
      <c r="SNZ91" s="853"/>
      <c r="SOA91" s="853"/>
      <c r="SOB91" s="853"/>
      <c r="SOC91" s="853"/>
      <c r="SOD91" s="853"/>
      <c r="SOE91" s="853"/>
      <c r="SOF91" s="853"/>
      <c r="SOG91" s="853"/>
      <c r="SOH91" s="853"/>
      <c r="SOI91" s="853"/>
      <c r="SOJ91" s="853"/>
      <c r="SOK91" s="853"/>
      <c r="SOL91" s="853"/>
      <c r="SOM91" s="853"/>
      <c r="SON91" s="853"/>
      <c r="SOO91" s="853"/>
      <c r="SOP91" s="853"/>
      <c r="SOQ91" s="853"/>
      <c r="SOR91" s="853"/>
      <c r="SOS91" s="853"/>
      <c r="SOT91" s="853"/>
      <c r="SOU91" s="853"/>
      <c r="SOV91" s="853"/>
      <c r="SOW91" s="853"/>
      <c r="SOX91" s="853"/>
      <c r="SOY91" s="853"/>
      <c r="SOZ91" s="853"/>
      <c r="SPA91" s="853"/>
      <c r="SPB91" s="853"/>
      <c r="SPC91" s="853"/>
      <c r="SPD91" s="853"/>
      <c r="SPE91" s="853"/>
      <c r="SPF91" s="853"/>
      <c r="SPG91" s="853"/>
      <c r="SPH91" s="853"/>
      <c r="SPI91" s="853"/>
      <c r="SPJ91" s="853"/>
      <c r="SPK91" s="853"/>
      <c r="SPL91" s="853"/>
      <c r="SPM91" s="853"/>
      <c r="SPN91" s="853"/>
      <c r="SPO91" s="853"/>
      <c r="SPP91" s="853"/>
      <c r="SPQ91" s="853"/>
      <c r="SPR91" s="853"/>
      <c r="SPS91" s="853"/>
      <c r="SPT91" s="853"/>
      <c r="SPU91" s="853"/>
      <c r="SPV91" s="853"/>
      <c r="SPW91" s="853"/>
      <c r="SPX91" s="853"/>
      <c r="SPY91" s="853"/>
      <c r="SPZ91" s="853"/>
      <c r="SQA91" s="853"/>
      <c r="SQB91" s="853"/>
      <c r="SQC91" s="853"/>
      <c r="SQD91" s="853"/>
      <c r="SQE91" s="853"/>
      <c r="SQF91" s="853"/>
      <c r="SQG91" s="853"/>
      <c r="SQH91" s="853"/>
      <c r="SQI91" s="853"/>
      <c r="SQJ91" s="853"/>
      <c r="SQK91" s="853"/>
      <c r="SQL91" s="853"/>
      <c r="SQM91" s="853"/>
      <c r="SQN91" s="853"/>
      <c r="SQO91" s="853"/>
      <c r="SQP91" s="853"/>
      <c r="SQQ91" s="853"/>
      <c r="SQR91" s="853"/>
      <c r="SQS91" s="853"/>
      <c r="SQT91" s="853"/>
      <c r="SQU91" s="853"/>
      <c r="SQV91" s="853"/>
      <c r="SQW91" s="853"/>
      <c r="SQX91" s="853"/>
      <c r="SQY91" s="853"/>
      <c r="SQZ91" s="853"/>
      <c r="SRA91" s="853"/>
      <c r="SRB91" s="853"/>
      <c r="SRC91" s="853"/>
      <c r="SRD91" s="853"/>
      <c r="SRE91" s="853"/>
      <c r="SRF91" s="853"/>
      <c r="SRG91" s="853"/>
      <c r="SRH91" s="853"/>
      <c r="SRI91" s="853"/>
      <c r="SRJ91" s="853"/>
      <c r="SRK91" s="853"/>
      <c r="SRL91" s="853"/>
      <c r="SRM91" s="853"/>
      <c r="SRN91" s="853"/>
      <c r="SRO91" s="853"/>
      <c r="SRP91" s="853"/>
      <c r="SRQ91" s="853"/>
      <c r="SRR91" s="853"/>
      <c r="SRS91" s="853"/>
      <c r="SRT91" s="853"/>
      <c r="SRU91" s="853"/>
      <c r="SRV91" s="853"/>
      <c r="SRW91" s="853"/>
      <c r="SRX91" s="853"/>
      <c r="SRY91" s="853"/>
      <c r="SRZ91" s="853"/>
      <c r="SSA91" s="853"/>
      <c r="SSB91" s="853"/>
      <c r="SSC91" s="853"/>
      <c r="SSD91" s="853"/>
      <c r="SSE91" s="853"/>
      <c r="SSF91" s="853"/>
      <c r="SSG91" s="853"/>
      <c r="SSH91" s="853"/>
      <c r="SSI91" s="853"/>
      <c r="SSJ91" s="853"/>
      <c r="SSK91" s="853"/>
      <c r="SSL91" s="853"/>
      <c r="SSM91" s="853"/>
      <c r="SSN91" s="853"/>
      <c r="SSO91" s="853"/>
      <c r="SSP91" s="853"/>
      <c r="SSQ91" s="853"/>
      <c r="SSR91" s="853"/>
      <c r="SSS91" s="853"/>
      <c r="SST91" s="853"/>
      <c r="SSU91" s="853"/>
      <c r="SSV91" s="853"/>
      <c r="SSW91" s="853"/>
      <c r="SSX91" s="853"/>
      <c r="SSY91" s="853"/>
      <c r="SSZ91" s="853"/>
      <c r="STA91" s="853"/>
      <c r="STB91" s="853"/>
      <c r="STC91" s="853"/>
      <c r="STD91" s="853"/>
      <c r="STE91" s="853"/>
      <c r="STF91" s="853"/>
      <c r="STG91" s="853"/>
      <c r="STH91" s="853"/>
      <c r="STI91" s="853"/>
      <c r="STJ91" s="853"/>
      <c r="STK91" s="853"/>
      <c r="STL91" s="853"/>
      <c r="STM91" s="853"/>
      <c r="STN91" s="853"/>
      <c r="STO91" s="853"/>
      <c r="STP91" s="853"/>
      <c r="STQ91" s="853"/>
      <c r="STR91" s="853"/>
      <c r="STS91" s="853"/>
      <c r="STT91" s="853"/>
      <c r="STU91" s="853"/>
      <c r="STV91" s="853"/>
      <c r="STW91" s="853"/>
      <c r="STX91" s="853"/>
      <c r="STY91" s="853"/>
      <c r="STZ91" s="853"/>
      <c r="SUA91" s="853"/>
      <c r="SUB91" s="853"/>
      <c r="SUC91" s="853"/>
      <c r="SUD91" s="853"/>
      <c r="SUE91" s="853"/>
      <c r="SUF91" s="853"/>
      <c r="SUG91" s="853"/>
      <c r="SUH91" s="853"/>
      <c r="SUI91" s="853"/>
      <c r="SUJ91" s="853"/>
      <c r="SUK91" s="853"/>
      <c r="SUL91" s="853"/>
      <c r="SUM91" s="853"/>
      <c r="SUN91" s="853"/>
      <c r="SUO91" s="853"/>
      <c r="SUP91" s="853"/>
      <c r="SUQ91" s="853"/>
      <c r="SUR91" s="853"/>
      <c r="SUS91" s="853"/>
      <c r="SUT91" s="853"/>
      <c r="SUU91" s="853"/>
      <c r="SUV91" s="853"/>
      <c r="SUW91" s="853"/>
      <c r="SUX91" s="853"/>
      <c r="SUY91" s="853"/>
      <c r="SUZ91" s="853"/>
      <c r="SVA91" s="853"/>
      <c r="SVB91" s="853"/>
      <c r="SVC91" s="853"/>
      <c r="SVD91" s="853"/>
      <c r="SVE91" s="853"/>
      <c r="SVF91" s="853"/>
      <c r="SVG91" s="853"/>
      <c r="SVH91" s="853"/>
      <c r="SVI91" s="853"/>
      <c r="SVJ91" s="853"/>
      <c r="SVK91" s="853"/>
      <c r="SVL91" s="853"/>
      <c r="SVM91" s="853"/>
      <c r="SVN91" s="853"/>
      <c r="SVO91" s="853"/>
      <c r="SVP91" s="853"/>
      <c r="SVQ91" s="853"/>
      <c r="SVR91" s="853"/>
      <c r="SVS91" s="853"/>
      <c r="SVT91" s="853"/>
      <c r="SVU91" s="853"/>
      <c r="SVV91" s="853"/>
      <c r="SVW91" s="853"/>
      <c r="SVX91" s="853"/>
      <c r="SVY91" s="853"/>
      <c r="SVZ91" s="853"/>
      <c r="SWA91" s="853"/>
      <c r="SWB91" s="853"/>
      <c r="SWC91" s="853"/>
      <c r="SWD91" s="853"/>
      <c r="SWE91" s="853"/>
      <c r="SWF91" s="853"/>
      <c r="SWG91" s="853"/>
      <c r="SWH91" s="853"/>
      <c r="SWI91" s="853"/>
      <c r="SWJ91" s="853"/>
      <c r="SWK91" s="853"/>
      <c r="SWL91" s="853"/>
      <c r="SWM91" s="853"/>
      <c r="SWN91" s="853"/>
      <c r="SWO91" s="853"/>
      <c r="SWP91" s="853"/>
      <c r="SWQ91" s="853"/>
      <c r="SWR91" s="853"/>
      <c r="SWS91" s="853"/>
      <c r="SWT91" s="853"/>
      <c r="SWU91" s="853"/>
      <c r="SWV91" s="853"/>
      <c r="SWW91" s="853"/>
      <c r="SWX91" s="853"/>
      <c r="SWY91" s="853"/>
      <c r="SWZ91" s="853"/>
      <c r="SXA91" s="853"/>
      <c r="SXB91" s="853"/>
      <c r="SXC91" s="853"/>
      <c r="SXD91" s="853"/>
      <c r="SXE91" s="853"/>
      <c r="SXF91" s="853"/>
      <c r="SXG91" s="853"/>
      <c r="SXH91" s="853"/>
      <c r="SXI91" s="853"/>
      <c r="SXJ91" s="853"/>
      <c r="SXK91" s="853"/>
      <c r="SXL91" s="853"/>
      <c r="SXM91" s="853"/>
      <c r="SXN91" s="853"/>
      <c r="SXO91" s="853"/>
      <c r="SXP91" s="853"/>
      <c r="SXQ91" s="853"/>
      <c r="SXR91" s="853"/>
      <c r="SXS91" s="853"/>
      <c r="SXT91" s="853"/>
      <c r="SXU91" s="853"/>
      <c r="SXV91" s="853"/>
      <c r="SXW91" s="853"/>
      <c r="SXX91" s="853"/>
      <c r="SXY91" s="853"/>
      <c r="SXZ91" s="853"/>
      <c r="SYA91" s="853"/>
      <c r="SYB91" s="853"/>
      <c r="SYC91" s="853"/>
      <c r="SYD91" s="853"/>
      <c r="SYE91" s="853"/>
      <c r="SYF91" s="853"/>
      <c r="SYG91" s="853"/>
      <c r="SYH91" s="853"/>
      <c r="SYI91" s="853"/>
      <c r="SYJ91" s="853"/>
      <c r="SYK91" s="853"/>
      <c r="SYL91" s="853"/>
      <c r="SYM91" s="853"/>
      <c r="SYN91" s="853"/>
      <c r="SYO91" s="853"/>
      <c r="SYP91" s="853"/>
      <c r="SYQ91" s="853"/>
      <c r="SYR91" s="853"/>
      <c r="SYS91" s="853"/>
      <c r="SYT91" s="853"/>
      <c r="SYU91" s="853"/>
      <c r="SYV91" s="853"/>
      <c r="SYW91" s="853"/>
      <c r="SYX91" s="853"/>
      <c r="SYY91" s="853"/>
      <c r="SYZ91" s="853"/>
      <c r="SZA91" s="853"/>
      <c r="SZB91" s="853"/>
      <c r="SZC91" s="853"/>
      <c r="SZD91" s="853"/>
      <c r="SZE91" s="853"/>
      <c r="SZF91" s="853"/>
      <c r="SZG91" s="853"/>
      <c r="SZH91" s="853"/>
      <c r="SZI91" s="853"/>
      <c r="SZJ91" s="853"/>
      <c r="SZK91" s="853"/>
      <c r="SZL91" s="853"/>
      <c r="SZM91" s="853"/>
      <c r="SZN91" s="853"/>
      <c r="SZO91" s="853"/>
      <c r="SZP91" s="853"/>
      <c r="SZQ91" s="853"/>
      <c r="SZR91" s="853"/>
      <c r="SZS91" s="853"/>
      <c r="SZT91" s="853"/>
      <c r="SZU91" s="853"/>
      <c r="SZV91" s="853"/>
      <c r="SZW91" s="853"/>
      <c r="SZX91" s="853"/>
      <c r="SZY91" s="853"/>
      <c r="SZZ91" s="853"/>
      <c r="TAA91" s="853"/>
      <c r="TAB91" s="853"/>
      <c r="TAC91" s="853"/>
      <c r="TAD91" s="853"/>
      <c r="TAE91" s="853"/>
      <c r="TAF91" s="853"/>
      <c r="TAG91" s="853"/>
      <c r="TAH91" s="853"/>
      <c r="TAI91" s="853"/>
      <c r="TAJ91" s="853"/>
      <c r="TAK91" s="853"/>
      <c r="TAL91" s="853"/>
      <c r="TAM91" s="853"/>
      <c r="TAN91" s="853"/>
      <c r="TAO91" s="853"/>
      <c r="TAP91" s="853"/>
      <c r="TAQ91" s="853"/>
      <c r="TAR91" s="853"/>
      <c r="TAS91" s="853"/>
      <c r="TAT91" s="853"/>
      <c r="TAU91" s="853"/>
      <c r="TAV91" s="853"/>
      <c r="TAW91" s="853"/>
      <c r="TAX91" s="853"/>
      <c r="TAY91" s="853"/>
      <c r="TAZ91" s="853"/>
      <c r="TBA91" s="853"/>
      <c r="TBB91" s="853"/>
      <c r="TBC91" s="853"/>
      <c r="TBD91" s="853"/>
      <c r="TBE91" s="853"/>
      <c r="TBF91" s="853"/>
      <c r="TBG91" s="853"/>
      <c r="TBH91" s="853"/>
      <c r="TBI91" s="853"/>
      <c r="TBJ91" s="853"/>
      <c r="TBK91" s="853"/>
      <c r="TBL91" s="853"/>
      <c r="TBM91" s="853"/>
      <c r="TBN91" s="853"/>
      <c r="TBO91" s="853"/>
      <c r="TBP91" s="853"/>
      <c r="TBQ91" s="853"/>
      <c r="TBR91" s="853"/>
      <c r="TBS91" s="853"/>
      <c r="TBT91" s="853"/>
      <c r="TBU91" s="853"/>
      <c r="TBV91" s="853"/>
      <c r="TBW91" s="853"/>
      <c r="TBX91" s="853"/>
      <c r="TBY91" s="853"/>
      <c r="TBZ91" s="853"/>
      <c r="TCA91" s="853"/>
      <c r="TCB91" s="853"/>
      <c r="TCC91" s="853"/>
      <c r="TCD91" s="853"/>
      <c r="TCE91" s="853"/>
      <c r="TCF91" s="853"/>
      <c r="TCG91" s="853"/>
      <c r="TCH91" s="853"/>
      <c r="TCI91" s="853"/>
      <c r="TCJ91" s="853"/>
      <c r="TCK91" s="853"/>
      <c r="TCL91" s="853"/>
      <c r="TCM91" s="853"/>
      <c r="TCN91" s="853"/>
      <c r="TCO91" s="853"/>
      <c r="TCP91" s="853"/>
      <c r="TCQ91" s="853"/>
      <c r="TCR91" s="853"/>
      <c r="TCS91" s="853"/>
      <c r="TCT91" s="853"/>
      <c r="TCU91" s="853"/>
      <c r="TCV91" s="853"/>
      <c r="TCW91" s="853"/>
      <c r="TCX91" s="853"/>
      <c r="TCY91" s="853"/>
      <c r="TCZ91" s="853"/>
      <c r="TDA91" s="853"/>
      <c r="TDB91" s="853"/>
      <c r="TDC91" s="853"/>
      <c r="TDD91" s="853"/>
      <c r="TDE91" s="853"/>
      <c r="TDF91" s="853"/>
      <c r="TDG91" s="853"/>
      <c r="TDH91" s="853"/>
      <c r="TDI91" s="853"/>
      <c r="TDJ91" s="853"/>
      <c r="TDK91" s="853"/>
      <c r="TDL91" s="853"/>
      <c r="TDM91" s="853"/>
      <c r="TDN91" s="853"/>
      <c r="TDO91" s="853"/>
      <c r="TDP91" s="853"/>
      <c r="TDQ91" s="853"/>
      <c r="TDR91" s="853"/>
      <c r="TDS91" s="853"/>
      <c r="TDT91" s="853"/>
      <c r="TDU91" s="853"/>
      <c r="TDV91" s="853"/>
      <c r="TDW91" s="853"/>
      <c r="TDX91" s="853"/>
      <c r="TDY91" s="853"/>
      <c r="TDZ91" s="853"/>
      <c r="TEA91" s="853"/>
      <c r="TEB91" s="853"/>
      <c r="TEC91" s="853"/>
      <c r="TED91" s="853"/>
      <c r="TEE91" s="853"/>
      <c r="TEF91" s="853"/>
      <c r="TEG91" s="853"/>
      <c r="TEH91" s="853"/>
      <c r="TEI91" s="853"/>
      <c r="TEJ91" s="853"/>
      <c r="TEK91" s="853"/>
      <c r="TEL91" s="853"/>
      <c r="TEM91" s="853"/>
      <c r="TEN91" s="853"/>
      <c r="TEO91" s="853"/>
      <c r="TEP91" s="853"/>
      <c r="TEQ91" s="853"/>
      <c r="TER91" s="853"/>
      <c r="TES91" s="853"/>
      <c r="TET91" s="853"/>
      <c r="TEU91" s="853"/>
      <c r="TEV91" s="853"/>
      <c r="TEW91" s="853"/>
      <c r="TEX91" s="853"/>
      <c r="TEY91" s="853"/>
      <c r="TEZ91" s="853"/>
      <c r="TFA91" s="853"/>
      <c r="TFB91" s="853"/>
      <c r="TFC91" s="853"/>
      <c r="TFD91" s="853"/>
      <c r="TFE91" s="853"/>
      <c r="TFF91" s="853"/>
      <c r="TFG91" s="853"/>
      <c r="TFH91" s="853"/>
      <c r="TFI91" s="853"/>
      <c r="TFJ91" s="853"/>
      <c r="TFK91" s="853"/>
      <c r="TFL91" s="853"/>
      <c r="TFM91" s="853"/>
      <c r="TFN91" s="853"/>
      <c r="TFO91" s="853"/>
      <c r="TFP91" s="853"/>
      <c r="TFQ91" s="853"/>
      <c r="TFR91" s="853"/>
      <c r="TFS91" s="853"/>
      <c r="TFT91" s="853"/>
      <c r="TFU91" s="853"/>
      <c r="TFV91" s="853"/>
      <c r="TFW91" s="853"/>
      <c r="TFX91" s="853"/>
      <c r="TFY91" s="853"/>
      <c r="TFZ91" s="853"/>
      <c r="TGA91" s="853"/>
      <c r="TGB91" s="853"/>
      <c r="TGC91" s="853"/>
      <c r="TGD91" s="853"/>
      <c r="TGE91" s="853"/>
      <c r="TGF91" s="853"/>
      <c r="TGG91" s="853"/>
      <c r="TGH91" s="853"/>
      <c r="TGI91" s="853"/>
      <c r="TGJ91" s="853"/>
      <c r="TGK91" s="853"/>
      <c r="TGL91" s="853"/>
      <c r="TGM91" s="853"/>
      <c r="TGN91" s="853"/>
      <c r="TGO91" s="853"/>
      <c r="TGP91" s="853"/>
      <c r="TGQ91" s="853"/>
      <c r="TGR91" s="853"/>
      <c r="TGS91" s="853"/>
      <c r="TGT91" s="853"/>
      <c r="TGU91" s="853"/>
      <c r="TGV91" s="853"/>
      <c r="TGW91" s="853"/>
      <c r="TGX91" s="853"/>
      <c r="TGY91" s="853"/>
      <c r="TGZ91" s="853"/>
      <c r="THA91" s="853"/>
      <c r="THB91" s="853"/>
      <c r="THC91" s="853"/>
      <c r="THD91" s="853"/>
      <c r="THE91" s="853"/>
      <c r="THF91" s="853"/>
      <c r="THG91" s="853"/>
      <c r="THH91" s="853"/>
      <c r="THI91" s="853"/>
      <c r="THJ91" s="853"/>
      <c r="THK91" s="853"/>
      <c r="THL91" s="853"/>
      <c r="THM91" s="853"/>
      <c r="THN91" s="853"/>
      <c r="THO91" s="853"/>
      <c r="THP91" s="853"/>
      <c r="THQ91" s="853"/>
      <c r="THR91" s="853"/>
      <c r="THS91" s="853"/>
      <c r="THT91" s="853"/>
      <c r="THU91" s="853"/>
      <c r="THV91" s="853"/>
      <c r="THW91" s="853"/>
      <c r="THX91" s="853"/>
      <c r="THY91" s="853"/>
      <c r="THZ91" s="853"/>
      <c r="TIA91" s="853"/>
      <c r="TIB91" s="853"/>
      <c r="TIC91" s="853"/>
      <c r="TID91" s="853"/>
      <c r="TIE91" s="853"/>
      <c r="TIF91" s="853"/>
      <c r="TIG91" s="853"/>
      <c r="TIH91" s="853"/>
      <c r="TII91" s="853"/>
      <c r="TIJ91" s="853"/>
      <c r="TIK91" s="853"/>
      <c r="TIL91" s="853"/>
      <c r="TIM91" s="853"/>
      <c r="TIN91" s="853"/>
      <c r="TIO91" s="853"/>
      <c r="TIP91" s="853"/>
      <c r="TIQ91" s="853"/>
      <c r="TIR91" s="853"/>
      <c r="TIS91" s="853"/>
      <c r="TIT91" s="853"/>
      <c r="TIU91" s="853"/>
      <c r="TIV91" s="853"/>
      <c r="TIW91" s="853"/>
      <c r="TIX91" s="853"/>
      <c r="TIY91" s="853"/>
      <c r="TIZ91" s="853"/>
      <c r="TJA91" s="853"/>
      <c r="TJB91" s="853"/>
      <c r="TJC91" s="853"/>
      <c r="TJD91" s="853"/>
      <c r="TJE91" s="853"/>
      <c r="TJF91" s="853"/>
      <c r="TJG91" s="853"/>
      <c r="TJH91" s="853"/>
      <c r="TJI91" s="853"/>
      <c r="TJJ91" s="853"/>
      <c r="TJK91" s="853"/>
      <c r="TJL91" s="853"/>
      <c r="TJM91" s="853"/>
      <c r="TJN91" s="853"/>
      <c r="TJO91" s="853"/>
      <c r="TJP91" s="853"/>
      <c r="TJQ91" s="853"/>
      <c r="TJR91" s="853"/>
      <c r="TJS91" s="853"/>
      <c r="TJT91" s="853"/>
      <c r="TJU91" s="853"/>
      <c r="TJV91" s="853"/>
      <c r="TJW91" s="853"/>
      <c r="TJX91" s="853"/>
      <c r="TJY91" s="853"/>
      <c r="TJZ91" s="853"/>
      <c r="TKA91" s="853"/>
      <c r="TKB91" s="853"/>
      <c r="TKC91" s="853"/>
      <c r="TKD91" s="853"/>
      <c r="TKE91" s="853"/>
      <c r="TKF91" s="853"/>
      <c r="TKG91" s="853"/>
      <c r="TKH91" s="853"/>
      <c r="TKI91" s="853"/>
      <c r="TKJ91" s="853"/>
      <c r="TKK91" s="853"/>
      <c r="TKL91" s="853"/>
      <c r="TKM91" s="853"/>
      <c r="TKN91" s="853"/>
      <c r="TKO91" s="853"/>
      <c r="TKP91" s="853"/>
      <c r="TKQ91" s="853"/>
      <c r="TKR91" s="853"/>
      <c r="TKS91" s="853"/>
      <c r="TKT91" s="853"/>
      <c r="TKU91" s="853"/>
      <c r="TKV91" s="853"/>
      <c r="TKW91" s="853"/>
      <c r="TKX91" s="853"/>
      <c r="TKY91" s="853"/>
      <c r="TKZ91" s="853"/>
      <c r="TLA91" s="853"/>
      <c r="TLB91" s="853"/>
      <c r="TLC91" s="853"/>
      <c r="TLD91" s="853"/>
      <c r="TLE91" s="853"/>
      <c r="TLF91" s="853"/>
      <c r="TLG91" s="853"/>
      <c r="TLH91" s="853"/>
      <c r="TLI91" s="853"/>
      <c r="TLJ91" s="853"/>
      <c r="TLK91" s="853"/>
      <c r="TLL91" s="853"/>
      <c r="TLM91" s="853"/>
      <c r="TLN91" s="853"/>
      <c r="TLO91" s="853"/>
      <c r="TLP91" s="853"/>
      <c r="TLQ91" s="853"/>
      <c r="TLR91" s="853"/>
      <c r="TLS91" s="853"/>
      <c r="TLT91" s="853"/>
      <c r="TLU91" s="853"/>
      <c r="TLV91" s="853"/>
      <c r="TLW91" s="853"/>
      <c r="TLX91" s="853"/>
      <c r="TLY91" s="853"/>
      <c r="TLZ91" s="853"/>
      <c r="TMA91" s="853"/>
      <c r="TMB91" s="853"/>
      <c r="TMC91" s="853"/>
      <c r="TMD91" s="853"/>
      <c r="TME91" s="853"/>
      <c r="TMF91" s="853"/>
      <c r="TMG91" s="853"/>
      <c r="TMH91" s="853"/>
      <c r="TMI91" s="853"/>
      <c r="TMJ91" s="853"/>
      <c r="TMK91" s="853"/>
      <c r="TML91" s="853"/>
      <c r="TMM91" s="853"/>
      <c r="TMN91" s="853"/>
      <c r="TMO91" s="853"/>
      <c r="TMP91" s="853"/>
      <c r="TMQ91" s="853"/>
      <c r="TMR91" s="853"/>
      <c r="TMS91" s="853"/>
      <c r="TMT91" s="853"/>
      <c r="TMU91" s="853"/>
      <c r="TMV91" s="853"/>
      <c r="TMW91" s="853"/>
      <c r="TMX91" s="853"/>
      <c r="TMY91" s="853"/>
      <c r="TMZ91" s="853"/>
      <c r="TNA91" s="853"/>
      <c r="TNB91" s="853"/>
      <c r="TNC91" s="853"/>
      <c r="TND91" s="853"/>
      <c r="TNE91" s="853"/>
      <c r="TNF91" s="853"/>
      <c r="TNG91" s="853"/>
      <c r="TNH91" s="853"/>
      <c r="TNI91" s="853"/>
      <c r="TNJ91" s="853"/>
      <c r="TNK91" s="853"/>
      <c r="TNL91" s="853"/>
      <c r="TNM91" s="853"/>
      <c r="TNN91" s="853"/>
      <c r="TNO91" s="853"/>
      <c r="TNP91" s="853"/>
      <c r="TNQ91" s="853"/>
      <c r="TNR91" s="853"/>
      <c r="TNS91" s="853"/>
      <c r="TNT91" s="853"/>
      <c r="TNU91" s="853"/>
      <c r="TNV91" s="853"/>
      <c r="TNW91" s="853"/>
      <c r="TNX91" s="853"/>
      <c r="TNY91" s="853"/>
      <c r="TNZ91" s="853"/>
      <c r="TOA91" s="853"/>
      <c r="TOB91" s="853"/>
      <c r="TOC91" s="853"/>
      <c r="TOD91" s="853"/>
      <c r="TOE91" s="853"/>
      <c r="TOF91" s="853"/>
      <c r="TOG91" s="853"/>
      <c r="TOH91" s="853"/>
      <c r="TOI91" s="853"/>
      <c r="TOJ91" s="853"/>
      <c r="TOK91" s="853"/>
      <c r="TOL91" s="853"/>
      <c r="TOM91" s="853"/>
      <c r="TON91" s="853"/>
      <c r="TOO91" s="853"/>
      <c r="TOP91" s="853"/>
      <c r="TOQ91" s="853"/>
      <c r="TOR91" s="853"/>
      <c r="TOS91" s="853"/>
      <c r="TOT91" s="853"/>
      <c r="TOU91" s="853"/>
      <c r="TOV91" s="853"/>
      <c r="TOW91" s="853"/>
      <c r="TOX91" s="853"/>
      <c r="TOY91" s="853"/>
      <c r="TOZ91" s="853"/>
      <c r="TPA91" s="853"/>
      <c r="TPB91" s="853"/>
      <c r="TPC91" s="853"/>
      <c r="TPD91" s="853"/>
      <c r="TPE91" s="853"/>
      <c r="TPF91" s="853"/>
      <c r="TPG91" s="853"/>
      <c r="TPH91" s="853"/>
      <c r="TPI91" s="853"/>
      <c r="TPJ91" s="853"/>
      <c r="TPK91" s="853"/>
      <c r="TPL91" s="853"/>
      <c r="TPM91" s="853"/>
      <c r="TPN91" s="853"/>
      <c r="TPO91" s="853"/>
      <c r="TPP91" s="853"/>
      <c r="TPQ91" s="853"/>
      <c r="TPR91" s="853"/>
      <c r="TPS91" s="853"/>
      <c r="TPT91" s="853"/>
      <c r="TPU91" s="853"/>
      <c r="TPV91" s="853"/>
      <c r="TPW91" s="853"/>
      <c r="TPX91" s="853"/>
      <c r="TPY91" s="853"/>
      <c r="TPZ91" s="853"/>
      <c r="TQA91" s="853"/>
      <c r="TQB91" s="853"/>
      <c r="TQC91" s="853"/>
      <c r="TQD91" s="853"/>
      <c r="TQE91" s="853"/>
      <c r="TQF91" s="853"/>
      <c r="TQG91" s="853"/>
      <c r="TQH91" s="853"/>
      <c r="TQI91" s="853"/>
      <c r="TQJ91" s="853"/>
      <c r="TQK91" s="853"/>
      <c r="TQL91" s="853"/>
      <c r="TQM91" s="853"/>
      <c r="TQN91" s="853"/>
      <c r="TQO91" s="853"/>
      <c r="TQP91" s="853"/>
      <c r="TQQ91" s="853"/>
      <c r="TQR91" s="853"/>
      <c r="TQS91" s="853"/>
      <c r="TQT91" s="853"/>
      <c r="TQU91" s="853"/>
      <c r="TQV91" s="853"/>
      <c r="TQW91" s="853"/>
      <c r="TQX91" s="853"/>
      <c r="TQY91" s="853"/>
      <c r="TQZ91" s="853"/>
      <c r="TRA91" s="853"/>
      <c r="TRB91" s="853"/>
      <c r="TRC91" s="853"/>
      <c r="TRD91" s="853"/>
      <c r="TRE91" s="853"/>
      <c r="TRF91" s="853"/>
      <c r="TRG91" s="853"/>
      <c r="TRH91" s="853"/>
      <c r="TRI91" s="853"/>
      <c r="TRJ91" s="853"/>
      <c r="TRK91" s="853"/>
      <c r="TRL91" s="853"/>
      <c r="TRM91" s="853"/>
      <c r="TRN91" s="853"/>
      <c r="TRO91" s="853"/>
      <c r="TRP91" s="853"/>
      <c r="TRQ91" s="853"/>
      <c r="TRR91" s="853"/>
      <c r="TRS91" s="853"/>
      <c r="TRT91" s="853"/>
      <c r="TRU91" s="853"/>
      <c r="TRV91" s="853"/>
      <c r="TRW91" s="853"/>
      <c r="TRX91" s="853"/>
      <c r="TRY91" s="853"/>
      <c r="TRZ91" s="853"/>
      <c r="TSA91" s="853"/>
      <c r="TSB91" s="853"/>
      <c r="TSC91" s="853"/>
      <c r="TSD91" s="853"/>
      <c r="TSE91" s="853"/>
      <c r="TSF91" s="853"/>
      <c r="TSG91" s="853"/>
      <c r="TSH91" s="853"/>
      <c r="TSI91" s="853"/>
      <c r="TSJ91" s="853"/>
      <c r="TSK91" s="853"/>
      <c r="TSL91" s="853"/>
      <c r="TSM91" s="853"/>
      <c r="TSN91" s="853"/>
      <c r="TSO91" s="853"/>
      <c r="TSP91" s="853"/>
      <c r="TSQ91" s="853"/>
      <c r="TSR91" s="853"/>
      <c r="TSS91" s="853"/>
      <c r="TST91" s="853"/>
      <c r="TSU91" s="853"/>
      <c r="TSV91" s="853"/>
      <c r="TSW91" s="853"/>
      <c r="TSX91" s="853"/>
      <c r="TSY91" s="853"/>
      <c r="TSZ91" s="853"/>
      <c r="TTA91" s="853"/>
      <c r="TTB91" s="853"/>
      <c r="TTC91" s="853"/>
      <c r="TTD91" s="853"/>
      <c r="TTE91" s="853"/>
      <c r="TTF91" s="853"/>
      <c r="TTG91" s="853"/>
      <c r="TTH91" s="853"/>
      <c r="TTI91" s="853"/>
      <c r="TTJ91" s="853"/>
      <c r="TTK91" s="853"/>
      <c r="TTL91" s="853"/>
      <c r="TTM91" s="853"/>
      <c r="TTN91" s="853"/>
      <c r="TTO91" s="853"/>
      <c r="TTP91" s="853"/>
      <c r="TTQ91" s="853"/>
      <c r="TTR91" s="853"/>
      <c r="TTS91" s="853"/>
      <c r="TTT91" s="853"/>
      <c r="TTU91" s="853"/>
      <c r="TTV91" s="853"/>
      <c r="TTW91" s="853"/>
      <c r="TTX91" s="853"/>
      <c r="TTY91" s="853"/>
      <c r="TTZ91" s="853"/>
      <c r="TUA91" s="853"/>
      <c r="TUB91" s="853"/>
      <c r="TUC91" s="853"/>
      <c r="TUD91" s="853"/>
      <c r="TUE91" s="853"/>
      <c r="TUF91" s="853"/>
      <c r="TUG91" s="853"/>
      <c r="TUH91" s="853"/>
      <c r="TUI91" s="853"/>
      <c r="TUJ91" s="853"/>
      <c r="TUK91" s="853"/>
      <c r="TUL91" s="853"/>
      <c r="TUM91" s="853"/>
      <c r="TUN91" s="853"/>
      <c r="TUO91" s="853"/>
      <c r="TUP91" s="853"/>
      <c r="TUQ91" s="853"/>
      <c r="TUR91" s="853"/>
      <c r="TUS91" s="853"/>
      <c r="TUT91" s="853"/>
      <c r="TUU91" s="853"/>
      <c r="TUV91" s="853"/>
      <c r="TUW91" s="853"/>
      <c r="TUX91" s="853"/>
      <c r="TUY91" s="853"/>
      <c r="TUZ91" s="853"/>
      <c r="TVA91" s="853"/>
      <c r="TVB91" s="853"/>
      <c r="TVC91" s="853"/>
      <c r="TVD91" s="853"/>
      <c r="TVE91" s="853"/>
      <c r="TVF91" s="853"/>
      <c r="TVG91" s="853"/>
      <c r="TVH91" s="853"/>
      <c r="TVI91" s="853"/>
      <c r="TVJ91" s="853"/>
      <c r="TVK91" s="853"/>
      <c r="TVL91" s="853"/>
      <c r="TVM91" s="853"/>
      <c r="TVN91" s="853"/>
      <c r="TVO91" s="853"/>
      <c r="TVP91" s="853"/>
      <c r="TVQ91" s="853"/>
      <c r="TVR91" s="853"/>
      <c r="TVS91" s="853"/>
      <c r="TVT91" s="853"/>
      <c r="TVU91" s="853"/>
      <c r="TVV91" s="853"/>
      <c r="TVW91" s="853"/>
      <c r="TVX91" s="853"/>
      <c r="TVY91" s="853"/>
      <c r="TVZ91" s="853"/>
      <c r="TWA91" s="853"/>
      <c r="TWB91" s="853"/>
      <c r="TWC91" s="853"/>
      <c r="TWD91" s="853"/>
      <c r="TWE91" s="853"/>
      <c r="TWF91" s="853"/>
      <c r="TWG91" s="853"/>
      <c r="TWH91" s="853"/>
      <c r="TWI91" s="853"/>
      <c r="TWJ91" s="853"/>
      <c r="TWK91" s="853"/>
      <c r="TWL91" s="853"/>
      <c r="TWM91" s="853"/>
      <c r="TWN91" s="853"/>
      <c r="TWO91" s="853"/>
      <c r="TWP91" s="853"/>
      <c r="TWQ91" s="853"/>
      <c r="TWR91" s="853"/>
      <c r="TWS91" s="853"/>
      <c r="TWT91" s="853"/>
      <c r="TWU91" s="853"/>
      <c r="TWV91" s="853"/>
      <c r="TWW91" s="853"/>
      <c r="TWX91" s="853"/>
      <c r="TWY91" s="853"/>
      <c r="TWZ91" s="853"/>
      <c r="TXA91" s="853"/>
      <c r="TXB91" s="853"/>
      <c r="TXC91" s="853"/>
      <c r="TXD91" s="853"/>
      <c r="TXE91" s="853"/>
      <c r="TXF91" s="853"/>
      <c r="TXG91" s="853"/>
      <c r="TXH91" s="853"/>
      <c r="TXI91" s="853"/>
      <c r="TXJ91" s="853"/>
      <c r="TXK91" s="853"/>
      <c r="TXL91" s="853"/>
      <c r="TXM91" s="853"/>
      <c r="TXN91" s="853"/>
      <c r="TXO91" s="853"/>
      <c r="TXP91" s="853"/>
      <c r="TXQ91" s="853"/>
      <c r="TXR91" s="853"/>
      <c r="TXS91" s="853"/>
      <c r="TXT91" s="853"/>
      <c r="TXU91" s="853"/>
      <c r="TXV91" s="853"/>
      <c r="TXW91" s="853"/>
      <c r="TXX91" s="853"/>
      <c r="TXY91" s="853"/>
      <c r="TXZ91" s="853"/>
      <c r="TYA91" s="853"/>
      <c r="TYB91" s="853"/>
      <c r="TYC91" s="853"/>
      <c r="TYD91" s="853"/>
      <c r="TYE91" s="853"/>
      <c r="TYF91" s="853"/>
      <c r="TYG91" s="853"/>
      <c r="TYH91" s="853"/>
      <c r="TYI91" s="853"/>
      <c r="TYJ91" s="853"/>
      <c r="TYK91" s="853"/>
      <c r="TYL91" s="853"/>
      <c r="TYM91" s="853"/>
      <c r="TYN91" s="853"/>
      <c r="TYO91" s="853"/>
      <c r="TYP91" s="853"/>
      <c r="TYQ91" s="853"/>
      <c r="TYR91" s="853"/>
      <c r="TYS91" s="853"/>
      <c r="TYT91" s="853"/>
      <c r="TYU91" s="853"/>
      <c r="TYV91" s="853"/>
      <c r="TYW91" s="853"/>
      <c r="TYX91" s="853"/>
      <c r="TYY91" s="853"/>
      <c r="TYZ91" s="853"/>
      <c r="TZA91" s="853"/>
      <c r="TZB91" s="853"/>
      <c r="TZC91" s="853"/>
      <c r="TZD91" s="853"/>
      <c r="TZE91" s="853"/>
      <c r="TZF91" s="853"/>
      <c r="TZG91" s="853"/>
      <c r="TZH91" s="853"/>
      <c r="TZI91" s="853"/>
      <c r="TZJ91" s="853"/>
      <c r="TZK91" s="853"/>
      <c r="TZL91" s="853"/>
      <c r="TZM91" s="853"/>
      <c r="TZN91" s="853"/>
      <c r="TZO91" s="853"/>
      <c r="TZP91" s="853"/>
      <c r="TZQ91" s="853"/>
      <c r="TZR91" s="853"/>
      <c r="TZS91" s="853"/>
      <c r="TZT91" s="853"/>
      <c r="TZU91" s="853"/>
      <c r="TZV91" s="853"/>
      <c r="TZW91" s="853"/>
      <c r="TZX91" s="853"/>
      <c r="TZY91" s="853"/>
      <c r="TZZ91" s="853"/>
      <c r="UAA91" s="853"/>
      <c r="UAB91" s="853"/>
      <c r="UAC91" s="853"/>
      <c r="UAD91" s="853"/>
      <c r="UAE91" s="853"/>
      <c r="UAF91" s="853"/>
      <c r="UAG91" s="853"/>
      <c r="UAH91" s="853"/>
      <c r="UAI91" s="853"/>
      <c r="UAJ91" s="853"/>
      <c r="UAK91" s="853"/>
      <c r="UAL91" s="853"/>
      <c r="UAM91" s="853"/>
      <c r="UAN91" s="853"/>
      <c r="UAO91" s="853"/>
      <c r="UAP91" s="853"/>
      <c r="UAQ91" s="853"/>
      <c r="UAR91" s="853"/>
      <c r="UAS91" s="853"/>
      <c r="UAT91" s="853"/>
      <c r="UAU91" s="853"/>
      <c r="UAV91" s="853"/>
      <c r="UAW91" s="853"/>
      <c r="UAX91" s="853"/>
      <c r="UAY91" s="853"/>
      <c r="UAZ91" s="853"/>
      <c r="UBA91" s="853"/>
      <c r="UBB91" s="853"/>
      <c r="UBC91" s="853"/>
      <c r="UBD91" s="853"/>
      <c r="UBE91" s="853"/>
      <c r="UBF91" s="853"/>
      <c r="UBG91" s="853"/>
      <c r="UBH91" s="853"/>
      <c r="UBI91" s="853"/>
      <c r="UBJ91" s="853"/>
      <c r="UBK91" s="853"/>
      <c r="UBL91" s="853"/>
      <c r="UBM91" s="853"/>
      <c r="UBN91" s="853"/>
      <c r="UBO91" s="853"/>
      <c r="UBP91" s="853"/>
      <c r="UBQ91" s="853"/>
      <c r="UBR91" s="853"/>
      <c r="UBS91" s="853"/>
      <c r="UBT91" s="853"/>
      <c r="UBU91" s="853"/>
      <c r="UBV91" s="853"/>
      <c r="UBW91" s="853"/>
      <c r="UBX91" s="853"/>
      <c r="UBY91" s="853"/>
      <c r="UBZ91" s="853"/>
      <c r="UCA91" s="853"/>
      <c r="UCB91" s="853"/>
      <c r="UCC91" s="853"/>
      <c r="UCD91" s="853"/>
      <c r="UCE91" s="853"/>
      <c r="UCF91" s="853"/>
      <c r="UCG91" s="853"/>
      <c r="UCH91" s="853"/>
      <c r="UCI91" s="853"/>
      <c r="UCJ91" s="853"/>
      <c r="UCK91" s="853"/>
      <c r="UCL91" s="853"/>
      <c r="UCM91" s="853"/>
      <c r="UCN91" s="853"/>
      <c r="UCO91" s="853"/>
      <c r="UCP91" s="853"/>
      <c r="UCQ91" s="853"/>
      <c r="UCR91" s="853"/>
      <c r="UCS91" s="853"/>
      <c r="UCT91" s="853"/>
      <c r="UCU91" s="853"/>
      <c r="UCV91" s="853"/>
      <c r="UCW91" s="853"/>
      <c r="UCX91" s="853"/>
      <c r="UCY91" s="853"/>
      <c r="UCZ91" s="853"/>
      <c r="UDA91" s="853"/>
      <c r="UDB91" s="853"/>
      <c r="UDC91" s="853"/>
      <c r="UDD91" s="853"/>
      <c r="UDE91" s="853"/>
      <c r="UDF91" s="853"/>
      <c r="UDG91" s="853"/>
      <c r="UDH91" s="853"/>
      <c r="UDI91" s="853"/>
      <c r="UDJ91" s="853"/>
      <c r="UDK91" s="853"/>
      <c r="UDL91" s="853"/>
      <c r="UDM91" s="853"/>
      <c r="UDN91" s="853"/>
      <c r="UDO91" s="853"/>
      <c r="UDP91" s="853"/>
      <c r="UDQ91" s="853"/>
      <c r="UDR91" s="853"/>
      <c r="UDS91" s="853"/>
      <c r="UDT91" s="853"/>
      <c r="UDU91" s="853"/>
      <c r="UDV91" s="853"/>
      <c r="UDW91" s="853"/>
      <c r="UDX91" s="853"/>
      <c r="UDY91" s="853"/>
      <c r="UDZ91" s="853"/>
      <c r="UEA91" s="853"/>
      <c r="UEB91" s="853"/>
      <c r="UEC91" s="853"/>
      <c r="UED91" s="853"/>
      <c r="UEE91" s="853"/>
      <c r="UEF91" s="853"/>
      <c r="UEG91" s="853"/>
      <c r="UEH91" s="853"/>
      <c r="UEI91" s="853"/>
      <c r="UEJ91" s="853"/>
      <c r="UEK91" s="853"/>
      <c r="UEL91" s="853"/>
      <c r="UEM91" s="853"/>
      <c r="UEN91" s="853"/>
      <c r="UEO91" s="853"/>
      <c r="UEP91" s="853"/>
      <c r="UEQ91" s="853"/>
      <c r="UER91" s="853"/>
      <c r="UES91" s="853"/>
      <c r="UET91" s="853"/>
      <c r="UEU91" s="853"/>
      <c r="UEV91" s="853"/>
      <c r="UEW91" s="853"/>
      <c r="UEX91" s="853"/>
      <c r="UEY91" s="853"/>
      <c r="UEZ91" s="853"/>
      <c r="UFA91" s="853"/>
      <c r="UFB91" s="853"/>
      <c r="UFC91" s="853"/>
      <c r="UFD91" s="853"/>
      <c r="UFE91" s="853"/>
      <c r="UFF91" s="853"/>
      <c r="UFG91" s="853"/>
      <c r="UFH91" s="853"/>
      <c r="UFI91" s="853"/>
      <c r="UFJ91" s="853"/>
      <c r="UFK91" s="853"/>
      <c r="UFL91" s="853"/>
      <c r="UFM91" s="853"/>
      <c r="UFN91" s="853"/>
      <c r="UFO91" s="853"/>
      <c r="UFP91" s="853"/>
      <c r="UFQ91" s="853"/>
      <c r="UFR91" s="853"/>
      <c r="UFS91" s="853"/>
      <c r="UFT91" s="853"/>
      <c r="UFU91" s="853"/>
      <c r="UFV91" s="853"/>
      <c r="UFW91" s="853"/>
      <c r="UFX91" s="853"/>
      <c r="UFY91" s="853"/>
      <c r="UFZ91" s="853"/>
      <c r="UGA91" s="853"/>
      <c r="UGB91" s="853"/>
      <c r="UGC91" s="853"/>
      <c r="UGD91" s="853"/>
      <c r="UGE91" s="853"/>
      <c r="UGF91" s="853"/>
      <c r="UGG91" s="853"/>
      <c r="UGH91" s="853"/>
      <c r="UGI91" s="853"/>
      <c r="UGJ91" s="853"/>
      <c r="UGK91" s="853"/>
      <c r="UGL91" s="853"/>
      <c r="UGM91" s="853"/>
      <c r="UGN91" s="853"/>
      <c r="UGO91" s="853"/>
      <c r="UGP91" s="853"/>
      <c r="UGQ91" s="853"/>
      <c r="UGR91" s="853"/>
      <c r="UGS91" s="853"/>
      <c r="UGT91" s="853"/>
      <c r="UGU91" s="853"/>
      <c r="UGV91" s="853"/>
      <c r="UGW91" s="853"/>
      <c r="UGX91" s="853"/>
      <c r="UGY91" s="853"/>
      <c r="UGZ91" s="853"/>
      <c r="UHA91" s="853"/>
      <c r="UHB91" s="853"/>
      <c r="UHC91" s="853"/>
      <c r="UHD91" s="853"/>
      <c r="UHE91" s="853"/>
      <c r="UHF91" s="853"/>
      <c r="UHG91" s="853"/>
      <c r="UHH91" s="853"/>
      <c r="UHI91" s="853"/>
      <c r="UHJ91" s="853"/>
      <c r="UHK91" s="853"/>
      <c r="UHL91" s="853"/>
      <c r="UHM91" s="853"/>
      <c r="UHN91" s="853"/>
      <c r="UHO91" s="853"/>
      <c r="UHP91" s="853"/>
      <c r="UHQ91" s="853"/>
      <c r="UHR91" s="853"/>
      <c r="UHS91" s="853"/>
      <c r="UHT91" s="853"/>
      <c r="UHU91" s="853"/>
      <c r="UHV91" s="853"/>
      <c r="UHW91" s="853"/>
      <c r="UHX91" s="853"/>
      <c r="UHY91" s="853"/>
      <c r="UHZ91" s="853"/>
      <c r="UIA91" s="853"/>
      <c r="UIB91" s="853"/>
      <c r="UIC91" s="853"/>
      <c r="UID91" s="853"/>
      <c r="UIE91" s="853"/>
      <c r="UIF91" s="853"/>
      <c r="UIG91" s="853"/>
      <c r="UIH91" s="853"/>
      <c r="UII91" s="853"/>
      <c r="UIJ91" s="853"/>
      <c r="UIK91" s="853"/>
      <c r="UIL91" s="853"/>
      <c r="UIM91" s="853"/>
      <c r="UIN91" s="853"/>
      <c r="UIO91" s="853"/>
      <c r="UIP91" s="853"/>
      <c r="UIQ91" s="853"/>
      <c r="UIR91" s="853"/>
      <c r="UIS91" s="853"/>
      <c r="UIT91" s="853"/>
      <c r="UIU91" s="853"/>
      <c r="UIV91" s="853"/>
      <c r="UIW91" s="853"/>
      <c r="UIX91" s="853"/>
      <c r="UIY91" s="853"/>
      <c r="UIZ91" s="853"/>
      <c r="UJA91" s="853"/>
      <c r="UJB91" s="853"/>
      <c r="UJC91" s="853"/>
      <c r="UJD91" s="853"/>
      <c r="UJE91" s="853"/>
      <c r="UJF91" s="853"/>
      <c r="UJG91" s="853"/>
      <c r="UJH91" s="853"/>
      <c r="UJI91" s="853"/>
      <c r="UJJ91" s="853"/>
      <c r="UJK91" s="853"/>
      <c r="UJL91" s="853"/>
      <c r="UJM91" s="853"/>
      <c r="UJN91" s="853"/>
      <c r="UJO91" s="853"/>
      <c r="UJP91" s="853"/>
      <c r="UJQ91" s="853"/>
      <c r="UJR91" s="853"/>
      <c r="UJS91" s="853"/>
      <c r="UJT91" s="853"/>
      <c r="UJU91" s="853"/>
      <c r="UJV91" s="853"/>
      <c r="UJW91" s="853"/>
      <c r="UJX91" s="853"/>
      <c r="UJY91" s="853"/>
      <c r="UJZ91" s="853"/>
      <c r="UKA91" s="853"/>
      <c r="UKB91" s="853"/>
      <c r="UKC91" s="853"/>
      <c r="UKD91" s="853"/>
      <c r="UKE91" s="853"/>
      <c r="UKF91" s="853"/>
      <c r="UKG91" s="853"/>
      <c r="UKH91" s="853"/>
      <c r="UKI91" s="853"/>
      <c r="UKJ91" s="853"/>
      <c r="UKK91" s="853"/>
      <c r="UKL91" s="853"/>
      <c r="UKM91" s="853"/>
      <c r="UKN91" s="853"/>
      <c r="UKO91" s="853"/>
      <c r="UKP91" s="853"/>
      <c r="UKQ91" s="853"/>
      <c r="UKR91" s="853"/>
      <c r="UKS91" s="853"/>
      <c r="UKT91" s="853"/>
      <c r="UKU91" s="853"/>
      <c r="UKV91" s="853"/>
      <c r="UKW91" s="853"/>
      <c r="UKX91" s="853"/>
      <c r="UKY91" s="853"/>
      <c r="UKZ91" s="853"/>
      <c r="ULA91" s="853"/>
      <c r="ULB91" s="853"/>
      <c r="ULC91" s="853"/>
      <c r="ULD91" s="853"/>
      <c r="ULE91" s="853"/>
      <c r="ULF91" s="853"/>
      <c r="ULG91" s="853"/>
      <c r="ULH91" s="853"/>
      <c r="ULI91" s="853"/>
      <c r="ULJ91" s="853"/>
      <c r="ULK91" s="853"/>
      <c r="ULL91" s="853"/>
      <c r="ULM91" s="853"/>
      <c r="ULN91" s="853"/>
      <c r="ULO91" s="853"/>
      <c r="ULP91" s="853"/>
      <c r="ULQ91" s="853"/>
      <c r="ULR91" s="853"/>
      <c r="ULS91" s="853"/>
      <c r="ULT91" s="853"/>
      <c r="ULU91" s="853"/>
      <c r="ULV91" s="853"/>
      <c r="ULW91" s="853"/>
      <c r="ULX91" s="853"/>
      <c r="ULY91" s="853"/>
      <c r="ULZ91" s="853"/>
      <c r="UMA91" s="853"/>
      <c r="UMB91" s="853"/>
      <c r="UMC91" s="853"/>
      <c r="UMD91" s="853"/>
      <c r="UME91" s="853"/>
      <c r="UMF91" s="853"/>
      <c r="UMG91" s="853"/>
      <c r="UMH91" s="853"/>
      <c r="UMI91" s="853"/>
      <c r="UMJ91" s="853"/>
      <c r="UMK91" s="853"/>
      <c r="UML91" s="853"/>
      <c r="UMM91" s="853"/>
      <c r="UMN91" s="853"/>
      <c r="UMO91" s="853"/>
      <c r="UMP91" s="853"/>
      <c r="UMQ91" s="853"/>
      <c r="UMR91" s="853"/>
      <c r="UMS91" s="853"/>
      <c r="UMT91" s="853"/>
      <c r="UMU91" s="853"/>
      <c r="UMV91" s="853"/>
      <c r="UMW91" s="853"/>
      <c r="UMX91" s="853"/>
      <c r="UMY91" s="853"/>
      <c r="UMZ91" s="853"/>
      <c r="UNA91" s="853"/>
      <c r="UNB91" s="853"/>
      <c r="UNC91" s="853"/>
      <c r="UND91" s="853"/>
      <c r="UNE91" s="853"/>
      <c r="UNF91" s="853"/>
      <c r="UNG91" s="853"/>
      <c r="UNH91" s="853"/>
      <c r="UNI91" s="853"/>
      <c r="UNJ91" s="853"/>
      <c r="UNK91" s="853"/>
      <c r="UNL91" s="853"/>
      <c r="UNM91" s="853"/>
      <c r="UNN91" s="853"/>
      <c r="UNO91" s="853"/>
      <c r="UNP91" s="853"/>
      <c r="UNQ91" s="853"/>
      <c r="UNR91" s="853"/>
      <c r="UNS91" s="853"/>
      <c r="UNT91" s="853"/>
      <c r="UNU91" s="853"/>
      <c r="UNV91" s="853"/>
      <c r="UNW91" s="853"/>
      <c r="UNX91" s="853"/>
      <c r="UNY91" s="853"/>
      <c r="UNZ91" s="853"/>
      <c r="UOA91" s="853"/>
      <c r="UOB91" s="853"/>
      <c r="UOC91" s="853"/>
      <c r="UOD91" s="853"/>
      <c r="UOE91" s="853"/>
      <c r="UOF91" s="853"/>
      <c r="UOG91" s="853"/>
      <c r="UOH91" s="853"/>
      <c r="UOI91" s="853"/>
      <c r="UOJ91" s="853"/>
      <c r="UOK91" s="853"/>
      <c r="UOL91" s="853"/>
      <c r="UOM91" s="853"/>
      <c r="UON91" s="853"/>
      <c r="UOO91" s="853"/>
      <c r="UOP91" s="853"/>
      <c r="UOQ91" s="853"/>
      <c r="UOR91" s="853"/>
      <c r="UOS91" s="853"/>
      <c r="UOT91" s="853"/>
      <c r="UOU91" s="853"/>
      <c r="UOV91" s="853"/>
      <c r="UOW91" s="853"/>
      <c r="UOX91" s="853"/>
      <c r="UOY91" s="853"/>
      <c r="UOZ91" s="853"/>
      <c r="UPA91" s="853"/>
      <c r="UPB91" s="853"/>
      <c r="UPC91" s="853"/>
      <c r="UPD91" s="853"/>
      <c r="UPE91" s="853"/>
      <c r="UPF91" s="853"/>
      <c r="UPG91" s="853"/>
      <c r="UPH91" s="853"/>
      <c r="UPI91" s="853"/>
      <c r="UPJ91" s="853"/>
      <c r="UPK91" s="853"/>
      <c r="UPL91" s="853"/>
      <c r="UPM91" s="853"/>
      <c r="UPN91" s="853"/>
      <c r="UPO91" s="853"/>
      <c r="UPP91" s="853"/>
      <c r="UPQ91" s="853"/>
      <c r="UPR91" s="853"/>
      <c r="UPS91" s="853"/>
      <c r="UPT91" s="853"/>
      <c r="UPU91" s="853"/>
      <c r="UPV91" s="853"/>
      <c r="UPW91" s="853"/>
      <c r="UPX91" s="853"/>
      <c r="UPY91" s="853"/>
      <c r="UPZ91" s="853"/>
      <c r="UQA91" s="853"/>
      <c r="UQB91" s="853"/>
      <c r="UQC91" s="853"/>
      <c r="UQD91" s="853"/>
      <c r="UQE91" s="853"/>
      <c r="UQF91" s="853"/>
      <c r="UQG91" s="853"/>
      <c r="UQH91" s="853"/>
      <c r="UQI91" s="853"/>
      <c r="UQJ91" s="853"/>
      <c r="UQK91" s="853"/>
      <c r="UQL91" s="853"/>
      <c r="UQM91" s="853"/>
      <c r="UQN91" s="853"/>
      <c r="UQO91" s="853"/>
      <c r="UQP91" s="853"/>
      <c r="UQQ91" s="853"/>
      <c r="UQR91" s="853"/>
      <c r="UQS91" s="853"/>
      <c r="UQT91" s="853"/>
      <c r="UQU91" s="853"/>
      <c r="UQV91" s="853"/>
      <c r="UQW91" s="853"/>
      <c r="UQX91" s="853"/>
      <c r="UQY91" s="853"/>
      <c r="UQZ91" s="853"/>
      <c r="URA91" s="853"/>
      <c r="URB91" s="853"/>
      <c r="URC91" s="853"/>
      <c r="URD91" s="853"/>
      <c r="URE91" s="853"/>
      <c r="URF91" s="853"/>
      <c r="URG91" s="853"/>
      <c r="URH91" s="853"/>
      <c r="URI91" s="853"/>
      <c r="URJ91" s="853"/>
      <c r="URK91" s="853"/>
      <c r="URL91" s="853"/>
      <c r="URM91" s="853"/>
      <c r="URN91" s="853"/>
      <c r="URO91" s="853"/>
      <c r="URP91" s="853"/>
      <c r="URQ91" s="853"/>
      <c r="URR91" s="853"/>
      <c r="URS91" s="853"/>
      <c r="URT91" s="853"/>
      <c r="URU91" s="853"/>
      <c r="URV91" s="853"/>
      <c r="URW91" s="853"/>
      <c r="URX91" s="853"/>
      <c r="URY91" s="853"/>
      <c r="URZ91" s="853"/>
      <c r="USA91" s="853"/>
      <c r="USB91" s="853"/>
      <c r="USC91" s="853"/>
      <c r="USD91" s="853"/>
      <c r="USE91" s="853"/>
      <c r="USF91" s="853"/>
      <c r="USG91" s="853"/>
      <c r="USH91" s="853"/>
      <c r="USI91" s="853"/>
      <c r="USJ91" s="853"/>
      <c r="USK91" s="853"/>
      <c r="USL91" s="853"/>
      <c r="USM91" s="853"/>
      <c r="USN91" s="853"/>
      <c r="USO91" s="853"/>
      <c r="USP91" s="853"/>
      <c r="USQ91" s="853"/>
      <c r="USR91" s="853"/>
      <c r="USS91" s="853"/>
      <c r="UST91" s="853"/>
      <c r="USU91" s="853"/>
      <c r="USV91" s="853"/>
      <c r="USW91" s="853"/>
      <c r="USX91" s="853"/>
      <c r="USY91" s="853"/>
      <c r="USZ91" s="853"/>
      <c r="UTA91" s="853"/>
      <c r="UTB91" s="853"/>
      <c r="UTC91" s="853"/>
      <c r="UTD91" s="853"/>
      <c r="UTE91" s="853"/>
      <c r="UTF91" s="853"/>
      <c r="UTG91" s="853"/>
      <c r="UTH91" s="853"/>
      <c r="UTI91" s="853"/>
      <c r="UTJ91" s="853"/>
      <c r="UTK91" s="853"/>
      <c r="UTL91" s="853"/>
      <c r="UTM91" s="853"/>
      <c r="UTN91" s="853"/>
      <c r="UTO91" s="853"/>
      <c r="UTP91" s="853"/>
      <c r="UTQ91" s="853"/>
      <c r="UTR91" s="853"/>
      <c r="UTS91" s="853"/>
      <c r="UTT91" s="853"/>
      <c r="UTU91" s="853"/>
      <c r="UTV91" s="853"/>
      <c r="UTW91" s="853"/>
      <c r="UTX91" s="853"/>
      <c r="UTY91" s="853"/>
      <c r="UTZ91" s="853"/>
      <c r="UUA91" s="853"/>
      <c r="UUB91" s="853"/>
      <c r="UUC91" s="853"/>
      <c r="UUD91" s="853"/>
      <c r="UUE91" s="853"/>
      <c r="UUF91" s="853"/>
      <c r="UUG91" s="853"/>
      <c r="UUH91" s="853"/>
      <c r="UUI91" s="853"/>
      <c r="UUJ91" s="853"/>
      <c r="UUK91" s="853"/>
      <c r="UUL91" s="853"/>
      <c r="UUM91" s="853"/>
      <c r="UUN91" s="853"/>
      <c r="UUO91" s="853"/>
      <c r="UUP91" s="853"/>
      <c r="UUQ91" s="853"/>
      <c r="UUR91" s="853"/>
      <c r="UUS91" s="853"/>
      <c r="UUT91" s="853"/>
      <c r="UUU91" s="853"/>
      <c r="UUV91" s="853"/>
      <c r="UUW91" s="853"/>
      <c r="UUX91" s="853"/>
      <c r="UUY91" s="853"/>
      <c r="UUZ91" s="853"/>
      <c r="UVA91" s="853"/>
      <c r="UVB91" s="853"/>
      <c r="UVC91" s="853"/>
      <c r="UVD91" s="853"/>
      <c r="UVE91" s="853"/>
      <c r="UVF91" s="853"/>
      <c r="UVG91" s="853"/>
      <c r="UVH91" s="853"/>
      <c r="UVI91" s="853"/>
      <c r="UVJ91" s="853"/>
      <c r="UVK91" s="853"/>
      <c r="UVL91" s="853"/>
      <c r="UVM91" s="853"/>
      <c r="UVN91" s="853"/>
      <c r="UVO91" s="853"/>
      <c r="UVP91" s="853"/>
      <c r="UVQ91" s="853"/>
      <c r="UVR91" s="853"/>
      <c r="UVS91" s="853"/>
      <c r="UVT91" s="853"/>
      <c r="UVU91" s="853"/>
      <c r="UVV91" s="853"/>
      <c r="UVW91" s="853"/>
      <c r="UVX91" s="853"/>
      <c r="UVY91" s="853"/>
      <c r="UVZ91" s="853"/>
      <c r="UWA91" s="853"/>
      <c r="UWB91" s="853"/>
      <c r="UWC91" s="853"/>
      <c r="UWD91" s="853"/>
      <c r="UWE91" s="853"/>
      <c r="UWF91" s="853"/>
      <c r="UWG91" s="853"/>
      <c r="UWH91" s="853"/>
      <c r="UWI91" s="853"/>
      <c r="UWJ91" s="853"/>
      <c r="UWK91" s="853"/>
      <c r="UWL91" s="853"/>
      <c r="UWM91" s="853"/>
      <c r="UWN91" s="853"/>
      <c r="UWO91" s="853"/>
      <c r="UWP91" s="853"/>
      <c r="UWQ91" s="853"/>
      <c r="UWR91" s="853"/>
      <c r="UWS91" s="853"/>
      <c r="UWT91" s="853"/>
      <c r="UWU91" s="853"/>
      <c r="UWV91" s="853"/>
      <c r="UWW91" s="853"/>
      <c r="UWX91" s="853"/>
      <c r="UWY91" s="853"/>
      <c r="UWZ91" s="853"/>
      <c r="UXA91" s="853"/>
      <c r="UXB91" s="853"/>
      <c r="UXC91" s="853"/>
      <c r="UXD91" s="853"/>
      <c r="UXE91" s="853"/>
      <c r="UXF91" s="853"/>
      <c r="UXG91" s="853"/>
      <c r="UXH91" s="853"/>
      <c r="UXI91" s="853"/>
      <c r="UXJ91" s="853"/>
      <c r="UXK91" s="853"/>
      <c r="UXL91" s="853"/>
      <c r="UXM91" s="853"/>
      <c r="UXN91" s="853"/>
      <c r="UXO91" s="853"/>
      <c r="UXP91" s="853"/>
      <c r="UXQ91" s="853"/>
      <c r="UXR91" s="853"/>
      <c r="UXS91" s="853"/>
      <c r="UXT91" s="853"/>
      <c r="UXU91" s="853"/>
      <c r="UXV91" s="853"/>
      <c r="UXW91" s="853"/>
      <c r="UXX91" s="853"/>
      <c r="UXY91" s="853"/>
      <c r="UXZ91" s="853"/>
      <c r="UYA91" s="853"/>
      <c r="UYB91" s="853"/>
      <c r="UYC91" s="853"/>
      <c r="UYD91" s="853"/>
      <c r="UYE91" s="853"/>
      <c r="UYF91" s="853"/>
      <c r="UYG91" s="853"/>
      <c r="UYH91" s="853"/>
      <c r="UYI91" s="853"/>
      <c r="UYJ91" s="853"/>
      <c r="UYK91" s="853"/>
      <c r="UYL91" s="853"/>
      <c r="UYM91" s="853"/>
      <c r="UYN91" s="853"/>
      <c r="UYO91" s="853"/>
      <c r="UYP91" s="853"/>
      <c r="UYQ91" s="853"/>
      <c r="UYR91" s="853"/>
      <c r="UYS91" s="853"/>
      <c r="UYT91" s="853"/>
      <c r="UYU91" s="853"/>
      <c r="UYV91" s="853"/>
      <c r="UYW91" s="853"/>
      <c r="UYX91" s="853"/>
      <c r="UYY91" s="853"/>
      <c r="UYZ91" s="853"/>
      <c r="UZA91" s="853"/>
      <c r="UZB91" s="853"/>
      <c r="UZC91" s="853"/>
      <c r="UZD91" s="853"/>
      <c r="UZE91" s="853"/>
      <c r="UZF91" s="853"/>
      <c r="UZG91" s="853"/>
      <c r="UZH91" s="853"/>
      <c r="UZI91" s="853"/>
      <c r="UZJ91" s="853"/>
      <c r="UZK91" s="853"/>
      <c r="UZL91" s="853"/>
      <c r="UZM91" s="853"/>
      <c r="UZN91" s="853"/>
      <c r="UZO91" s="853"/>
      <c r="UZP91" s="853"/>
      <c r="UZQ91" s="853"/>
      <c r="UZR91" s="853"/>
      <c r="UZS91" s="853"/>
      <c r="UZT91" s="853"/>
      <c r="UZU91" s="853"/>
      <c r="UZV91" s="853"/>
      <c r="UZW91" s="853"/>
      <c r="UZX91" s="853"/>
      <c r="UZY91" s="853"/>
      <c r="UZZ91" s="853"/>
      <c r="VAA91" s="853"/>
      <c r="VAB91" s="853"/>
      <c r="VAC91" s="853"/>
      <c r="VAD91" s="853"/>
      <c r="VAE91" s="853"/>
      <c r="VAF91" s="853"/>
      <c r="VAG91" s="853"/>
      <c r="VAH91" s="853"/>
      <c r="VAI91" s="853"/>
      <c r="VAJ91" s="853"/>
      <c r="VAK91" s="853"/>
      <c r="VAL91" s="853"/>
      <c r="VAM91" s="853"/>
      <c r="VAN91" s="853"/>
      <c r="VAO91" s="853"/>
      <c r="VAP91" s="853"/>
      <c r="VAQ91" s="853"/>
      <c r="VAR91" s="853"/>
      <c r="VAS91" s="853"/>
      <c r="VAT91" s="853"/>
      <c r="VAU91" s="853"/>
      <c r="VAV91" s="853"/>
      <c r="VAW91" s="853"/>
      <c r="VAX91" s="853"/>
      <c r="VAY91" s="853"/>
      <c r="VAZ91" s="853"/>
      <c r="VBA91" s="853"/>
      <c r="VBB91" s="853"/>
      <c r="VBC91" s="853"/>
      <c r="VBD91" s="853"/>
      <c r="VBE91" s="853"/>
      <c r="VBF91" s="853"/>
      <c r="VBG91" s="853"/>
      <c r="VBH91" s="853"/>
      <c r="VBI91" s="853"/>
      <c r="VBJ91" s="853"/>
      <c r="VBK91" s="853"/>
      <c r="VBL91" s="853"/>
      <c r="VBM91" s="853"/>
      <c r="VBN91" s="853"/>
      <c r="VBO91" s="853"/>
      <c r="VBP91" s="853"/>
      <c r="VBQ91" s="853"/>
      <c r="VBR91" s="853"/>
      <c r="VBS91" s="853"/>
      <c r="VBT91" s="853"/>
      <c r="VBU91" s="853"/>
      <c r="VBV91" s="853"/>
      <c r="VBW91" s="853"/>
      <c r="VBX91" s="853"/>
      <c r="VBY91" s="853"/>
      <c r="VBZ91" s="853"/>
      <c r="VCA91" s="853"/>
      <c r="VCB91" s="853"/>
      <c r="VCC91" s="853"/>
      <c r="VCD91" s="853"/>
      <c r="VCE91" s="853"/>
      <c r="VCF91" s="853"/>
      <c r="VCG91" s="853"/>
      <c r="VCH91" s="853"/>
      <c r="VCI91" s="853"/>
      <c r="VCJ91" s="853"/>
      <c r="VCK91" s="853"/>
      <c r="VCL91" s="853"/>
      <c r="VCM91" s="853"/>
      <c r="VCN91" s="853"/>
      <c r="VCO91" s="853"/>
      <c r="VCP91" s="853"/>
      <c r="VCQ91" s="853"/>
      <c r="VCR91" s="853"/>
      <c r="VCS91" s="853"/>
      <c r="VCT91" s="853"/>
      <c r="VCU91" s="853"/>
      <c r="VCV91" s="853"/>
      <c r="VCW91" s="853"/>
      <c r="VCX91" s="853"/>
      <c r="VCY91" s="853"/>
      <c r="VCZ91" s="853"/>
      <c r="VDA91" s="853"/>
      <c r="VDB91" s="853"/>
      <c r="VDC91" s="853"/>
      <c r="VDD91" s="853"/>
      <c r="VDE91" s="853"/>
      <c r="VDF91" s="853"/>
      <c r="VDG91" s="853"/>
      <c r="VDH91" s="853"/>
      <c r="VDI91" s="853"/>
      <c r="VDJ91" s="853"/>
      <c r="VDK91" s="853"/>
      <c r="VDL91" s="853"/>
      <c r="VDM91" s="853"/>
      <c r="VDN91" s="853"/>
      <c r="VDO91" s="853"/>
      <c r="VDP91" s="853"/>
      <c r="VDQ91" s="853"/>
      <c r="VDR91" s="853"/>
      <c r="VDS91" s="853"/>
      <c r="VDT91" s="853"/>
      <c r="VDU91" s="853"/>
      <c r="VDV91" s="853"/>
      <c r="VDW91" s="853"/>
      <c r="VDX91" s="853"/>
      <c r="VDY91" s="853"/>
      <c r="VDZ91" s="853"/>
      <c r="VEA91" s="853"/>
      <c r="VEB91" s="853"/>
      <c r="VEC91" s="853"/>
      <c r="VED91" s="853"/>
      <c r="VEE91" s="853"/>
      <c r="VEF91" s="853"/>
      <c r="VEG91" s="853"/>
      <c r="VEH91" s="853"/>
      <c r="VEI91" s="853"/>
      <c r="VEJ91" s="853"/>
      <c r="VEK91" s="853"/>
      <c r="VEL91" s="853"/>
      <c r="VEM91" s="853"/>
      <c r="VEN91" s="853"/>
      <c r="VEO91" s="853"/>
      <c r="VEP91" s="853"/>
      <c r="VEQ91" s="853"/>
      <c r="VER91" s="853"/>
      <c r="VES91" s="853"/>
      <c r="VET91" s="853"/>
      <c r="VEU91" s="853"/>
      <c r="VEV91" s="853"/>
      <c r="VEW91" s="853"/>
      <c r="VEX91" s="853"/>
      <c r="VEY91" s="853"/>
      <c r="VEZ91" s="853"/>
      <c r="VFA91" s="853"/>
      <c r="VFB91" s="853"/>
      <c r="VFC91" s="853"/>
      <c r="VFD91" s="853"/>
      <c r="VFE91" s="853"/>
      <c r="VFF91" s="853"/>
      <c r="VFG91" s="853"/>
      <c r="VFH91" s="853"/>
      <c r="VFI91" s="853"/>
      <c r="VFJ91" s="853"/>
      <c r="VFK91" s="853"/>
      <c r="VFL91" s="853"/>
      <c r="VFM91" s="853"/>
      <c r="VFN91" s="853"/>
      <c r="VFO91" s="853"/>
      <c r="VFP91" s="853"/>
      <c r="VFQ91" s="853"/>
      <c r="VFR91" s="853"/>
      <c r="VFS91" s="853"/>
      <c r="VFT91" s="853"/>
      <c r="VFU91" s="853"/>
      <c r="VFV91" s="853"/>
      <c r="VFW91" s="853"/>
      <c r="VFX91" s="853"/>
      <c r="VFY91" s="853"/>
      <c r="VFZ91" s="853"/>
      <c r="VGA91" s="853"/>
      <c r="VGB91" s="853"/>
      <c r="VGC91" s="853"/>
      <c r="VGD91" s="853"/>
      <c r="VGE91" s="853"/>
      <c r="VGF91" s="853"/>
      <c r="VGG91" s="853"/>
      <c r="VGH91" s="853"/>
      <c r="VGI91" s="853"/>
      <c r="VGJ91" s="853"/>
      <c r="VGK91" s="853"/>
      <c r="VGL91" s="853"/>
      <c r="VGM91" s="853"/>
      <c r="VGN91" s="853"/>
      <c r="VGO91" s="853"/>
      <c r="VGP91" s="853"/>
      <c r="VGQ91" s="853"/>
      <c r="VGR91" s="853"/>
      <c r="VGS91" s="853"/>
      <c r="VGT91" s="853"/>
      <c r="VGU91" s="853"/>
      <c r="VGV91" s="853"/>
      <c r="VGW91" s="853"/>
      <c r="VGX91" s="853"/>
      <c r="VGY91" s="853"/>
      <c r="VGZ91" s="853"/>
      <c r="VHA91" s="853"/>
      <c r="VHB91" s="853"/>
      <c r="VHC91" s="853"/>
      <c r="VHD91" s="853"/>
      <c r="VHE91" s="853"/>
      <c r="VHF91" s="853"/>
      <c r="VHG91" s="853"/>
      <c r="VHH91" s="853"/>
      <c r="VHI91" s="853"/>
      <c r="VHJ91" s="853"/>
      <c r="VHK91" s="853"/>
      <c r="VHL91" s="853"/>
      <c r="VHM91" s="853"/>
      <c r="VHN91" s="853"/>
      <c r="VHO91" s="853"/>
      <c r="VHP91" s="853"/>
      <c r="VHQ91" s="853"/>
      <c r="VHR91" s="853"/>
      <c r="VHS91" s="853"/>
      <c r="VHT91" s="853"/>
      <c r="VHU91" s="853"/>
      <c r="VHV91" s="853"/>
      <c r="VHW91" s="853"/>
      <c r="VHX91" s="853"/>
      <c r="VHY91" s="853"/>
      <c r="VHZ91" s="853"/>
      <c r="VIA91" s="853"/>
      <c r="VIB91" s="853"/>
      <c r="VIC91" s="853"/>
      <c r="VID91" s="853"/>
      <c r="VIE91" s="853"/>
      <c r="VIF91" s="853"/>
      <c r="VIG91" s="853"/>
      <c r="VIH91" s="853"/>
      <c r="VII91" s="853"/>
      <c r="VIJ91" s="853"/>
      <c r="VIK91" s="853"/>
      <c r="VIL91" s="853"/>
      <c r="VIM91" s="853"/>
      <c r="VIN91" s="853"/>
      <c r="VIO91" s="853"/>
      <c r="VIP91" s="853"/>
      <c r="VIQ91" s="853"/>
      <c r="VIR91" s="853"/>
      <c r="VIS91" s="853"/>
      <c r="VIT91" s="853"/>
      <c r="VIU91" s="853"/>
      <c r="VIV91" s="853"/>
      <c r="VIW91" s="853"/>
      <c r="VIX91" s="853"/>
      <c r="VIY91" s="853"/>
      <c r="VIZ91" s="853"/>
      <c r="VJA91" s="853"/>
      <c r="VJB91" s="853"/>
      <c r="VJC91" s="853"/>
      <c r="VJD91" s="853"/>
      <c r="VJE91" s="853"/>
      <c r="VJF91" s="853"/>
      <c r="VJG91" s="853"/>
      <c r="VJH91" s="853"/>
      <c r="VJI91" s="853"/>
      <c r="VJJ91" s="853"/>
      <c r="VJK91" s="853"/>
      <c r="VJL91" s="853"/>
      <c r="VJM91" s="853"/>
      <c r="VJN91" s="853"/>
      <c r="VJO91" s="853"/>
      <c r="VJP91" s="853"/>
      <c r="VJQ91" s="853"/>
      <c r="VJR91" s="853"/>
      <c r="VJS91" s="853"/>
      <c r="VJT91" s="853"/>
      <c r="VJU91" s="853"/>
      <c r="VJV91" s="853"/>
      <c r="VJW91" s="853"/>
      <c r="VJX91" s="853"/>
      <c r="VJY91" s="853"/>
      <c r="VJZ91" s="853"/>
      <c r="VKA91" s="853"/>
      <c r="VKB91" s="853"/>
      <c r="VKC91" s="853"/>
      <c r="VKD91" s="853"/>
      <c r="VKE91" s="853"/>
      <c r="VKF91" s="853"/>
      <c r="VKG91" s="853"/>
      <c r="VKH91" s="853"/>
      <c r="VKI91" s="853"/>
      <c r="VKJ91" s="853"/>
      <c r="VKK91" s="853"/>
      <c r="VKL91" s="853"/>
      <c r="VKM91" s="853"/>
      <c r="VKN91" s="853"/>
      <c r="VKO91" s="853"/>
      <c r="VKP91" s="853"/>
      <c r="VKQ91" s="853"/>
      <c r="VKR91" s="853"/>
      <c r="VKS91" s="853"/>
      <c r="VKT91" s="853"/>
      <c r="VKU91" s="853"/>
      <c r="VKV91" s="853"/>
      <c r="VKW91" s="853"/>
      <c r="VKX91" s="853"/>
      <c r="VKY91" s="853"/>
      <c r="VKZ91" s="853"/>
      <c r="VLA91" s="853"/>
      <c r="VLB91" s="853"/>
      <c r="VLC91" s="853"/>
      <c r="VLD91" s="853"/>
      <c r="VLE91" s="853"/>
      <c r="VLF91" s="853"/>
      <c r="VLG91" s="853"/>
      <c r="VLH91" s="853"/>
      <c r="VLI91" s="853"/>
      <c r="VLJ91" s="853"/>
      <c r="VLK91" s="853"/>
      <c r="VLL91" s="853"/>
      <c r="VLM91" s="853"/>
      <c r="VLN91" s="853"/>
      <c r="VLO91" s="853"/>
      <c r="VLP91" s="853"/>
      <c r="VLQ91" s="853"/>
      <c r="VLR91" s="853"/>
      <c r="VLS91" s="853"/>
      <c r="VLT91" s="853"/>
      <c r="VLU91" s="853"/>
      <c r="VLV91" s="853"/>
      <c r="VLW91" s="853"/>
      <c r="VLX91" s="853"/>
      <c r="VLY91" s="853"/>
      <c r="VLZ91" s="853"/>
      <c r="VMA91" s="853"/>
      <c r="VMB91" s="853"/>
      <c r="VMC91" s="853"/>
      <c r="VMD91" s="853"/>
      <c r="VME91" s="853"/>
      <c r="VMF91" s="853"/>
      <c r="VMG91" s="853"/>
      <c r="VMH91" s="853"/>
      <c r="VMI91" s="853"/>
      <c r="VMJ91" s="853"/>
      <c r="VMK91" s="853"/>
      <c r="VML91" s="853"/>
      <c r="VMM91" s="853"/>
      <c r="VMN91" s="853"/>
      <c r="VMO91" s="853"/>
      <c r="VMP91" s="853"/>
      <c r="VMQ91" s="853"/>
      <c r="VMR91" s="853"/>
      <c r="VMS91" s="853"/>
      <c r="VMT91" s="853"/>
      <c r="VMU91" s="853"/>
      <c r="VMV91" s="853"/>
      <c r="VMW91" s="853"/>
      <c r="VMX91" s="853"/>
      <c r="VMY91" s="853"/>
      <c r="VMZ91" s="853"/>
      <c r="VNA91" s="853"/>
      <c r="VNB91" s="853"/>
      <c r="VNC91" s="853"/>
      <c r="VND91" s="853"/>
      <c r="VNE91" s="853"/>
      <c r="VNF91" s="853"/>
      <c r="VNG91" s="853"/>
      <c r="VNH91" s="853"/>
      <c r="VNI91" s="853"/>
      <c r="VNJ91" s="853"/>
      <c r="VNK91" s="853"/>
      <c r="VNL91" s="853"/>
      <c r="VNM91" s="853"/>
      <c r="VNN91" s="853"/>
      <c r="VNO91" s="853"/>
      <c r="VNP91" s="853"/>
      <c r="VNQ91" s="853"/>
      <c r="VNR91" s="853"/>
      <c r="VNS91" s="853"/>
      <c r="VNT91" s="853"/>
      <c r="VNU91" s="853"/>
      <c r="VNV91" s="853"/>
      <c r="VNW91" s="853"/>
      <c r="VNX91" s="853"/>
      <c r="VNY91" s="853"/>
      <c r="VNZ91" s="853"/>
      <c r="VOA91" s="853"/>
      <c r="VOB91" s="853"/>
      <c r="VOC91" s="853"/>
      <c r="VOD91" s="853"/>
      <c r="VOE91" s="853"/>
      <c r="VOF91" s="853"/>
      <c r="VOG91" s="853"/>
      <c r="VOH91" s="853"/>
      <c r="VOI91" s="853"/>
      <c r="VOJ91" s="853"/>
      <c r="VOK91" s="853"/>
      <c r="VOL91" s="853"/>
      <c r="VOM91" s="853"/>
      <c r="VON91" s="853"/>
      <c r="VOO91" s="853"/>
      <c r="VOP91" s="853"/>
      <c r="VOQ91" s="853"/>
      <c r="VOR91" s="853"/>
      <c r="VOS91" s="853"/>
      <c r="VOT91" s="853"/>
      <c r="VOU91" s="853"/>
      <c r="VOV91" s="853"/>
      <c r="VOW91" s="853"/>
      <c r="VOX91" s="853"/>
      <c r="VOY91" s="853"/>
      <c r="VOZ91" s="853"/>
      <c r="VPA91" s="853"/>
      <c r="VPB91" s="853"/>
      <c r="VPC91" s="853"/>
      <c r="VPD91" s="853"/>
      <c r="VPE91" s="853"/>
      <c r="VPF91" s="853"/>
      <c r="VPG91" s="853"/>
      <c r="VPH91" s="853"/>
      <c r="VPI91" s="853"/>
      <c r="VPJ91" s="853"/>
      <c r="VPK91" s="853"/>
      <c r="VPL91" s="853"/>
      <c r="VPM91" s="853"/>
      <c r="VPN91" s="853"/>
      <c r="VPO91" s="853"/>
      <c r="VPP91" s="853"/>
      <c r="VPQ91" s="853"/>
      <c r="VPR91" s="853"/>
      <c r="VPS91" s="853"/>
      <c r="VPT91" s="853"/>
      <c r="VPU91" s="853"/>
      <c r="VPV91" s="853"/>
      <c r="VPW91" s="853"/>
      <c r="VPX91" s="853"/>
      <c r="VPY91" s="853"/>
      <c r="VPZ91" s="853"/>
      <c r="VQA91" s="853"/>
      <c r="VQB91" s="853"/>
      <c r="VQC91" s="853"/>
      <c r="VQD91" s="853"/>
      <c r="VQE91" s="853"/>
      <c r="VQF91" s="853"/>
      <c r="VQG91" s="853"/>
      <c r="VQH91" s="853"/>
      <c r="VQI91" s="853"/>
      <c r="VQJ91" s="853"/>
      <c r="VQK91" s="853"/>
      <c r="VQL91" s="853"/>
      <c r="VQM91" s="853"/>
      <c r="VQN91" s="853"/>
      <c r="VQO91" s="853"/>
      <c r="VQP91" s="853"/>
      <c r="VQQ91" s="853"/>
      <c r="VQR91" s="853"/>
      <c r="VQS91" s="853"/>
      <c r="VQT91" s="853"/>
      <c r="VQU91" s="853"/>
      <c r="VQV91" s="853"/>
      <c r="VQW91" s="853"/>
      <c r="VQX91" s="853"/>
      <c r="VQY91" s="853"/>
      <c r="VQZ91" s="853"/>
      <c r="VRA91" s="853"/>
      <c r="VRB91" s="853"/>
      <c r="VRC91" s="853"/>
      <c r="VRD91" s="853"/>
      <c r="VRE91" s="853"/>
      <c r="VRF91" s="853"/>
      <c r="VRG91" s="853"/>
      <c r="VRH91" s="853"/>
      <c r="VRI91" s="853"/>
      <c r="VRJ91" s="853"/>
      <c r="VRK91" s="853"/>
      <c r="VRL91" s="853"/>
      <c r="VRM91" s="853"/>
      <c r="VRN91" s="853"/>
      <c r="VRO91" s="853"/>
      <c r="VRP91" s="853"/>
      <c r="VRQ91" s="853"/>
      <c r="VRR91" s="853"/>
      <c r="VRS91" s="853"/>
      <c r="VRT91" s="853"/>
      <c r="VRU91" s="853"/>
      <c r="VRV91" s="853"/>
      <c r="VRW91" s="853"/>
      <c r="VRX91" s="853"/>
      <c r="VRY91" s="853"/>
      <c r="VRZ91" s="853"/>
      <c r="VSA91" s="853"/>
      <c r="VSB91" s="853"/>
      <c r="VSC91" s="853"/>
      <c r="VSD91" s="853"/>
      <c r="VSE91" s="853"/>
      <c r="VSF91" s="853"/>
      <c r="VSG91" s="853"/>
      <c r="VSH91" s="853"/>
      <c r="VSI91" s="853"/>
      <c r="VSJ91" s="853"/>
      <c r="VSK91" s="853"/>
      <c r="VSL91" s="853"/>
      <c r="VSM91" s="853"/>
      <c r="VSN91" s="853"/>
      <c r="VSO91" s="853"/>
      <c r="VSP91" s="853"/>
      <c r="VSQ91" s="853"/>
      <c r="VSR91" s="853"/>
      <c r="VSS91" s="853"/>
      <c r="VST91" s="853"/>
      <c r="VSU91" s="853"/>
      <c r="VSV91" s="853"/>
      <c r="VSW91" s="853"/>
      <c r="VSX91" s="853"/>
      <c r="VSY91" s="853"/>
      <c r="VSZ91" s="853"/>
      <c r="VTA91" s="853"/>
      <c r="VTB91" s="853"/>
      <c r="VTC91" s="853"/>
      <c r="VTD91" s="853"/>
      <c r="VTE91" s="853"/>
      <c r="VTF91" s="853"/>
      <c r="VTG91" s="853"/>
      <c r="VTH91" s="853"/>
      <c r="VTI91" s="853"/>
      <c r="VTJ91" s="853"/>
      <c r="VTK91" s="853"/>
      <c r="VTL91" s="853"/>
      <c r="VTM91" s="853"/>
      <c r="VTN91" s="853"/>
      <c r="VTO91" s="853"/>
      <c r="VTP91" s="853"/>
      <c r="VTQ91" s="853"/>
      <c r="VTR91" s="853"/>
      <c r="VTS91" s="853"/>
      <c r="VTT91" s="853"/>
      <c r="VTU91" s="853"/>
      <c r="VTV91" s="853"/>
      <c r="VTW91" s="853"/>
      <c r="VTX91" s="853"/>
      <c r="VTY91" s="853"/>
      <c r="VTZ91" s="853"/>
      <c r="VUA91" s="853"/>
      <c r="VUB91" s="853"/>
      <c r="VUC91" s="853"/>
      <c r="VUD91" s="853"/>
      <c r="VUE91" s="853"/>
      <c r="VUF91" s="853"/>
      <c r="VUG91" s="853"/>
      <c r="VUH91" s="853"/>
      <c r="VUI91" s="853"/>
      <c r="VUJ91" s="853"/>
      <c r="VUK91" s="853"/>
      <c r="VUL91" s="853"/>
      <c r="VUM91" s="853"/>
      <c r="VUN91" s="853"/>
      <c r="VUO91" s="853"/>
      <c r="VUP91" s="853"/>
      <c r="VUQ91" s="853"/>
      <c r="VUR91" s="853"/>
      <c r="VUS91" s="853"/>
      <c r="VUT91" s="853"/>
      <c r="VUU91" s="853"/>
      <c r="VUV91" s="853"/>
      <c r="VUW91" s="853"/>
      <c r="VUX91" s="853"/>
      <c r="VUY91" s="853"/>
      <c r="VUZ91" s="853"/>
      <c r="VVA91" s="853"/>
      <c r="VVB91" s="853"/>
      <c r="VVC91" s="853"/>
      <c r="VVD91" s="853"/>
      <c r="VVE91" s="853"/>
      <c r="VVF91" s="853"/>
      <c r="VVG91" s="853"/>
      <c r="VVH91" s="853"/>
      <c r="VVI91" s="853"/>
      <c r="VVJ91" s="853"/>
      <c r="VVK91" s="853"/>
      <c r="VVL91" s="853"/>
      <c r="VVM91" s="853"/>
      <c r="VVN91" s="853"/>
      <c r="VVO91" s="853"/>
      <c r="VVP91" s="853"/>
      <c r="VVQ91" s="853"/>
      <c r="VVR91" s="853"/>
      <c r="VVS91" s="853"/>
      <c r="VVT91" s="853"/>
      <c r="VVU91" s="853"/>
      <c r="VVV91" s="853"/>
      <c r="VVW91" s="853"/>
      <c r="VVX91" s="853"/>
      <c r="VVY91" s="853"/>
      <c r="VVZ91" s="853"/>
      <c r="VWA91" s="853"/>
      <c r="VWB91" s="853"/>
      <c r="VWC91" s="853"/>
      <c r="VWD91" s="853"/>
      <c r="VWE91" s="853"/>
      <c r="VWF91" s="853"/>
      <c r="VWG91" s="853"/>
      <c r="VWH91" s="853"/>
      <c r="VWI91" s="853"/>
      <c r="VWJ91" s="853"/>
      <c r="VWK91" s="853"/>
      <c r="VWL91" s="853"/>
      <c r="VWM91" s="853"/>
      <c r="VWN91" s="853"/>
      <c r="VWO91" s="853"/>
      <c r="VWP91" s="853"/>
      <c r="VWQ91" s="853"/>
      <c r="VWR91" s="853"/>
      <c r="VWS91" s="853"/>
      <c r="VWT91" s="853"/>
      <c r="VWU91" s="853"/>
      <c r="VWV91" s="853"/>
      <c r="VWW91" s="853"/>
      <c r="VWX91" s="853"/>
      <c r="VWY91" s="853"/>
      <c r="VWZ91" s="853"/>
      <c r="VXA91" s="853"/>
      <c r="VXB91" s="853"/>
      <c r="VXC91" s="853"/>
      <c r="VXD91" s="853"/>
      <c r="VXE91" s="853"/>
      <c r="VXF91" s="853"/>
      <c r="VXG91" s="853"/>
      <c r="VXH91" s="853"/>
      <c r="VXI91" s="853"/>
      <c r="VXJ91" s="853"/>
      <c r="VXK91" s="853"/>
      <c r="VXL91" s="853"/>
      <c r="VXM91" s="853"/>
      <c r="VXN91" s="853"/>
      <c r="VXO91" s="853"/>
      <c r="VXP91" s="853"/>
      <c r="VXQ91" s="853"/>
      <c r="VXR91" s="853"/>
      <c r="VXS91" s="853"/>
      <c r="VXT91" s="853"/>
      <c r="VXU91" s="853"/>
      <c r="VXV91" s="853"/>
      <c r="VXW91" s="853"/>
      <c r="VXX91" s="853"/>
      <c r="VXY91" s="853"/>
      <c r="VXZ91" s="853"/>
      <c r="VYA91" s="853"/>
      <c r="VYB91" s="853"/>
      <c r="VYC91" s="853"/>
      <c r="VYD91" s="853"/>
      <c r="VYE91" s="853"/>
      <c r="VYF91" s="853"/>
      <c r="VYG91" s="853"/>
      <c r="VYH91" s="853"/>
      <c r="VYI91" s="853"/>
      <c r="VYJ91" s="853"/>
      <c r="VYK91" s="853"/>
      <c r="VYL91" s="853"/>
      <c r="VYM91" s="853"/>
      <c r="VYN91" s="853"/>
      <c r="VYO91" s="853"/>
      <c r="VYP91" s="853"/>
      <c r="VYQ91" s="853"/>
      <c r="VYR91" s="853"/>
      <c r="VYS91" s="853"/>
      <c r="VYT91" s="853"/>
      <c r="VYU91" s="853"/>
      <c r="VYV91" s="853"/>
      <c r="VYW91" s="853"/>
      <c r="VYX91" s="853"/>
      <c r="VYY91" s="853"/>
      <c r="VYZ91" s="853"/>
      <c r="VZA91" s="853"/>
      <c r="VZB91" s="853"/>
      <c r="VZC91" s="853"/>
      <c r="VZD91" s="853"/>
      <c r="VZE91" s="853"/>
      <c r="VZF91" s="853"/>
      <c r="VZG91" s="853"/>
      <c r="VZH91" s="853"/>
      <c r="VZI91" s="853"/>
      <c r="VZJ91" s="853"/>
      <c r="VZK91" s="853"/>
      <c r="VZL91" s="853"/>
      <c r="VZM91" s="853"/>
      <c r="VZN91" s="853"/>
      <c r="VZO91" s="853"/>
      <c r="VZP91" s="853"/>
      <c r="VZQ91" s="853"/>
      <c r="VZR91" s="853"/>
      <c r="VZS91" s="853"/>
      <c r="VZT91" s="853"/>
      <c r="VZU91" s="853"/>
      <c r="VZV91" s="853"/>
      <c r="VZW91" s="853"/>
      <c r="VZX91" s="853"/>
      <c r="VZY91" s="853"/>
      <c r="VZZ91" s="853"/>
      <c r="WAA91" s="853"/>
      <c r="WAB91" s="853"/>
      <c r="WAC91" s="853"/>
      <c r="WAD91" s="853"/>
      <c r="WAE91" s="853"/>
      <c r="WAF91" s="853"/>
      <c r="WAG91" s="853"/>
      <c r="WAH91" s="853"/>
      <c r="WAI91" s="853"/>
      <c r="WAJ91" s="853"/>
      <c r="WAK91" s="853"/>
      <c r="WAL91" s="853"/>
      <c r="WAM91" s="853"/>
      <c r="WAN91" s="853"/>
      <c r="WAO91" s="853"/>
      <c r="WAP91" s="853"/>
      <c r="WAQ91" s="853"/>
      <c r="WAR91" s="853"/>
      <c r="WAS91" s="853"/>
      <c r="WAT91" s="853"/>
      <c r="WAU91" s="853"/>
      <c r="WAV91" s="853"/>
      <c r="WAW91" s="853"/>
      <c r="WAX91" s="853"/>
      <c r="WAY91" s="853"/>
      <c r="WAZ91" s="853"/>
      <c r="WBA91" s="853"/>
      <c r="WBB91" s="853"/>
      <c r="WBC91" s="853"/>
      <c r="WBD91" s="853"/>
      <c r="WBE91" s="853"/>
      <c r="WBF91" s="853"/>
      <c r="WBG91" s="853"/>
      <c r="WBH91" s="853"/>
      <c r="WBI91" s="853"/>
      <c r="WBJ91" s="853"/>
      <c r="WBK91" s="853"/>
      <c r="WBL91" s="853"/>
      <c r="WBM91" s="853"/>
      <c r="WBN91" s="853"/>
      <c r="WBO91" s="853"/>
      <c r="WBP91" s="853"/>
      <c r="WBQ91" s="853"/>
      <c r="WBR91" s="853"/>
      <c r="WBS91" s="853"/>
      <c r="WBT91" s="853"/>
      <c r="WBU91" s="853"/>
      <c r="WBV91" s="853"/>
      <c r="WBW91" s="853"/>
      <c r="WBX91" s="853"/>
      <c r="WBY91" s="853"/>
      <c r="WBZ91" s="853"/>
      <c r="WCA91" s="853"/>
      <c r="WCB91" s="853"/>
      <c r="WCC91" s="853"/>
      <c r="WCD91" s="853"/>
      <c r="WCE91" s="853"/>
      <c r="WCF91" s="853"/>
      <c r="WCG91" s="853"/>
      <c r="WCH91" s="853"/>
      <c r="WCI91" s="853"/>
      <c r="WCJ91" s="853"/>
      <c r="WCK91" s="853"/>
      <c r="WCL91" s="853"/>
      <c r="WCM91" s="853"/>
      <c r="WCN91" s="853"/>
      <c r="WCO91" s="853"/>
      <c r="WCP91" s="853"/>
      <c r="WCQ91" s="853"/>
      <c r="WCR91" s="853"/>
      <c r="WCS91" s="853"/>
      <c r="WCT91" s="853"/>
      <c r="WCU91" s="853"/>
      <c r="WCV91" s="853"/>
      <c r="WCW91" s="853"/>
      <c r="WCX91" s="853"/>
      <c r="WCY91" s="853"/>
      <c r="WCZ91" s="853"/>
      <c r="WDA91" s="853"/>
      <c r="WDB91" s="853"/>
      <c r="WDC91" s="853"/>
      <c r="WDD91" s="853"/>
      <c r="WDE91" s="853"/>
      <c r="WDF91" s="853"/>
      <c r="WDG91" s="853"/>
      <c r="WDH91" s="853"/>
      <c r="WDI91" s="853"/>
      <c r="WDJ91" s="853"/>
      <c r="WDK91" s="853"/>
      <c r="WDL91" s="853"/>
      <c r="WDM91" s="853"/>
      <c r="WDN91" s="853"/>
      <c r="WDO91" s="853"/>
      <c r="WDP91" s="853"/>
      <c r="WDQ91" s="853"/>
      <c r="WDR91" s="853"/>
      <c r="WDS91" s="853"/>
      <c r="WDT91" s="853"/>
      <c r="WDU91" s="853"/>
      <c r="WDV91" s="853"/>
      <c r="WDW91" s="853"/>
      <c r="WDX91" s="853"/>
      <c r="WDY91" s="853"/>
      <c r="WDZ91" s="853"/>
      <c r="WEA91" s="853"/>
      <c r="WEB91" s="853"/>
      <c r="WEC91" s="853"/>
      <c r="WED91" s="853"/>
      <c r="WEE91" s="853"/>
      <c r="WEF91" s="853"/>
      <c r="WEG91" s="853"/>
      <c r="WEH91" s="853"/>
      <c r="WEI91" s="853"/>
      <c r="WEJ91" s="853"/>
      <c r="WEK91" s="853"/>
      <c r="WEL91" s="853"/>
      <c r="WEM91" s="853"/>
      <c r="WEN91" s="853"/>
      <c r="WEO91" s="853"/>
      <c r="WEP91" s="853"/>
      <c r="WEQ91" s="853"/>
      <c r="WER91" s="853"/>
      <c r="WES91" s="853"/>
      <c r="WET91" s="853"/>
      <c r="WEU91" s="853"/>
      <c r="WEV91" s="853"/>
      <c r="WEW91" s="853"/>
      <c r="WEX91" s="853"/>
      <c r="WEY91" s="853"/>
      <c r="WEZ91" s="853"/>
      <c r="WFA91" s="853"/>
      <c r="WFB91" s="853"/>
      <c r="WFC91" s="853"/>
      <c r="WFD91" s="853"/>
      <c r="WFE91" s="853"/>
      <c r="WFF91" s="853"/>
      <c r="WFG91" s="853"/>
      <c r="WFH91" s="853"/>
      <c r="WFI91" s="853"/>
      <c r="WFJ91" s="853"/>
      <c r="WFK91" s="853"/>
      <c r="WFL91" s="853"/>
      <c r="WFM91" s="853"/>
      <c r="WFN91" s="853"/>
      <c r="WFO91" s="853"/>
      <c r="WFP91" s="853"/>
      <c r="WFQ91" s="853"/>
      <c r="WFR91" s="853"/>
      <c r="WFS91" s="853"/>
      <c r="WFT91" s="853"/>
      <c r="WFU91" s="853"/>
      <c r="WFV91" s="853"/>
      <c r="WFW91" s="853"/>
      <c r="WFX91" s="853"/>
      <c r="WFY91" s="853"/>
      <c r="WFZ91" s="853"/>
      <c r="WGA91" s="853"/>
      <c r="WGB91" s="853"/>
      <c r="WGC91" s="853"/>
      <c r="WGD91" s="853"/>
      <c r="WGE91" s="853"/>
      <c r="WGF91" s="853"/>
      <c r="WGG91" s="853"/>
      <c r="WGH91" s="853"/>
      <c r="WGI91" s="853"/>
      <c r="WGJ91" s="853"/>
      <c r="WGK91" s="853"/>
      <c r="WGL91" s="853"/>
      <c r="WGM91" s="853"/>
      <c r="WGN91" s="853"/>
      <c r="WGO91" s="853"/>
      <c r="WGP91" s="853"/>
      <c r="WGQ91" s="853"/>
      <c r="WGR91" s="853"/>
      <c r="WGS91" s="853"/>
      <c r="WGT91" s="853"/>
      <c r="WGU91" s="853"/>
      <c r="WGV91" s="853"/>
      <c r="WGW91" s="853"/>
      <c r="WGX91" s="853"/>
      <c r="WGY91" s="853"/>
      <c r="WGZ91" s="853"/>
      <c r="WHA91" s="853"/>
      <c r="WHB91" s="853"/>
      <c r="WHC91" s="853"/>
      <c r="WHD91" s="853"/>
      <c r="WHE91" s="853"/>
      <c r="WHF91" s="853"/>
      <c r="WHG91" s="853"/>
      <c r="WHH91" s="853"/>
      <c r="WHI91" s="853"/>
      <c r="WHJ91" s="853"/>
      <c r="WHK91" s="853"/>
      <c r="WHL91" s="853"/>
      <c r="WHM91" s="853"/>
      <c r="WHN91" s="853"/>
      <c r="WHO91" s="853"/>
      <c r="WHP91" s="853"/>
      <c r="WHQ91" s="853"/>
      <c r="WHR91" s="853"/>
      <c r="WHS91" s="853"/>
      <c r="WHT91" s="853"/>
      <c r="WHU91" s="853"/>
      <c r="WHV91" s="853"/>
      <c r="WHW91" s="853"/>
      <c r="WHX91" s="853"/>
      <c r="WHY91" s="853"/>
      <c r="WHZ91" s="853"/>
      <c r="WIA91" s="853"/>
      <c r="WIB91" s="853"/>
      <c r="WIC91" s="853"/>
      <c r="WID91" s="853"/>
      <c r="WIE91" s="853"/>
      <c r="WIF91" s="853"/>
      <c r="WIG91" s="853"/>
      <c r="WIH91" s="853"/>
      <c r="WII91" s="853"/>
      <c r="WIJ91" s="853"/>
      <c r="WIK91" s="853"/>
      <c r="WIL91" s="853"/>
      <c r="WIM91" s="853"/>
      <c r="WIN91" s="853"/>
      <c r="WIO91" s="853"/>
      <c r="WIP91" s="853"/>
      <c r="WIQ91" s="853"/>
      <c r="WIR91" s="853"/>
      <c r="WIS91" s="853"/>
      <c r="WIT91" s="853"/>
      <c r="WIU91" s="853"/>
      <c r="WIV91" s="853"/>
      <c r="WIW91" s="853"/>
      <c r="WIX91" s="853"/>
      <c r="WIY91" s="853"/>
      <c r="WIZ91" s="853"/>
      <c r="WJA91" s="853"/>
      <c r="WJB91" s="853"/>
      <c r="WJC91" s="853"/>
      <c r="WJD91" s="853"/>
      <c r="WJE91" s="853"/>
      <c r="WJF91" s="853"/>
      <c r="WJG91" s="853"/>
      <c r="WJH91" s="853"/>
      <c r="WJI91" s="853"/>
      <c r="WJJ91" s="853"/>
      <c r="WJK91" s="853"/>
      <c r="WJL91" s="853"/>
      <c r="WJM91" s="853"/>
      <c r="WJN91" s="853"/>
      <c r="WJO91" s="853"/>
      <c r="WJP91" s="853"/>
      <c r="WJQ91" s="853"/>
      <c r="WJR91" s="853"/>
      <c r="WJS91" s="853"/>
      <c r="WJT91" s="853"/>
      <c r="WJU91" s="853"/>
      <c r="WJV91" s="853"/>
      <c r="WJW91" s="853"/>
      <c r="WJX91" s="853"/>
      <c r="WJY91" s="853"/>
      <c r="WJZ91" s="853"/>
      <c r="WKA91" s="853"/>
      <c r="WKB91" s="853"/>
      <c r="WKC91" s="853"/>
      <c r="WKD91" s="853"/>
      <c r="WKE91" s="853"/>
      <c r="WKF91" s="853"/>
      <c r="WKG91" s="853"/>
      <c r="WKH91" s="853"/>
      <c r="WKI91" s="853"/>
      <c r="WKJ91" s="853"/>
      <c r="WKK91" s="853"/>
      <c r="WKL91" s="853"/>
      <c r="WKM91" s="853"/>
      <c r="WKN91" s="853"/>
      <c r="WKO91" s="853"/>
      <c r="WKP91" s="853"/>
      <c r="WKQ91" s="853"/>
      <c r="WKR91" s="853"/>
      <c r="WKS91" s="853"/>
      <c r="WKT91" s="853"/>
      <c r="WKU91" s="853"/>
      <c r="WKV91" s="853"/>
      <c r="WKW91" s="853"/>
      <c r="WKX91" s="853"/>
      <c r="WKY91" s="853"/>
      <c r="WKZ91" s="853"/>
      <c r="WLA91" s="853"/>
      <c r="WLB91" s="853"/>
      <c r="WLC91" s="853"/>
      <c r="WLD91" s="853"/>
      <c r="WLE91" s="853"/>
      <c r="WLF91" s="853"/>
      <c r="WLG91" s="853"/>
      <c r="WLH91" s="853"/>
      <c r="WLI91" s="853"/>
      <c r="WLJ91" s="853"/>
      <c r="WLK91" s="853"/>
      <c r="WLL91" s="853"/>
      <c r="WLM91" s="853"/>
      <c r="WLN91" s="853"/>
      <c r="WLO91" s="853"/>
      <c r="WLP91" s="853"/>
      <c r="WLQ91" s="853"/>
      <c r="WLR91" s="853"/>
      <c r="WLS91" s="853"/>
      <c r="WLT91" s="853"/>
      <c r="WLU91" s="853"/>
      <c r="WLV91" s="853"/>
      <c r="WLW91" s="853"/>
      <c r="WLX91" s="853"/>
      <c r="WLY91" s="853"/>
      <c r="WLZ91" s="853"/>
      <c r="WMA91" s="853"/>
      <c r="WMB91" s="853"/>
      <c r="WMC91" s="853"/>
      <c r="WMD91" s="853"/>
      <c r="WME91" s="853"/>
      <c r="WMF91" s="853"/>
      <c r="WMG91" s="853"/>
      <c r="WMH91" s="853"/>
      <c r="WMI91" s="853"/>
      <c r="WMJ91" s="853"/>
      <c r="WMK91" s="853"/>
      <c r="WML91" s="853"/>
      <c r="WMM91" s="853"/>
      <c r="WMN91" s="853"/>
      <c r="WMO91" s="853"/>
      <c r="WMP91" s="853"/>
      <c r="WMQ91" s="853"/>
      <c r="WMR91" s="853"/>
      <c r="WMS91" s="853"/>
      <c r="WMT91" s="853"/>
      <c r="WMU91" s="853"/>
      <c r="WMV91" s="853"/>
      <c r="WMW91" s="853"/>
      <c r="WMX91" s="853"/>
      <c r="WMY91" s="853"/>
      <c r="WMZ91" s="853"/>
      <c r="WNA91" s="853"/>
      <c r="WNB91" s="853"/>
      <c r="WNC91" s="853"/>
      <c r="WND91" s="853"/>
      <c r="WNE91" s="853"/>
      <c r="WNF91" s="853"/>
      <c r="WNG91" s="853"/>
      <c r="WNH91" s="853"/>
      <c r="WNI91" s="853"/>
      <c r="WNJ91" s="853"/>
      <c r="WNK91" s="853"/>
      <c r="WNL91" s="853"/>
      <c r="WNM91" s="853"/>
      <c r="WNN91" s="853"/>
      <c r="WNO91" s="853"/>
      <c r="WNP91" s="853"/>
      <c r="WNQ91" s="853"/>
      <c r="WNR91" s="853"/>
      <c r="WNS91" s="853"/>
      <c r="WNT91" s="853"/>
      <c r="WNU91" s="853"/>
      <c r="WNV91" s="853"/>
      <c r="WNW91" s="853"/>
      <c r="WNX91" s="853"/>
      <c r="WNY91" s="853"/>
      <c r="WNZ91" s="853"/>
      <c r="WOA91" s="853"/>
      <c r="WOB91" s="853"/>
      <c r="WOC91" s="853"/>
      <c r="WOD91" s="853"/>
      <c r="WOE91" s="853"/>
      <c r="WOF91" s="853"/>
      <c r="WOG91" s="853"/>
      <c r="WOH91" s="853"/>
      <c r="WOI91" s="853"/>
      <c r="WOJ91" s="853"/>
      <c r="WOK91" s="853"/>
      <c r="WOL91" s="853"/>
      <c r="WOM91" s="853"/>
      <c r="WON91" s="853"/>
      <c r="WOO91" s="853"/>
      <c r="WOP91" s="853"/>
      <c r="WOQ91" s="853"/>
      <c r="WOR91" s="853"/>
      <c r="WOS91" s="853"/>
      <c r="WOT91" s="853"/>
      <c r="WOU91" s="853"/>
      <c r="WOV91" s="853"/>
      <c r="WOW91" s="853"/>
      <c r="WOX91" s="853"/>
      <c r="WOY91" s="853"/>
      <c r="WOZ91" s="853"/>
      <c r="WPA91" s="853"/>
      <c r="WPB91" s="853"/>
      <c r="WPC91" s="853"/>
      <c r="WPD91" s="853"/>
      <c r="WPE91" s="853"/>
      <c r="WPF91" s="853"/>
      <c r="WPG91" s="853"/>
      <c r="WPH91" s="853"/>
      <c r="WPI91" s="853"/>
      <c r="WPJ91" s="853"/>
      <c r="WPK91" s="853"/>
      <c r="WPL91" s="853"/>
      <c r="WPM91" s="853"/>
      <c r="WPN91" s="853"/>
      <c r="WPO91" s="853"/>
      <c r="WPP91" s="853"/>
      <c r="WPQ91" s="853"/>
      <c r="WPR91" s="853"/>
      <c r="WPS91" s="853"/>
      <c r="WPT91" s="853"/>
      <c r="WPU91" s="853"/>
      <c r="WPV91" s="853"/>
      <c r="WPW91" s="853"/>
      <c r="WPX91" s="853"/>
      <c r="WPY91" s="853"/>
      <c r="WPZ91" s="853"/>
      <c r="WQA91" s="853"/>
      <c r="WQB91" s="853"/>
      <c r="WQC91" s="853"/>
      <c r="WQD91" s="853"/>
      <c r="WQE91" s="853"/>
      <c r="WQF91" s="853"/>
      <c r="WQG91" s="853"/>
      <c r="WQH91" s="853"/>
      <c r="WQI91" s="853"/>
      <c r="WQJ91" s="853"/>
      <c r="WQK91" s="853"/>
      <c r="WQL91" s="853"/>
      <c r="WQM91" s="853"/>
      <c r="WQN91" s="853"/>
      <c r="WQO91" s="853"/>
      <c r="WQP91" s="853"/>
      <c r="WQQ91" s="853"/>
      <c r="WQR91" s="853"/>
      <c r="WQS91" s="853"/>
      <c r="WQT91" s="853"/>
      <c r="WQU91" s="853"/>
      <c r="WQV91" s="853"/>
      <c r="WQW91" s="853"/>
      <c r="WQX91" s="853"/>
      <c r="WQY91" s="853"/>
      <c r="WQZ91" s="853"/>
      <c r="WRA91" s="853"/>
      <c r="WRB91" s="853"/>
      <c r="WRC91" s="853"/>
      <c r="WRD91" s="853"/>
      <c r="WRE91" s="853"/>
      <c r="WRF91" s="853"/>
      <c r="WRG91" s="853"/>
      <c r="WRH91" s="853"/>
      <c r="WRI91" s="853"/>
      <c r="WRJ91" s="853"/>
      <c r="WRK91" s="853"/>
      <c r="WRL91" s="853"/>
      <c r="WRM91" s="853"/>
      <c r="WRN91" s="853"/>
      <c r="WRO91" s="853"/>
      <c r="WRP91" s="853"/>
      <c r="WRQ91" s="853"/>
      <c r="WRR91" s="853"/>
      <c r="WRS91" s="853"/>
      <c r="WRT91" s="853"/>
      <c r="WRU91" s="853"/>
      <c r="WRV91" s="853"/>
      <c r="WRW91" s="853"/>
      <c r="WRX91" s="853"/>
      <c r="WRY91" s="853"/>
      <c r="WRZ91" s="853"/>
      <c r="WSA91" s="853"/>
      <c r="WSB91" s="853"/>
      <c r="WSC91" s="853"/>
      <c r="WSD91" s="853"/>
      <c r="WSE91" s="853"/>
      <c r="WSF91" s="853"/>
      <c r="WSG91" s="853"/>
      <c r="WSH91" s="853"/>
      <c r="WSI91" s="853"/>
      <c r="WSJ91" s="853"/>
      <c r="WSK91" s="853"/>
      <c r="WSL91" s="853"/>
      <c r="WSM91" s="853"/>
      <c r="WSN91" s="853"/>
      <c r="WSO91" s="853"/>
      <c r="WSP91" s="853"/>
      <c r="WSQ91" s="853"/>
      <c r="WSR91" s="853"/>
      <c r="WSS91" s="853"/>
      <c r="WST91" s="853"/>
      <c r="WSU91" s="853"/>
      <c r="WSV91" s="853"/>
      <c r="WSW91" s="853"/>
      <c r="WSX91" s="853"/>
      <c r="WSY91" s="853"/>
      <c r="WSZ91" s="853"/>
      <c r="WTA91" s="853"/>
      <c r="WTB91" s="853"/>
      <c r="WTC91" s="853"/>
      <c r="WTD91" s="853"/>
      <c r="WTE91" s="853"/>
      <c r="WTF91" s="853"/>
      <c r="WTG91" s="853"/>
      <c r="WTH91" s="853"/>
      <c r="WTI91" s="853"/>
      <c r="WTJ91" s="853"/>
      <c r="WTK91" s="853"/>
      <c r="WTL91" s="853"/>
      <c r="WTM91" s="853"/>
      <c r="WTN91" s="853"/>
      <c r="WTO91" s="853"/>
      <c r="WTP91" s="853"/>
      <c r="WTQ91" s="853"/>
      <c r="WTR91" s="853"/>
      <c r="WTS91" s="853"/>
      <c r="WTT91" s="853"/>
      <c r="WTU91" s="853"/>
      <c r="WTV91" s="853"/>
      <c r="WTW91" s="853"/>
      <c r="WTX91" s="853"/>
      <c r="WTY91" s="853"/>
      <c r="WTZ91" s="853"/>
      <c r="WUA91" s="853"/>
      <c r="WUB91" s="853"/>
      <c r="WUC91" s="853"/>
      <c r="WUD91" s="853"/>
      <c r="WUE91" s="853"/>
      <c r="WUF91" s="853"/>
      <c r="WUG91" s="853"/>
      <c r="WUH91" s="853"/>
      <c r="WUI91" s="853"/>
      <c r="WUJ91" s="853"/>
      <c r="WUK91" s="853"/>
      <c r="WUL91" s="853"/>
      <c r="WUM91" s="853"/>
      <c r="WUN91" s="853"/>
      <c r="WUO91" s="853"/>
      <c r="WUP91" s="853"/>
      <c r="WUQ91" s="853"/>
      <c r="WUR91" s="853"/>
      <c r="WUS91" s="853"/>
      <c r="WUT91" s="853"/>
      <c r="WUU91" s="853"/>
      <c r="WUV91" s="853"/>
      <c r="WUW91" s="853"/>
      <c r="WUX91" s="853"/>
      <c r="WUY91" s="853"/>
      <c r="WUZ91" s="853"/>
      <c r="WVA91" s="853"/>
      <c r="WVB91" s="853"/>
      <c r="WVC91" s="853"/>
      <c r="WVD91" s="853"/>
      <c r="WVE91" s="853"/>
      <c r="WVF91" s="853"/>
      <c r="WVG91" s="853"/>
      <c r="WVH91" s="853"/>
      <c r="WVI91" s="853"/>
      <c r="WVJ91" s="853"/>
      <c r="WVK91" s="853"/>
      <c r="WVL91" s="853"/>
      <c r="WVM91" s="853"/>
      <c r="WVN91" s="853"/>
      <c r="WVO91" s="853"/>
      <c r="WVP91" s="853"/>
      <c r="WVQ91" s="853"/>
      <c r="WVR91" s="853"/>
      <c r="WVS91" s="853"/>
      <c r="WVT91" s="853"/>
      <c r="WVU91" s="853"/>
      <c r="WVV91" s="853"/>
      <c r="WVW91" s="853"/>
      <c r="WVX91" s="853"/>
      <c r="WVY91" s="853"/>
      <c r="WVZ91" s="853"/>
      <c r="WWA91" s="853"/>
      <c r="WWB91" s="853"/>
      <c r="WWC91" s="853"/>
      <c r="WWD91" s="853"/>
      <c r="WWE91" s="853"/>
      <c r="WWF91" s="853"/>
      <c r="WWG91" s="853"/>
      <c r="WWH91" s="853"/>
      <c r="WWI91" s="853"/>
      <c r="WWJ91" s="853"/>
      <c r="WWK91" s="853"/>
      <c r="WWL91" s="853"/>
      <c r="WWM91" s="853"/>
      <c r="WWN91" s="853"/>
      <c r="WWO91" s="853"/>
      <c r="WWP91" s="853"/>
      <c r="WWQ91" s="853"/>
      <c r="WWR91" s="853"/>
      <c r="WWS91" s="853"/>
      <c r="WWT91" s="853"/>
      <c r="WWU91" s="853"/>
      <c r="WWV91" s="853"/>
      <c r="WWW91" s="853"/>
      <c r="WWX91" s="853"/>
      <c r="WWY91" s="853"/>
      <c r="WWZ91" s="853"/>
      <c r="WXA91" s="853"/>
      <c r="WXB91" s="853"/>
      <c r="WXC91" s="853"/>
      <c r="WXD91" s="853"/>
      <c r="WXE91" s="853"/>
      <c r="WXF91" s="853"/>
      <c r="WXG91" s="853"/>
      <c r="WXH91" s="853"/>
      <c r="WXI91" s="853"/>
      <c r="WXJ91" s="853"/>
      <c r="WXK91" s="853"/>
      <c r="WXL91" s="853"/>
      <c r="WXM91" s="853"/>
      <c r="WXN91" s="853"/>
      <c r="WXO91" s="853"/>
      <c r="WXP91" s="853"/>
      <c r="WXQ91" s="853"/>
      <c r="WXR91" s="853"/>
      <c r="WXS91" s="853"/>
      <c r="WXT91" s="853"/>
      <c r="WXU91" s="853"/>
      <c r="WXV91" s="853"/>
      <c r="WXW91" s="853"/>
      <c r="WXX91" s="853"/>
      <c r="WXY91" s="853"/>
      <c r="WXZ91" s="853"/>
      <c r="WYA91" s="853"/>
      <c r="WYB91" s="853"/>
      <c r="WYC91" s="853"/>
      <c r="WYD91" s="853"/>
      <c r="WYE91" s="853"/>
      <c r="WYF91" s="853"/>
      <c r="WYG91" s="853"/>
      <c r="WYH91" s="853"/>
      <c r="WYI91" s="853"/>
      <c r="WYJ91" s="853"/>
      <c r="WYK91" s="853"/>
      <c r="WYL91" s="853"/>
      <c r="WYM91" s="853"/>
      <c r="WYN91" s="853"/>
      <c r="WYO91" s="853"/>
      <c r="WYP91" s="853"/>
      <c r="WYQ91" s="853"/>
      <c r="WYR91" s="853"/>
      <c r="WYS91" s="853"/>
      <c r="WYT91" s="853"/>
      <c r="WYU91" s="853"/>
      <c r="WYV91" s="853"/>
      <c r="WYW91" s="853"/>
      <c r="WYX91" s="853"/>
      <c r="WYY91" s="853"/>
      <c r="WYZ91" s="853"/>
      <c r="WZA91" s="853"/>
      <c r="WZB91" s="853"/>
      <c r="WZC91" s="853"/>
      <c r="WZD91" s="853"/>
      <c r="WZE91" s="853"/>
      <c r="WZF91" s="853"/>
      <c r="WZG91" s="853"/>
      <c r="WZH91" s="853"/>
      <c r="WZI91" s="853"/>
      <c r="WZJ91" s="853"/>
      <c r="WZK91" s="853"/>
      <c r="WZL91" s="853"/>
      <c r="WZM91" s="853"/>
      <c r="WZN91" s="853"/>
      <c r="WZO91" s="853"/>
      <c r="WZP91" s="853"/>
      <c r="WZQ91" s="853"/>
      <c r="WZR91" s="853"/>
      <c r="WZS91" s="853"/>
      <c r="WZT91" s="853"/>
      <c r="WZU91" s="853"/>
      <c r="WZV91" s="853"/>
      <c r="WZW91" s="853"/>
      <c r="WZX91" s="853"/>
      <c r="WZY91" s="853"/>
      <c r="WZZ91" s="853"/>
      <c r="XAA91" s="853"/>
      <c r="XAB91" s="853"/>
      <c r="XAC91" s="853"/>
      <c r="XAD91" s="853"/>
      <c r="XAE91" s="853"/>
      <c r="XAF91" s="853"/>
      <c r="XAG91" s="853"/>
      <c r="XAH91" s="853"/>
      <c r="XAI91" s="853"/>
      <c r="XAJ91" s="853"/>
      <c r="XAK91" s="853"/>
      <c r="XAL91" s="853"/>
      <c r="XAM91" s="853"/>
      <c r="XAN91" s="853"/>
      <c r="XAO91" s="853"/>
      <c r="XAP91" s="853"/>
      <c r="XAQ91" s="853"/>
      <c r="XAR91" s="853"/>
      <c r="XAS91" s="853"/>
      <c r="XAT91" s="853"/>
      <c r="XAU91" s="853"/>
      <c r="XAV91" s="853"/>
      <c r="XAW91" s="853"/>
      <c r="XAX91" s="853"/>
      <c r="XAY91" s="853"/>
      <c r="XAZ91" s="853"/>
      <c r="XBA91" s="853"/>
      <c r="XBB91" s="853"/>
      <c r="XBC91" s="853"/>
      <c r="XBD91" s="853"/>
      <c r="XBE91" s="853"/>
      <c r="XBF91" s="853"/>
      <c r="XBG91" s="853"/>
      <c r="XBH91" s="853"/>
      <c r="XBI91" s="853"/>
      <c r="XBJ91" s="853"/>
      <c r="XBK91" s="853"/>
      <c r="XBL91" s="853"/>
      <c r="XBM91" s="853"/>
      <c r="XBN91" s="853"/>
      <c r="XBO91" s="853"/>
      <c r="XBP91" s="853"/>
      <c r="XBQ91" s="853"/>
      <c r="XBR91" s="853"/>
      <c r="XBS91" s="853"/>
      <c r="XBT91" s="853"/>
      <c r="XBU91" s="853"/>
      <c r="XBV91" s="853"/>
      <c r="XBW91" s="853"/>
      <c r="XBX91" s="853"/>
      <c r="XBY91" s="853"/>
      <c r="XBZ91" s="853"/>
      <c r="XCA91" s="853"/>
      <c r="XCB91" s="853"/>
      <c r="XCC91" s="853"/>
      <c r="XCD91" s="853"/>
      <c r="XCE91" s="853"/>
      <c r="XCF91" s="853"/>
      <c r="XCG91" s="853"/>
      <c r="XCH91" s="853"/>
      <c r="XCI91" s="853"/>
      <c r="XCJ91" s="853"/>
      <c r="XCK91" s="853"/>
      <c r="XCL91" s="853"/>
      <c r="XCM91" s="853"/>
      <c r="XCN91" s="853"/>
      <c r="XCO91" s="853"/>
      <c r="XCP91" s="853"/>
      <c r="XCQ91" s="853"/>
      <c r="XCR91" s="853"/>
      <c r="XCS91" s="853"/>
      <c r="XCT91" s="853"/>
      <c r="XCU91" s="853"/>
      <c r="XCV91" s="853"/>
      <c r="XCW91" s="853"/>
      <c r="XCX91" s="853"/>
      <c r="XCY91" s="853"/>
      <c r="XCZ91" s="853"/>
      <c r="XDA91" s="853"/>
      <c r="XDB91" s="853"/>
      <c r="XDC91" s="853"/>
      <c r="XDD91" s="853"/>
      <c r="XDE91" s="853"/>
      <c r="XDF91" s="853"/>
      <c r="XDG91" s="853"/>
      <c r="XDH91" s="853"/>
      <c r="XDI91" s="853"/>
      <c r="XDJ91" s="853"/>
      <c r="XDK91" s="853"/>
      <c r="XDL91" s="853"/>
      <c r="XDM91" s="853"/>
      <c r="XDN91" s="853"/>
      <c r="XDO91" s="853"/>
      <c r="XDP91" s="853"/>
      <c r="XDQ91" s="853"/>
      <c r="XDR91" s="853"/>
      <c r="XDS91" s="853"/>
      <c r="XDT91" s="853"/>
      <c r="XDU91" s="853"/>
      <c r="XDV91" s="853"/>
      <c r="XDW91" s="853"/>
      <c r="XDX91" s="853"/>
      <c r="XDY91" s="853"/>
      <c r="XDZ91" s="853"/>
      <c r="XEA91" s="853"/>
      <c r="XEB91" s="853"/>
      <c r="XEC91" s="853"/>
      <c r="XED91" s="853"/>
      <c r="XEE91" s="853"/>
      <c r="XEF91" s="853"/>
      <c r="XEG91" s="853"/>
      <c r="XEH91" s="853"/>
      <c r="XEI91" s="853"/>
      <c r="XEJ91" s="853"/>
      <c r="XEK91" s="853"/>
      <c r="XEL91" s="853"/>
      <c r="XEM91" s="853"/>
      <c r="XEN91" s="853"/>
      <c r="XEO91" s="853"/>
    </row>
    <row r="92" spans="1:16369" s="140" customFormat="1" ht="15" customHeight="1">
      <c r="A92" s="843" t="s">
        <v>274</v>
      </c>
      <c r="B92" s="843"/>
      <c r="C92" s="55"/>
      <c r="D92" s="55"/>
      <c r="E92" s="55"/>
      <c r="F92" s="55"/>
      <c r="G92" s="55"/>
      <c r="H92" s="55"/>
      <c r="I92" s="55"/>
      <c r="J92" s="55"/>
      <c r="K92" s="55"/>
      <c r="L92" s="55"/>
      <c r="M92" s="55"/>
      <c r="N92" s="55"/>
    </row>
    <row r="93" spans="1:16369" s="76" customFormat="1" ht="15" customHeight="1">
      <c r="A93" s="53"/>
      <c r="B93" s="756" t="s">
        <v>275</v>
      </c>
      <c r="C93" s="164">
        <v>29453.286916231678</v>
      </c>
      <c r="D93" s="164">
        <v>632.83735863999163</v>
      </c>
      <c r="E93" s="170">
        <v>1</v>
      </c>
      <c r="F93" s="164">
        <v>30086.124274862912</v>
      </c>
      <c r="G93" s="170">
        <v>5.1788988966069993E-4</v>
      </c>
      <c r="H93" s="164">
        <v>356075</v>
      </c>
      <c r="I93" s="170">
        <v>0.17312859693000629</v>
      </c>
      <c r="J93" s="53"/>
      <c r="K93" s="164">
        <v>1137.8824631084574</v>
      </c>
      <c r="L93" s="170">
        <v>3.7820839025739197E-2</v>
      </c>
      <c r="M93" s="164">
        <v>2.846618585900468</v>
      </c>
      <c r="N93" s="164">
        <v>-0.69167754000007919</v>
      </c>
    </row>
    <row r="94" spans="1:16369" s="76" customFormat="1" ht="15" customHeight="1">
      <c r="A94" s="53"/>
      <c r="B94" s="54" t="s">
        <v>276</v>
      </c>
      <c r="C94" s="164">
        <v>29279.346235791185</v>
      </c>
      <c r="D94" s="164">
        <v>487.38566425998624</v>
      </c>
      <c r="E94" s="170">
        <v>1</v>
      </c>
      <c r="F94" s="164">
        <v>29766.731900045928</v>
      </c>
      <c r="G94" s="170">
        <v>5.1211605239055138E-4</v>
      </c>
      <c r="H94" s="164">
        <v>335374</v>
      </c>
      <c r="I94" s="170">
        <v>0.17393845169460162</v>
      </c>
      <c r="J94" s="53"/>
      <c r="K94" s="164">
        <v>1126.2543777535848</v>
      </c>
      <c r="L94" s="170">
        <v>3.7836010400311169E-2</v>
      </c>
      <c r="M94" s="164">
        <v>2.813682703000238</v>
      </c>
      <c r="N94" s="164">
        <v>-0.69007647000005157</v>
      </c>
    </row>
    <row r="95" spans="1:16369" s="76" customFormat="1" ht="15" customHeight="1">
      <c r="A95" s="53"/>
      <c r="B95" s="54" t="s">
        <v>277</v>
      </c>
      <c r="C95" s="164">
        <v>173.94068043999798</v>
      </c>
      <c r="D95" s="164">
        <v>145.4516943800013</v>
      </c>
      <c r="E95" s="170">
        <v>1</v>
      </c>
      <c r="F95" s="164">
        <v>319.3923748199918</v>
      </c>
      <c r="G95" s="170">
        <v>1.0559999999999871E-3</v>
      </c>
      <c r="H95" s="164">
        <v>29682</v>
      </c>
      <c r="I95" s="170">
        <v>9.7651749149450739E-2</v>
      </c>
      <c r="J95" s="53"/>
      <c r="K95" s="164">
        <v>11.628085354700131</v>
      </c>
      <c r="L95" s="170">
        <v>3.6406897194253829E-2</v>
      </c>
      <c r="M95" s="164">
        <v>3.293588289999954E-2</v>
      </c>
      <c r="N95" s="164">
        <v>-1.601069999999987E-3</v>
      </c>
    </row>
    <row r="96" spans="1:16369" s="76" customFormat="1" ht="15" customHeight="1">
      <c r="A96" s="53"/>
      <c r="B96" s="756" t="s">
        <v>278</v>
      </c>
      <c r="C96" s="164">
        <v>3086.2941287800008</v>
      </c>
      <c r="D96" s="164">
        <v>74.315262200000078</v>
      </c>
      <c r="E96" s="170">
        <v>1</v>
      </c>
      <c r="F96" s="164">
        <v>3160.6093909800038</v>
      </c>
      <c r="G96" s="170">
        <v>1.742303765146326E-3</v>
      </c>
      <c r="H96" s="164">
        <v>59920</v>
      </c>
      <c r="I96" s="170">
        <v>0.18042859981338724</v>
      </c>
      <c r="J96" s="53"/>
      <c r="K96" s="164">
        <v>309.02744468719879</v>
      </c>
      <c r="L96" s="170">
        <v>9.7774639779634132E-2</v>
      </c>
      <c r="M96" s="164">
        <v>0.98637713659999959</v>
      </c>
      <c r="N96" s="164">
        <v>-0.26156188000000008</v>
      </c>
    </row>
    <row r="97" spans="1:14" s="76" customFormat="1" ht="15" customHeight="1">
      <c r="A97" s="53"/>
      <c r="B97" s="756" t="s">
        <v>279</v>
      </c>
      <c r="C97" s="164">
        <v>4429.249010999989</v>
      </c>
      <c r="D97" s="164">
        <v>80.72077338999938</v>
      </c>
      <c r="E97" s="170">
        <v>1</v>
      </c>
      <c r="F97" s="164">
        <v>4509.9697843901531</v>
      </c>
      <c r="G97" s="170">
        <v>3.3384479808746498E-3</v>
      </c>
      <c r="H97" s="164">
        <v>72488</v>
      </c>
      <c r="I97" s="170">
        <v>0.16753482908980302</v>
      </c>
      <c r="J97" s="53"/>
      <c r="K97" s="164">
        <v>659.99315715559806</v>
      </c>
      <c r="L97" s="170">
        <v>0.14634092659334025</v>
      </c>
      <c r="M97" s="164">
        <v>2.5139574583000543</v>
      </c>
      <c r="N97" s="164">
        <v>-1.9053698100000329</v>
      </c>
    </row>
    <row r="98" spans="1:14" s="76" customFormat="1" ht="15" customHeight="1">
      <c r="A98" s="53"/>
      <c r="B98" s="756" t="s">
        <v>280</v>
      </c>
      <c r="C98" s="164">
        <v>2166.848573450005</v>
      </c>
      <c r="D98" s="164">
        <v>34.667246180000028</v>
      </c>
      <c r="E98" s="170">
        <v>1</v>
      </c>
      <c r="F98" s="164">
        <v>2201.5158196300131</v>
      </c>
      <c r="G98" s="170">
        <v>5.8740688976712382E-3</v>
      </c>
      <c r="H98" s="164">
        <v>28489</v>
      </c>
      <c r="I98" s="170">
        <v>0.18151115471128598</v>
      </c>
      <c r="J98" s="53"/>
      <c r="K98" s="164">
        <v>523.00005054339692</v>
      </c>
      <c r="L98" s="170">
        <v>0.23756361225298706</v>
      </c>
      <c r="M98" s="164">
        <v>2.336083083099989</v>
      </c>
      <c r="N98" s="164">
        <v>-0.687895370000002</v>
      </c>
    </row>
    <row r="99" spans="1:14" s="76" customFormat="1" ht="15" customHeight="1">
      <c r="A99" s="53"/>
      <c r="B99" s="756" t="s">
        <v>281</v>
      </c>
      <c r="C99" s="164">
        <v>4880.8274795500311</v>
      </c>
      <c r="D99" s="164">
        <v>72.325204159999814</v>
      </c>
      <c r="E99" s="170">
        <v>1</v>
      </c>
      <c r="F99" s="164">
        <v>4953.1526837100519</v>
      </c>
      <c r="G99" s="170">
        <v>1.4468491794068386E-2</v>
      </c>
      <c r="H99" s="164">
        <v>54518</v>
      </c>
      <c r="I99" s="170">
        <v>0.1921437466494953</v>
      </c>
      <c r="J99" s="53"/>
      <c r="K99" s="164">
        <v>2239.5754916719843</v>
      </c>
      <c r="L99" s="170">
        <v>0.45215151534447356</v>
      </c>
      <c r="M99" s="164">
        <v>13.793092707399913</v>
      </c>
      <c r="N99" s="164">
        <v>-4.5945829700000127</v>
      </c>
    </row>
    <row r="100" spans="1:14" s="76" customFormat="1" ht="15" customHeight="1">
      <c r="A100" s="53"/>
      <c r="B100" s="54" t="s">
        <v>282</v>
      </c>
      <c r="C100" s="164">
        <v>3449.1879998900004</v>
      </c>
      <c r="D100" s="164">
        <v>53.842721510000011</v>
      </c>
      <c r="E100" s="170">
        <v>1</v>
      </c>
      <c r="F100" s="164">
        <v>3503.0307214000277</v>
      </c>
      <c r="G100" s="170">
        <v>1.1198974971735828E-2</v>
      </c>
      <c r="H100" s="164">
        <v>40522</v>
      </c>
      <c r="I100" s="170">
        <v>0.19105943890057409</v>
      </c>
      <c r="J100" s="53"/>
      <c r="K100" s="164">
        <v>1352.2963247461</v>
      </c>
      <c r="L100" s="170">
        <v>0.38603610196306165</v>
      </c>
      <c r="M100" s="164">
        <v>7.498576568399983</v>
      </c>
      <c r="N100" s="164">
        <v>-2.8230702500000047</v>
      </c>
    </row>
    <row r="101" spans="1:14" s="76" customFormat="1" ht="15" customHeight="1">
      <c r="A101" s="53"/>
      <c r="B101" s="54" t="s">
        <v>283</v>
      </c>
      <c r="C101" s="164">
        <v>1431.6394796599955</v>
      </c>
      <c r="D101" s="164">
        <v>18.482482650000016</v>
      </c>
      <c r="E101" s="170">
        <v>1</v>
      </c>
      <c r="F101" s="164">
        <v>1450.1219623099964</v>
      </c>
      <c r="G101" s="170">
        <v>2.2366598415748902E-2</v>
      </c>
      <c r="H101" s="164">
        <v>18119</v>
      </c>
      <c r="I101" s="170">
        <v>0.19476308726679803</v>
      </c>
      <c r="J101" s="53"/>
      <c r="K101" s="164">
        <v>887.27916692589929</v>
      </c>
      <c r="L101" s="170">
        <v>0.61186520167758396</v>
      </c>
      <c r="M101" s="164">
        <v>6.2945161390000131</v>
      </c>
      <c r="N101" s="164">
        <v>-1.7715127200000003</v>
      </c>
    </row>
    <row r="102" spans="1:14" s="76" customFormat="1" ht="15" customHeight="1">
      <c r="A102" s="53"/>
      <c r="B102" s="756" t="s">
        <v>284</v>
      </c>
      <c r="C102" s="164">
        <v>1286.1800918400036</v>
      </c>
      <c r="D102" s="164">
        <v>10.208945429999993</v>
      </c>
      <c r="E102" s="170">
        <v>1</v>
      </c>
      <c r="F102" s="164">
        <v>1296.3890372699898</v>
      </c>
      <c r="G102" s="170">
        <v>4.9938468358828397E-2</v>
      </c>
      <c r="H102" s="164">
        <v>16090</v>
      </c>
      <c r="I102" s="170">
        <v>0.19260041594621533</v>
      </c>
      <c r="J102" s="53"/>
      <c r="K102" s="164">
        <v>1234.9042818183984</v>
      </c>
      <c r="L102" s="170">
        <v>0.95257229605930627</v>
      </c>
      <c r="M102" s="164">
        <v>12.431331917999978</v>
      </c>
      <c r="N102" s="164">
        <v>-3.6164381399999979</v>
      </c>
    </row>
    <row r="103" spans="1:14" s="76" customFormat="1" ht="15" customHeight="1">
      <c r="A103" s="53"/>
      <c r="B103" s="54" t="s">
        <v>285</v>
      </c>
      <c r="C103" s="164">
        <v>922.10595260999366</v>
      </c>
      <c r="D103" s="164">
        <v>5.3087906400000016</v>
      </c>
      <c r="E103" s="170">
        <v>1</v>
      </c>
      <c r="F103" s="164">
        <v>927.41474324999933</v>
      </c>
      <c r="G103" s="170">
        <v>4.8799999519110793E-2</v>
      </c>
      <c r="H103" s="164">
        <v>9378</v>
      </c>
      <c r="I103" s="170">
        <v>0.20272486190389821</v>
      </c>
      <c r="J103" s="53"/>
      <c r="K103" s="164">
        <v>920.44257485669925</v>
      </c>
      <c r="L103" s="170">
        <v>0.99248214626299436</v>
      </c>
      <c r="M103" s="164">
        <v>9.1748889950000159</v>
      </c>
      <c r="N103" s="164">
        <v>-2.3652586699999976</v>
      </c>
    </row>
    <row r="104" spans="1:14" s="76" customFormat="1" ht="15" customHeight="1">
      <c r="A104" s="53"/>
      <c r="B104" s="54" t="s">
        <v>286</v>
      </c>
      <c r="C104" s="164">
        <v>364.07413922999859</v>
      </c>
      <c r="D104" s="164">
        <v>4.9001547900000064</v>
      </c>
      <c r="E104" s="170">
        <v>1</v>
      </c>
      <c r="F104" s="164">
        <v>368.9742940200004</v>
      </c>
      <c r="G104" s="170">
        <v>5.2800003169782034E-2</v>
      </c>
      <c r="H104" s="164">
        <v>7689</v>
      </c>
      <c r="I104" s="170">
        <v>0.1671526798828413</v>
      </c>
      <c r="J104" s="53"/>
      <c r="K104" s="164">
        <v>314.46170696169958</v>
      </c>
      <c r="L104" s="170">
        <v>0.85225911955984557</v>
      </c>
      <c r="M104" s="164">
        <v>3.2564429229999976</v>
      </c>
      <c r="N104" s="164">
        <v>-1.2511794699999967</v>
      </c>
    </row>
    <row r="105" spans="1:14" s="76" customFormat="1" ht="15" customHeight="1">
      <c r="A105" s="53"/>
      <c r="B105" s="756" t="s">
        <v>287</v>
      </c>
      <c r="C105" s="164">
        <v>1308.9926746600013</v>
      </c>
      <c r="D105" s="164">
        <v>5.6483191399999999</v>
      </c>
      <c r="E105" s="170">
        <v>1</v>
      </c>
      <c r="F105" s="164">
        <v>1314.6409938000111</v>
      </c>
      <c r="G105" s="170">
        <v>0.23626756566382298</v>
      </c>
      <c r="H105" s="164">
        <v>15933</v>
      </c>
      <c r="I105" s="170">
        <v>0.18609772667003827</v>
      </c>
      <c r="J105" s="53"/>
      <c r="K105" s="164">
        <v>1934.3840073475969</v>
      </c>
      <c r="L105" s="170">
        <v>1.4714161634015543</v>
      </c>
      <c r="M105" s="164">
        <v>57.09677288989996</v>
      </c>
      <c r="N105" s="164">
        <v>-11.306297750000027</v>
      </c>
    </row>
    <row r="106" spans="1:14" s="76" customFormat="1" ht="15" customHeight="1">
      <c r="A106" s="53"/>
      <c r="B106" s="54" t="s">
        <v>288</v>
      </c>
      <c r="C106" s="164">
        <v>557.34391218000189</v>
      </c>
      <c r="D106" s="164">
        <v>3.2104687099999998</v>
      </c>
      <c r="E106" s="170">
        <v>1</v>
      </c>
      <c r="F106" s="164">
        <v>560.55438088999767</v>
      </c>
      <c r="G106" s="170">
        <v>0.11230699499147746</v>
      </c>
      <c r="H106" s="164">
        <v>7486</v>
      </c>
      <c r="I106" s="170">
        <v>0.19056516488671593</v>
      </c>
      <c r="J106" s="53"/>
      <c r="K106" s="164">
        <v>763.0195621183002</v>
      </c>
      <c r="L106" s="170">
        <v>1.3611874032753895</v>
      </c>
      <c r="M106" s="164">
        <v>11.965399132200011</v>
      </c>
      <c r="N106" s="164">
        <v>-2.7532015499999933</v>
      </c>
    </row>
    <row r="107" spans="1:14" s="76" customFormat="1" ht="15" customHeight="1">
      <c r="A107" s="53"/>
      <c r="B107" s="54" t="s">
        <v>289</v>
      </c>
      <c r="C107" s="164">
        <v>306.97099738999935</v>
      </c>
      <c r="D107" s="164">
        <v>1.5648997700000007</v>
      </c>
      <c r="E107" s="170">
        <v>1</v>
      </c>
      <c r="F107" s="164">
        <v>308.53589716000062</v>
      </c>
      <c r="G107" s="170">
        <v>0.22482847946818874</v>
      </c>
      <c r="H107" s="164">
        <v>4521</v>
      </c>
      <c r="I107" s="170">
        <v>0.18272962773727899</v>
      </c>
      <c r="J107" s="53"/>
      <c r="K107" s="164">
        <v>486.34159209740193</v>
      </c>
      <c r="L107" s="170">
        <v>1.5762885180429833</v>
      </c>
      <c r="M107" s="164">
        <v>12.623652616300017</v>
      </c>
      <c r="N107" s="164">
        <v>-2.2595881600000003</v>
      </c>
    </row>
    <row r="108" spans="1:14" s="76" customFormat="1" ht="15" customHeight="1">
      <c r="A108" s="53"/>
      <c r="B108" s="54" t="s">
        <v>290</v>
      </c>
      <c r="C108" s="164">
        <v>444.67776509000049</v>
      </c>
      <c r="D108" s="164">
        <v>0.87295065999999988</v>
      </c>
      <c r="E108" s="170">
        <v>1</v>
      </c>
      <c r="F108" s="164">
        <v>445.55071575000028</v>
      </c>
      <c r="G108" s="170">
        <v>0.40014567670480977</v>
      </c>
      <c r="H108" s="164">
        <v>5861</v>
      </c>
      <c r="I108" s="170">
        <v>0.18280952044348889</v>
      </c>
      <c r="J108" s="53"/>
      <c r="K108" s="164">
        <v>685.02285313190123</v>
      </c>
      <c r="L108" s="170">
        <v>1.5374744757817149</v>
      </c>
      <c r="M108" s="164">
        <v>32.507721141400047</v>
      </c>
      <c r="N108" s="164">
        <v>-6.2935080399999856</v>
      </c>
    </row>
    <row r="109" spans="1:14" s="76" customFormat="1" ht="15" customHeight="1">
      <c r="A109" s="53"/>
      <c r="B109" s="756" t="s">
        <v>291</v>
      </c>
      <c r="C109" s="164">
        <v>1311.2868997200003</v>
      </c>
      <c r="D109" s="164">
        <v>4.4065289999999946</v>
      </c>
      <c r="E109" s="170">
        <v>1</v>
      </c>
      <c r="F109" s="164">
        <v>1315.6934287200038</v>
      </c>
      <c r="G109" s="170">
        <v>1</v>
      </c>
      <c r="H109" s="164">
        <v>15733</v>
      </c>
      <c r="I109" s="170">
        <v>0.16141844552404588</v>
      </c>
      <c r="J109" s="53"/>
      <c r="K109" s="164">
        <v>1386.9718642965443</v>
      </c>
      <c r="L109" s="170">
        <v>1.0541755655386993</v>
      </c>
      <c r="M109" s="164">
        <v>101.95428696370088</v>
      </c>
      <c r="N109" s="164">
        <v>-95.725326930000421</v>
      </c>
    </row>
    <row r="110" spans="1:14" ht="29.5" customHeight="1">
      <c r="A110" s="850" t="s">
        <v>292</v>
      </c>
      <c r="B110" s="850"/>
      <c r="C110" s="165">
        <v>47922.965775231714</v>
      </c>
      <c r="D110" s="165">
        <v>915.1296381399909</v>
      </c>
      <c r="E110" s="172">
        <v>1</v>
      </c>
      <c r="F110" s="165">
        <v>48838.095413363139</v>
      </c>
      <c r="G110" s="172">
        <v>1.0439025277217628E-2</v>
      </c>
      <c r="H110" s="165">
        <v>619246</v>
      </c>
      <c r="I110" s="172">
        <v>0.17594135690882026</v>
      </c>
      <c r="J110" s="139"/>
      <c r="K110" s="165">
        <v>9425.7387606291741</v>
      </c>
      <c r="L110" s="172">
        <v>0.16915741967185938</v>
      </c>
      <c r="M110" s="165">
        <v>193.95852074290124</v>
      </c>
      <c r="N110" s="165">
        <v>-118.78915039000057</v>
      </c>
    </row>
    <row r="111" spans="1:14" ht="26.5" customHeight="1">
      <c r="A111" s="843" t="s">
        <v>293</v>
      </c>
      <c r="B111" s="843"/>
      <c r="C111" s="55"/>
      <c r="D111" s="55"/>
      <c r="E111" s="55"/>
      <c r="F111" s="55"/>
      <c r="G111" s="55"/>
      <c r="H111" s="55"/>
      <c r="I111" s="55"/>
      <c r="J111" s="55"/>
      <c r="K111" s="55"/>
      <c r="L111" s="55"/>
      <c r="M111" s="55"/>
      <c r="N111" s="55"/>
    </row>
    <row r="112" spans="1:14" hidden="1">
      <c r="A112" s="53"/>
      <c r="B112" s="48" t="s">
        <v>275</v>
      </c>
      <c r="C112" s="53"/>
      <c r="D112" s="53"/>
      <c r="E112" s="53"/>
      <c r="F112" s="53"/>
      <c r="G112" s="53"/>
      <c r="H112" s="53"/>
      <c r="I112" s="53"/>
      <c r="J112" s="53"/>
      <c r="K112" s="53"/>
      <c r="L112" s="53"/>
      <c r="M112" s="53"/>
      <c r="N112" s="164"/>
    </row>
    <row r="113" spans="1:14" hidden="1">
      <c r="A113" s="53"/>
      <c r="B113" s="54" t="s">
        <v>276</v>
      </c>
      <c r="C113" s="53"/>
      <c r="D113" s="53"/>
      <c r="E113" s="53"/>
      <c r="F113" s="53"/>
      <c r="G113" s="53"/>
      <c r="H113" s="53"/>
      <c r="I113" s="53"/>
      <c r="J113" s="53"/>
      <c r="K113" s="53"/>
      <c r="L113" s="53"/>
      <c r="M113" s="53"/>
      <c r="N113" s="164"/>
    </row>
    <row r="114" spans="1:14" hidden="1">
      <c r="A114" s="53"/>
      <c r="B114" s="54" t="s">
        <v>277</v>
      </c>
      <c r="C114" s="53"/>
      <c r="D114" s="53"/>
      <c r="E114" s="53"/>
      <c r="F114" s="53"/>
      <c r="G114" s="53"/>
      <c r="H114" s="53"/>
      <c r="I114" s="53"/>
      <c r="J114" s="53"/>
      <c r="K114" s="53"/>
      <c r="L114" s="53"/>
      <c r="M114" s="53"/>
      <c r="N114" s="164"/>
    </row>
    <row r="115" spans="1:14" s="76" customFormat="1" ht="15" customHeight="1">
      <c r="A115" s="53"/>
      <c r="B115" s="756" t="s">
        <v>278</v>
      </c>
      <c r="C115" s="164">
        <v>85.876517709999703</v>
      </c>
      <c r="D115" s="164">
        <v>8.9277564199999926</v>
      </c>
      <c r="E115" s="170">
        <v>1</v>
      </c>
      <c r="F115" s="164">
        <v>94.804274130000067</v>
      </c>
      <c r="G115" s="170">
        <v>2.4380000000000217E-3</v>
      </c>
      <c r="H115" s="164">
        <v>2965</v>
      </c>
      <c r="I115" s="170">
        <v>4.2791748677756536E-2</v>
      </c>
      <c r="J115" s="53"/>
      <c r="K115" s="164">
        <v>2.9838879739000039</v>
      </c>
      <c r="L115" s="170">
        <v>3.1474192501156427E-2</v>
      </c>
      <c r="M115" s="164">
        <v>9.8905798999999895E-3</v>
      </c>
      <c r="N115" s="164">
        <v>-2.4595999999999998E-4</v>
      </c>
    </row>
    <row r="116" spans="1:14" s="76" customFormat="1" ht="15" customHeight="1">
      <c r="A116" s="53"/>
      <c r="B116" s="756" t="s">
        <v>279</v>
      </c>
      <c r="C116" s="164">
        <v>141.07100947000026</v>
      </c>
      <c r="D116" s="164">
        <v>20.798182460000014</v>
      </c>
      <c r="E116" s="170">
        <v>1</v>
      </c>
      <c r="F116" s="164">
        <v>161.86919192999974</v>
      </c>
      <c r="G116" s="170">
        <v>3.6569999999999884E-3</v>
      </c>
      <c r="H116" s="164">
        <v>4795</v>
      </c>
      <c r="I116" s="170">
        <v>6.0405157227138268E-2</v>
      </c>
      <c r="J116" s="53"/>
      <c r="K116" s="164">
        <v>9.6000600686999711</v>
      </c>
      <c r="L116" s="170">
        <v>5.9307518337717462E-2</v>
      </c>
      <c r="M116" s="164">
        <v>3.5757173500000079E-2</v>
      </c>
      <c r="N116" s="164">
        <v>-3.7646999999999995E-4</v>
      </c>
    </row>
    <row r="117" spans="1:14" s="76" customFormat="1" ht="15" customHeight="1">
      <c r="A117" s="53"/>
      <c r="B117" s="756" t="s">
        <v>280</v>
      </c>
      <c r="C117" s="164">
        <v>143.15225342000025</v>
      </c>
      <c r="D117" s="164">
        <v>24.014814940000022</v>
      </c>
      <c r="E117" s="170">
        <v>1</v>
      </c>
      <c r="F117" s="164">
        <v>167.16706835999787</v>
      </c>
      <c r="G117" s="170">
        <v>5.577000000000055E-3</v>
      </c>
      <c r="H117" s="164">
        <v>5178</v>
      </c>
      <c r="I117" s="170">
        <v>7.5302387327905715E-2</v>
      </c>
      <c r="J117" s="53"/>
      <c r="K117" s="164">
        <v>16.712732894100089</v>
      </c>
      <c r="L117" s="170">
        <v>9.9976227722726241E-2</v>
      </c>
      <c r="M117" s="164">
        <v>7.0203718799999967E-2</v>
      </c>
      <c r="N117" s="164">
        <v>-1.8341600000000018E-3</v>
      </c>
    </row>
    <row r="118" spans="1:14" s="76" customFormat="1" ht="15" customHeight="1">
      <c r="A118" s="53"/>
      <c r="B118" s="756" t="s">
        <v>281</v>
      </c>
      <c r="C118" s="164">
        <v>292.64386602000133</v>
      </c>
      <c r="D118" s="164">
        <v>54.905547959999893</v>
      </c>
      <c r="E118" s="170">
        <v>1</v>
      </c>
      <c r="F118" s="164">
        <v>347.54941397999596</v>
      </c>
      <c r="G118" s="170">
        <v>1.3740199708189476E-2</v>
      </c>
      <c r="H118" s="164">
        <v>9727</v>
      </c>
      <c r="I118" s="170">
        <v>0.12917395656713923</v>
      </c>
      <c r="J118" s="53"/>
      <c r="K118" s="164">
        <v>110.39507977990036</v>
      </c>
      <c r="L118" s="170">
        <v>0.31763851509832364</v>
      </c>
      <c r="M118" s="164">
        <v>0.63826799749999596</v>
      </c>
      <c r="N118" s="164">
        <v>-0.10520729999999988</v>
      </c>
    </row>
    <row r="119" spans="1:14" s="76" customFormat="1" ht="15" customHeight="1">
      <c r="A119" s="53"/>
      <c r="B119" s="54" t="s">
        <v>282</v>
      </c>
      <c r="C119" s="164">
        <v>225.94297701999881</v>
      </c>
      <c r="D119" s="164">
        <v>42.839956969999939</v>
      </c>
      <c r="E119" s="170">
        <v>1</v>
      </c>
      <c r="F119" s="164">
        <v>268.78293398999728</v>
      </c>
      <c r="G119" s="170">
        <v>1.1680552594768936E-2</v>
      </c>
      <c r="H119" s="164">
        <v>7541</v>
      </c>
      <c r="I119" s="170">
        <v>0.12428243521202011</v>
      </c>
      <c r="J119" s="53"/>
      <c r="K119" s="164">
        <v>74.100624308599834</v>
      </c>
      <c r="L119" s="170">
        <v>0.27568946885354245</v>
      </c>
      <c r="M119" s="164">
        <v>0.39962968619999933</v>
      </c>
      <c r="N119" s="164">
        <v>-8.6095569999999871E-2</v>
      </c>
    </row>
    <row r="120" spans="1:14" s="76" customFormat="1" ht="15" customHeight="1">
      <c r="A120" s="53"/>
      <c r="B120" s="54" t="s">
        <v>283</v>
      </c>
      <c r="C120" s="164">
        <v>66.700888999999634</v>
      </c>
      <c r="D120" s="164">
        <v>12.065590990000004</v>
      </c>
      <c r="E120" s="170">
        <v>1</v>
      </c>
      <c r="F120" s="164">
        <v>78.766479990000164</v>
      </c>
      <c r="G120" s="170">
        <v>2.0768544686910192E-2</v>
      </c>
      <c r="H120" s="164">
        <v>2186</v>
      </c>
      <c r="I120" s="170">
        <v>0.1458657963150973</v>
      </c>
      <c r="J120" s="53"/>
      <c r="K120" s="164">
        <v>36.294455471299798</v>
      </c>
      <c r="L120" s="170">
        <v>0.46078554577921793</v>
      </c>
      <c r="M120" s="164">
        <v>0.23863831129999949</v>
      </c>
      <c r="N120" s="164">
        <v>-1.911173E-2</v>
      </c>
    </row>
    <row r="121" spans="1:14" s="76" customFormat="1" ht="15" customHeight="1">
      <c r="A121" s="53"/>
      <c r="B121" s="756" t="s">
        <v>284</v>
      </c>
      <c r="C121" s="164">
        <v>113.5059010099998</v>
      </c>
      <c r="D121" s="164">
        <v>18.953043940000036</v>
      </c>
      <c r="E121" s="170">
        <v>1</v>
      </c>
      <c r="F121" s="164">
        <v>132.45894494999988</v>
      </c>
      <c r="G121" s="170">
        <v>5.547948337363335E-2</v>
      </c>
      <c r="H121" s="164">
        <v>3282</v>
      </c>
      <c r="I121" s="170">
        <v>0.16737146372419059</v>
      </c>
      <c r="J121" s="53"/>
      <c r="K121" s="164">
        <v>119.03222519269947</v>
      </c>
      <c r="L121" s="170">
        <v>0.89863485805078747</v>
      </c>
      <c r="M121" s="164">
        <v>1.2449173294000018</v>
      </c>
      <c r="N121" s="164">
        <v>-0.20528841000000014</v>
      </c>
    </row>
    <row r="122" spans="1:14" s="76" customFormat="1" ht="15" customHeight="1">
      <c r="A122" s="53"/>
      <c r="B122" s="54" t="s">
        <v>285</v>
      </c>
      <c r="C122" s="164">
        <v>41.210926479999991</v>
      </c>
      <c r="D122" s="164">
        <v>6.0630440199999951</v>
      </c>
      <c r="E122" s="170">
        <v>1</v>
      </c>
      <c r="F122" s="164">
        <v>47.273970499999962</v>
      </c>
      <c r="G122" s="170">
        <v>3.2705585070630781E-2</v>
      </c>
      <c r="H122" s="164">
        <v>1189</v>
      </c>
      <c r="I122" s="170">
        <v>0.16482998174846331</v>
      </c>
      <c r="J122" s="53"/>
      <c r="K122" s="164">
        <v>32.213317628299997</v>
      </c>
      <c r="L122" s="170">
        <v>0.68141764458519682</v>
      </c>
      <c r="M122" s="164">
        <v>0.25483147259999989</v>
      </c>
      <c r="N122" s="164">
        <v>-2.1693929999999993E-2</v>
      </c>
    </row>
    <row r="123" spans="1:14" s="76" customFormat="1" ht="15" customHeight="1">
      <c r="A123" s="53"/>
      <c r="B123" s="54" t="s">
        <v>286</v>
      </c>
      <c r="C123" s="164">
        <v>72.294974529999848</v>
      </c>
      <c r="D123" s="164">
        <v>12.889999920000008</v>
      </c>
      <c r="E123" s="170">
        <v>1</v>
      </c>
      <c r="F123" s="164">
        <v>85.184974449999928</v>
      </c>
      <c r="G123" s="170">
        <v>6.8118010338010807E-2</v>
      </c>
      <c r="H123" s="164">
        <v>2093</v>
      </c>
      <c r="I123" s="170">
        <v>0.16878187612053783</v>
      </c>
      <c r="J123" s="53"/>
      <c r="K123" s="164">
        <v>86.818907564399822</v>
      </c>
      <c r="L123" s="170">
        <v>1.0191810014025298</v>
      </c>
      <c r="M123" s="164">
        <v>0.99008585680000105</v>
      </c>
      <c r="N123" s="164">
        <v>-0.18359448000000006</v>
      </c>
    </row>
    <row r="124" spans="1:14" s="76" customFormat="1" ht="15" customHeight="1">
      <c r="A124" s="53"/>
      <c r="B124" s="756" t="s">
        <v>287</v>
      </c>
      <c r="C124" s="164">
        <v>41.141517250000106</v>
      </c>
      <c r="D124" s="164">
        <v>5.7256238299999982</v>
      </c>
      <c r="E124" s="170">
        <v>1</v>
      </c>
      <c r="F124" s="164">
        <v>46.867141079999946</v>
      </c>
      <c r="G124" s="170">
        <v>0.30436023868246009</v>
      </c>
      <c r="H124" s="164">
        <v>1295</v>
      </c>
      <c r="I124" s="170">
        <v>0.16505920568837162</v>
      </c>
      <c r="J124" s="53"/>
      <c r="K124" s="164">
        <v>64.971450076099927</v>
      </c>
      <c r="L124" s="170">
        <v>1.386290022794362</v>
      </c>
      <c r="M124" s="164">
        <v>2.2690313258000012</v>
      </c>
      <c r="N124" s="164">
        <v>-0.26560728</v>
      </c>
    </row>
    <row r="125" spans="1:14" s="76" customFormat="1" ht="15" customHeight="1">
      <c r="A125" s="53"/>
      <c r="B125" s="54" t="s">
        <v>288</v>
      </c>
      <c r="C125" s="164">
        <v>15.058936909999996</v>
      </c>
      <c r="D125" s="164">
        <v>2.2728187900000005</v>
      </c>
      <c r="E125" s="170">
        <v>1</v>
      </c>
      <c r="F125" s="164">
        <v>17.331755699999992</v>
      </c>
      <c r="G125" s="170">
        <v>0.14207900000000037</v>
      </c>
      <c r="H125" s="164">
        <v>471</v>
      </c>
      <c r="I125" s="170">
        <v>0.17804237549138291</v>
      </c>
      <c r="J125" s="53"/>
      <c r="K125" s="164">
        <v>25.105615692599986</v>
      </c>
      <c r="L125" s="170">
        <v>1.4485327468930327</v>
      </c>
      <c r="M125" s="164">
        <v>0.4384255248000003</v>
      </c>
      <c r="N125" s="164">
        <v>-7.8585690000000014E-2</v>
      </c>
    </row>
    <row r="126" spans="1:14" s="76" customFormat="1" ht="15" customHeight="1">
      <c r="A126" s="53"/>
      <c r="B126" s="54" t="s">
        <v>289</v>
      </c>
      <c r="C126" s="164">
        <v>9.1413856900000177</v>
      </c>
      <c r="D126" s="164">
        <v>1.5883223800000001</v>
      </c>
      <c r="E126" s="170">
        <v>1</v>
      </c>
      <c r="F126" s="164">
        <v>10.729708069999997</v>
      </c>
      <c r="G126" s="170">
        <v>0.25926999999999956</v>
      </c>
      <c r="H126" s="164">
        <v>278</v>
      </c>
      <c r="I126" s="170">
        <v>0.16907441886511321</v>
      </c>
      <c r="J126" s="53"/>
      <c r="K126" s="164">
        <v>16.685662576999999</v>
      </c>
      <c r="L126" s="170">
        <v>1.5550900796315865</v>
      </c>
      <c r="M126" s="164">
        <v>0.47034667430000032</v>
      </c>
      <c r="N126" s="164">
        <v>-6.2201169999999986E-2</v>
      </c>
    </row>
    <row r="127" spans="1:14" s="76" customFormat="1" ht="15" customHeight="1">
      <c r="A127" s="53"/>
      <c r="B127" s="54" t="s">
        <v>290</v>
      </c>
      <c r="C127" s="164">
        <v>16.941194650000003</v>
      </c>
      <c r="D127" s="164">
        <v>1.86448266</v>
      </c>
      <c r="E127" s="170">
        <v>1</v>
      </c>
      <c r="F127" s="164">
        <v>18.805677310000007</v>
      </c>
      <c r="G127" s="170">
        <v>0.47964899999999927</v>
      </c>
      <c r="H127" s="164">
        <v>546</v>
      </c>
      <c r="I127" s="170">
        <v>0.15080270282260733</v>
      </c>
      <c r="J127" s="53"/>
      <c r="K127" s="164">
        <v>23.180171806500006</v>
      </c>
      <c r="L127" s="170">
        <v>1.232615631141019</v>
      </c>
      <c r="M127" s="164">
        <v>1.360259126700001</v>
      </c>
      <c r="N127" s="164">
        <v>-0.12482041999999997</v>
      </c>
    </row>
    <row r="128" spans="1:14" s="76" customFormat="1" ht="15" customHeight="1">
      <c r="A128" s="53"/>
      <c r="B128" s="756" t="s">
        <v>291</v>
      </c>
      <c r="C128" s="164">
        <v>28.589531260000026</v>
      </c>
      <c r="D128" s="164">
        <v>1.7133792900000007</v>
      </c>
      <c r="E128" s="170">
        <v>1</v>
      </c>
      <c r="F128" s="164">
        <v>30.302910550000007</v>
      </c>
      <c r="G128" s="170">
        <v>1</v>
      </c>
      <c r="H128" s="164">
        <v>679</v>
      </c>
      <c r="I128" s="170">
        <v>0.18505892446996644</v>
      </c>
      <c r="J128" s="53"/>
      <c r="K128" s="164">
        <v>44.935748398199983</v>
      </c>
      <c r="L128" s="170">
        <v>1.4828855572818895</v>
      </c>
      <c r="M128" s="164">
        <v>2.012964165500001</v>
      </c>
      <c r="N128" s="164">
        <v>-2.6795292499999985</v>
      </c>
    </row>
    <row r="129" spans="1:14" ht="29.15" customHeight="1">
      <c r="A129" s="850" t="s">
        <v>294</v>
      </c>
      <c r="B129" s="850"/>
      <c r="C129" s="165">
        <v>845.98059614000147</v>
      </c>
      <c r="D129" s="165">
        <v>135.03834883999997</v>
      </c>
      <c r="E129" s="172">
        <v>1</v>
      </c>
      <c r="F129" s="165">
        <v>981.01894497999331</v>
      </c>
      <c r="G129" s="172">
        <v>2.9602977768645386E-2</v>
      </c>
      <c r="H129" s="165">
        <v>27921</v>
      </c>
      <c r="I129" s="172">
        <v>0.10889750096872561</v>
      </c>
      <c r="J129" s="139"/>
      <c r="K129" s="165">
        <v>368.63118438359976</v>
      </c>
      <c r="L129" s="172">
        <v>0.34047541459576924</v>
      </c>
      <c r="M129" s="165">
        <v>6.2810322904000007</v>
      </c>
      <c r="N129" s="165">
        <v>-3.2580888299999984</v>
      </c>
    </row>
    <row r="130" spans="1:14" ht="14.15" customHeight="1">
      <c r="A130" s="843" t="s">
        <v>295</v>
      </c>
      <c r="B130" s="843"/>
      <c r="C130" s="55"/>
      <c r="D130" s="55"/>
      <c r="E130" s="55"/>
      <c r="F130" s="55"/>
      <c r="G130" s="55"/>
      <c r="H130" s="55"/>
      <c r="I130" s="55"/>
      <c r="J130" s="55"/>
      <c r="K130" s="55"/>
      <c r="L130" s="55"/>
      <c r="M130" s="55"/>
      <c r="N130" s="55"/>
    </row>
    <row r="131" spans="1:14" s="76" customFormat="1" ht="15" customHeight="1">
      <c r="A131" s="53"/>
      <c r="B131" s="756" t="s">
        <v>275</v>
      </c>
      <c r="C131" s="164">
        <v>592.49966223998069</v>
      </c>
      <c r="D131" s="164">
        <v>2234.8572884599985</v>
      </c>
      <c r="E131" s="170">
        <v>1</v>
      </c>
      <c r="F131" s="164">
        <v>2827.3569507000793</v>
      </c>
      <c r="G131" s="170">
        <v>5.8302196766344544E-4</v>
      </c>
      <c r="H131" s="164">
        <v>68106</v>
      </c>
      <c r="I131" s="170">
        <v>0.6085613259317636</v>
      </c>
      <c r="J131" s="53"/>
      <c r="K131" s="164">
        <v>308.69671971800921</v>
      </c>
      <c r="L131" s="170">
        <v>0.10918208245390142</v>
      </c>
      <c r="M131" s="164">
        <v>0.97954970180001844</v>
      </c>
      <c r="N131" s="164">
        <v>-0.2044102099999989</v>
      </c>
    </row>
    <row r="132" spans="1:14" s="76" customFormat="1" ht="15" customHeight="1">
      <c r="A132" s="53"/>
      <c r="B132" s="54" t="s">
        <v>276</v>
      </c>
      <c r="C132" s="164">
        <v>388.85958531000313</v>
      </c>
      <c r="D132" s="164">
        <v>2195.6319262100378</v>
      </c>
      <c r="E132" s="170">
        <v>1</v>
      </c>
      <c r="F132" s="164">
        <v>2584.4915115200388</v>
      </c>
      <c r="G132" s="170">
        <v>5.3726958437819844E-4</v>
      </c>
      <c r="H132" s="164">
        <v>41725</v>
      </c>
      <c r="I132" s="170">
        <v>0.6277026791220589</v>
      </c>
      <c r="J132" s="53"/>
      <c r="K132" s="164">
        <v>279.65525166750746</v>
      </c>
      <c r="L132" s="170">
        <v>0.10820513451909927</v>
      </c>
      <c r="M132" s="164">
        <v>0.87446076950005025</v>
      </c>
      <c r="N132" s="164">
        <v>-0.17438752999999629</v>
      </c>
    </row>
    <row r="133" spans="1:14" s="76" customFormat="1" ht="15" customHeight="1">
      <c r="A133" s="53"/>
      <c r="B133" s="54" t="s">
        <v>277</v>
      </c>
      <c r="C133" s="164">
        <v>203.64007692999931</v>
      </c>
      <c r="D133" s="164">
        <v>39.225362249999989</v>
      </c>
      <c r="E133" s="170">
        <v>1</v>
      </c>
      <c r="F133" s="164">
        <v>242.86543918000655</v>
      </c>
      <c r="G133" s="170">
        <v>1.0699032902263628E-3</v>
      </c>
      <c r="H133" s="164">
        <v>27359</v>
      </c>
      <c r="I133" s="170">
        <v>0.40486554687769793</v>
      </c>
      <c r="J133" s="53"/>
      <c r="K133" s="164">
        <v>29.041468050499152</v>
      </c>
      <c r="L133" s="170">
        <v>0.11957843054390356</v>
      </c>
      <c r="M133" s="164">
        <v>0.10508893229998541</v>
      </c>
      <c r="N133" s="164">
        <v>-3.0022680000000107E-2</v>
      </c>
    </row>
    <row r="134" spans="1:14" s="76" customFormat="1" ht="15" customHeight="1">
      <c r="A134" s="53"/>
      <c r="B134" s="756" t="s">
        <v>278</v>
      </c>
      <c r="C134" s="164">
        <v>266.66646212000234</v>
      </c>
      <c r="D134" s="164">
        <v>476.11096091999565</v>
      </c>
      <c r="E134" s="170">
        <v>1</v>
      </c>
      <c r="F134" s="164">
        <v>742.77742303996968</v>
      </c>
      <c r="G134" s="170">
        <v>1.7687471463638648E-3</v>
      </c>
      <c r="H134" s="164">
        <v>27034</v>
      </c>
      <c r="I134" s="170">
        <v>0.5792694692150463</v>
      </c>
      <c r="J134" s="53"/>
      <c r="K134" s="164">
        <v>180.75422534109808</v>
      </c>
      <c r="L134" s="170">
        <v>0.24334911069497836</v>
      </c>
      <c r="M134" s="164">
        <v>0.75550512149996019</v>
      </c>
      <c r="N134" s="164">
        <v>-0.17676145999999771</v>
      </c>
    </row>
    <row r="135" spans="1:14" s="76" customFormat="1" ht="15" customHeight="1">
      <c r="A135" s="53"/>
      <c r="B135" s="756" t="s">
        <v>279</v>
      </c>
      <c r="C135" s="164">
        <v>1007.9608640400058</v>
      </c>
      <c r="D135" s="164">
        <v>412.39353305000083</v>
      </c>
      <c r="E135" s="170">
        <v>1</v>
      </c>
      <c r="F135" s="164">
        <v>1420.354397089945</v>
      </c>
      <c r="G135" s="170">
        <v>3.5460604172413632E-3</v>
      </c>
      <c r="H135" s="164">
        <v>93131</v>
      </c>
      <c r="I135" s="170">
        <v>0.43698792040054979</v>
      </c>
      <c r="J135" s="53"/>
      <c r="K135" s="164">
        <v>399.09073689132316</v>
      </c>
      <c r="L135" s="170">
        <v>0.28097968908953236</v>
      </c>
      <c r="M135" s="164">
        <v>2.1036388513002953</v>
      </c>
      <c r="N135" s="164">
        <v>-0.42498602999999729</v>
      </c>
    </row>
    <row r="136" spans="1:14" s="76" customFormat="1" ht="15" customHeight="1">
      <c r="A136" s="53"/>
      <c r="B136" s="756" t="s">
        <v>280</v>
      </c>
      <c r="C136" s="164">
        <v>1101.4732691300073</v>
      </c>
      <c r="D136" s="164">
        <v>139.81272011999977</v>
      </c>
      <c r="E136" s="170">
        <v>1</v>
      </c>
      <c r="F136" s="164">
        <v>1241.2859892499025</v>
      </c>
      <c r="G136" s="170">
        <v>6.2066768548478994E-3</v>
      </c>
      <c r="H136" s="164">
        <v>92789</v>
      </c>
      <c r="I136" s="170">
        <v>0.27538031153509446</v>
      </c>
      <c r="J136" s="53"/>
      <c r="K136" s="164">
        <v>312.73729152951961</v>
      </c>
      <c r="L136" s="170">
        <v>0.25194620275900553</v>
      </c>
      <c r="M136" s="164">
        <v>2.1099159819999542</v>
      </c>
      <c r="N136" s="164">
        <v>-0.56969914000000332</v>
      </c>
    </row>
    <row r="137" spans="1:14" s="76" customFormat="1" ht="15" customHeight="1">
      <c r="A137" s="53"/>
      <c r="B137" s="756" t="s">
        <v>281</v>
      </c>
      <c r="C137" s="164">
        <v>1711.6138340901114</v>
      </c>
      <c r="D137" s="164">
        <v>331.49711799999966</v>
      </c>
      <c r="E137" s="170">
        <v>1</v>
      </c>
      <c r="F137" s="164">
        <v>2043.1109520895213</v>
      </c>
      <c r="G137" s="170">
        <v>1.3822895256291467E-2</v>
      </c>
      <c r="H137" s="164">
        <v>169968</v>
      </c>
      <c r="I137" s="170">
        <v>0.24501602198445435</v>
      </c>
      <c r="J137" s="53"/>
      <c r="K137" s="164">
        <v>644.42305478836568</v>
      </c>
      <c r="L137" s="170">
        <v>0.31541265741296537</v>
      </c>
      <c r="M137" s="164">
        <v>7.2941678395957279</v>
      </c>
      <c r="N137" s="164">
        <v>-2.4659661499999839</v>
      </c>
    </row>
    <row r="138" spans="1:14" s="76" customFormat="1" ht="15" customHeight="1">
      <c r="A138" s="53"/>
      <c r="B138" s="54" t="s">
        <v>282</v>
      </c>
      <c r="C138" s="164">
        <v>1384.3305952601172</v>
      </c>
      <c r="D138" s="164">
        <v>257.33702618999968</v>
      </c>
      <c r="E138" s="170">
        <v>1</v>
      </c>
      <c r="F138" s="164">
        <v>1641.6676214495683</v>
      </c>
      <c r="G138" s="170">
        <v>1.1432323991777958E-2</v>
      </c>
      <c r="H138" s="164">
        <v>130073</v>
      </c>
      <c r="I138" s="170">
        <v>0.22549230648448404</v>
      </c>
      <c r="J138" s="53"/>
      <c r="K138" s="164">
        <v>447.02147285675005</v>
      </c>
      <c r="L138" s="170">
        <v>0.27229718550559889</v>
      </c>
      <c r="M138" s="164">
        <v>4.2481805810979223</v>
      </c>
      <c r="N138" s="164">
        <v>-1.2465726600000042</v>
      </c>
    </row>
    <row r="139" spans="1:14" s="76" customFormat="1" ht="15" customHeight="1">
      <c r="A139" s="53"/>
      <c r="B139" s="54" t="s">
        <v>283</v>
      </c>
      <c r="C139" s="164">
        <v>327.28323882999592</v>
      </c>
      <c r="D139" s="164">
        <v>74.160091810000139</v>
      </c>
      <c r="E139" s="170">
        <v>1</v>
      </c>
      <c r="F139" s="164">
        <v>401.44333063999414</v>
      </c>
      <c r="G139" s="170">
        <v>2.3598928738932955E-2</v>
      </c>
      <c r="H139" s="164">
        <v>41872</v>
      </c>
      <c r="I139" s="170">
        <v>0.32485656021333642</v>
      </c>
      <c r="J139" s="53"/>
      <c r="K139" s="164">
        <v>197.40158193169762</v>
      </c>
      <c r="L139" s="170">
        <v>0.49172963371192618</v>
      </c>
      <c r="M139" s="164">
        <v>3.0459872585000367</v>
      </c>
      <c r="N139" s="164">
        <v>-1.2193934900000007</v>
      </c>
    </row>
    <row r="140" spans="1:14" s="76" customFormat="1" ht="15" customHeight="1">
      <c r="A140" s="53"/>
      <c r="B140" s="756" t="s">
        <v>284</v>
      </c>
      <c r="C140" s="164">
        <v>358.00315807999391</v>
      </c>
      <c r="D140" s="164">
        <v>40.327702490000007</v>
      </c>
      <c r="E140" s="170">
        <v>1</v>
      </c>
      <c r="F140" s="164">
        <v>398.33086057004562</v>
      </c>
      <c r="G140" s="170">
        <v>5.2766157632087057E-2</v>
      </c>
      <c r="H140" s="164">
        <v>59114</v>
      </c>
      <c r="I140" s="170">
        <v>0.31315762191310093</v>
      </c>
      <c r="J140" s="53"/>
      <c r="K140" s="164">
        <v>209.82492491452882</v>
      </c>
      <c r="L140" s="170">
        <v>0.5267604036861957</v>
      </c>
      <c r="M140" s="164">
        <v>6.5505215305000517</v>
      </c>
      <c r="N140" s="164">
        <v>-2.1206705199999987</v>
      </c>
    </row>
    <row r="141" spans="1:14" s="76" customFormat="1" ht="15" customHeight="1">
      <c r="A141" s="53"/>
      <c r="B141" s="54" t="s">
        <v>285</v>
      </c>
      <c r="C141" s="164">
        <v>12.136954810000017</v>
      </c>
      <c r="D141" s="164">
        <v>23.13223477</v>
      </c>
      <c r="E141" s="170">
        <v>1</v>
      </c>
      <c r="F141" s="164">
        <v>35.269189579999981</v>
      </c>
      <c r="G141" s="170">
        <v>4.8797560180740607E-2</v>
      </c>
      <c r="H141" s="164">
        <v>893</v>
      </c>
      <c r="I141" s="170">
        <v>0.641954980319554</v>
      </c>
      <c r="J141" s="53"/>
      <c r="K141" s="164">
        <v>37.812035952700001</v>
      </c>
      <c r="L141" s="170">
        <v>1.0720982365339615</v>
      </c>
      <c r="M141" s="164">
        <v>1.1048404864999992</v>
      </c>
      <c r="N141" s="164">
        <v>-0.19791774999999981</v>
      </c>
    </row>
    <row r="142" spans="1:14" s="76" customFormat="1" ht="15" customHeight="1">
      <c r="A142" s="53"/>
      <c r="B142" s="54" t="s">
        <v>286</v>
      </c>
      <c r="C142" s="164">
        <v>345.86620326999838</v>
      </c>
      <c r="D142" s="164">
        <v>17.195467720000003</v>
      </c>
      <c r="E142" s="170">
        <v>1</v>
      </c>
      <c r="F142" s="164">
        <v>363.06167099000078</v>
      </c>
      <c r="G142" s="170">
        <v>5.3151682260721075E-2</v>
      </c>
      <c r="H142" s="164">
        <v>58317</v>
      </c>
      <c r="I142" s="170">
        <v>0.28121699778878184</v>
      </c>
      <c r="J142" s="53"/>
      <c r="K142" s="164">
        <v>172.01288896184488</v>
      </c>
      <c r="L142" s="170">
        <v>0.47378421548266642</v>
      </c>
      <c r="M142" s="164">
        <v>5.4456810439997803</v>
      </c>
      <c r="N142" s="164">
        <v>-1.9227527700000047</v>
      </c>
    </row>
    <row r="143" spans="1:14" s="76" customFormat="1" ht="15" customHeight="1">
      <c r="A143" s="53"/>
      <c r="B143" s="756" t="s">
        <v>287</v>
      </c>
      <c r="C143" s="164">
        <v>608.06784268999934</v>
      </c>
      <c r="D143" s="164">
        <v>30.305822720000055</v>
      </c>
      <c r="E143" s="170">
        <v>1</v>
      </c>
      <c r="F143" s="164">
        <v>638.37366540997107</v>
      </c>
      <c r="G143" s="170">
        <v>0.25560402337905486</v>
      </c>
      <c r="H143" s="164">
        <v>65435</v>
      </c>
      <c r="I143" s="170">
        <v>0.30534048249214596</v>
      </c>
      <c r="J143" s="53"/>
      <c r="K143" s="164">
        <v>499.89509853580608</v>
      </c>
      <c r="L143" s="170">
        <v>0.78307600332281169</v>
      </c>
      <c r="M143" s="164">
        <v>50.598566653599654</v>
      </c>
      <c r="N143" s="164">
        <v>-11.441836139999968</v>
      </c>
    </row>
    <row r="144" spans="1:14" s="76" customFormat="1" ht="15" customHeight="1">
      <c r="A144" s="53"/>
      <c r="B144" s="54" t="s">
        <v>288</v>
      </c>
      <c r="C144" s="164">
        <v>230.24204915000004</v>
      </c>
      <c r="D144" s="164">
        <v>17.222397249999993</v>
      </c>
      <c r="E144" s="170">
        <v>1</v>
      </c>
      <c r="F144" s="164">
        <v>247.4644464000007</v>
      </c>
      <c r="G144" s="170">
        <v>0.11913912927143487</v>
      </c>
      <c r="H144" s="164">
        <v>30260</v>
      </c>
      <c r="I144" s="170">
        <v>0.28544225421298508</v>
      </c>
      <c r="J144" s="53"/>
      <c r="K144" s="164">
        <v>143.19664226859649</v>
      </c>
      <c r="L144" s="170">
        <v>0.5786554163709462</v>
      </c>
      <c r="M144" s="164">
        <v>8.409896307400226</v>
      </c>
      <c r="N144" s="164">
        <v>-2.5837940400000083</v>
      </c>
    </row>
    <row r="145" spans="1:14" s="76" customFormat="1" ht="15" customHeight="1">
      <c r="A145" s="53"/>
      <c r="B145" s="54" t="s">
        <v>289</v>
      </c>
      <c r="C145" s="164">
        <v>166.72047241999903</v>
      </c>
      <c r="D145" s="164">
        <v>7.8192403300000057</v>
      </c>
      <c r="E145" s="170">
        <v>1</v>
      </c>
      <c r="F145" s="164">
        <v>174.53971275000288</v>
      </c>
      <c r="G145" s="170">
        <v>0.23918035831639317</v>
      </c>
      <c r="H145" s="164">
        <v>17404</v>
      </c>
      <c r="I145" s="170">
        <v>0.32980793407952796</v>
      </c>
      <c r="J145" s="53"/>
      <c r="K145" s="164">
        <v>155.88019248590166</v>
      </c>
      <c r="L145" s="170">
        <v>0.89309298170539442</v>
      </c>
      <c r="M145" s="164">
        <v>13.787776006400023</v>
      </c>
      <c r="N145" s="164">
        <v>-2.8956843900000133</v>
      </c>
    </row>
    <row r="146" spans="1:14" s="76" customFormat="1" ht="15" customHeight="1">
      <c r="A146" s="53"/>
      <c r="B146" s="54" t="s">
        <v>290</v>
      </c>
      <c r="C146" s="164">
        <v>211.10532111999868</v>
      </c>
      <c r="D146" s="164">
        <v>5.2641851399999986</v>
      </c>
      <c r="E146" s="170">
        <v>1</v>
      </c>
      <c r="F146" s="164">
        <v>216.36950626000078</v>
      </c>
      <c r="G146" s="170">
        <v>0.42492913711157365</v>
      </c>
      <c r="H146" s="164">
        <v>21976</v>
      </c>
      <c r="I146" s="170">
        <v>0.3083610655907002</v>
      </c>
      <c r="J146" s="53"/>
      <c r="K146" s="164">
        <v>200.81826378130012</v>
      </c>
      <c r="L146" s="170">
        <v>0.92812645946507788</v>
      </c>
      <c r="M146" s="164">
        <v>28.400894339799674</v>
      </c>
      <c r="N146" s="164">
        <v>-5.9623577099999743</v>
      </c>
    </row>
    <row r="147" spans="1:14" s="76" customFormat="1" ht="15" customHeight="1">
      <c r="A147" s="53"/>
      <c r="B147" s="756" t="s">
        <v>291</v>
      </c>
      <c r="C147" s="164">
        <v>285.21281339000069</v>
      </c>
      <c r="D147" s="164">
        <v>8.0815164799999941</v>
      </c>
      <c r="E147" s="170">
        <v>1</v>
      </c>
      <c r="F147" s="164">
        <v>293.29432986999666</v>
      </c>
      <c r="G147" s="170">
        <v>1</v>
      </c>
      <c r="H147" s="164">
        <v>28862</v>
      </c>
      <c r="I147" s="170">
        <v>0.47454063618814923</v>
      </c>
      <c r="J147" s="53"/>
      <c r="K147" s="164">
        <v>215.46795547399407</v>
      </c>
      <c r="L147" s="170">
        <v>0.73464753160927676</v>
      </c>
      <c r="M147" s="164">
        <v>121.95264024549806</v>
      </c>
      <c r="N147" s="164">
        <v>-67.615574350000045</v>
      </c>
    </row>
    <row r="148" spans="1:14" ht="15" customHeight="1">
      <c r="A148" s="850" t="s">
        <v>296</v>
      </c>
      <c r="B148" s="850"/>
      <c r="C148" s="165">
        <v>5931.497905780102</v>
      </c>
      <c r="D148" s="165">
        <v>3673.3866622399946</v>
      </c>
      <c r="E148" s="172">
        <v>1</v>
      </c>
      <c r="F148" s="165">
        <v>9604.8845680194318</v>
      </c>
      <c r="G148" s="172">
        <v>2.4500014424539286E-2</v>
      </c>
      <c r="H148" s="165">
        <v>604439</v>
      </c>
      <c r="I148" s="172">
        <v>0.42403721253127447</v>
      </c>
      <c r="J148" s="139"/>
      <c r="K148" s="165">
        <v>2770.8900071926446</v>
      </c>
      <c r="L148" s="172">
        <v>0.27443454730735994</v>
      </c>
      <c r="M148" s="165">
        <v>192.34450592579373</v>
      </c>
      <c r="N148" s="165">
        <v>-85.019903999999997</v>
      </c>
    </row>
    <row r="149" spans="1:14">
      <c r="A149" s="843" t="s">
        <v>297</v>
      </c>
      <c r="B149" s="843"/>
      <c r="C149" s="55"/>
      <c r="D149" s="55"/>
      <c r="E149" s="55"/>
      <c r="F149" s="55"/>
      <c r="G149" s="55"/>
      <c r="H149" s="55"/>
      <c r="I149" s="55"/>
      <c r="J149" s="55"/>
      <c r="K149" s="49"/>
      <c r="L149" s="55"/>
      <c r="M149" s="55"/>
      <c r="N149" s="55"/>
    </row>
    <row r="150" spans="1:14" hidden="1">
      <c r="A150" s="53"/>
      <c r="B150" s="48" t="s">
        <v>275</v>
      </c>
      <c r="C150" s="164"/>
      <c r="D150" s="164"/>
      <c r="E150" s="170"/>
      <c r="F150" s="164"/>
      <c r="G150" s="170"/>
      <c r="H150" s="164"/>
      <c r="I150" s="170"/>
      <c r="J150" s="53"/>
      <c r="K150" s="164"/>
      <c r="L150" s="170"/>
      <c r="M150" s="164"/>
      <c r="N150" s="49"/>
    </row>
    <row r="151" spans="1:14" hidden="1">
      <c r="A151" s="53"/>
      <c r="B151" s="54" t="s">
        <v>276</v>
      </c>
      <c r="C151" s="164"/>
      <c r="D151" s="164"/>
      <c r="E151" s="170"/>
      <c r="F151" s="164"/>
      <c r="G151" s="170"/>
      <c r="H151" s="164"/>
      <c r="I151" s="170"/>
      <c r="J151" s="53"/>
      <c r="K151" s="164"/>
      <c r="L151" s="170"/>
      <c r="M151" s="164"/>
      <c r="N151" s="49"/>
    </row>
    <row r="152" spans="1:14" hidden="1">
      <c r="A152" s="53"/>
      <c r="B152" s="54" t="s">
        <v>277</v>
      </c>
      <c r="C152" s="164"/>
      <c r="D152" s="164"/>
      <c r="E152" s="170"/>
      <c r="F152" s="164"/>
      <c r="G152" s="170"/>
      <c r="H152" s="164"/>
      <c r="I152" s="170"/>
      <c r="J152" s="53"/>
      <c r="K152" s="164"/>
      <c r="L152" s="170"/>
      <c r="M152" s="164"/>
      <c r="N152" s="49"/>
    </row>
    <row r="153" spans="1:14" s="76" customFormat="1" ht="15" customHeight="1">
      <c r="A153" s="53"/>
      <c r="B153" s="756" t="s">
        <v>278</v>
      </c>
      <c r="C153" s="164">
        <v>1.1241328800000001</v>
      </c>
      <c r="D153" s="164">
        <v>0.44271530999999997</v>
      </c>
      <c r="E153" s="170">
        <v>1</v>
      </c>
      <c r="F153" s="164">
        <v>1.5668481899999998</v>
      </c>
      <c r="G153" s="170">
        <v>2.4380000000000005E-3</v>
      </c>
      <c r="H153" s="164">
        <v>81</v>
      </c>
      <c r="I153" s="170">
        <v>0.78701821431113883</v>
      </c>
      <c r="J153" s="53"/>
      <c r="K153" s="164">
        <v>0.84918728470000038</v>
      </c>
      <c r="L153" s="170">
        <v>0.54197164097946238</v>
      </c>
      <c r="M153" s="164">
        <v>3.0063905999999983E-3</v>
      </c>
      <c r="N153" s="164">
        <v>-3.4734000000000002E-4</v>
      </c>
    </row>
    <row r="154" spans="1:14" s="76" customFormat="1" ht="15" customHeight="1">
      <c r="A154" s="53"/>
      <c r="B154" s="756" t="s">
        <v>279</v>
      </c>
      <c r="C154" s="164">
        <v>77.786990240000037</v>
      </c>
      <c r="D154" s="164">
        <v>11.357696240000003</v>
      </c>
      <c r="E154" s="170">
        <v>1</v>
      </c>
      <c r="F154" s="164">
        <v>89.14468648000009</v>
      </c>
      <c r="G154" s="170">
        <v>3.6570339185690109E-3</v>
      </c>
      <c r="H154" s="164">
        <v>1560</v>
      </c>
      <c r="I154" s="170">
        <v>0.38762559030506827</v>
      </c>
      <c r="J154" s="53"/>
      <c r="K154" s="164">
        <v>31.094565150500017</v>
      </c>
      <c r="L154" s="170">
        <v>0.34881007919048712</v>
      </c>
      <c r="M154" s="164">
        <v>0.12636922120000013</v>
      </c>
      <c r="N154" s="164">
        <v>-1.4413809999999999E-2</v>
      </c>
    </row>
    <row r="155" spans="1:14" s="76" customFormat="1" ht="15" customHeight="1">
      <c r="A155" s="53"/>
      <c r="B155" s="756" t="s">
        <v>280</v>
      </c>
      <c r="C155" s="164">
        <v>139.89336754999937</v>
      </c>
      <c r="D155" s="164">
        <v>14.399429700000001</v>
      </c>
      <c r="E155" s="170">
        <v>1</v>
      </c>
      <c r="F155" s="164">
        <v>154.29279724999967</v>
      </c>
      <c r="G155" s="170">
        <v>5.5770000000000151E-3</v>
      </c>
      <c r="H155" s="164">
        <v>2988</v>
      </c>
      <c r="I155" s="170">
        <v>0.39330580012910898</v>
      </c>
      <c r="J155" s="53"/>
      <c r="K155" s="164">
        <v>69.708491930400029</v>
      </c>
      <c r="L155" s="170">
        <v>0.4517935585641879</v>
      </c>
      <c r="M155" s="164">
        <v>0.33843608130000663</v>
      </c>
      <c r="N155" s="164">
        <v>-3.6835320000000005E-2</v>
      </c>
    </row>
    <row r="156" spans="1:14" s="76" customFormat="1" ht="15" customHeight="1">
      <c r="A156" s="53"/>
      <c r="B156" s="756" t="s">
        <v>281</v>
      </c>
      <c r="C156" s="164">
        <v>352.6524931799986</v>
      </c>
      <c r="D156" s="164">
        <v>34.869620520000019</v>
      </c>
      <c r="E156" s="170">
        <v>1</v>
      </c>
      <c r="F156" s="164">
        <v>387.52211370000049</v>
      </c>
      <c r="G156" s="170">
        <v>1.4707319477982258E-2</v>
      </c>
      <c r="H156" s="164">
        <v>11582</v>
      </c>
      <c r="I156" s="170">
        <v>0.43596601173761268</v>
      </c>
      <c r="J156" s="53"/>
      <c r="K156" s="164">
        <v>291.32914085049896</v>
      </c>
      <c r="L156" s="170">
        <v>0.75177423571763824</v>
      </c>
      <c r="M156" s="164">
        <v>2.4772335441999838</v>
      </c>
      <c r="N156" s="164">
        <v>-0.32008677000000141</v>
      </c>
    </row>
    <row r="157" spans="1:14" s="76" customFormat="1" ht="15" customHeight="1">
      <c r="A157" s="53"/>
      <c r="B157" s="54" t="s">
        <v>282</v>
      </c>
      <c r="C157" s="164">
        <v>243.39701716000025</v>
      </c>
      <c r="D157" s="164">
        <v>26.641632700000045</v>
      </c>
      <c r="E157" s="170">
        <v>1</v>
      </c>
      <c r="F157" s="164">
        <v>270.03864985999957</v>
      </c>
      <c r="G157" s="170">
        <v>1.2070984798263275E-2</v>
      </c>
      <c r="H157" s="164">
        <v>8301</v>
      </c>
      <c r="I157" s="170">
        <v>0.43536496206455394</v>
      </c>
      <c r="J157" s="53"/>
      <c r="K157" s="164">
        <v>191.22125061960026</v>
      </c>
      <c r="L157" s="170">
        <v>0.70812548766162831</v>
      </c>
      <c r="M157" s="164">
        <v>1.4102021601000061</v>
      </c>
      <c r="N157" s="164">
        <v>-0.19139039000000085</v>
      </c>
    </row>
    <row r="158" spans="1:14" s="76" customFormat="1" ht="15" customHeight="1">
      <c r="A158" s="53"/>
      <c r="B158" s="54" t="s">
        <v>283</v>
      </c>
      <c r="C158" s="164">
        <v>109.2554760200001</v>
      </c>
      <c r="D158" s="164">
        <v>8.227987820000001</v>
      </c>
      <c r="E158" s="170">
        <v>1</v>
      </c>
      <c r="F158" s="164">
        <v>117.48346383999986</v>
      </c>
      <c r="G158" s="170">
        <v>2.0766999999999931E-2</v>
      </c>
      <c r="H158" s="164">
        <v>3281</v>
      </c>
      <c r="I158" s="170">
        <v>0.4373475392897252</v>
      </c>
      <c r="J158" s="53"/>
      <c r="K158" s="164">
        <v>100.10789023090021</v>
      </c>
      <c r="L158" s="170">
        <v>0.85210196361963453</v>
      </c>
      <c r="M158" s="164">
        <v>1.0670313840999923</v>
      </c>
      <c r="N158" s="164">
        <v>-0.12869638000000003</v>
      </c>
    </row>
    <row r="159" spans="1:14" s="76" customFormat="1" ht="15" customHeight="1">
      <c r="A159" s="53"/>
      <c r="B159" s="756" t="s">
        <v>284</v>
      </c>
      <c r="C159" s="164">
        <v>157.57267979999932</v>
      </c>
      <c r="D159" s="164">
        <v>23.01276513000002</v>
      </c>
      <c r="E159" s="170">
        <v>1</v>
      </c>
      <c r="F159" s="164">
        <v>180.58544492999894</v>
      </c>
      <c r="G159" s="170">
        <v>5.3885858090290721E-2</v>
      </c>
      <c r="H159" s="164">
        <v>7807</v>
      </c>
      <c r="I159" s="170">
        <v>0.44898171566025241</v>
      </c>
      <c r="J159" s="53"/>
      <c r="K159" s="164">
        <v>180.51202887060015</v>
      </c>
      <c r="L159" s="170">
        <v>0.99959345527858279</v>
      </c>
      <c r="M159" s="164">
        <v>4.4189958851999966</v>
      </c>
      <c r="N159" s="164">
        <v>-0.62381180999999908</v>
      </c>
    </row>
    <row r="160" spans="1:14" s="76" customFormat="1" ht="15" customHeight="1">
      <c r="A160" s="53"/>
      <c r="B160" s="54" t="s">
        <v>285</v>
      </c>
      <c r="C160" s="164">
        <v>63.620259150000066</v>
      </c>
      <c r="D160" s="164">
        <v>5.3157398699999989</v>
      </c>
      <c r="E160" s="170">
        <v>1</v>
      </c>
      <c r="F160" s="164">
        <v>68.935999020000011</v>
      </c>
      <c r="G160" s="170">
        <v>3.2720185564166469E-2</v>
      </c>
      <c r="H160" s="164">
        <v>2414</v>
      </c>
      <c r="I160" s="170">
        <v>0.43299911867188445</v>
      </c>
      <c r="J160" s="53"/>
      <c r="K160" s="164">
        <v>63.113157581899834</v>
      </c>
      <c r="L160" s="170">
        <v>0.9155326459197225</v>
      </c>
      <c r="M160" s="164">
        <v>0.97671393230000003</v>
      </c>
      <c r="N160" s="164">
        <v>-0.13696652000000048</v>
      </c>
    </row>
    <row r="161" spans="1:14" s="76" customFormat="1" ht="15" customHeight="1">
      <c r="A161" s="53"/>
      <c r="B161" s="54" t="s">
        <v>286</v>
      </c>
      <c r="C161" s="164">
        <v>93.952420649999809</v>
      </c>
      <c r="D161" s="164">
        <v>17.697025260000004</v>
      </c>
      <c r="E161" s="170">
        <v>1</v>
      </c>
      <c r="F161" s="164">
        <v>111.64944590999946</v>
      </c>
      <c r="G161" s="170">
        <v>6.6954232667757949E-2</v>
      </c>
      <c r="H161" s="164">
        <v>5393</v>
      </c>
      <c r="I161" s="170">
        <v>0.45884989083432254</v>
      </c>
      <c r="J161" s="53"/>
      <c r="K161" s="164">
        <v>117.39887128870039</v>
      </c>
      <c r="L161" s="170">
        <v>1.051495332841456</v>
      </c>
      <c r="M161" s="164">
        <v>3.4422819528999846</v>
      </c>
      <c r="N161" s="164">
        <v>-0.48684528999999888</v>
      </c>
    </row>
    <row r="162" spans="1:14" s="76" customFormat="1" ht="15" customHeight="1">
      <c r="A162" s="53"/>
      <c r="B162" s="756" t="s">
        <v>287</v>
      </c>
      <c r="C162" s="164">
        <v>36.428944179999952</v>
      </c>
      <c r="D162" s="164">
        <v>3.871516730000002</v>
      </c>
      <c r="E162" s="170">
        <v>1</v>
      </c>
      <c r="F162" s="164">
        <v>40.300460909999352</v>
      </c>
      <c r="G162" s="170">
        <v>0.27147155932344957</v>
      </c>
      <c r="H162" s="164">
        <v>5024</v>
      </c>
      <c r="I162" s="170">
        <v>0.50569623558095345</v>
      </c>
      <c r="J162" s="53"/>
      <c r="K162" s="164">
        <v>68.945852849999184</v>
      </c>
      <c r="L162" s="170">
        <v>1.7107956408729592</v>
      </c>
      <c r="M162" s="164">
        <v>5.5636072808999781</v>
      </c>
      <c r="N162" s="164">
        <v>-0.89710672999999896</v>
      </c>
    </row>
    <row r="163" spans="1:14" s="76" customFormat="1" ht="15" customHeight="1">
      <c r="A163" s="53"/>
      <c r="B163" s="54" t="s">
        <v>288</v>
      </c>
      <c r="C163" s="164">
        <v>16.856278179999979</v>
      </c>
      <c r="D163" s="164">
        <v>1.5925269399999993</v>
      </c>
      <c r="E163" s="170">
        <v>1</v>
      </c>
      <c r="F163" s="164">
        <v>18.448805120000035</v>
      </c>
      <c r="G163" s="170">
        <v>0.14207899999999987</v>
      </c>
      <c r="H163" s="164">
        <v>1744</v>
      </c>
      <c r="I163" s="170">
        <v>0.47009475408329465</v>
      </c>
      <c r="J163" s="53"/>
      <c r="K163" s="164">
        <v>24.833926080599891</v>
      </c>
      <c r="L163" s="170">
        <v>1.3460994313218733</v>
      </c>
      <c r="M163" s="164">
        <v>1.2322066214999983</v>
      </c>
      <c r="N163" s="164">
        <v>-0.25497641000000021</v>
      </c>
    </row>
    <row r="164" spans="1:14" s="76" customFormat="1" ht="15" customHeight="1">
      <c r="A164" s="53"/>
      <c r="B164" s="54" t="s">
        <v>289</v>
      </c>
      <c r="C164" s="164">
        <v>8.8519922499999932</v>
      </c>
      <c r="D164" s="164">
        <v>0.95785200000000026</v>
      </c>
      <c r="E164" s="170">
        <v>1</v>
      </c>
      <c r="F164" s="164">
        <v>9.8098442500000314</v>
      </c>
      <c r="G164" s="170">
        <v>0.25926999999999939</v>
      </c>
      <c r="H164" s="164">
        <v>2207</v>
      </c>
      <c r="I164" s="170">
        <v>0.59388047250556542</v>
      </c>
      <c r="J164" s="53"/>
      <c r="K164" s="164">
        <v>21.309846993900067</v>
      </c>
      <c r="L164" s="170">
        <v>2.1722920824048875</v>
      </c>
      <c r="M164" s="164">
        <v>1.5104746040999952</v>
      </c>
      <c r="N164" s="164">
        <v>-0.19012925999999983</v>
      </c>
    </row>
    <row r="165" spans="1:14" s="76" customFormat="1" ht="15" customHeight="1">
      <c r="A165" s="53"/>
      <c r="B165" s="54" t="s">
        <v>290</v>
      </c>
      <c r="C165" s="164">
        <v>10.720673750000017</v>
      </c>
      <c r="D165" s="164">
        <v>1.3211377899999999</v>
      </c>
      <c r="E165" s="170">
        <v>1</v>
      </c>
      <c r="F165" s="164">
        <v>12.041811540000014</v>
      </c>
      <c r="G165" s="170">
        <v>0.47964899999999983</v>
      </c>
      <c r="H165" s="164">
        <v>1073</v>
      </c>
      <c r="I165" s="170">
        <v>0.48840076183015041</v>
      </c>
      <c r="J165" s="53"/>
      <c r="K165" s="164">
        <v>22.802079775499983</v>
      </c>
      <c r="L165" s="170">
        <v>1.8935755388428863</v>
      </c>
      <c r="M165" s="164">
        <v>2.8209260552999957</v>
      </c>
      <c r="N165" s="164">
        <v>-0.45200106000000001</v>
      </c>
    </row>
    <row r="166" spans="1:14" s="76" customFormat="1" ht="15" customHeight="1">
      <c r="A166" s="53"/>
      <c r="B166" s="756" t="s">
        <v>291</v>
      </c>
      <c r="C166" s="164">
        <v>39.288346949999941</v>
      </c>
      <c r="D166" s="164">
        <v>2.5146285600000007</v>
      </c>
      <c r="E166" s="170">
        <v>1</v>
      </c>
      <c r="F166" s="164">
        <v>41.802975509999932</v>
      </c>
      <c r="G166" s="170">
        <v>1</v>
      </c>
      <c r="H166" s="164">
        <v>2988</v>
      </c>
      <c r="I166" s="170">
        <v>0.68898825637944583</v>
      </c>
      <c r="J166" s="53"/>
      <c r="K166" s="164">
        <v>111.47093342880018</v>
      </c>
      <c r="L166" s="170">
        <v>2.6665789233623847</v>
      </c>
      <c r="M166" s="164">
        <v>19.884537251800008</v>
      </c>
      <c r="N166" s="164">
        <v>-10.976752979999985</v>
      </c>
    </row>
    <row r="167" spans="1:14" ht="15" customHeight="1">
      <c r="A167" s="850" t="s">
        <v>298</v>
      </c>
      <c r="B167" s="850"/>
      <c r="C167" s="165">
        <v>804.74695477999705</v>
      </c>
      <c r="D167" s="165">
        <v>90.468372190000053</v>
      </c>
      <c r="E167" s="172">
        <v>1</v>
      </c>
      <c r="F167" s="165">
        <v>895.2153269699985</v>
      </c>
      <c r="G167" s="172">
        <v>3.2295241749720704E-2</v>
      </c>
      <c r="H167" s="165">
        <v>32030</v>
      </c>
      <c r="I167" s="172">
        <v>0.44199392456796283</v>
      </c>
      <c r="J167" s="139"/>
      <c r="K167" s="165">
        <v>753.91020036549855</v>
      </c>
      <c r="L167" s="172">
        <v>0.75278880817418181</v>
      </c>
      <c r="M167" s="165">
        <v>32.812185655199976</v>
      </c>
      <c r="N167" s="165">
        <v>-12.869354759999984</v>
      </c>
    </row>
    <row r="168" spans="1:14" ht="15" customHeight="1">
      <c r="A168" s="851" t="s">
        <v>299</v>
      </c>
      <c r="B168" s="851"/>
      <c r="C168" s="338">
        <v>55505.191231931814</v>
      </c>
      <c r="D168" s="338">
        <v>4814.0230214099856</v>
      </c>
      <c r="E168" s="339">
        <v>1</v>
      </c>
      <c r="F168" s="338">
        <v>60319.21425333256</v>
      </c>
      <c r="G168" s="139"/>
      <c r="H168" s="338">
        <v>1283636</v>
      </c>
      <c r="I168" s="139"/>
      <c r="J168" s="139"/>
      <c r="K168" s="338">
        <v>13319.170152570918</v>
      </c>
      <c r="L168" s="339">
        <v>0.18619089886758866</v>
      </c>
      <c r="M168" s="338">
        <v>425.39624461429491</v>
      </c>
      <c r="N168" s="338">
        <v>-219.93649798000055</v>
      </c>
    </row>
    <row r="169" spans="1:14">
      <c r="A169" s="141"/>
      <c r="B169" s="141"/>
      <c r="C169" s="142"/>
      <c r="D169" s="142"/>
      <c r="E169" s="143"/>
      <c r="F169" s="142"/>
      <c r="G169" s="144"/>
      <c r="H169" s="142"/>
      <c r="I169" s="144"/>
      <c r="J169" s="419"/>
      <c r="K169" s="142"/>
      <c r="L169" s="420"/>
      <c r="M169" s="145"/>
      <c r="N169" s="145"/>
    </row>
    <row r="170" spans="1:14" ht="51.75" customHeight="1">
      <c r="A170" s="849" t="s">
        <v>300</v>
      </c>
      <c r="B170" s="849"/>
      <c r="C170" s="849"/>
      <c r="D170" s="849"/>
      <c r="E170" s="849"/>
      <c r="F170" s="849"/>
      <c r="G170" s="849"/>
      <c r="H170" s="849"/>
      <c r="I170" s="849"/>
      <c r="J170" s="849"/>
      <c r="K170" s="849"/>
      <c r="L170" s="849"/>
      <c r="M170" s="849"/>
      <c r="N170" s="849"/>
    </row>
    <row r="171" spans="1:14">
      <c r="A171" s="253"/>
      <c r="B171" s="253"/>
      <c r="C171" s="430"/>
      <c r="D171" s="430"/>
      <c r="E171" s="431"/>
      <c r="F171" s="430"/>
      <c r="G171" s="590"/>
      <c r="H171" s="430"/>
      <c r="I171" s="590"/>
      <c r="J171" s="432"/>
      <c r="K171" s="430"/>
      <c r="L171" s="433"/>
      <c r="M171" s="434"/>
      <c r="N171" s="434"/>
    </row>
    <row r="172" spans="1:14" ht="43.5" customHeight="1">
      <c r="A172" s="849" t="s">
        <v>301</v>
      </c>
      <c r="B172" s="849"/>
      <c r="C172" s="849"/>
      <c r="D172" s="849"/>
      <c r="E172" s="849"/>
      <c r="F172" s="849"/>
      <c r="G172" s="849"/>
      <c r="H172" s="849"/>
      <c r="I172" s="849"/>
      <c r="J172" s="849"/>
      <c r="K172" s="849"/>
      <c r="L172" s="849"/>
      <c r="M172" s="849"/>
      <c r="N172" s="849"/>
    </row>
    <row r="173" spans="1:14">
      <c r="A173" s="253"/>
      <c r="B173" s="253"/>
      <c r="C173" s="430"/>
      <c r="D173" s="430"/>
      <c r="E173" s="431"/>
      <c r="F173" s="430"/>
      <c r="G173" s="590"/>
      <c r="H173" s="430"/>
      <c r="I173" s="590"/>
      <c r="J173" s="432"/>
      <c r="K173" s="430"/>
      <c r="L173" s="433"/>
      <c r="M173" s="434"/>
      <c r="N173" s="434"/>
    </row>
    <row r="174" spans="1:14" ht="51.65" customHeight="1">
      <c r="A174" s="849" t="s">
        <v>302</v>
      </c>
      <c r="B174" s="849"/>
      <c r="C174" s="849"/>
      <c r="D174" s="849"/>
      <c r="E174" s="849"/>
      <c r="F174" s="849"/>
      <c r="G174" s="849"/>
      <c r="H174" s="849"/>
      <c r="I174" s="849"/>
      <c r="J174" s="849"/>
      <c r="K174" s="849"/>
      <c r="L174" s="849"/>
      <c r="M174" s="849"/>
      <c r="N174" s="849"/>
    </row>
    <row r="175" spans="1:14">
      <c r="A175" s="253"/>
      <c r="B175" s="253"/>
      <c r="C175" s="430"/>
      <c r="D175" s="430"/>
      <c r="E175" s="431"/>
      <c r="F175" s="430"/>
      <c r="G175" s="590"/>
      <c r="H175" s="430"/>
      <c r="I175" s="590"/>
      <c r="J175" s="432"/>
      <c r="K175" s="430"/>
      <c r="L175" s="433"/>
      <c r="M175" s="434"/>
      <c r="N175" s="434"/>
    </row>
    <row r="176" spans="1:14" ht="28" customHeight="1">
      <c r="A176" s="849" t="s">
        <v>303</v>
      </c>
      <c r="B176" s="849"/>
      <c r="C176" s="849"/>
      <c r="D176" s="849"/>
      <c r="E176" s="849"/>
      <c r="F176" s="849"/>
      <c r="G176" s="849"/>
      <c r="H176" s="849"/>
      <c r="I176" s="849"/>
      <c r="J176" s="849"/>
      <c r="K176" s="849"/>
      <c r="L176" s="849"/>
      <c r="M176" s="849"/>
      <c r="N176" s="849"/>
    </row>
    <row r="177" spans="1:14">
      <c r="A177" s="435"/>
      <c r="B177" s="435"/>
      <c r="C177" s="436"/>
      <c r="D177" s="436"/>
      <c r="E177" s="437"/>
      <c r="F177" s="436"/>
      <c r="G177" s="438"/>
      <c r="H177" s="436"/>
      <c r="I177" s="438"/>
      <c r="J177" s="439"/>
      <c r="K177" s="436"/>
      <c r="L177" s="440"/>
      <c r="M177" s="441"/>
      <c r="N177" s="441"/>
    </row>
    <row r="178" spans="1:14" ht="14.5" customHeight="1">
      <c r="A178" s="852" t="s">
        <v>304</v>
      </c>
      <c r="B178" s="852"/>
      <c r="C178" s="852"/>
      <c r="D178" s="852"/>
      <c r="E178" s="852"/>
      <c r="F178" s="852"/>
      <c r="G178" s="852"/>
      <c r="H178" s="852"/>
      <c r="I178" s="852"/>
      <c r="J178" s="852"/>
      <c r="K178" s="852"/>
      <c r="L178" s="852"/>
      <c r="M178" s="852"/>
      <c r="N178" s="852"/>
    </row>
    <row r="179" spans="1:14">
      <c r="A179" s="9"/>
      <c r="B179" s="9"/>
      <c r="C179" s="9"/>
      <c r="D179" s="9"/>
      <c r="E179" s="9"/>
      <c r="F179" s="9"/>
      <c r="G179" s="9"/>
      <c r="H179" s="9"/>
      <c r="I179" s="9"/>
      <c r="J179" s="9"/>
      <c r="K179" s="9"/>
      <c r="L179" s="9"/>
      <c r="M179" s="9"/>
      <c r="N179" s="9"/>
    </row>
  </sheetData>
  <mergeCells count="2363">
    <mergeCell ref="WQZ91:WRM91"/>
    <mergeCell ref="WRN91:WSA91"/>
    <mergeCell ref="WSB91:WSO91"/>
    <mergeCell ref="XEL91:XEO91"/>
    <mergeCell ref="XAR91:XBE91"/>
    <mergeCell ref="XBF91:XBS91"/>
    <mergeCell ref="XBT91:XCG91"/>
    <mergeCell ref="XCH91:XCU91"/>
    <mergeCell ref="XCV91:XDI91"/>
    <mergeCell ref="WXZ91:WYM91"/>
    <mergeCell ref="WYN91:WZA91"/>
    <mergeCell ref="WZB91:WZO91"/>
    <mergeCell ref="WZP91:XAC91"/>
    <mergeCell ref="XAD91:XAQ91"/>
    <mergeCell ref="WVH91:WVU91"/>
    <mergeCell ref="WVV91:WWI91"/>
    <mergeCell ref="WWJ91:WWW91"/>
    <mergeCell ref="WWX91:WXK91"/>
    <mergeCell ref="WXL91:WXY91"/>
    <mergeCell ref="WSP91:WTC91"/>
    <mergeCell ref="WTD91:WTQ91"/>
    <mergeCell ref="WTR91:WUE91"/>
    <mergeCell ref="WUF91:WUS91"/>
    <mergeCell ref="XDJ91:XDW91"/>
    <mergeCell ref="XDX91:XEK91"/>
    <mergeCell ref="WUT91:WVG91"/>
    <mergeCell ref="WHV91:WII91"/>
    <mergeCell ref="WIJ91:WIW91"/>
    <mergeCell ref="WIX91:WJK91"/>
    <mergeCell ref="WJL91:WJY91"/>
    <mergeCell ref="WJZ91:WKM91"/>
    <mergeCell ref="WFD91:WFQ91"/>
    <mergeCell ref="WFR91:WGE91"/>
    <mergeCell ref="WGF91:WGS91"/>
    <mergeCell ref="WGT91:WHG91"/>
    <mergeCell ref="WHH91:WHU91"/>
    <mergeCell ref="WCL91:WCY91"/>
    <mergeCell ref="WCZ91:WDM91"/>
    <mergeCell ref="WDN91:WEA91"/>
    <mergeCell ref="WEB91:WEO91"/>
    <mergeCell ref="WEP91:WFC91"/>
    <mergeCell ref="WPX91:WQK91"/>
    <mergeCell ref="WQL91:WQY91"/>
    <mergeCell ref="WNF91:WNS91"/>
    <mergeCell ref="WNT91:WOG91"/>
    <mergeCell ref="WOH91:WOU91"/>
    <mergeCell ref="WOV91:WPI91"/>
    <mergeCell ref="WPJ91:WPW91"/>
    <mergeCell ref="WKN91:WLA91"/>
    <mergeCell ref="WLB91:WLO91"/>
    <mergeCell ref="WLP91:WMC91"/>
    <mergeCell ref="WMD91:WMQ91"/>
    <mergeCell ref="WMR91:WNE91"/>
    <mergeCell ref="VZT91:WAG91"/>
    <mergeCell ref="WAH91:WAU91"/>
    <mergeCell ref="WAV91:WBI91"/>
    <mergeCell ref="WBJ91:WBW91"/>
    <mergeCell ref="WBX91:WCK91"/>
    <mergeCell ref="VXB91:VXO91"/>
    <mergeCell ref="VXP91:VYC91"/>
    <mergeCell ref="VYD91:VYQ91"/>
    <mergeCell ref="VYR91:VZE91"/>
    <mergeCell ref="VZF91:VZS91"/>
    <mergeCell ref="VUJ91:VUW91"/>
    <mergeCell ref="VUX91:VVK91"/>
    <mergeCell ref="VVL91:VVY91"/>
    <mergeCell ref="VVZ91:VWM91"/>
    <mergeCell ref="VWN91:VXA91"/>
    <mergeCell ref="VRR91:VSE91"/>
    <mergeCell ref="VSF91:VSS91"/>
    <mergeCell ref="VST91:VTG91"/>
    <mergeCell ref="VTH91:VTU91"/>
    <mergeCell ref="VTV91:VUI91"/>
    <mergeCell ref="VOZ91:VPM91"/>
    <mergeCell ref="VPN91:VQA91"/>
    <mergeCell ref="VQB91:VQO91"/>
    <mergeCell ref="VQP91:VRC91"/>
    <mergeCell ref="VRD91:VRQ91"/>
    <mergeCell ref="VMH91:VMU91"/>
    <mergeCell ref="VMV91:VNI91"/>
    <mergeCell ref="VNJ91:VNW91"/>
    <mergeCell ref="VNX91:VOK91"/>
    <mergeCell ref="VOL91:VOY91"/>
    <mergeCell ref="VJP91:VKC91"/>
    <mergeCell ref="VKD91:VKQ91"/>
    <mergeCell ref="VKR91:VLE91"/>
    <mergeCell ref="VLF91:VLS91"/>
    <mergeCell ref="VLT91:VMG91"/>
    <mergeCell ref="VGX91:VHK91"/>
    <mergeCell ref="VHL91:VHY91"/>
    <mergeCell ref="VHZ91:VIM91"/>
    <mergeCell ref="VIN91:VJA91"/>
    <mergeCell ref="VJB91:VJO91"/>
    <mergeCell ref="VEF91:VES91"/>
    <mergeCell ref="VET91:VFG91"/>
    <mergeCell ref="VFH91:VFU91"/>
    <mergeCell ref="VFV91:VGI91"/>
    <mergeCell ref="VGJ91:VGW91"/>
    <mergeCell ref="VBN91:VCA91"/>
    <mergeCell ref="VCB91:VCO91"/>
    <mergeCell ref="VCP91:VDC91"/>
    <mergeCell ref="VDD91:VDQ91"/>
    <mergeCell ref="VDR91:VEE91"/>
    <mergeCell ref="UYV91:UZI91"/>
    <mergeCell ref="UZJ91:UZW91"/>
    <mergeCell ref="UZX91:VAK91"/>
    <mergeCell ref="VAL91:VAY91"/>
    <mergeCell ref="VAZ91:VBM91"/>
    <mergeCell ref="UWD91:UWQ91"/>
    <mergeCell ref="UWR91:UXE91"/>
    <mergeCell ref="UXF91:UXS91"/>
    <mergeCell ref="UXT91:UYG91"/>
    <mergeCell ref="UYH91:UYU91"/>
    <mergeCell ref="UTL91:UTY91"/>
    <mergeCell ref="UTZ91:UUM91"/>
    <mergeCell ref="UUN91:UVA91"/>
    <mergeCell ref="UVB91:UVO91"/>
    <mergeCell ref="UVP91:UWC91"/>
    <mergeCell ref="UQT91:URG91"/>
    <mergeCell ref="URH91:URU91"/>
    <mergeCell ref="URV91:USI91"/>
    <mergeCell ref="USJ91:USW91"/>
    <mergeCell ref="USX91:UTK91"/>
    <mergeCell ref="UOB91:UOO91"/>
    <mergeCell ref="UOP91:UPC91"/>
    <mergeCell ref="UPD91:UPQ91"/>
    <mergeCell ref="UPR91:UQE91"/>
    <mergeCell ref="UQF91:UQS91"/>
    <mergeCell ref="ULJ91:ULW91"/>
    <mergeCell ref="ULX91:UMK91"/>
    <mergeCell ref="UML91:UMY91"/>
    <mergeCell ref="UMZ91:UNM91"/>
    <mergeCell ref="UNN91:UOA91"/>
    <mergeCell ref="UIR91:UJE91"/>
    <mergeCell ref="UJF91:UJS91"/>
    <mergeCell ref="UJT91:UKG91"/>
    <mergeCell ref="UKH91:UKU91"/>
    <mergeCell ref="UKV91:ULI91"/>
    <mergeCell ref="UFZ91:UGM91"/>
    <mergeCell ref="UGN91:UHA91"/>
    <mergeCell ref="UHB91:UHO91"/>
    <mergeCell ref="UHP91:UIC91"/>
    <mergeCell ref="UID91:UIQ91"/>
    <mergeCell ref="UDH91:UDU91"/>
    <mergeCell ref="UDV91:UEI91"/>
    <mergeCell ref="UEJ91:UEW91"/>
    <mergeCell ref="UEX91:UFK91"/>
    <mergeCell ref="UFL91:UFY91"/>
    <mergeCell ref="UAP91:UBC91"/>
    <mergeCell ref="UBD91:UBQ91"/>
    <mergeCell ref="UBR91:UCE91"/>
    <mergeCell ref="UCF91:UCS91"/>
    <mergeCell ref="UCT91:UDG91"/>
    <mergeCell ref="TXX91:TYK91"/>
    <mergeCell ref="TYL91:TYY91"/>
    <mergeCell ref="TYZ91:TZM91"/>
    <mergeCell ref="TZN91:UAA91"/>
    <mergeCell ref="UAB91:UAO91"/>
    <mergeCell ref="TVF91:TVS91"/>
    <mergeCell ref="TVT91:TWG91"/>
    <mergeCell ref="TWH91:TWU91"/>
    <mergeCell ref="TWV91:TXI91"/>
    <mergeCell ref="TXJ91:TXW91"/>
    <mergeCell ref="TSN91:TTA91"/>
    <mergeCell ref="TTB91:TTO91"/>
    <mergeCell ref="TTP91:TUC91"/>
    <mergeCell ref="TUD91:TUQ91"/>
    <mergeCell ref="TUR91:TVE91"/>
    <mergeCell ref="TPV91:TQI91"/>
    <mergeCell ref="TQJ91:TQW91"/>
    <mergeCell ref="TQX91:TRK91"/>
    <mergeCell ref="TRL91:TRY91"/>
    <mergeCell ref="TRZ91:TSM91"/>
    <mergeCell ref="TND91:TNQ91"/>
    <mergeCell ref="TNR91:TOE91"/>
    <mergeCell ref="TOF91:TOS91"/>
    <mergeCell ref="TOT91:TPG91"/>
    <mergeCell ref="TPH91:TPU91"/>
    <mergeCell ref="TKL91:TKY91"/>
    <mergeCell ref="TKZ91:TLM91"/>
    <mergeCell ref="TLN91:TMA91"/>
    <mergeCell ref="TMB91:TMO91"/>
    <mergeCell ref="TMP91:TNC91"/>
    <mergeCell ref="THT91:TIG91"/>
    <mergeCell ref="TIH91:TIU91"/>
    <mergeCell ref="TIV91:TJI91"/>
    <mergeCell ref="TJJ91:TJW91"/>
    <mergeCell ref="TJX91:TKK91"/>
    <mergeCell ref="TFB91:TFO91"/>
    <mergeCell ref="TFP91:TGC91"/>
    <mergeCell ref="TGD91:TGQ91"/>
    <mergeCell ref="TGR91:THE91"/>
    <mergeCell ref="THF91:THS91"/>
    <mergeCell ref="TCJ91:TCW91"/>
    <mergeCell ref="TCX91:TDK91"/>
    <mergeCell ref="TDL91:TDY91"/>
    <mergeCell ref="TDZ91:TEM91"/>
    <mergeCell ref="TEN91:TFA91"/>
    <mergeCell ref="SZR91:TAE91"/>
    <mergeCell ref="TAF91:TAS91"/>
    <mergeCell ref="TAT91:TBG91"/>
    <mergeCell ref="TBH91:TBU91"/>
    <mergeCell ref="TBV91:TCI91"/>
    <mergeCell ref="SWZ91:SXM91"/>
    <mergeCell ref="SXN91:SYA91"/>
    <mergeCell ref="SYB91:SYO91"/>
    <mergeCell ref="SYP91:SZC91"/>
    <mergeCell ref="SZD91:SZQ91"/>
    <mergeCell ref="SUH91:SUU91"/>
    <mergeCell ref="SUV91:SVI91"/>
    <mergeCell ref="SVJ91:SVW91"/>
    <mergeCell ref="SVX91:SWK91"/>
    <mergeCell ref="SWL91:SWY91"/>
    <mergeCell ref="SRP91:SSC91"/>
    <mergeCell ref="SSD91:SSQ91"/>
    <mergeCell ref="SSR91:STE91"/>
    <mergeCell ref="STF91:STS91"/>
    <mergeCell ref="STT91:SUG91"/>
    <mergeCell ref="SOX91:SPK91"/>
    <mergeCell ref="SPL91:SPY91"/>
    <mergeCell ref="SPZ91:SQM91"/>
    <mergeCell ref="SQN91:SRA91"/>
    <mergeCell ref="SRB91:SRO91"/>
    <mergeCell ref="SMF91:SMS91"/>
    <mergeCell ref="SMT91:SNG91"/>
    <mergeCell ref="SNH91:SNU91"/>
    <mergeCell ref="SNV91:SOI91"/>
    <mergeCell ref="SOJ91:SOW91"/>
    <mergeCell ref="SJN91:SKA91"/>
    <mergeCell ref="SKB91:SKO91"/>
    <mergeCell ref="SKP91:SLC91"/>
    <mergeCell ref="SLD91:SLQ91"/>
    <mergeCell ref="SLR91:SME91"/>
    <mergeCell ref="SGV91:SHI91"/>
    <mergeCell ref="SHJ91:SHW91"/>
    <mergeCell ref="SHX91:SIK91"/>
    <mergeCell ref="SIL91:SIY91"/>
    <mergeCell ref="SIZ91:SJM91"/>
    <mergeCell ref="SED91:SEQ91"/>
    <mergeCell ref="SER91:SFE91"/>
    <mergeCell ref="SFF91:SFS91"/>
    <mergeCell ref="SFT91:SGG91"/>
    <mergeCell ref="SGH91:SGU91"/>
    <mergeCell ref="SBL91:SBY91"/>
    <mergeCell ref="SBZ91:SCM91"/>
    <mergeCell ref="SCN91:SDA91"/>
    <mergeCell ref="SDB91:SDO91"/>
    <mergeCell ref="SDP91:SEC91"/>
    <mergeCell ref="RYT91:RZG91"/>
    <mergeCell ref="RZH91:RZU91"/>
    <mergeCell ref="RZV91:SAI91"/>
    <mergeCell ref="SAJ91:SAW91"/>
    <mergeCell ref="SAX91:SBK91"/>
    <mergeCell ref="RWB91:RWO91"/>
    <mergeCell ref="RWP91:RXC91"/>
    <mergeCell ref="RXD91:RXQ91"/>
    <mergeCell ref="RXR91:RYE91"/>
    <mergeCell ref="RYF91:RYS91"/>
    <mergeCell ref="RTJ91:RTW91"/>
    <mergeCell ref="RTX91:RUK91"/>
    <mergeCell ref="RUL91:RUY91"/>
    <mergeCell ref="RUZ91:RVM91"/>
    <mergeCell ref="RVN91:RWA91"/>
    <mergeCell ref="RQR91:RRE91"/>
    <mergeCell ref="RRF91:RRS91"/>
    <mergeCell ref="RRT91:RSG91"/>
    <mergeCell ref="RSH91:RSU91"/>
    <mergeCell ref="RSV91:RTI91"/>
    <mergeCell ref="RNZ91:ROM91"/>
    <mergeCell ref="RON91:RPA91"/>
    <mergeCell ref="RPB91:RPO91"/>
    <mergeCell ref="RPP91:RQC91"/>
    <mergeCell ref="RQD91:RQQ91"/>
    <mergeCell ref="RLH91:RLU91"/>
    <mergeCell ref="RLV91:RMI91"/>
    <mergeCell ref="RMJ91:RMW91"/>
    <mergeCell ref="RMX91:RNK91"/>
    <mergeCell ref="RNL91:RNY91"/>
    <mergeCell ref="RIP91:RJC91"/>
    <mergeCell ref="RJD91:RJQ91"/>
    <mergeCell ref="RJR91:RKE91"/>
    <mergeCell ref="RKF91:RKS91"/>
    <mergeCell ref="RKT91:RLG91"/>
    <mergeCell ref="RFX91:RGK91"/>
    <mergeCell ref="RGL91:RGY91"/>
    <mergeCell ref="RGZ91:RHM91"/>
    <mergeCell ref="RHN91:RIA91"/>
    <mergeCell ref="RIB91:RIO91"/>
    <mergeCell ref="RDF91:RDS91"/>
    <mergeCell ref="RDT91:REG91"/>
    <mergeCell ref="REH91:REU91"/>
    <mergeCell ref="REV91:RFI91"/>
    <mergeCell ref="RFJ91:RFW91"/>
    <mergeCell ref="RAN91:RBA91"/>
    <mergeCell ref="RBB91:RBO91"/>
    <mergeCell ref="RBP91:RCC91"/>
    <mergeCell ref="RCD91:RCQ91"/>
    <mergeCell ref="RCR91:RDE91"/>
    <mergeCell ref="QXV91:QYI91"/>
    <mergeCell ref="QYJ91:QYW91"/>
    <mergeCell ref="QYX91:QZK91"/>
    <mergeCell ref="QZL91:QZY91"/>
    <mergeCell ref="QZZ91:RAM91"/>
    <mergeCell ref="QVD91:QVQ91"/>
    <mergeCell ref="QVR91:QWE91"/>
    <mergeCell ref="QWF91:QWS91"/>
    <mergeCell ref="QWT91:QXG91"/>
    <mergeCell ref="QXH91:QXU91"/>
    <mergeCell ref="QSL91:QSY91"/>
    <mergeCell ref="QSZ91:QTM91"/>
    <mergeCell ref="QTN91:QUA91"/>
    <mergeCell ref="QUB91:QUO91"/>
    <mergeCell ref="QUP91:QVC91"/>
    <mergeCell ref="QPT91:QQG91"/>
    <mergeCell ref="QQH91:QQU91"/>
    <mergeCell ref="QQV91:QRI91"/>
    <mergeCell ref="QRJ91:QRW91"/>
    <mergeCell ref="QRX91:QSK91"/>
    <mergeCell ref="QNB91:QNO91"/>
    <mergeCell ref="QNP91:QOC91"/>
    <mergeCell ref="QOD91:QOQ91"/>
    <mergeCell ref="QOR91:QPE91"/>
    <mergeCell ref="QPF91:QPS91"/>
    <mergeCell ref="QKJ91:QKW91"/>
    <mergeCell ref="QKX91:QLK91"/>
    <mergeCell ref="QLL91:QLY91"/>
    <mergeCell ref="QLZ91:QMM91"/>
    <mergeCell ref="QMN91:QNA91"/>
    <mergeCell ref="QHR91:QIE91"/>
    <mergeCell ref="QIF91:QIS91"/>
    <mergeCell ref="QIT91:QJG91"/>
    <mergeCell ref="QJH91:QJU91"/>
    <mergeCell ref="QJV91:QKI91"/>
    <mergeCell ref="QEZ91:QFM91"/>
    <mergeCell ref="QFN91:QGA91"/>
    <mergeCell ref="QGB91:QGO91"/>
    <mergeCell ref="QGP91:QHC91"/>
    <mergeCell ref="QHD91:QHQ91"/>
    <mergeCell ref="QCH91:QCU91"/>
    <mergeCell ref="QCV91:QDI91"/>
    <mergeCell ref="QDJ91:QDW91"/>
    <mergeCell ref="QDX91:QEK91"/>
    <mergeCell ref="QEL91:QEY91"/>
    <mergeCell ref="PZP91:QAC91"/>
    <mergeCell ref="QAD91:QAQ91"/>
    <mergeCell ref="QAR91:QBE91"/>
    <mergeCell ref="QBF91:QBS91"/>
    <mergeCell ref="QBT91:QCG91"/>
    <mergeCell ref="PWX91:PXK91"/>
    <mergeCell ref="PXL91:PXY91"/>
    <mergeCell ref="PXZ91:PYM91"/>
    <mergeCell ref="PYN91:PZA91"/>
    <mergeCell ref="PZB91:PZO91"/>
    <mergeCell ref="PUF91:PUS91"/>
    <mergeCell ref="PUT91:PVG91"/>
    <mergeCell ref="PVH91:PVU91"/>
    <mergeCell ref="PVV91:PWI91"/>
    <mergeCell ref="PWJ91:PWW91"/>
    <mergeCell ref="PRN91:PSA91"/>
    <mergeCell ref="PSB91:PSO91"/>
    <mergeCell ref="PSP91:PTC91"/>
    <mergeCell ref="PTD91:PTQ91"/>
    <mergeCell ref="PTR91:PUE91"/>
    <mergeCell ref="POV91:PPI91"/>
    <mergeCell ref="PPJ91:PPW91"/>
    <mergeCell ref="PPX91:PQK91"/>
    <mergeCell ref="PQL91:PQY91"/>
    <mergeCell ref="PQZ91:PRM91"/>
    <mergeCell ref="PMD91:PMQ91"/>
    <mergeCell ref="PMR91:PNE91"/>
    <mergeCell ref="PNF91:PNS91"/>
    <mergeCell ref="PNT91:POG91"/>
    <mergeCell ref="POH91:POU91"/>
    <mergeCell ref="PJL91:PJY91"/>
    <mergeCell ref="PJZ91:PKM91"/>
    <mergeCell ref="PKN91:PLA91"/>
    <mergeCell ref="PLB91:PLO91"/>
    <mergeCell ref="PLP91:PMC91"/>
    <mergeCell ref="PGT91:PHG91"/>
    <mergeCell ref="PHH91:PHU91"/>
    <mergeCell ref="PHV91:PII91"/>
    <mergeCell ref="PIJ91:PIW91"/>
    <mergeCell ref="PIX91:PJK91"/>
    <mergeCell ref="PEB91:PEO91"/>
    <mergeCell ref="PEP91:PFC91"/>
    <mergeCell ref="PFD91:PFQ91"/>
    <mergeCell ref="PFR91:PGE91"/>
    <mergeCell ref="PGF91:PGS91"/>
    <mergeCell ref="PBJ91:PBW91"/>
    <mergeCell ref="PBX91:PCK91"/>
    <mergeCell ref="PCL91:PCY91"/>
    <mergeCell ref="PCZ91:PDM91"/>
    <mergeCell ref="PDN91:PEA91"/>
    <mergeCell ref="OYR91:OZE91"/>
    <mergeCell ref="OZF91:OZS91"/>
    <mergeCell ref="OZT91:PAG91"/>
    <mergeCell ref="PAH91:PAU91"/>
    <mergeCell ref="PAV91:PBI91"/>
    <mergeCell ref="OVZ91:OWM91"/>
    <mergeCell ref="OWN91:OXA91"/>
    <mergeCell ref="OXB91:OXO91"/>
    <mergeCell ref="OXP91:OYC91"/>
    <mergeCell ref="OYD91:OYQ91"/>
    <mergeCell ref="OTH91:OTU91"/>
    <mergeCell ref="OTV91:OUI91"/>
    <mergeCell ref="OUJ91:OUW91"/>
    <mergeCell ref="OUX91:OVK91"/>
    <mergeCell ref="OVL91:OVY91"/>
    <mergeCell ref="OQP91:ORC91"/>
    <mergeCell ref="ORD91:ORQ91"/>
    <mergeCell ref="ORR91:OSE91"/>
    <mergeCell ref="OSF91:OSS91"/>
    <mergeCell ref="OST91:OTG91"/>
    <mergeCell ref="ONX91:OOK91"/>
    <mergeCell ref="OOL91:OOY91"/>
    <mergeCell ref="OOZ91:OPM91"/>
    <mergeCell ref="OPN91:OQA91"/>
    <mergeCell ref="OQB91:OQO91"/>
    <mergeCell ref="OLF91:OLS91"/>
    <mergeCell ref="OLT91:OMG91"/>
    <mergeCell ref="OMH91:OMU91"/>
    <mergeCell ref="OMV91:ONI91"/>
    <mergeCell ref="ONJ91:ONW91"/>
    <mergeCell ref="OIN91:OJA91"/>
    <mergeCell ref="OJB91:OJO91"/>
    <mergeCell ref="OJP91:OKC91"/>
    <mergeCell ref="OKD91:OKQ91"/>
    <mergeCell ref="OKR91:OLE91"/>
    <mergeCell ref="OFV91:OGI91"/>
    <mergeCell ref="OGJ91:OGW91"/>
    <mergeCell ref="OGX91:OHK91"/>
    <mergeCell ref="OHL91:OHY91"/>
    <mergeCell ref="OHZ91:OIM91"/>
    <mergeCell ref="ODD91:ODQ91"/>
    <mergeCell ref="ODR91:OEE91"/>
    <mergeCell ref="OEF91:OES91"/>
    <mergeCell ref="OET91:OFG91"/>
    <mergeCell ref="OFH91:OFU91"/>
    <mergeCell ref="OAL91:OAY91"/>
    <mergeCell ref="OAZ91:OBM91"/>
    <mergeCell ref="OBN91:OCA91"/>
    <mergeCell ref="OCB91:OCO91"/>
    <mergeCell ref="OCP91:ODC91"/>
    <mergeCell ref="NXT91:NYG91"/>
    <mergeCell ref="NYH91:NYU91"/>
    <mergeCell ref="NYV91:NZI91"/>
    <mergeCell ref="NZJ91:NZW91"/>
    <mergeCell ref="NZX91:OAK91"/>
    <mergeCell ref="NVB91:NVO91"/>
    <mergeCell ref="NVP91:NWC91"/>
    <mergeCell ref="NWD91:NWQ91"/>
    <mergeCell ref="NWR91:NXE91"/>
    <mergeCell ref="NXF91:NXS91"/>
    <mergeCell ref="NSJ91:NSW91"/>
    <mergeCell ref="NSX91:NTK91"/>
    <mergeCell ref="NTL91:NTY91"/>
    <mergeCell ref="NTZ91:NUM91"/>
    <mergeCell ref="NUN91:NVA91"/>
    <mergeCell ref="NPR91:NQE91"/>
    <mergeCell ref="NQF91:NQS91"/>
    <mergeCell ref="NQT91:NRG91"/>
    <mergeCell ref="NRH91:NRU91"/>
    <mergeCell ref="NRV91:NSI91"/>
    <mergeCell ref="NMZ91:NNM91"/>
    <mergeCell ref="NNN91:NOA91"/>
    <mergeCell ref="NOB91:NOO91"/>
    <mergeCell ref="NOP91:NPC91"/>
    <mergeCell ref="NPD91:NPQ91"/>
    <mergeCell ref="NKH91:NKU91"/>
    <mergeCell ref="NKV91:NLI91"/>
    <mergeCell ref="NLJ91:NLW91"/>
    <mergeCell ref="NLX91:NMK91"/>
    <mergeCell ref="NML91:NMY91"/>
    <mergeCell ref="NHP91:NIC91"/>
    <mergeCell ref="NID91:NIQ91"/>
    <mergeCell ref="NIR91:NJE91"/>
    <mergeCell ref="NJF91:NJS91"/>
    <mergeCell ref="NJT91:NKG91"/>
    <mergeCell ref="NEX91:NFK91"/>
    <mergeCell ref="NFL91:NFY91"/>
    <mergeCell ref="NFZ91:NGM91"/>
    <mergeCell ref="NGN91:NHA91"/>
    <mergeCell ref="NHB91:NHO91"/>
    <mergeCell ref="NCF91:NCS91"/>
    <mergeCell ref="NCT91:NDG91"/>
    <mergeCell ref="NDH91:NDU91"/>
    <mergeCell ref="NDV91:NEI91"/>
    <mergeCell ref="NEJ91:NEW91"/>
    <mergeCell ref="MZN91:NAA91"/>
    <mergeCell ref="NAB91:NAO91"/>
    <mergeCell ref="NAP91:NBC91"/>
    <mergeCell ref="NBD91:NBQ91"/>
    <mergeCell ref="NBR91:NCE91"/>
    <mergeCell ref="MWV91:MXI91"/>
    <mergeCell ref="MXJ91:MXW91"/>
    <mergeCell ref="MXX91:MYK91"/>
    <mergeCell ref="MYL91:MYY91"/>
    <mergeCell ref="MYZ91:MZM91"/>
    <mergeCell ref="MUD91:MUQ91"/>
    <mergeCell ref="MUR91:MVE91"/>
    <mergeCell ref="MVF91:MVS91"/>
    <mergeCell ref="MVT91:MWG91"/>
    <mergeCell ref="MWH91:MWU91"/>
    <mergeCell ref="MRL91:MRY91"/>
    <mergeCell ref="MRZ91:MSM91"/>
    <mergeCell ref="MSN91:MTA91"/>
    <mergeCell ref="MTB91:MTO91"/>
    <mergeCell ref="MTP91:MUC91"/>
    <mergeCell ref="MOT91:MPG91"/>
    <mergeCell ref="MPH91:MPU91"/>
    <mergeCell ref="MPV91:MQI91"/>
    <mergeCell ref="MQJ91:MQW91"/>
    <mergeCell ref="MQX91:MRK91"/>
    <mergeCell ref="MMB91:MMO91"/>
    <mergeCell ref="MMP91:MNC91"/>
    <mergeCell ref="MND91:MNQ91"/>
    <mergeCell ref="MNR91:MOE91"/>
    <mergeCell ref="MOF91:MOS91"/>
    <mergeCell ref="MJJ91:MJW91"/>
    <mergeCell ref="MJX91:MKK91"/>
    <mergeCell ref="MKL91:MKY91"/>
    <mergeCell ref="MKZ91:MLM91"/>
    <mergeCell ref="MLN91:MMA91"/>
    <mergeCell ref="MGR91:MHE91"/>
    <mergeCell ref="MHF91:MHS91"/>
    <mergeCell ref="MHT91:MIG91"/>
    <mergeCell ref="MIH91:MIU91"/>
    <mergeCell ref="MIV91:MJI91"/>
    <mergeCell ref="MDZ91:MEM91"/>
    <mergeCell ref="MEN91:MFA91"/>
    <mergeCell ref="MFB91:MFO91"/>
    <mergeCell ref="MFP91:MGC91"/>
    <mergeCell ref="MGD91:MGQ91"/>
    <mergeCell ref="MBH91:MBU91"/>
    <mergeCell ref="MBV91:MCI91"/>
    <mergeCell ref="MCJ91:MCW91"/>
    <mergeCell ref="MCX91:MDK91"/>
    <mergeCell ref="MDL91:MDY91"/>
    <mergeCell ref="LYP91:LZC91"/>
    <mergeCell ref="LZD91:LZQ91"/>
    <mergeCell ref="LZR91:MAE91"/>
    <mergeCell ref="MAF91:MAS91"/>
    <mergeCell ref="MAT91:MBG91"/>
    <mergeCell ref="LVX91:LWK91"/>
    <mergeCell ref="LWL91:LWY91"/>
    <mergeCell ref="LWZ91:LXM91"/>
    <mergeCell ref="LXN91:LYA91"/>
    <mergeCell ref="LYB91:LYO91"/>
    <mergeCell ref="LTF91:LTS91"/>
    <mergeCell ref="LTT91:LUG91"/>
    <mergeCell ref="LUH91:LUU91"/>
    <mergeCell ref="LUV91:LVI91"/>
    <mergeCell ref="LVJ91:LVW91"/>
    <mergeCell ref="LQN91:LRA91"/>
    <mergeCell ref="LRB91:LRO91"/>
    <mergeCell ref="LRP91:LSC91"/>
    <mergeCell ref="LSD91:LSQ91"/>
    <mergeCell ref="LSR91:LTE91"/>
    <mergeCell ref="LNV91:LOI91"/>
    <mergeCell ref="LOJ91:LOW91"/>
    <mergeCell ref="LOX91:LPK91"/>
    <mergeCell ref="LPL91:LPY91"/>
    <mergeCell ref="LPZ91:LQM91"/>
    <mergeCell ref="LLD91:LLQ91"/>
    <mergeCell ref="LLR91:LME91"/>
    <mergeCell ref="LMF91:LMS91"/>
    <mergeCell ref="LMT91:LNG91"/>
    <mergeCell ref="LNH91:LNU91"/>
    <mergeCell ref="LIL91:LIY91"/>
    <mergeCell ref="LIZ91:LJM91"/>
    <mergeCell ref="LJN91:LKA91"/>
    <mergeCell ref="LKB91:LKO91"/>
    <mergeCell ref="LKP91:LLC91"/>
    <mergeCell ref="LFT91:LGG91"/>
    <mergeCell ref="LGH91:LGU91"/>
    <mergeCell ref="LGV91:LHI91"/>
    <mergeCell ref="LHJ91:LHW91"/>
    <mergeCell ref="LHX91:LIK91"/>
    <mergeCell ref="LDB91:LDO91"/>
    <mergeCell ref="LDP91:LEC91"/>
    <mergeCell ref="LED91:LEQ91"/>
    <mergeCell ref="LER91:LFE91"/>
    <mergeCell ref="LFF91:LFS91"/>
    <mergeCell ref="LAJ91:LAW91"/>
    <mergeCell ref="LAX91:LBK91"/>
    <mergeCell ref="LBL91:LBY91"/>
    <mergeCell ref="LBZ91:LCM91"/>
    <mergeCell ref="LCN91:LDA91"/>
    <mergeCell ref="KXR91:KYE91"/>
    <mergeCell ref="KYF91:KYS91"/>
    <mergeCell ref="KYT91:KZG91"/>
    <mergeCell ref="KZH91:KZU91"/>
    <mergeCell ref="KZV91:LAI91"/>
    <mergeCell ref="KUZ91:KVM91"/>
    <mergeCell ref="KVN91:KWA91"/>
    <mergeCell ref="KWB91:KWO91"/>
    <mergeCell ref="KWP91:KXC91"/>
    <mergeCell ref="KXD91:KXQ91"/>
    <mergeCell ref="KSH91:KSU91"/>
    <mergeCell ref="KSV91:KTI91"/>
    <mergeCell ref="KTJ91:KTW91"/>
    <mergeCell ref="KTX91:KUK91"/>
    <mergeCell ref="KUL91:KUY91"/>
    <mergeCell ref="KPP91:KQC91"/>
    <mergeCell ref="KQD91:KQQ91"/>
    <mergeCell ref="KQR91:KRE91"/>
    <mergeCell ref="KRF91:KRS91"/>
    <mergeCell ref="KRT91:KSG91"/>
    <mergeCell ref="KMX91:KNK91"/>
    <mergeCell ref="KNL91:KNY91"/>
    <mergeCell ref="KNZ91:KOM91"/>
    <mergeCell ref="KON91:KPA91"/>
    <mergeCell ref="KPB91:KPO91"/>
    <mergeCell ref="KKF91:KKS91"/>
    <mergeCell ref="KKT91:KLG91"/>
    <mergeCell ref="KLH91:KLU91"/>
    <mergeCell ref="KLV91:KMI91"/>
    <mergeCell ref="KMJ91:KMW91"/>
    <mergeCell ref="KHN91:KIA91"/>
    <mergeCell ref="KIB91:KIO91"/>
    <mergeCell ref="KIP91:KJC91"/>
    <mergeCell ref="KJD91:KJQ91"/>
    <mergeCell ref="KJR91:KKE91"/>
    <mergeCell ref="KEV91:KFI91"/>
    <mergeCell ref="KFJ91:KFW91"/>
    <mergeCell ref="KFX91:KGK91"/>
    <mergeCell ref="KGL91:KGY91"/>
    <mergeCell ref="KGZ91:KHM91"/>
    <mergeCell ref="KCD91:KCQ91"/>
    <mergeCell ref="KCR91:KDE91"/>
    <mergeCell ref="KDF91:KDS91"/>
    <mergeCell ref="KDT91:KEG91"/>
    <mergeCell ref="KEH91:KEU91"/>
    <mergeCell ref="JZL91:JZY91"/>
    <mergeCell ref="JZZ91:KAM91"/>
    <mergeCell ref="KAN91:KBA91"/>
    <mergeCell ref="KBB91:KBO91"/>
    <mergeCell ref="KBP91:KCC91"/>
    <mergeCell ref="JWT91:JXG91"/>
    <mergeCell ref="JXH91:JXU91"/>
    <mergeCell ref="JXV91:JYI91"/>
    <mergeCell ref="JYJ91:JYW91"/>
    <mergeCell ref="JYX91:JZK91"/>
    <mergeCell ref="JUB91:JUO91"/>
    <mergeCell ref="JUP91:JVC91"/>
    <mergeCell ref="JVD91:JVQ91"/>
    <mergeCell ref="JVR91:JWE91"/>
    <mergeCell ref="JWF91:JWS91"/>
    <mergeCell ref="JRJ91:JRW91"/>
    <mergeCell ref="JRX91:JSK91"/>
    <mergeCell ref="JSL91:JSY91"/>
    <mergeCell ref="JSZ91:JTM91"/>
    <mergeCell ref="JTN91:JUA91"/>
    <mergeCell ref="JOR91:JPE91"/>
    <mergeCell ref="JPF91:JPS91"/>
    <mergeCell ref="JPT91:JQG91"/>
    <mergeCell ref="JQH91:JQU91"/>
    <mergeCell ref="JQV91:JRI91"/>
    <mergeCell ref="JLZ91:JMM91"/>
    <mergeCell ref="JMN91:JNA91"/>
    <mergeCell ref="JNB91:JNO91"/>
    <mergeCell ref="JNP91:JOC91"/>
    <mergeCell ref="JOD91:JOQ91"/>
    <mergeCell ref="JJH91:JJU91"/>
    <mergeCell ref="JJV91:JKI91"/>
    <mergeCell ref="JKJ91:JKW91"/>
    <mergeCell ref="JKX91:JLK91"/>
    <mergeCell ref="JLL91:JLY91"/>
    <mergeCell ref="JGP91:JHC91"/>
    <mergeCell ref="JHD91:JHQ91"/>
    <mergeCell ref="JHR91:JIE91"/>
    <mergeCell ref="JIF91:JIS91"/>
    <mergeCell ref="JIT91:JJG91"/>
    <mergeCell ref="JDX91:JEK91"/>
    <mergeCell ref="JEL91:JEY91"/>
    <mergeCell ref="JEZ91:JFM91"/>
    <mergeCell ref="JFN91:JGA91"/>
    <mergeCell ref="JGB91:JGO91"/>
    <mergeCell ref="JBF91:JBS91"/>
    <mergeCell ref="JBT91:JCG91"/>
    <mergeCell ref="JCH91:JCU91"/>
    <mergeCell ref="JCV91:JDI91"/>
    <mergeCell ref="JDJ91:JDW91"/>
    <mergeCell ref="IYN91:IZA91"/>
    <mergeCell ref="IZB91:IZO91"/>
    <mergeCell ref="IZP91:JAC91"/>
    <mergeCell ref="JAD91:JAQ91"/>
    <mergeCell ref="JAR91:JBE91"/>
    <mergeCell ref="IVV91:IWI91"/>
    <mergeCell ref="IWJ91:IWW91"/>
    <mergeCell ref="IWX91:IXK91"/>
    <mergeCell ref="IXL91:IXY91"/>
    <mergeCell ref="IXZ91:IYM91"/>
    <mergeCell ref="ITD91:ITQ91"/>
    <mergeCell ref="ITR91:IUE91"/>
    <mergeCell ref="IUF91:IUS91"/>
    <mergeCell ref="IUT91:IVG91"/>
    <mergeCell ref="IVH91:IVU91"/>
    <mergeCell ref="IQL91:IQY91"/>
    <mergeCell ref="IQZ91:IRM91"/>
    <mergeCell ref="IRN91:ISA91"/>
    <mergeCell ref="ISB91:ISO91"/>
    <mergeCell ref="ISP91:ITC91"/>
    <mergeCell ref="INT91:IOG91"/>
    <mergeCell ref="IOH91:IOU91"/>
    <mergeCell ref="IOV91:IPI91"/>
    <mergeCell ref="IPJ91:IPW91"/>
    <mergeCell ref="IPX91:IQK91"/>
    <mergeCell ref="ILB91:ILO91"/>
    <mergeCell ref="ILP91:IMC91"/>
    <mergeCell ref="IMD91:IMQ91"/>
    <mergeCell ref="IMR91:INE91"/>
    <mergeCell ref="INF91:INS91"/>
    <mergeCell ref="IIJ91:IIW91"/>
    <mergeCell ref="IIX91:IJK91"/>
    <mergeCell ref="IJL91:IJY91"/>
    <mergeCell ref="IJZ91:IKM91"/>
    <mergeCell ref="IKN91:ILA91"/>
    <mergeCell ref="IFR91:IGE91"/>
    <mergeCell ref="IGF91:IGS91"/>
    <mergeCell ref="IGT91:IHG91"/>
    <mergeCell ref="IHH91:IHU91"/>
    <mergeCell ref="IHV91:III91"/>
    <mergeCell ref="ICZ91:IDM91"/>
    <mergeCell ref="IDN91:IEA91"/>
    <mergeCell ref="IEB91:IEO91"/>
    <mergeCell ref="IEP91:IFC91"/>
    <mergeCell ref="IFD91:IFQ91"/>
    <mergeCell ref="IAH91:IAU91"/>
    <mergeCell ref="IAV91:IBI91"/>
    <mergeCell ref="IBJ91:IBW91"/>
    <mergeCell ref="IBX91:ICK91"/>
    <mergeCell ref="ICL91:ICY91"/>
    <mergeCell ref="HXP91:HYC91"/>
    <mergeCell ref="HYD91:HYQ91"/>
    <mergeCell ref="HYR91:HZE91"/>
    <mergeCell ref="HZF91:HZS91"/>
    <mergeCell ref="HZT91:IAG91"/>
    <mergeCell ref="HUX91:HVK91"/>
    <mergeCell ref="HVL91:HVY91"/>
    <mergeCell ref="HVZ91:HWM91"/>
    <mergeCell ref="HWN91:HXA91"/>
    <mergeCell ref="HXB91:HXO91"/>
    <mergeCell ref="HSF91:HSS91"/>
    <mergeCell ref="HST91:HTG91"/>
    <mergeCell ref="HTH91:HTU91"/>
    <mergeCell ref="HTV91:HUI91"/>
    <mergeCell ref="HUJ91:HUW91"/>
    <mergeCell ref="HPN91:HQA91"/>
    <mergeCell ref="HQB91:HQO91"/>
    <mergeCell ref="HQP91:HRC91"/>
    <mergeCell ref="HRD91:HRQ91"/>
    <mergeCell ref="HRR91:HSE91"/>
    <mergeCell ref="HMV91:HNI91"/>
    <mergeCell ref="HNJ91:HNW91"/>
    <mergeCell ref="HNX91:HOK91"/>
    <mergeCell ref="HOL91:HOY91"/>
    <mergeCell ref="HOZ91:HPM91"/>
    <mergeCell ref="HKD91:HKQ91"/>
    <mergeCell ref="HKR91:HLE91"/>
    <mergeCell ref="HLF91:HLS91"/>
    <mergeCell ref="HLT91:HMG91"/>
    <mergeCell ref="HMH91:HMU91"/>
    <mergeCell ref="HHL91:HHY91"/>
    <mergeCell ref="HHZ91:HIM91"/>
    <mergeCell ref="HIN91:HJA91"/>
    <mergeCell ref="HJB91:HJO91"/>
    <mergeCell ref="HJP91:HKC91"/>
    <mergeCell ref="HET91:HFG91"/>
    <mergeCell ref="HFH91:HFU91"/>
    <mergeCell ref="HFV91:HGI91"/>
    <mergeCell ref="HGJ91:HGW91"/>
    <mergeCell ref="HGX91:HHK91"/>
    <mergeCell ref="HCB91:HCO91"/>
    <mergeCell ref="HCP91:HDC91"/>
    <mergeCell ref="HDD91:HDQ91"/>
    <mergeCell ref="HDR91:HEE91"/>
    <mergeCell ref="HEF91:HES91"/>
    <mergeCell ref="GZJ91:GZW91"/>
    <mergeCell ref="GZX91:HAK91"/>
    <mergeCell ref="HAL91:HAY91"/>
    <mergeCell ref="HAZ91:HBM91"/>
    <mergeCell ref="HBN91:HCA91"/>
    <mergeCell ref="GWR91:GXE91"/>
    <mergeCell ref="GXF91:GXS91"/>
    <mergeCell ref="GXT91:GYG91"/>
    <mergeCell ref="GYH91:GYU91"/>
    <mergeCell ref="GYV91:GZI91"/>
    <mergeCell ref="GTZ91:GUM91"/>
    <mergeCell ref="GUN91:GVA91"/>
    <mergeCell ref="GVB91:GVO91"/>
    <mergeCell ref="GVP91:GWC91"/>
    <mergeCell ref="GWD91:GWQ91"/>
    <mergeCell ref="GRH91:GRU91"/>
    <mergeCell ref="GRV91:GSI91"/>
    <mergeCell ref="GSJ91:GSW91"/>
    <mergeCell ref="GSX91:GTK91"/>
    <mergeCell ref="GTL91:GTY91"/>
    <mergeCell ref="GOP91:GPC91"/>
    <mergeCell ref="GPD91:GPQ91"/>
    <mergeCell ref="GPR91:GQE91"/>
    <mergeCell ref="GQF91:GQS91"/>
    <mergeCell ref="GQT91:GRG91"/>
    <mergeCell ref="GLX91:GMK91"/>
    <mergeCell ref="GML91:GMY91"/>
    <mergeCell ref="GMZ91:GNM91"/>
    <mergeCell ref="GNN91:GOA91"/>
    <mergeCell ref="GOB91:GOO91"/>
    <mergeCell ref="GJF91:GJS91"/>
    <mergeCell ref="GJT91:GKG91"/>
    <mergeCell ref="GKH91:GKU91"/>
    <mergeCell ref="GKV91:GLI91"/>
    <mergeCell ref="GLJ91:GLW91"/>
    <mergeCell ref="GGN91:GHA91"/>
    <mergeCell ref="GHB91:GHO91"/>
    <mergeCell ref="GHP91:GIC91"/>
    <mergeCell ref="GID91:GIQ91"/>
    <mergeCell ref="GIR91:GJE91"/>
    <mergeCell ref="GDV91:GEI91"/>
    <mergeCell ref="GEJ91:GEW91"/>
    <mergeCell ref="GEX91:GFK91"/>
    <mergeCell ref="GFL91:GFY91"/>
    <mergeCell ref="GFZ91:GGM91"/>
    <mergeCell ref="GBD91:GBQ91"/>
    <mergeCell ref="GBR91:GCE91"/>
    <mergeCell ref="GCF91:GCS91"/>
    <mergeCell ref="GCT91:GDG91"/>
    <mergeCell ref="GDH91:GDU91"/>
    <mergeCell ref="FYL91:FYY91"/>
    <mergeCell ref="FYZ91:FZM91"/>
    <mergeCell ref="FZN91:GAA91"/>
    <mergeCell ref="GAB91:GAO91"/>
    <mergeCell ref="GAP91:GBC91"/>
    <mergeCell ref="FVT91:FWG91"/>
    <mergeCell ref="FWH91:FWU91"/>
    <mergeCell ref="FWV91:FXI91"/>
    <mergeCell ref="FXJ91:FXW91"/>
    <mergeCell ref="FXX91:FYK91"/>
    <mergeCell ref="FTB91:FTO91"/>
    <mergeCell ref="FTP91:FUC91"/>
    <mergeCell ref="FUD91:FUQ91"/>
    <mergeCell ref="FUR91:FVE91"/>
    <mergeCell ref="FVF91:FVS91"/>
    <mergeCell ref="FQJ91:FQW91"/>
    <mergeCell ref="FQX91:FRK91"/>
    <mergeCell ref="FRL91:FRY91"/>
    <mergeCell ref="FRZ91:FSM91"/>
    <mergeCell ref="FSN91:FTA91"/>
    <mergeCell ref="FNR91:FOE91"/>
    <mergeCell ref="FOF91:FOS91"/>
    <mergeCell ref="FOT91:FPG91"/>
    <mergeCell ref="FPH91:FPU91"/>
    <mergeCell ref="FPV91:FQI91"/>
    <mergeCell ref="FKZ91:FLM91"/>
    <mergeCell ref="FLN91:FMA91"/>
    <mergeCell ref="FMB91:FMO91"/>
    <mergeCell ref="FMP91:FNC91"/>
    <mergeCell ref="FND91:FNQ91"/>
    <mergeCell ref="FIH91:FIU91"/>
    <mergeCell ref="FIV91:FJI91"/>
    <mergeCell ref="FJJ91:FJW91"/>
    <mergeCell ref="FJX91:FKK91"/>
    <mergeCell ref="FKL91:FKY91"/>
    <mergeCell ref="FFP91:FGC91"/>
    <mergeCell ref="FGD91:FGQ91"/>
    <mergeCell ref="FGR91:FHE91"/>
    <mergeCell ref="FHF91:FHS91"/>
    <mergeCell ref="FHT91:FIG91"/>
    <mergeCell ref="FCX91:FDK91"/>
    <mergeCell ref="FDL91:FDY91"/>
    <mergeCell ref="FDZ91:FEM91"/>
    <mergeCell ref="FEN91:FFA91"/>
    <mergeCell ref="FFB91:FFO91"/>
    <mergeCell ref="FAF91:FAS91"/>
    <mergeCell ref="FAT91:FBG91"/>
    <mergeCell ref="FBH91:FBU91"/>
    <mergeCell ref="FBV91:FCI91"/>
    <mergeCell ref="FCJ91:FCW91"/>
    <mergeCell ref="EXN91:EYA91"/>
    <mergeCell ref="EYB91:EYO91"/>
    <mergeCell ref="EYP91:EZC91"/>
    <mergeCell ref="EZD91:EZQ91"/>
    <mergeCell ref="EZR91:FAE91"/>
    <mergeCell ref="EUV91:EVI91"/>
    <mergeCell ref="EVJ91:EVW91"/>
    <mergeCell ref="EVX91:EWK91"/>
    <mergeCell ref="EWL91:EWY91"/>
    <mergeCell ref="EWZ91:EXM91"/>
    <mergeCell ref="ESD91:ESQ91"/>
    <mergeCell ref="ESR91:ETE91"/>
    <mergeCell ref="ETF91:ETS91"/>
    <mergeCell ref="ETT91:EUG91"/>
    <mergeCell ref="EUH91:EUU91"/>
    <mergeCell ref="EPL91:EPY91"/>
    <mergeCell ref="EPZ91:EQM91"/>
    <mergeCell ref="EQN91:ERA91"/>
    <mergeCell ref="ERB91:ERO91"/>
    <mergeCell ref="ERP91:ESC91"/>
    <mergeCell ref="EMT91:ENG91"/>
    <mergeCell ref="ENH91:ENU91"/>
    <mergeCell ref="ENV91:EOI91"/>
    <mergeCell ref="EOJ91:EOW91"/>
    <mergeCell ref="EOX91:EPK91"/>
    <mergeCell ref="EKB91:EKO91"/>
    <mergeCell ref="EKP91:ELC91"/>
    <mergeCell ref="ELD91:ELQ91"/>
    <mergeCell ref="ELR91:EME91"/>
    <mergeCell ref="EMF91:EMS91"/>
    <mergeCell ref="EHJ91:EHW91"/>
    <mergeCell ref="EHX91:EIK91"/>
    <mergeCell ref="EIL91:EIY91"/>
    <mergeCell ref="EIZ91:EJM91"/>
    <mergeCell ref="EJN91:EKA91"/>
    <mergeCell ref="EER91:EFE91"/>
    <mergeCell ref="EFF91:EFS91"/>
    <mergeCell ref="EFT91:EGG91"/>
    <mergeCell ref="EGH91:EGU91"/>
    <mergeCell ref="EGV91:EHI91"/>
    <mergeCell ref="EBZ91:ECM91"/>
    <mergeCell ref="ECN91:EDA91"/>
    <mergeCell ref="EDB91:EDO91"/>
    <mergeCell ref="EDP91:EEC91"/>
    <mergeCell ref="EED91:EEQ91"/>
    <mergeCell ref="DZH91:DZU91"/>
    <mergeCell ref="DZV91:EAI91"/>
    <mergeCell ref="EAJ91:EAW91"/>
    <mergeCell ref="EAX91:EBK91"/>
    <mergeCell ref="EBL91:EBY91"/>
    <mergeCell ref="DWP91:DXC91"/>
    <mergeCell ref="DXD91:DXQ91"/>
    <mergeCell ref="DXR91:DYE91"/>
    <mergeCell ref="DYF91:DYS91"/>
    <mergeCell ref="DYT91:DZG91"/>
    <mergeCell ref="DTX91:DUK91"/>
    <mergeCell ref="DUL91:DUY91"/>
    <mergeCell ref="DUZ91:DVM91"/>
    <mergeCell ref="DVN91:DWA91"/>
    <mergeCell ref="DWB91:DWO91"/>
    <mergeCell ref="DRF91:DRS91"/>
    <mergeCell ref="DRT91:DSG91"/>
    <mergeCell ref="DSH91:DSU91"/>
    <mergeCell ref="DSV91:DTI91"/>
    <mergeCell ref="DTJ91:DTW91"/>
    <mergeCell ref="DON91:DPA91"/>
    <mergeCell ref="DPB91:DPO91"/>
    <mergeCell ref="DPP91:DQC91"/>
    <mergeCell ref="DQD91:DQQ91"/>
    <mergeCell ref="DQR91:DRE91"/>
    <mergeCell ref="DLV91:DMI91"/>
    <mergeCell ref="DMJ91:DMW91"/>
    <mergeCell ref="DMX91:DNK91"/>
    <mergeCell ref="DNL91:DNY91"/>
    <mergeCell ref="DNZ91:DOM91"/>
    <mergeCell ref="DJD91:DJQ91"/>
    <mergeCell ref="DJR91:DKE91"/>
    <mergeCell ref="DKF91:DKS91"/>
    <mergeCell ref="DKT91:DLG91"/>
    <mergeCell ref="DLH91:DLU91"/>
    <mergeCell ref="DGL91:DGY91"/>
    <mergeCell ref="DGZ91:DHM91"/>
    <mergeCell ref="DHN91:DIA91"/>
    <mergeCell ref="DIB91:DIO91"/>
    <mergeCell ref="DIP91:DJC91"/>
    <mergeCell ref="DDT91:DEG91"/>
    <mergeCell ref="DEH91:DEU91"/>
    <mergeCell ref="DEV91:DFI91"/>
    <mergeCell ref="DFJ91:DFW91"/>
    <mergeCell ref="DFX91:DGK91"/>
    <mergeCell ref="DBB91:DBO91"/>
    <mergeCell ref="DBP91:DCC91"/>
    <mergeCell ref="DCD91:DCQ91"/>
    <mergeCell ref="DCR91:DDE91"/>
    <mergeCell ref="DDF91:DDS91"/>
    <mergeCell ref="CYJ91:CYW91"/>
    <mergeCell ref="CYX91:CZK91"/>
    <mergeCell ref="CZL91:CZY91"/>
    <mergeCell ref="CZZ91:DAM91"/>
    <mergeCell ref="DAN91:DBA91"/>
    <mergeCell ref="CVR91:CWE91"/>
    <mergeCell ref="CWF91:CWS91"/>
    <mergeCell ref="CWT91:CXG91"/>
    <mergeCell ref="CXH91:CXU91"/>
    <mergeCell ref="CXV91:CYI91"/>
    <mergeCell ref="CSZ91:CTM91"/>
    <mergeCell ref="CTN91:CUA91"/>
    <mergeCell ref="CUB91:CUO91"/>
    <mergeCell ref="CUP91:CVC91"/>
    <mergeCell ref="CVD91:CVQ91"/>
    <mergeCell ref="CQH91:CQU91"/>
    <mergeCell ref="CQV91:CRI91"/>
    <mergeCell ref="CRJ91:CRW91"/>
    <mergeCell ref="CRX91:CSK91"/>
    <mergeCell ref="CSL91:CSY91"/>
    <mergeCell ref="CNP91:COC91"/>
    <mergeCell ref="COD91:COQ91"/>
    <mergeCell ref="COR91:CPE91"/>
    <mergeCell ref="CPF91:CPS91"/>
    <mergeCell ref="CPT91:CQG91"/>
    <mergeCell ref="CKX91:CLK91"/>
    <mergeCell ref="CLL91:CLY91"/>
    <mergeCell ref="CLZ91:CMM91"/>
    <mergeCell ref="CMN91:CNA91"/>
    <mergeCell ref="CNB91:CNO91"/>
    <mergeCell ref="CIF91:CIS91"/>
    <mergeCell ref="CIT91:CJG91"/>
    <mergeCell ref="CJH91:CJU91"/>
    <mergeCell ref="CJV91:CKI91"/>
    <mergeCell ref="CKJ91:CKW91"/>
    <mergeCell ref="CFN91:CGA91"/>
    <mergeCell ref="CGB91:CGO91"/>
    <mergeCell ref="CGP91:CHC91"/>
    <mergeCell ref="CHD91:CHQ91"/>
    <mergeCell ref="CHR91:CIE91"/>
    <mergeCell ref="CCV91:CDI91"/>
    <mergeCell ref="CDJ91:CDW91"/>
    <mergeCell ref="CDX91:CEK91"/>
    <mergeCell ref="CEL91:CEY91"/>
    <mergeCell ref="CEZ91:CFM91"/>
    <mergeCell ref="CAD91:CAQ91"/>
    <mergeCell ref="CAR91:CBE91"/>
    <mergeCell ref="CBF91:CBS91"/>
    <mergeCell ref="CBT91:CCG91"/>
    <mergeCell ref="CCH91:CCU91"/>
    <mergeCell ref="BXL91:BXY91"/>
    <mergeCell ref="BXZ91:BYM91"/>
    <mergeCell ref="BYN91:BZA91"/>
    <mergeCell ref="BZB91:BZO91"/>
    <mergeCell ref="BZP91:CAC91"/>
    <mergeCell ref="BUT91:BVG91"/>
    <mergeCell ref="BVH91:BVU91"/>
    <mergeCell ref="BVV91:BWI91"/>
    <mergeCell ref="BWJ91:BWW91"/>
    <mergeCell ref="BWX91:BXK91"/>
    <mergeCell ref="BSB91:BSO91"/>
    <mergeCell ref="BSP91:BTC91"/>
    <mergeCell ref="BTD91:BTQ91"/>
    <mergeCell ref="BTR91:BUE91"/>
    <mergeCell ref="BUF91:BUS91"/>
    <mergeCell ref="BPJ91:BPW91"/>
    <mergeCell ref="BPX91:BQK91"/>
    <mergeCell ref="BQL91:BQY91"/>
    <mergeCell ref="BQZ91:BRM91"/>
    <mergeCell ref="BRN91:BSA91"/>
    <mergeCell ref="BMR91:BNE91"/>
    <mergeCell ref="BNF91:BNS91"/>
    <mergeCell ref="BNT91:BOG91"/>
    <mergeCell ref="BOH91:BOU91"/>
    <mergeCell ref="BOV91:BPI91"/>
    <mergeCell ref="BJZ91:BKM91"/>
    <mergeCell ref="BKN91:BLA91"/>
    <mergeCell ref="BLB91:BLO91"/>
    <mergeCell ref="BLP91:BMC91"/>
    <mergeCell ref="BMD91:BMQ91"/>
    <mergeCell ref="BHH91:BHU91"/>
    <mergeCell ref="BHV91:BII91"/>
    <mergeCell ref="BIJ91:BIW91"/>
    <mergeCell ref="BIX91:BJK91"/>
    <mergeCell ref="BJL91:BJY91"/>
    <mergeCell ref="BEP91:BFC91"/>
    <mergeCell ref="BFD91:BFQ91"/>
    <mergeCell ref="BFR91:BGE91"/>
    <mergeCell ref="BGF91:BGS91"/>
    <mergeCell ref="BGT91:BHG91"/>
    <mergeCell ref="BBX91:BCK91"/>
    <mergeCell ref="BCL91:BCY91"/>
    <mergeCell ref="BCZ91:BDM91"/>
    <mergeCell ref="BDN91:BEA91"/>
    <mergeCell ref="BEB91:BEO91"/>
    <mergeCell ref="AZF91:AZS91"/>
    <mergeCell ref="AZT91:BAG91"/>
    <mergeCell ref="BAH91:BAU91"/>
    <mergeCell ref="BAV91:BBI91"/>
    <mergeCell ref="BBJ91:BBW91"/>
    <mergeCell ref="AWN91:AXA91"/>
    <mergeCell ref="AXB91:AXO91"/>
    <mergeCell ref="AXP91:AYC91"/>
    <mergeCell ref="AYD91:AYQ91"/>
    <mergeCell ref="AYR91:AZE91"/>
    <mergeCell ref="ATV91:AUI91"/>
    <mergeCell ref="AUJ91:AUW91"/>
    <mergeCell ref="AUX91:AVK91"/>
    <mergeCell ref="AVL91:AVY91"/>
    <mergeCell ref="AVZ91:AWM91"/>
    <mergeCell ref="ARD91:ARQ91"/>
    <mergeCell ref="ARR91:ASE91"/>
    <mergeCell ref="ASF91:ASS91"/>
    <mergeCell ref="AST91:ATG91"/>
    <mergeCell ref="ATH91:ATU91"/>
    <mergeCell ref="AOL91:AOY91"/>
    <mergeCell ref="AOZ91:APM91"/>
    <mergeCell ref="APN91:AQA91"/>
    <mergeCell ref="AQB91:AQO91"/>
    <mergeCell ref="AQP91:ARC91"/>
    <mergeCell ref="ALT91:AMG91"/>
    <mergeCell ref="AMH91:AMU91"/>
    <mergeCell ref="AMV91:ANI91"/>
    <mergeCell ref="ANJ91:ANW91"/>
    <mergeCell ref="ANX91:AOK91"/>
    <mergeCell ref="AJB91:AJO91"/>
    <mergeCell ref="AJP91:AKC91"/>
    <mergeCell ref="AKD91:AKQ91"/>
    <mergeCell ref="AKR91:ALE91"/>
    <mergeCell ref="ALF91:ALS91"/>
    <mergeCell ref="AGJ91:AGW91"/>
    <mergeCell ref="AGX91:AHK91"/>
    <mergeCell ref="AHL91:AHY91"/>
    <mergeCell ref="AHZ91:AIM91"/>
    <mergeCell ref="AIN91:AJA91"/>
    <mergeCell ref="ADR91:AEE91"/>
    <mergeCell ref="AEF91:AES91"/>
    <mergeCell ref="AET91:AFG91"/>
    <mergeCell ref="AFH91:AFU91"/>
    <mergeCell ref="AFV91:AGI91"/>
    <mergeCell ref="AAZ91:ABM91"/>
    <mergeCell ref="ABN91:ACA91"/>
    <mergeCell ref="ACB91:ACO91"/>
    <mergeCell ref="ACP91:ADC91"/>
    <mergeCell ref="ADD91:ADQ91"/>
    <mergeCell ref="JF91:JS91"/>
    <mergeCell ref="JT91:KG91"/>
    <mergeCell ref="KH91:KU91"/>
    <mergeCell ref="FL91:FY91"/>
    <mergeCell ref="FZ91:GM91"/>
    <mergeCell ref="GN91:HA91"/>
    <mergeCell ref="HB91:HO91"/>
    <mergeCell ref="HP91:IC91"/>
    <mergeCell ref="YH91:YU91"/>
    <mergeCell ref="YV91:ZI91"/>
    <mergeCell ref="ZJ91:ZW91"/>
    <mergeCell ref="ZX91:AAK91"/>
    <mergeCell ref="AAL91:AAY91"/>
    <mergeCell ref="VP91:WC91"/>
    <mergeCell ref="WD91:WQ91"/>
    <mergeCell ref="WR91:XE91"/>
    <mergeCell ref="XF91:XS91"/>
    <mergeCell ref="XT91:YG91"/>
    <mergeCell ref="SX91:TK91"/>
    <mergeCell ref="TL91:TY91"/>
    <mergeCell ref="TZ91:UM91"/>
    <mergeCell ref="UN91:VA91"/>
    <mergeCell ref="VB91:VO91"/>
    <mergeCell ref="QF91:QS91"/>
    <mergeCell ref="QT91:RG91"/>
    <mergeCell ref="RH91:RU91"/>
    <mergeCell ref="RV91:SI91"/>
    <mergeCell ref="SJ91:SW91"/>
    <mergeCell ref="XDJ89:XDW89"/>
    <mergeCell ref="XDX89:XEK89"/>
    <mergeCell ref="XEL89:XEO89"/>
    <mergeCell ref="O91:AA91"/>
    <mergeCell ref="AB91:AO91"/>
    <mergeCell ref="AP91:BC91"/>
    <mergeCell ref="BD91:BQ91"/>
    <mergeCell ref="BR91:CE91"/>
    <mergeCell ref="CF91:CS91"/>
    <mergeCell ref="CT91:DG91"/>
    <mergeCell ref="DH91:DU91"/>
    <mergeCell ref="DV91:EI91"/>
    <mergeCell ref="EJ91:EW91"/>
    <mergeCell ref="EX91:FK91"/>
    <mergeCell ref="XAR89:XBE89"/>
    <mergeCell ref="XBF89:XBS89"/>
    <mergeCell ref="XBT89:XCG89"/>
    <mergeCell ref="XCH89:XCU89"/>
    <mergeCell ref="XCV89:XDI89"/>
    <mergeCell ref="WXZ89:WYM89"/>
    <mergeCell ref="WYN89:WZA89"/>
    <mergeCell ref="WZB89:WZO89"/>
    <mergeCell ref="WZP89:XAC89"/>
    <mergeCell ref="XAD89:XAQ89"/>
    <mergeCell ref="WVH89:WVU89"/>
    <mergeCell ref="WVV89:WWI89"/>
    <mergeCell ref="WWJ89:WWW89"/>
    <mergeCell ref="WWX89:WXK89"/>
    <mergeCell ref="WXL89:WXY89"/>
    <mergeCell ref="WSP89:WTC89"/>
    <mergeCell ref="WTD89:WTQ89"/>
    <mergeCell ref="NN91:OA91"/>
    <mergeCell ref="WTR89:WUE89"/>
    <mergeCell ref="WUF89:WUS89"/>
    <mergeCell ref="WUT89:WVG89"/>
    <mergeCell ref="WPX89:WQK89"/>
    <mergeCell ref="WQL89:WQY89"/>
    <mergeCell ref="WQZ89:WRM89"/>
    <mergeCell ref="WRN89:WSA89"/>
    <mergeCell ref="WSB89:WSO89"/>
    <mergeCell ref="WNF89:WNS89"/>
    <mergeCell ref="WNT89:WOG89"/>
    <mergeCell ref="WOH89:WOU89"/>
    <mergeCell ref="WOV89:WPI89"/>
    <mergeCell ref="WPJ89:WPW89"/>
    <mergeCell ref="WKN89:WLA89"/>
    <mergeCell ref="WLB89:WLO89"/>
    <mergeCell ref="WLP89:WMC89"/>
    <mergeCell ref="WMD89:WMQ89"/>
    <mergeCell ref="WMR89:WNE89"/>
    <mergeCell ref="WHV89:WII89"/>
    <mergeCell ref="WIJ89:WIW89"/>
    <mergeCell ref="WIX89:WJK89"/>
    <mergeCell ref="WJL89:WJY89"/>
    <mergeCell ref="WJZ89:WKM89"/>
    <mergeCell ref="WFD89:WFQ89"/>
    <mergeCell ref="WFR89:WGE89"/>
    <mergeCell ref="WGF89:WGS89"/>
    <mergeCell ref="WGT89:WHG89"/>
    <mergeCell ref="WHH89:WHU89"/>
    <mergeCell ref="WCL89:WCY89"/>
    <mergeCell ref="WCZ89:WDM89"/>
    <mergeCell ref="WDN89:WEA89"/>
    <mergeCell ref="WEB89:WEO89"/>
    <mergeCell ref="WEP89:WFC89"/>
    <mergeCell ref="VZT89:WAG89"/>
    <mergeCell ref="WAH89:WAU89"/>
    <mergeCell ref="WAV89:WBI89"/>
    <mergeCell ref="WBJ89:WBW89"/>
    <mergeCell ref="WBX89:WCK89"/>
    <mergeCell ref="VXB89:VXO89"/>
    <mergeCell ref="VXP89:VYC89"/>
    <mergeCell ref="VYD89:VYQ89"/>
    <mergeCell ref="VYR89:VZE89"/>
    <mergeCell ref="VZF89:VZS89"/>
    <mergeCell ref="VUJ89:VUW89"/>
    <mergeCell ref="VUX89:VVK89"/>
    <mergeCell ref="VVL89:VVY89"/>
    <mergeCell ref="VVZ89:VWM89"/>
    <mergeCell ref="VWN89:VXA89"/>
    <mergeCell ref="VRR89:VSE89"/>
    <mergeCell ref="VSF89:VSS89"/>
    <mergeCell ref="VST89:VTG89"/>
    <mergeCell ref="VTH89:VTU89"/>
    <mergeCell ref="VTV89:VUI89"/>
    <mergeCell ref="VOZ89:VPM89"/>
    <mergeCell ref="VPN89:VQA89"/>
    <mergeCell ref="VQB89:VQO89"/>
    <mergeCell ref="VQP89:VRC89"/>
    <mergeCell ref="VRD89:VRQ89"/>
    <mergeCell ref="VMH89:VMU89"/>
    <mergeCell ref="VMV89:VNI89"/>
    <mergeCell ref="VNJ89:VNW89"/>
    <mergeCell ref="VNX89:VOK89"/>
    <mergeCell ref="VOL89:VOY89"/>
    <mergeCell ref="VJP89:VKC89"/>
    <mergeCell ref="VKD89:VKQ89"/>
    <mergeCell ref="VKR89:VLE89"/>
    <mergeCell ref="VLF89:VLS89"/>
    <mergeCell ref="VLT89:VMG89"/>
    <mergeCell ref="VGX89:VHK89"/>
    <mergeCell ref="VHL89:VHY89"/>
    <mergeCell ref="VHZ89:VIM89"/>
    <mergeCell ref="VIN89:VJA89"/>
    <mergeCell ref="VJB89:VJO89"/>
    <mergeCell ref="VEF89:VES89"/>
    <mergeCell ref="VET89:VFG89"/>
    <mergeCell ref="VFH89:VFU89"/>
    <mergeCell ref="VFV89:VGI89"/>
    <mergeCell ref="VGJ89:VGW89"/>
    <mergeCell ref="VBN89:VCA89"/>
    <mergeCell ref="VCB89:VCO89"/>
    <mergeCell ref="VCP89:VDC89"/>
    <mergeCell ref="VDD89:VDQ89"/>
    <mergeCell ref="VDR89:VEE89"/>
    <mergeCell ref="UYV89:UZI89"/>
    <mergeCell ref="UZJ89:UZW89"/>
    <mergeCell ref="UZX89:VAK89"/>
    <mergeCell ref="VAL89:VAY89"/>
    <mergeCell ref="VAZ89:VBM89"/>
    <mergeCell ref="UWD89:UWQ89"/>
    <mergeCell ref="UWR89:UXE89"/>
    <mergeCell ref="UXF89:UXS89"/>
    <mergeCell ref="UXT89:UYG89"/>
    <mergeCell ref="UYH89:UYU89"/>
    <mergeCell ref="UTL89:UTY89"/>
    <mergeCell ref="UTZ89:UUM89"/>
    <mergeCell ref="UUN89:UVA89"/>
    <mergeCell ref="UVB89:UVO89"/>
    <mergeCell ref="UVP89:UWC89"/>
    <mergeCell ref="UQT89:URG89"/>
    <mergeCell ref="URH89:URU89"/>
    <mergeCell ref="URV89:USI89"/>
    <mergeCell ref="USJ89:USW89"/>
    <mergeCell ref="USX89:UTK89"/>
    <mergeCell ref="UOB89:UOO89"/>
    <mergeCell ref="UOP89:UPC89"/>
    <mergeCell ref="UPD89:UPQ89"/>
    <mergeCell ref="UPR89:UQE89"/>
    <mergeCell ref="UQF89:UQS89"/>
    <mergeCell ref="ULJ89:ULW89"/>
    <mergeCell ref="ULX89:UMK89"/>
    <mergeCell ref="UML89:UMY89"/>
    <mergeCell ref="UMZ89:UNM89"/>
    <mergeCell ref="UNN89:UOA89"/>
    <mergeCell ref="UIR89:UJE89"/>
    <mergeCell ref="UJF89:UJS89"/>
    <mergeCell ref="UJT89:UKG89"/>
    <mergeCell ref="UKH89:UKU89"/>
    <mergeCell ref="UKV89:ULI89"/>
    <mergeCell ref="UFZ89:UGM89"/>
    <mergeCell ref="UGN89:UHA89"/>
    <mergeCell ref="UHB89:UHO89"/>
    <mergeCell ref="UHP89:UIC89"/>
    <mergeCell ref="UID89:UIQ89"/>
    <mergeCell ref="UDH89:UDU89"/>
    <mergeCell ref="UDV89:UEI89"/>
    <mergeCell ref="UEJ89:UEW89"/>
    <mergeCell ref="UEX89:UFK89"/>
    <mergeCell ref="UFL89:UFY89"/>
    <mergeCell ref="UAP89:UBC89"/>
    <mergeCell ref="UBD89:UBQ89"/>
    <mergeCell ref="UBR89:UCE89"/>
    <mergeCell ref="UCF89:UCS89"/>
    <mergeCell ref="UCT89:UDG89"/>
    <mergeCell ref="TXX89:TYK89"/>
    <mergeCell ref="TYL89:TYY89"/>
    <mergeCell ref="TYZ89:TZM89"/>
    <mergeCell ref="TZN89:UAA89"/>
    <mergeCell ref="UAB89:UAO89"/>
    <mergeCell ref="TVF89:TVS89"/>
    <mergeCell ref="TVT89:TWG89"/>
    <mergeCell ref="TWH89:TWU89"/>
    <mergeCell ref="TWV89:TXI89"/>
    <mergeCell ref="TXJ89:TXW89"/>
    <mergeCell ref="TSN89:TTA89"/>
    <mergeCell ref="TTB89:TTO89"/>
    <mergeCell ref="TTP89:TUC89"/>
    <mergeCell ref="TUD89:TUQ89"/>
    <mergeCell ref="TUR89:TVE89"/>
    <mergeCell ref="TPV89:TQI89"/>
    <mergeCell ref="TQJ89:TQW89"/>
    <mergeCell ref="TQX89:TRK89"/>
    <mergeCell ref="TRL89:TRY89"/>
    <mergeCell ref="TRZ89:TSM89"/>
    <mergeCell ref="TND89:TNQ89"/>
    <mergeCell ref="TNR89:TOE89"/>
    <mergeCell ref="TOF89:TOS89"/>
    <mergeCell ref="TOT89:TPG89"/>
    <mergeCell ref="TPH89:TPU89"/>
    <mergeCell ref="TKL89:TKY89"/>
    <mergeCell ref="TKZ89:TLM89"/>
    <mergeCell ref="TLN89:TMA89"/>
    <mergeCell ref="TMB89:TMO89"/>
    <mergeCell ref="TMP89:TNC89"/>
    <mergeCell ref="THT89:TIG89"/>
    <mergeCell ref="TIH89:TIU89"/>
    <mergeCell ref="TIV89:TJI89"/>
    <mergeCell ref="TJJ89:TJW89"/>
    <mergeCell ref="TJX89:TKK89"/>
    <mergeCell ref="TFB89:TFO89"/>
    <mergeCell ref="TFP89:TGC89"/>
    <mergeCell ref="TGD89:TGQ89"/>
    <mergeCell ref="TGR89:THE89"/>
    <mergeCell ref="THF89:THS89"/>
    <mergeCell ref="TCJ89:TCW89"/>
    <mergeCell ref="TCX89:TDK89"/>
    <mergeCell ref="TDL89:TDY89"/>
    <mergeCell ref="TDZ89:TEM89"/>
    <mergeCell ref="TEN89:TFA89"/>
    <mergeCell ref="SZR89:TAE89"/>
    <mergeCell ref="TAF89:TAS89"/>
    <mergeCell ref="TAT89:TBG89"/>
    <mergeCell ref="TBH89:TBU89"/>
    <mergeCell ref="TBV89:TCI89"/>
    <mergeCell ref="SWZ89:SXM89"/>
    <mergeCell ref="SXN89:SYA89"/>
    <mergeCell ref="SYB89:SYO89"/>
    <mergeCell ref="SYP89:SZC89"/>
    <mergeCell ref="SZD89:SZQ89"/>
    <mergeCell ref="SUH89:SUU89"/>
    <mergeCell ref="SUV89:SVI89"/>
    <mergeCell ref="SVJ89:SVW89"/>
    <mergeCell ref="SVX89:SWK89"/>
    <mergeCell ref="SWL89:SWY89"/>
    <mergeCell ref="SRP89:SSC89"/>
    <mergeCell ref="SSD89:SSQ89"/>
    <mergeCell ref="SSR89:STE89"/>
    <mergeCell ref="STF89:STS89"/>
    <mergeCell ref="STT89:SUG89"/>
    <mergeCell ref="SOX89:SPK89"/>
    <mergeCell ref="SPL89:SPY89"/>
    <mergeCell ref="SPZ89:SQM89"/>
    <mergeCell ref="SQN89:SRA89"/>
    <mergeCell ref="SRB89:SRO89"/>
    <mergeCell ref="SMF89:SMS89"/>
    <mergeCell ref="SMT89:SNG89"/>
    <mergeCell ref="SNH89:SNU89"/>
    <mergeCell ref="SNV89:SOI89"/>
    <mergeCell ref="SOJ89:SOW89"/>
    <mergeCell ref="SJN89:SKA89"/>
    <mergeCell ref="SKB89:SKO89"/>
    <mergeCell ref="SKP89:SLC89"/>
    <mergeCell ref="SLD89:SLQ89"/>
    <mergeCell ref="SLR89:SME89"/>
    <mergeCell ref="SGV89:SHI89"/>
    <mergeCell ref="SHJ89:SHW89"/>
    <mergeCell ref="SHX89:SIK89"/>
    <mergeCell ref="SIL89:SIY89"/>
    <mergeCell ref="SIZ89:SJM89"/>
    <mergeCell ref="SED89:SEQ89"/>
    <mergeCell ref="SER89:SFE89"/>
    <mergeCell ref="SFF89:SFS89"/>
    <mergeCell ref="SFT89:SGG89"/>
    <mergeCell ref="SGH89:SGU89"/>
    <mergeCell ref="SBL89:SBY89"/>
    <mergeCell ref="SBZ89:SCM89"/>
    <mergeCell ref="SCN89:SDA89"/>
    <mergeCell ref="SDB89:SDO89"/>
    <mergeCell ref="SDP89:SEC89"/>
    <mergeCell ref="RYT89:RZG89"/>
    <mergeCell ref="RZH89:RZU89"/>
    <mergeCell ref="RZV89:SAI89"/>
    <mergeCell ref="SAJ89:SAW89"/>
    <mergeCell ref="SAX89:SBK89"/>
    <mergeCell ref="RWB89:RWO89"/>
    <mergeCell ref="RWP89:RXC89"/>
    <mergeCell ref="RXD89:RXQ89"/>
    <mergeCell ref="RXR89:RYE89"/>
    <mergeCell ref="RYF89:RYS89"/>
    <mergeCell ref="RTJ89:RTW89"/>
    <mergeCell ref="RTX89:RUK89"/>
    <mergeCell ref="RUL89:RUY89"/>
    <mergeCell ref="RUZ89:RVM89"/>
    <mergeCell ref="RVN89:RWA89"/>
    <mergeCell ref="RQR89:RRE89"/>
    <mergeCell ref="RRF89:RRS89"/>
    <mergeCell ref="RRT89:RSG89"/>
    <mergeCell ref="RSH89:RSU89"/>
    <mergeCell ref="RSV89:RTI89"/>
    <mergeCell ref="RNZ89:ROM89"/>
    <mergeCell ref="RON89:RPA89"/>
    <mergeCell ref="RPB89:RPO89"/>
    <mergeCell ref="RPP89:RQC89"/>
    <mergeCell ref="RQD89:RQQ89"/>
    <mergeCell ref="RLH89:RLU89"/>
    <mergeCell ref="RLV89:RMI89"/>
    <mergeCell ref="RMJ89:RMW89"/>
    <mergeCell ref="RMX89:RNK89"/>
    <mergeCell ref="RNL89:RNY89"/>
    <mergeCell ref="RIP89:RJC89"/>
    <mergeCell ref="RJD89:RJQ89"/>
    <mergeCell ref="RJR89:RKE89"/>
    <mergeCell ref="RKF89:RKS89"/>
    <mergeCell ref="RKT89:RLG89"/>
    <mergeCell ref="RFX89:RGK89"/>
    <mergeCell ref="RGL89:RGY89"/>
    <mergeCell ref="RGZ89:RHM89"/>
    <mergeCell ref="RHN89:RIA89"/>
    <mergeCell ref="RIB89:RIO89"/>
    <mergeCell ref="RDF89:RDS89"/>
    <mergeCell ref="RDT89:REG89"/>
    <mergeCell ref="REH89:REU89"/>
    <mergeCell ref="REV89:RFI89"/>
    <mergeCell ref="RFJ89:RFW89"/>
    <mergeCell ref="RAN89:RBA89"/>
    <mergeCell ref="RBB89:RBO89"/>
    <mergeCell ref="RBP89:RCC89"/>
    <mergeCell ref="RCD89:RCQ89"/>
    <mergeCell ref="RCR89:RDE89"/>
    <mergeCell ref="QXV89:QYI89"/>
    <mergeCell ref="QYJ89:QYW89"/>
    <mergeCell ref="QYX89:QZK89"/>
    <mergeCell ref="QZL89:QZY89"/>
    <mergeCell ref="QZZ89:RAM89"/>
    <mergeCell ref="QVD89:QVQ89"/>
    <mergeCell ref="QVR89:QWE89"/>
    <mergeCell ref="QWF89:QWS89"/>
    <mergeCell ref="QWT89:QXG89"/>
    <mergeCell ref="QXH89:QXU89"/>
    <mergeCell ref="QSL89:QSY89"/>
    <mergeCell ref="QSZ89:QTM89"/>
    <mergeCell ref="QTN89:QUA89"/>
    <mergeCell ref="QUB89:QUO89"/>
    <mergeCell ref="QUP89:QVC89"/>
    <mergeCell ref="QPT89:QQG89"/>
    <mergeCell ref="QQH89:QQU89"/>
    <mergeCell ref="QQV89:QRI89"/>
    <mergeCell ref="QRJ89:QRW89"/>
    <mergeCell ref="QRX89:QSK89"/>
    <mergeCell ref="QNB89:QNO89"/>
    <mergeCell ref="QNP89:QOC89"/>
    <mergeCell ref="QOD89:QOQ89"/>
    <mergeCell ref="QOR89:QPE89"/>
    <mergeCell ref="QPF89:QPS89"/>
    <mergeCell ref="QKJ89:QKW89"/>
    <mergeCell ref="QKX89:QLK89"/>
    <mergeCell ref="QLL89:QLY89"/>
    <mergeCell ref="QLZ89:QMM89"/>
    <mergeCell ref="QMN89:QNA89"/>
    <mergeCell ref="QHR89:QIE89"/>
    <mergeCell ref="QIF89:QIS89"/>
    <mergeCell ref="QIT89:QJG89"/>
    <mergeCell ref="QJH89:QJU89"/>
    <mergeCell ref="QJV89:QKI89"/>
    <mergeCell ref="QEZ89:QFM89"/>
    <mergeCell ref="QFN89:QGA89"/>
    <mergeCell ref="QGB89:QGO89"/>
    <mergeCell ref="QGP89:QHC89"/>
    <mergeCell ref="QHD89:QHQ89"/>
    <mergeCell ref="QCH89:QCU89"/>
    <mergeCell ref="QCV89:QDI89"/>
    <mergeCell ref="QDJ89:QDW89"/>
    <mergeCell ref="QDX89:QEK89"/>
    <mergeCell ref="QEL89:QEY89"/>
    <mergeCell ref="PZP89:QAC89"/>
    <mergeCell ref="QAD89:QAQ89"/>
    <mergeCell ref="QAR89:QBE89"/>
    <mergeCell ref="QBF89:QBS89"/>
    <mergeCell ref="QBT89:QCG89"/>
    <mergeCell ref="PWX89:PXK89"/>
    <mergeCell ref="PXL89:PXY89"/>
    <mergeCell ref="PXZ89:PYM89"/>
    <mergeCell ref="PYN89:PZA89"/>
    <mergeCell ref="PZB89:PZO89"/>
    <mergeCell ref="PUF89:PUS89"/>
    <mergeCell ref="PUT89:PVG89"/>
    <mergeCell ref="PVH89:PVU89"/>
    <mergeCell ref="PVV89:PWI89"/>
    <mergeCell ref="PWJ89:PWW89"/>
    <mergeCell ref="PRN89:PSA89"/>
    <mergeCell ref="PSB89:PSO89"/>
    <mergeCell ref="PSP89:PTC89"/>
    <mergeCell ref="PTD89:PTQ89"/>
    <mergeCell ref="PTR89:PUE89"/>
    <mergeCell ref="POV89:PPI89"/>
    <mergeCell ref="PPJ89:PPW89"/>
    <mergeCell ref="PPX89:PQK89"/>
    <mergeCell ref="PQL89:PQY89"/>
    <mergeCell ref="PQZ89:PRM89"/>
    <mergeCell ref="PMD89:PMQ89"/>
    <mergeCell ref="PMR89:PNE89"/>
    <mergeCell ref="PNF89:PNS89"/>
    <mergeCell ref="PNT89:POG89"/>
    <mergeCell ref="POH89:POU89"/>
    <mergeCell ref="PJL89:PJY89"/>
    <mergeCell ref="PJZ89:PKM89"/>
    <mergeCell ref="PKN89:PLA89"/>
    <mergeCell ref="PLB89:PLO89"/>
    <mergeCell ref="PLP89:PMC89"/>
    <mergeCell ref="PGT89:PHG89"/>
    <mergeCell ref="PHH89:PHU89"/>
    <mergeCell ref="PHV89:PII89"/>
    <mergeCell ref="PIJ89:PIW89"/>
    <mergeCell ref="PIX89:PJK89"/>
    <mergeCell ref="PEB89:PEO89"/>
    <mergeCell ref="PEP89:PFC89"/>
    <mergeCell ref="PFD89:PFQ89"/>
    <mergeCell ref="PFR89:PGE89"/>
    <mergeCell ref="PGF89:PGS89"/>
    <mergeCell ref="PBJ89:PBW89"/>
    <mergeCell ref="PBX89:PCK89"/>
    <mergeCell ref="PCL89:PCY89"/>
    <mergeCell ref="PCZ89:PDM89"/>
    <mergeCell ref="PDN89:PEA89"/>
    <mergeCell ref="OYR89:OZE89"/>
    <mergeCell ref="OZF89:OZS89"/>
    <mergeCell ref="OZT89:PAG89"/>
    <mergeCell ref="PAH89:PAU89"/>
    <mergeCell ref="PAV89:PBI89"/>
    <mergeCell ref="OVZ89:OWM89"/>
    <mergeCell ref="OWN89:OXA89"/>
    <mergeCell ref="OXB89:OXO89"/>
    <mergeCell ref="OXP89:OYC89"/>
    <mergeCell ref="OYD89:OYQ89"/>
    <mergeCell ref="OTH89:OTU89"/>
    <mergeCell ref="OTV89:OUI89"/>
    <mergeCell ref="OUJ89:OUW89"/>
    <mergeCell ref="OUX89:OVK89"/>
    <mergeCell ref="OVL89:OVY89"/>
    <mergeCell ref="OQP89:ORC89"/>
    <mergeCell ref="ORD89:ORQ89"/>
    <mergeCell ref="ORR89:OSE89"/>
    <mergeCell ref="OSF89:OSS89"/>
    <mergeCell ref="OST89:OTG89"/>
    <mergeCell ref="ONX89:OOK89"/>
    <mergeCell ref="OOL89:OOY89"/>
    <mergeCell ref="OOZ89:OPM89"/>
    <mergeCell ref="OPN89:OQA89"/>
    <mergeCell ref="OQB89:OQO89"/>
    <mergeCell ref="OLF89:OLS89"/>
    <mergeCell ref="OLT89:OMG89"/>
    <mergeCell ref="OMH89:OMU89"/>
    <mergeCell ref="OMV89:ONI89"/>
    <mergeCell ref="ONJ89:ONW89"/>
    <mergeCell ref="OIN89:OJA89"/>
    <mergeCell ref="OJB89:OJO89"/>
    <mergeCell ref="OJP89:OKC89"/>
    <mergeCell ref="OKD89:OKQ89"/>
    <mergeCell ref="OKR89:OLE89"/>
    <mergeCell ref="OFV89:OGI89"/>
    <mergeCell ref="OGJ89:OGW89"/>
    <mergeCell ref="OGX89:OHK89"/>
    <mergeCell ref="OHL89:OHY89"/>
    <mergeCell ref="OHZ89:OIM89"/>
    <mergeCell ref="ODD89:ODQ89"/>
    <mergeCell ref="ODR89:OEE89"/>
    <mergeCell ref="OEF89:OES89"/>
    <mergeCell ref="OET89:OFG89"/>
    <mergeCell ref="OFH89:OFU89"/>
    <mergeCell ref="OAL89:OAY89"/>
    <mergeCell ref="OAZ89:OBM89"/>
    <mergeCell ref="OBN89:OCA89"/>
    <mergeCell ref="OCB89:OCO89"/>
    <mergeCell ref="OCP89:ODC89"/>
    <mergeCell ref="NXT89:NYG89"/>
    <mergeCell ref="NYH89:NYU89"/>
    <mergeCell ref="NYV89:NZI89"/>
    <mergeCell ref="NZJ89:NZW89"/>
    <mergeCell ref="NZX89:OAK89"/>
    <mergeCell ref="NVB89:NVO89"/>
    <mergeCell ref="NVP89:NWC89"/>
    <mergeCell ref="NWD89:NWQ89"/>
    <mergeCell ref="NWR89:NXE89"/>
    <mergeCell ref="NXF89:NXS89"/>
    <mergeCell ref="NSJ89:NSW89"/>
    <mergeCell ref="NSX89:NTK89"/>
    <mergeCell ref="NTL89:NTY89"/>
    <mergeCell ref="NTZ89:NUM89"/>
    <mergeCell ref="NUN89:NVA89"/>
    <mergeCell ref="NPR89:NQE89"/>
    <mergeCell ref="NQF89:NQS89"/>
    <mergeCell ref="NQT89:NRG89"/>
    <mergeCell ref="NRH89:NRU89"/>
    <mergeCell ref="NRV89:NSI89"/>
    <mergeCell ref="NMZ89:NNM89"/>
    <mergeCell ref="NNN89:NOA89"/>
    <mergeCell ref="NOB89:NOO89"/>
    <mergeCell ref="NOP89:NPC89"/>
    <mergeCell ref="NPD89:NPQ89"/>
    <mergeCell ref="NKH89:NKU89"/>
    <mergeCell ref="NKV89:NLI89"/>
    <mergeCell ref="NLJ89:NLW89"/>
    <mergeCell ref="NLX89:NMK89"/>
    <mergeCell ref="NML89:NMY89"/>
    <mergeCell ref="NHP89:NIC89"/>
    <mergeCell ref="NID89:NIQ89"/>
    <mergeCell ref="NIR89:NJE89"/>
    <mergeCell ref="NJF89:NJS89"/>
    <mergeCell ref="NJT89:NKG89"/>
    <mergeCell ref="NEX89:NFK89"/>
    <mergeCell ref="NFL89:NFY89"/>
    <mergeCell ref="NFZ89:NGM89"/>
    <mergeCell ref="NGN89:NHA89"/>
    <mergeCell ref="NHB89:NHO89"/>
    <mergeCell ref="NCF89:NCS89"/>
    <mergeCell ref="NCT89:NDG89"/>
    <mergeCell ref="NDH89:NDU89"/>
    <mergeCell ref="NDV89:NEI89"/>
    <mergeCell ref="NEJ89:NEW89"/>
    <mergeCell ref="MZN89:NAA89"/>
    <mergeCell ref="NAB89:NAO89"/>
    <mergeCell ref="NAP89:NBC89"/>
    <mergeCell ref="NBD89:NBQ89"/>
    <mergeCell ref="NBR89:NCE89"/>
    <mergeCell ref="MWV89:MXI89"/>
    <mergeCell ref="MXJ89:MXW89"/>
    <mergeCell ref="MXX89:MYK89"/>
    <mergeCell ref="MYL89:MYY89"/>
    <mergeCell ref="MYZ89:MZM89"/>
    <mergeCell ref="MUD89:MUQ89"/>
    <mergeCell ref="MUR89:MVE89"/>
    <mergeCell ref="MVF89:MVS89"/>
    <mergeCell ref="MVT89:MWG89"/>
    <mergeCell ref="MWH89:MWU89"/>
    <mergeCell ref="MRL89:MRY89"/>
    <mergeCell ref="MRZ89:MSM89"/>
    <mergeCell ref="MSN89:MTA89"/>
    <mergeCell ref="MTB89:MTO89"/>
    <mergeCell ref="MTP89:MUC89"/>
    <mergeCell ref="MOT89:MPG89"/>
    <mergeCell ref="MPH89:MPU89"/>
    <mergeCell ref="MPV89:MQI89"/>
    <mergeCell ref="MQJ89:MQW89"/>
    <mergeCell ref="MQX89:MRK89"/>
    <mergeCell ref="MMB89:MMO89"/>
    <mergeCell ref="MMP89:MNC89"/>
    <mergeCell ref="MND89:MNQ89"/>
    <mergeCell ref="MNR89:MOE89"/>
    <mergeCell ref="MOF89:MOS89"/>
    <mergeCell ref="MJJ89:MJW89"/>
    <mergeCell ref="MJX89:MKK89"/>
    <mergeCell ref="MKL89:MKY89"/>
    <mergeCell ref="MKZ89:MLM89"/>
    <mergeCell ref="MLN89:MMA89"/>
    <mergeCell ref="MGR89:MHE89"/>
    <mergeCell ref="MHF89:MHS89"/>
    <mergeCell ref="MHT89:MIG89"/>
    <mergeCell ref="MIH89:MIU89"/>
    <mergeCell ref="MIV89:MJI89"/>
    <mergeCell ref="MDZ89:MEM89"/>
    <mergeCell ref="MEN89:MFA89"/>
    <mergeCell ref="MFB89:MFO89"/>
    <mergeCell ref="MFP89:MGC89"/>
    <mergeCell ref="MGD89:MGQ89"/>
    <mergeCell ref="MBH89:MBU89"/>
    <mergeCell ref="MBV89:MCI89"/>
    <mergeCell ref="MCJ89:MCW89"/>
    <mergeCell ref="MCX89:MDK89"/>
    <mergeCell ref="MDL89:MDY89"/>
    <mergeCell ref="LYP89:LZC89"/>
    <mergeCell ref="LZD89:LZQ89"/>
    <mergeCell ref="LZR89:MAE89"/>
    <mergeCell ref="MAF89:MAS89"/>
    <mergeCell ref="MAT89:MBG89"/>
    <mergeCell ref="LVX89:LWK89"/>
    <mergeCell ref="LWL89:LWY89"/>
    <mergeCell ref="LWZ89:LXM89"/>
    <mergeCell ref="LXN89:LYA89"/>
    <mergeCell ref="LYB89:LYO89"/>
    <mergeCell ref="LTF89:LTS89"/>
    <mergeCell ref="LTT89:LUG89"/>
    <mergeCell ref="LUH89:LUU89"/>
    <mergeCell ref="LUV89:LVI89"/>
    <mergeCell ref="LVJ89:LVW89"/>
    <mergeCell ref="LQN89:LRA89"/>
    <mergeCell ref="LRB89:LRO89"/>
    <mergeCell ref="LRP89:LSC89"/>
    <mergeCell ref="LSD89:LSQ89"/>
    <mergeCell ref="LSR89:LTE89"/>
    <mergeCell ref="LNV89:LOI89"/>
    <mergeCell ref="LOJ89:LOW89"/>
    <mergeCell ref="LOX89:LPK89"/>
    <mergeCell ref="LPL89:LPY89"/>
    <mergeCell ref="LPZ89:LQM89"/>
    <mergeCell ref="LLD89:LLQ89"/>
    <mergeCell ref="LLR89:LME89"/>
    <mergeCell ref="LMF89:LMS89"/>
    <mergeCell ref="LMT89:LNG89"/>
    <mergeCell ref="LNH89:LNU89"/>
    <mergeCell ref="LIL89:LIY89"/>
    <mergeCell ref="LIZ89:LJM89"/>
    <mergeCell ref="LJN89:LKA89"/>
    <mergeCell ref="LKB89:LKO89"/>
    <mergeCell ref="LKP89:LLC89"/>
    <mergeCell ref="LFT89:LGG89"/>
    <mergeCell ref="LGH89:LGU89"/>
    <mergeCell ref="LGV89:LHI89"/>
    <mergeCell ref="LHJ89:LHW89"/>
    <mergeCell ref="LHX89:LIK89"/>
    <mergeCell ref="LDB89:LDO89"/>
    <mergeCell ref="LDP89:LEC89"/>
    <mergeCell ref="LED89:LEQ89"/>
    <mergeCell ref="LER89:LFE89"/>
    <mergeCell ref="LFF89:LFS89"/>
    <mergeCell ref="LAJ89:LAW89"/>
    <mergeCell ref="LAX89:LBK89"/>
    <mergeCell ref="LBL89:LBY89"/>
    <mergeCell ref="LBZ89:LCM89"/>
    <mergeCell ref="LCN89:LDA89"/>
    <mergeCell ref="KXR89:KYE89"/>
    <mergeCell ref="KYF89:KYS89"/>
    <mergeCell ref="KYT89:KZG89"/>
    <mergeCell ref="KZH89:KZU89"/>
    <mergeCell ref="KZV89:LAI89"/>
    <mergeCell ref="KUZ89:KVM89"/>
    <mergeCell ref="KVN89:KWA89"/>
    <mergeCell ref="KWB89:KWO89"/>
    <mergeCell ref="KWP89:KXC89"/>
    <mergeCell ref="KXD89:KXQ89"/>
    <mergeCell ref="KSH89:KSU89"/>
    <mergeCell ref="KSV89:KTI89"/>
    <mergeCell ref="KTJ89:KTW89"/>
    <mergeCell ref="KTX89:KUK89"/>
    <mergeCell ref="KUL89:KUY89"/>
    <mergeCell ref="KPP89:KQC89"/>
    <mergeCell ref="KQD89:KQQ89"/>
    <mergeCell ref="KQR89:KRE89"/>
    <mergeCell ref="KRF89:KRS89"/>
    <mergeCell ref="KRT89:KSG89"/>
    <mergeCell ref="KMX89:KNK89"/>
    <mergeCell ref="KNL89:KNY89"/>
    <mergeCell ref="KNZ89:KOM89"/>
    <mergeCell ref="KON89:KPA89"/>
    <mergeCell ref="KPB89:KPO89"/>
    <mergeCell ref="KKF89:KKS89"/>
    <mergeCell ref="KKT89:KLG89"/>
    <mergeCell ref="KLH89:KLU89"/>
    <mergeCell ref="KLV89:KMI89"/>
    <mergeCell ref="KMJ89:KMW89"/>
    <mergeCell ref="KHN89:KIA89"/>
    <mergeCell ref="KIB89:KIO89"/>
    <mergeCell ref="KIP89:KJC89"/>
    <mergeCell ref="KJD89:KJQ89"/>
    <mergeCell ref="KJR89:KKE89"/>
    <mergeCell ref="KEV89:KFI89"/>
    <mergeCell ref="KFJ89:KFW89"/>
    <mergeCell ref="KFX89:KGK89"/>
    <mergeCell ref="KGL89:KGY89"/>
    <mergeCell ref="KGZ89:KHM89"/>
    <mergeCell ref="KCD89:KCQ89"/>
    <mergeCell ref="KCR89:KDE89"/>
    <mergeCell ref="KDF89:KDS89"/>
    <mergeCell ref="KDT89:KEG89"/>
    <mergeCell ref="KEH89:KEU89"/>
    <mergeCell ref="JZL89:JZY89"/>
    <mergeCell ref="JZZ89:KAM89"/>
    <mergeCell ref="KAN89:KBA89"/>
    <mergeCell ref="KBB89:KBO89"/>
    <mergeCell ref="KBP89:KCC89"/>
    <mergeCell ref="JWT89:JXG89"/>
    <mergeCell ref="JXH89:JXU89"/>
    <mergeCell ref="JXV89:JYI89"/>
    <mergeCell ref="JYJ89:JYW89"/>
    <mergeCell ref="JYX89:JZK89"/>
    <mergeCell ref="JUB89:JUO89"/>
    <mergeCell ref="JUP89:JVC89"/>
    <mergeCell ref="JVD89:JVQ89"/>
    <mergeCell ref="JVR89:JWE89"/>
    <mergeCell ref="JWF89:JWS89"/>
    <mergeCell ref="JRJ89:JRW89"/>
    <mergeCell ref="JRX89:JSK89"/>
    <mergeCell ref="JSL89:JSY89"/>
    <mergeCell ref="JSZ89:JTM89"/>
    <mergeCell ref="JTN89:JUA89"/>
    <mergeCell ref="JOR89:JPE89"/>
    <mergeCell ref="JPF89:JPS89"/>
    <mergeCell ref="JPT89:JQG89"/>
    <mergeCell ref="JQH89:JQU89"/>
    <mergeCell ref="JQV89:JRI89"/>
    <mergeCell ref="JLZ89:JMM89"/>
    <mergeCell ref="JMN89:JNA89"/>
    <mergeCell ref="JNB89:JNO89"/>
    <mergeCell ref="JNP89:JOC89"/>
    <mergeCell ref="JOD89:JOQ89"/>
    <mergeCell ref="JJH89:JJU89"/>
    <mergeCell ref="JJV89:JKI89"/>
    <mergeCell ref="JKJ89:JKW89"/>
    <mergeCell ref="JKX89:JLK89"/>
    <mergeCell ref="JLL89:JLY89"/>
    <mergeCell ref="JGP89:JHC89"/>
    <mergeCell ref="JHD89:JHQ89"/>
    <mergeCell ref="JHR89:JIE89"/>
    <mergeCell ref="JIF89:JIS89"/>
    <mergeCell ref="JIT89:JJG89"/>
    <mergeCell ref="JDX89:JEK89"/>
    <mergeCell ref="JEL89:JEY89"/>
    <mergeCell ref="JEZ89:JFM89"/>
    <mergeCell ref="JFN89:JGA89"/>
    <mergeCell ref="JGB89:JGO89"/>
    <mergeCell ref="JBF89:JBS89"/>
    <mergeCell ref="JBT89:JCG89"/>
    <mergeCell ref="JCH89:JCU89"/>
    <mergeCell ref="JCV89:JDI89"/>
    <mergeCell ref="JDJ89:JDW89"/>
    <mergeCell ref="IYN89:IZA89"/>
    <mergeCell ref="IZB89:IZO89"/>
    <mergeCell ref="IZP89:JAC89"/>
    <mergeCell ref="JAD89:JAQ89"/>
    <mergeCell ref="JAR89:JBE89"/>
    <mergeCell ref="IVV89:IWI89"/>
    <mergeCell ref="IWJ89:IWW89"/>
    <mergeCell ref="IWX89:IXK89"/>
    <mergeCell ref="IXL89:IXY89"/>
    <mergeCell ref="IXZ89:IYM89"/>
    <mergeCell ref="ITD89:ITQ89"/>
    <mergeCell ref="ITR89:IUE89"/>
    <mergeCell ref="IUF89:IUS89"/>
    <mergeCell ref="IUT89:IVG89"/>
    <mergeCell ref="IVH89:IVU89"/>
    <mergeCell ref="IQL89:IQY89"/>
    <mergeCell ref="IQZ89:IRM89"/>
    <mergeCell ref="IRN89:ISA89"/>
    <mergeCell ref="ISB89:ISO89"/>
    <mergeCell ref="ISP89:ITC89"/>
    <mergeCell ref="INT89:IOG89"/>
    <mergeCell ref="IOH89:IOU89"/>
    <mergeCell ref="IOV89:IPI89"/>
    <mergeCell ref="IPJ89:IPW89"/>
    <mergeCell ref="IPX89:IQK89"/>
    <mergeCell ref="ILB89:ILO89"/>
    <mergeCell ref="ILP89:IMC89"/>
    <mergeCell ref="IMD89:IMQ89"/>
    <mergeCell ref="IMR89:INE89"/>
    <mergeCell ref="INF89:INS89"/>
    <mergeCell ref="IIJ89:IIW89"/>
    <mergeCell ref="IIX89:IJK89"/>
    <mergeCell ref="IJL89:IJY89"/>
    <mergeCell ref="IJZ89:IKM89"/>
    <mergeCell ref="IKN89:ILA89"/>
    <mergeCell ref="IFR89:IGE89"/>
    <mergeCell ref="IGF89:IGS89"/>
    <mergeCell ref="IGT89:IHG89"/>
    <mergeCell ref="IHH89:IHU89"/>
    <mergeCell ref="IHV89:III89"/>
    <mergeCell ref="ICZ89:IDM89"/>
    <mergeCell ref="IDN89:IEA89"/>
    <mergeCell ref="IEB89:IEO89"/>
    <mergeCell ref="IEP89:IFC89"/>
    <mergeCell ref="IFD89:IFQ89"/>
    <mergeCell ref="IAH89:IAU89"/>
    <mergeCell ref="IAV89:IBI89"/>
    <mergeCell ref="IBJ89:IBW89"/>
    <mergeCell ref="IBX89:ICK89"/>
    <mergeCell ref="ICL89:ICY89"/>
    <mergeCell ref="HXP89:HYC89"/>
    <mergeCell ref="HYD89:HYQ89"/>
    <mergeCell ref="HYR89:HZE89"/>
    <mergeCell ref="HZF89:HZS89"/>
    <mergeCell ref="HZT89:IAG89"/>
    <mergeCell ref="HUX89:HVK89"/>
    <mergeCell ref="HVL89:HVY89"/>
    <mergeCell ref="HVZ89:HWM89"/>
    <mergeCell ref="HWN89:HXA89"/>
    <mergeCell ref="HXB89:HXO89"/>
    <mergeCell ref="HSF89:HSS89"/>
    <mergeCell ref="HST89:HTG89"/>
    <mergeCell ref="HTH89:HTU89"/>
    <mergeCell ref="HTV89:HUI89"/>
    <mergeCell ref="HUJ89:HUW89"/>
    <mergeCell ref="HPN89:HQA89"/>
    <mergeCell ref="HQB89:HQO89"/>
    <mergeCell ref="HQP89:HRC89"/>
    <mergeCell ref="HRD89:HRQ89"/>
    <mergeCell ref="HRR89:HSE89"/>
    <mergeCell ref="HMV89:HNI89"/>
    <mergeCell ref="HNJ89:HNW89"/>
    <mergeCell ref="HNX89:HOK89"/>
    <mergeCell ref="HOL89:HOY89"/>
    <mergeCell ref="HOZ89:HPM89"/>
    <mergeCell ref="HKD89:HKQ89"/>
    <mergeCell ref="HKR89:HLE89"/>
    <mergeCell ref="HLF89:HLS89"/>
    <mergeCell ref="HLT89:HMG89"/>
    <mergeCell ref="HMH89:HMU89"/>
    <mergeCell ref="HHL89:HHY89"/>
    <mergeCell ref="HHZ89:HIM89"/>
    <mergeCell ref="HIN89:HJA89"/>
    <mergeCell ref="HJB89:HJO89"/>
    <mergeCell ref="HJP89:HKC89"/>
    <mergeCell ref="HET89:HFG89"/>
    <mergeCell ref="HFH89:HFU89"/>
    <mergeCell ref="HFV89:HGI89"/>
    <mergeCell ref="HGJ89:HGW89"/>
    <mergeCell ref="HGX89:HHK89"/>
    <mergeCell ref="HCB89:HCO89"/>
    <mergeCell ref="HCP89:HDC89"/>
    <mergeCell ref="HDD89:HDQ89"/>
    <mergeCell ref="HDR89:HEE89"/>
    <mergeCell ref="HEF89:HES89"/>
    <mergeCell ref="GZJ89:GZW89"/>
    <mergeCell ref="GZX89:HAK89"/>
    <mergeCell ref="HAL89:HAY89"/>
    <mergeCell ref="HAZ89:HBM89"/>
    <mergeCell ref="HBN89:HCA89"/>
    <mergeCell ref="GWR89:GXE89"/>
    <mergeCell ref="GXF89:GXS89"/>
    <mergeCell ref="GXT89:GYG89"/>
    <mergeCell ref="GYH89:GYU89"/>
    <mergeCell ref="GYV89:GZI89"/>
    <mergeCell ref="GTZ89:GUM89"/>
    <mergeCell ref="GUN89:GVA89"/>
    <mergeCell ref="GVB89:GVO89"/>
    <mergeCell ref="GVP89:GWC89"/>
    <mergeCell ref="GWD89:GWQ89"/>
    <mergeCell ref="GRH89:GRU89"/>
    <mergeCell ref="GRV89:GSI89"/>
    <mergeCell ref="GSJ89:GSW89"/>
    <mergeCell ref="GSX89:GTK89"/>
    <mergeCell ref="GTL89:GTY89"/>
    <mergeCell ref="GOP89:GPC89"/>
    <mergeCell ref="GPD89:GPQ89"/>
    <mergeCell ref="GPR89:GQE89"/>
    <mergeCell ref="GQF89:GQS89"/>
    <mergeCell ref="GQT89:GRG89"/>
    <mergeCell ref="GLX89:GMK89"/>
    <mergeCell ref="GML89:GMY89"/>
    <mergeCell ref="GMZ89:GNM89"/>
    <mergeCell ref="GNN89:GOA89"/>
    <mergeCell ref="GOB89:GOO89"/>
    <mergeCell ref="GJF89:GJS89"/>
    <mergeCell ref="GJT89:GKG89"/>
    <mergeCell ref="GKH89:GKU89"/>
    <mergeCell ref="GKV89:GLI89"/>
    <mergeCell ref="GLJ89:GLW89"/>
    <mergeCell ref="GGN89:GHA89"/>
    <mergeCell ref="GHB89:GHO89"/>
    <mergeCell ref="GHP89:GIC89"/>
    <mergeCell ref="GID89:GIQ89"/>
    <mergeCell ref="GIR89:GJE89"/>
    <mergeCell ref="GDV89:GEI89"/>
    <mergeCell ref="GEJ89:GEW89"/>
    <mergeCell ref="GEX89:GFK89"/>
    <mergeCell ref="GFL89:GFY89"/>
    <mergeCell ref="GFZ89:GGM89"/>
    <mergeCell ref="GBD89:GBQ89"/>
    <mergeCell ref="GBR89:GCE89"/>
    <mergeCell ref="GCF89:GCS89"/>
    <mergeCell ref="GCT89:GDG89"/>
    <mergeCell ref="GDH89:GDU89"/>
    <mergeCell ref="FYL89:FYY89"/>
    <mergeCell ref="FYZ89:FZM89"/>
    <mergeCell ref="FZN89:GAA89"/>
    <mergeCell ref="GAB89:GAO89"/>
    <mergeCell ref="GAP89:GBC89"/>
    <mergeCell ref="FVT89:FWG89"/>
    <mergeCell ref="FWH89:FWU89"/>
    <mergeCell ref="FWV89:FXI89"/>
    <mergeCell ref="FXJ89:FXW89"/>
    <mergeCell ref="FXX89:FYK89"/>
    <mergeCell ref="FTB89:FTO89"/>
    <mergeCell ref="FTP89:FUC89"/>
    <mergeCell ref="FUD89:FUQ89"/>
    <mergeCell ref="FUR89:FVE89"/>
    <mergeCell ref="FVF89:FVS89"/>
    <mergeCell ref="FQJ89:FQW89"/>
    <mergeCell ref="FQX89:FRK89"/>
    <mergeCell ref="FRL89:FRY89"/>
    <mergeCell ref="FRZ89:FSM89"/>
    <mergeCell ref="FSN89:FTA89"/>
    <mergeCell ref="FNR89:FOE89"/>
    <mergeCell ref="FOF89:FOS89"/>
    <mergeCell ref="FOT89:FPG89"/>
    <mergeCell ref="FPH89:FPU89"/>
    <mergeCell ref="FPV89:FQI89"/>
    <mergeCell ref="FKZ89:FLM89"/>
    <mergeCell ref="FLN89:FMA89"/>
    <mergeCell ref="FMB89:FMO89"/>
    <mergeCell ref="FMP89:FNC89"/>
    <mergeCell ref="FND89:FNQ89"/>
    <mergeCell ref="FIH89:FIU89"/>
    <mergeCell ref="FIV89:FJI89"/>
    <mergeCell ref="FJJ89:FJW89"/>
    <mergeCell ref="FJX89:FKK89"/>
    <mergeCell ref="FKL89:FKY89"/>
    <mergeCell ref="FFP89:FGC89"/>
    <mergeCell ref="FGD89:FGQ89"/>
    <mergeCell ref="FGR89:FHE89"/>
    <mergeCell ref="FHF89:FHS89"/>
    <mergeCell ref="FHT89:FIG89"/>
    <mergeCell ref="FCX89:FDK89"/>
    <mergeCell ref="FDL89:FDY89"/>
    <mergeCell ref="FDZ89:FEM89"/>
    <mergeCell ref="FEN89:FFA89"/>
    <mergeCell ref="FFB89:FFO89"/>
    <mergeCell ref="FAF89:FAS89"/>
    <mergeCell ref="FAT89:FBG89"/>
    <mergeCell ref="FBH89:FBU89"/>
    <mergeCell ref="FBV89:FCI89"/>
    <mergeCell ref="FCJ89:FCW89"/>
    <mergeCell ref="EXN89:EYA89"/>
    <mergeCell ref="EYB89:EYO89"/>
    <mergeCell ref="EYP89:EZC89"/>
    <mergeCell ref="EZD89:EZQ89"/>
    <mergeCell ref="EZR89:FAE89"/>
    <mergeCell ref="EUV89:EVI89"/>
    <mergeCell ref="EVJ89:EVW89"/>
    <mergeCell ref="EVX89:EWK89"/>
    <mergeCell ref="EWL89:EWY89"/>
    <mergeCell ref="EWZ89:EXM89"/>
    <mergeCell ref="ESD89:ESQ89"/>
    <mergeCell ref="ESR89:ETE89"/>
    <mergeCell ref="ETF89:ETS89"/>
    <mergeCell ref="ETT89:EUG89"/>
    <mergeCell ref="EUH89:EUU89"/>
    <mergeCell ref="EPL89:EPY89"/>
    <mergeCell ref="EPZ89:EQM89"/>
    <mergeCell ref="EQN89:ERA89"/>
    <mergeCell ref="ERB89:ERO89"/>
    <mergeCell ref="ERP89:ESC89"/>
    <mergeCell ref="EMT89:ENG89"/>
    <mergeCell ref="ENH89:ENU89"/>
    <mergeCell ref="ENV89:EOI89"/>
    <mergeCell ref="EOJ89:EOW89"/>
    <mergeCell ref="EOX89:EPK89"/>
    <mergeCell ref="EKB89:EKO89"/>
    <mergeCell ref="EKP89:ELC89"/>
    <mergeCell ref="ELD89:ELQ89"/>
    <mergeCell ref="ELR89:EME89"/>
    <mergeCell ref="EMF89:EMS89"/>
    <mergeCell ref="EHJ89:EHW89"/>
    <mergeCell ref="EHX89:EIK89"/>
    <mergeCell ref="EIL89:EIY89"/>
    <mergeCell ref="EIZ89:EJM89"/>
    <mergeCell ref="EJN89:EKA89"/>
    <mergeCell ref="EER89:EFE89"/>
    <mergeCell ref="EFF89:EFS89"/>
    <mergeCell ref="EFT89:EGG89"/>
    <mergeCell ref="EGH89:EGU89"/>
    <mergeCell ref="EGV89:EHI89"/>
    <mergeCell ref="EBZ89:ECM89"/>
    <mergeCell ref="ECN89:EDA89"/>
    <mergeCell ref="EDB89:EDO89"/>
    <mergeCell ref="EDP89:EEC89"/>
    <mergeCell ref="EED89:EEQ89"/>
    <mergeCell ref="DZH89:DZU89"/>
    <mergeCell ref="DZV89:EAI89"/>
    <mergeCell ref="EAJ89:EAW89"/>
    <mergeCell ref="EAX89:EBK89"/>
    <mergeCell ref="EBL89:EBY89"/>
    <mergeCell ref="DWP89:DXC89"/>
    <mergeCell ref="DXD89:DXQ89"/>
    <mergeCell ref="DXR89:DYE89"/>
    <mergeCell ref="DYF89:DYS89"/>
    <mergeCell ref="DYT89:DZG89"/>
    <mergeCell ref="DTX89:DUK89"/>
    <mergeCell ref="DUL89:DUY89"/>
    <mergeCell ref="DUZ89:DVM89"/>
    <mergeCell ref="DVN89:DWA89"/>
    <mergeCell ref="DWB89:DWO89"/>
    <mergeCell ref="DRF89:DRS89"/>
    <mergeCell ref="DRT89:DSG89"/>
    <mergeCell ref="DSH89:DSU89"/>
    <mergeCell ref="DSV89:DTI89"/>
    <mergeCell ref="DTJ89:DTW89"/>
    <mergeCell ref="DON89:DPA89"/>
    <mergeCell ref="DPB89:DPO89"/>
    <mergeCell ref="DPP89:DQC89"/>
    <mergeCell ref="DQD89:DQQ89"/>
    <mergeCell ref="DQR89:DRE89"/>
    <mergeCell ref="DLV89:DMI89"/>
    <mergeCell ref="DMJ89:DMW89"/>
    <mergeCell ref="DMX89:DNK89"/>
    <mergeCell ref="DNL89:DNY89"/>
    <mergeCell ref="DNZ89:DOM89"/>
    <mergeCell ref="DJD89:DJQ89"/>
    <mergeCell ref="DJR89:DKE89"/>
    <mergeCell ref="DKF89:DKS89"/>
    <mergeCell ref="DKT89:DLG89"/>
    <mergeCell ref="DLH89:DLU89"/>
    <mergeCell ref="DGL89:DGY89"/>
    <mergeCell ref="DGZ89:DHM89"/>
    <mergeCell ref="DHN89:DIA89"/>
    <mergeCell ref="DIB89:DIO89"/>
    <mergeCell ref="DIP89:DJC89"/>
    <mergeCell ref="DDT89:DEG89"/>
    <mergeCell ref="DEH89:DEU89"/>
    <mergeCell ref="DEV89:DFI89"/>
    <mergeCell ref="DFJ89:DFW89"/>
    <mergeCell ref="DFX89:DGK89"/>
    <mergeCell ref="DBB89:DBO89"/>
    <mergeCell ref="DBP89:DCC89"/>
    <mergeCell ref="DCD89:DCQ89"/>
    <mergeCell ref="DCR89:DDE89"/>
    <mergeCell ref="DDF89:DDS89"/>
    <mergeCell ref="CYJ89:CYW89"/>
    <mergeCell ref="CYX89:CZK89"/>
    <mergeCell ref="CZL89:CZY89"/>
    <mergeCell ref="CZZ89:DAM89"/>
    <mergeCell ref="DAN89:DBA89"/>
    <mergeCell ref="CVR89:CWE89"/>
    <mergeCell ref="CWF89:CWS89"/>
    <mergeCell ref="CWT89:CXG89"/>
    <mergeCell ref="CXH89:CXU89"/>
    <mergeCell ref="CXV89:CYI89"/>
    <mergeCell ref="CSZ89:CTM89"/>
    <mergeCell ref="CTN89:CUA89"/>
    <mergeCell ref="CUB89:CUO89"/>
    <mergeCell ref="CUP89:CVC89"/>
    <mergeCell ref="CVD89:CVQ89"/>
    <mergeCell ref="CQH89:CQU89"/>
    <mergeCell ref="CQV89:CRI89"/>
    <mergeCell ref="CRJ89:CRW89"/>
    <mergeCell ref="CRX89:CSK89"/>
    <mergeCell ref="CSL89:CSY89"/>
    <mergeCell ref="CNP89:COC89"/>
    <mergeCell ref="COD89:COQ89"/>
    <mergeCell ref="COR89:CPE89"/>
    <mergeCell ref="CPF89:CPS89"/>
    <mergeCell ref="CPT89:CQG89"/>
    <mergeCell ref="CKX89:CLK89"/>
    <mergeCell ref="CLL89:CLY89"/>
    <mergeCell ref="CLZ89:CMM89"/>
    <mergeCell ref="CMN89:CNA89"/>
    <mergeCell ref="CNB89:CNO89"/>
    <mergeCell ref="CIF89:CIS89"/>
    <mergeCell ref="CIT89:CJG89"/>
    <mergeCell ref="CJH89:CJU89"/>
    <mergeCell ref="CJV89:CKI89"/>
    <mergeCell ref="CKJ89:CKW89"/>
    <mergeCell ref="CFN89:CGA89"/>
    <mergeCell ref="CGB89:CGO89"/>
    <mergeCell ref="CGP89:CHC89"/>
    <mergeCell ref="CHD89:CHQ89"/>
    <mergeCell ref="CHR89:CIE89"/>
    <mergeCell ref="CCV89:CDI89"/>
    <mergeCell ref="CDJ89:CDW89"/>
    <mergeCell ref="CDX89:CEK89"/>
    <mergeCell ref="CEL89:CEY89"/>
    <mergeCell ref="CEZ89:CFM89"/>
    <mergeCell ref="CAD89:CAQ89"/>
    <mergeCell ref="CAR89:CBE89"/>
    <mergeCell ref="CBF89:CBS89"/>
    <mergeCell ref="CBT89:CCG89"/>
    <mergeCell ref="CCH89:CCU89"/>
    <mergeCell ref="BXL89:BXY89"/>
    <mergeCell ref="BXZ89:BYM89"/>
    <mergeCell ref="BYN89:BZA89"/>
    <mergeCell ref="BZB89:BZO89"/>
    <mergeCell ref="BZP89:CAC89"/>
    <mergeCell ref="BUT89:BVG89"/>
    <mergeCell ref="BVH89:BVU89"/>
    <mergeCell ref="BVV89:BWI89"/>
    <mergeCell ref="BWJ89:BWW89"/>
    <mergeCell ref="BWX89:BXK89"/>
    <mergeCell ref="BSB89:BSO89"/>
    <mergeCell ref="BSP89:BTC89"/>
    <mergeCell ref="BTD89:BTQ89"/>
    <mergeCell ref="BTR89:BUE89"/>
    <mergeCell ref="BUF89:BUS89"/>
    <mergeCell ref="BPJ89:BPW89"/>
    <mergeCell ref="BPX89:BQK89"/>
    <mergeCell ref="BQL89:BQY89"/>
    <mergeCell ref="BQZ89:BRM89"/>
    <mergeCell ref="BRN89:BSA89"/>
    <mergeCell ref="BMR89:BNE89"/>
    <mergeCell ref="BNF89:BNS89"/>
    <mergeCell ref="BNT89:BOG89"/>
    <mergeCell ref="BOH89:BOU89"/>
    <mergeCell ref="BOV89:BPI89"/>
    <mergeCell ref="BJZ89:BKM89"/>
    <mergeCell ref="BKN89:BLA89"/>
    <mergeCell ref="BLB89:BLO89"/>
    <mergeCell ref="BLP89:BMC89"/>
    <mergeCell ref="BMD89:BMQ89"/>
    <mergeCell ref="BHH89:BHU89"/>
    <mergeCell ref="BHV89:BII89"/>
    <mergeCell ref="BIJ89:BIW89"/>
    <mergeCell ref="BIX89:BJK89"/>
    <mergeCell ref="BJL89:BJY89"/>
    <mergeCell ref="BEP89:BFC89"/>
    <mergeCell ref="BFD89:BFQ89"/>
    <mergeCell ref="BFR89:BGE89"/>
    <mergeCell ref="BGF89:BGS89"/>
    <mergeCell ref="BGT89:BHG89"/>
    <mergeCell ref="BBX89:BCK89"/>
    <mergeCell ref="BCL89:BCY89"/>
    <mergeCell ref="BCZ89:BDM89"/>
    <mergeCell ref="BDN89:BEA89"/>
    <mergeCell ref="BEB89:BEO89"/>
    <mergeCell ref="AZF89:AZS89"/>
    <mergeCell ref="AZT89:BAG89"/>
    <mergeCell ref="BAH89:BAU89"/>
    <mergeCell ref="BAV89:BBI89"/>
    <mergeCell ref="BBJ89:BBW89"/>
    <mergeCell ref="AWN89:AXA89"/>
    <mergeCell ref="AXB89:AXO89"/>
    <mergeCell ref="AXP89:AYC89"/>
    <mergeCell ref="AYD89:AYQ89"/>
    <mergeCell ref="AYR89:AZE89"/>
    <mergeCell ref="ZX89:AAK89"/>
    <mergeCell ref="AAL89:AAY89"/>
    <mergeCell ref="VP89:WC89"/>
    <mergeCell ref="WD89:WQ89"/>
    <mergeCell ref="WR89:XE89"/>
    <mergeCell ref="XF89:XS89"/>
    <mergeCell ref="XT89:YG89"/>
    <mergeCell ref="SX89:TK89"/>
    <mergeCell ref="TL89:TY89"/>
    <mergeCell ref="ATV89:AUI89"/>
    <mergeCell ref="AUJ89:AUW89"/>
    <mergeCell ref="AUX89:AVK89"/>
    <mergeCell ref="AVL89:AVY89"/>
    <mergeCell ref="AVZ89:AWM89"/>
    <mergeCell ref="ARD89:ARQ89"/>
    <mergeCell ref="ARR89:ASE89"/>
    <mergeCell ref="ASF89:ASS89"/>
    <mergeCell ref="AST89:ATG89"/>
    <mergeCell ref="ATH89:ATU89"/>
    <mergeCell ref="AOL89:AOY89"/>
    <mergeCell ref="AOZ89:APM89"/>
    <mergeCell ref="APN89:AQA89"/>
    <mergeCell ref="AQB89:AQO89"/>
    <mergeCell ref="AQP89:ARC89"/>
    <mergeCell ref="ALT89:AMG89"/>
    <mergeCell ref="AMH89:AMU89"/>
    <mergeCell ref="AMV89:ANI89"/>
    <mergeCell ref="ANJ89:ANW89"/>
    <mergeCell ref="ANX89:AOK89"/>
    <mergeCell ref="AJB89:AJO89"/>
    <mergeCell ref="AJP89:AKC89"/>
    <mergeCell ref="A28:B28"/>
    <mergeCell ref="CT89:DG89"/>
    <mergeCell ref="DH89:DU89"/>
    <mergeCell ref="DV89:EI89"/>
    <mergeCell ref="EJ89:EW89"/>
    <mergeCell ref="EX89:FK89"/>
    <mergeCell ref="AB89:AO89"/>
    <mergeCell ref="AP89:BC89"/>
    <mergeCell ref="A27:B27"/>
    <mergeCell ref="A66:B66"/>
    <mergeCell ref="BD89:BQ89"/>
    <mergeCell ref="BR89:CE89"/>
    <mergeCell ref="CF89:CS89"/>
    <mergeCell ref="AKD89:AKQ89"/>
    <mergeCell ref="AKR89:ALE89"/>
    <mergeCell ref="ALF89:ALS89"/>
    <mergeCell ref="AGJ89:AGW89"/>
    <mergeCell ref="AGX89:AHK89"/>
    <mergeCell ref="AHL89:AHY89"/>
    <mergeCell ref="AHZ89:AIM89"/>
    <mergeCell ref="AIN89:AJA89"/>
    <mergeCell ref="ADR89:AEE89"/>
    <mergeCell ref="AEF89:AES89"/>
    <mergeCell ref="AET89:AFG89"/>
    <mergeCell ref="AFH89:AFU89"/>
    <mergeCell ref="AFV89:AGI89"/>
    <mergeCell ref="AAZ89:ABM89"/>
    <mergeCell ref="ABN89:ACA89"/>
    <mergeCell ref="ACB89:ACO89"/>
    <mergeCell ref="ACP89:ADC89"/>
    <mergeCell ref="ADD89:ADQ89"/>
    <mergeCell ref="ZJ89:ZW89"/>
    <mergeCell ref="A65:B65"/>
    <mergeCell ref="MZ89:NM89"/>
    <mergeCell ref="ID89:IQ89"/>
    <mergeCell ref="IR89:JE89"/>
    <mergeCell ref="JF89:JS89"/>
    <mergeCell ref="JT89:KG89"/>
    <mergeCell ref="KH89:KU89"/>
    <mergeCell ref="FL89:FY89"/>
    <mergeCell ref="FZ89:GM89"/>
    <mergeCell ref="GN89:HA89"/>
    <mergeCell ref="HB89:HO89"/>
    <mergeCell ref="TZ89:UM89"/>
    <mergeCell ref="UN89:VA89"/>
    <mergeCell ref="VB89:VO89"/>
    <mergeCell ref="A4:N4"/>
    <mergeCell ref="A87:N87"/>
    <mergeCell ref="O89:AA89"/>
    <mergeCell ref="A46:B46"/>
    <mergeCell ref="A85:B85"/>
    <mergeCell ref="NN89:OA89"/>
    <mergeCell ref="OB89:OO89"/>
    <mergeCell ref="OP89:PC89"/>
    <mergeCell ref="PD89:PQ89"/>
    <mergeCell ref="PR89:QE89"/>
    <mergeCell ref="KV89:LI89"/>
    <mergeCell ref="LJ89:LW89"/>
    <mergeCell ref="LX89:MK89"/>
    <mergeCell ref="ML89:MY89"/>
    <mergeCell ref="A9:B9"/>
    <mergeCell ref="A84:B84"/>
    <mergeCell ref="A47:B47"/>
    <mergeCell ref="HP89:IC89"/>
    <mergeCell ref="A92:B92"/>
    <mergeCell ref="A110:B110"/>
    <mergeCell ref="A111:B111"/>
    <mergeCell ref="A129:B129"/>
    <mergeCell ref="A130:B130"/>
    <mergeCell ref="A148:B148"/>
    <mergeCell ref="A149:B149"/>
    <mergeCell ref="A167:B167"/>
    <mergeCell ref="A168:B168"/>
    <mergeCell ref="A170:N170"/>
    <mergeCell ref="A172:N172"/>
    <mergeCell ref="A174:N174"/>
    <mergeCell ref="A176:N176"/>
    <mergeCell ref="A178:N178"/>
    <mergeCell ref="YH89:YU89"/>
    <mergeCell ref="YV89:ZI89"/>
    <mergeCell ref="QF89:QS89"/>
    <mergeCell ref="QT89:RG89"/>
    <mergeCell ref="RH89:RU89"/>
    <mergeCell ref="RV89:SI89"/>
    <mergeCell ref="SJ89:SW89"/>
    <mergeCell ref="OB91:OO91"/>
    <mergeCell ref="OP91:PC91"/>
    <mergeCell ref="PD91:PQ91"/>
    <mergeCell ref="PR91:QE91"/>
    <mergeCell ref="KV91:LI91"/>
    <mergeCell ref="LJ91:LW91"/>
    <mergeCell ref="LX91:MK91"/>
    <mergeCell ref="ML91:MY91"/>
    <mergeCell ref="MZ91:NM91"/>
    <mergeCell ref="ID91:IQ91"/>
    <mergeCell ref="IR91:JE91"/>
  </mergeCells>
  <pageMargins left="0.70866141732283472" right="0.70866141732283472" top="0.74803149606299213" bottom="0.74803149606299213" header="0.31496062992125984" footer="0.31496062992125984"/>
  <pageSetup paperSize="9" scale="90" fitToWidth="0" fitToHeight="0" orientation="landscape" r:id="rId1"/>
  <rowBreaks count="8" manualBreakCount="8">
    <brk id="27" max="13" man="1"/>
    <brk id="46" max="13" man="1"/>
    <brk id="65" max="13" man="1"/>
    <brk id="88" max="13" man="1"/>
    <brk id="110" max="13" man="1"/>
    <brk id="129" max="13" man="1"/>
    <brk id="148" max="13" man="1"/>
    <brk id="169" max="13" man="1"/>
  </rowBreaks>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004F822CA9ABBC4BA1A8726889C1455D" ma:contentTypeVersion="4" ma:contentTypeDescription="Luo uusi asiakirja." ma:contentTypeScope="" ma:versionID="30347dfa1731425ce422088fb7c66ed5">
  <xsd:schema xmlns:xsd="http://www.w3.org/2001/XMLSchema" xmlns:xs="http://www.w3.org/2001/XMLSchema" xmlns:p="http://schemas.microsoft.com/office/2006/metadata/properties" xmlns:ns2="b79a96e0-eff6-4e28-8c12-ee904e024ea3" xmlns:ns3="3c379c20-8198-49bd-b369-eb76ad34c45e" targetNamespace="http://schemas.microsoft.com/office/2006/metadata/properties" ma:root="true" ma:fieldsID="a29e5b89048f13eed4afecff97ef478d" ns2:_="" ns3:_="">
    <xsd:import namespace="b79a96e0-eff6-4e28-8c12-ee904e024ea3"/>
    <xsd:import namespace="3c379c20-8198-49bd-b369-eb76ad34c4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a96e0-eff6-4e28-8c12-ee904e024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379c20-8198-49bd-b369-eb76ad34c45e" elementFormDefault="qualified">
    <xsd:import namespace="http://schemas.microsoft.com/office/2006/documentManagement/types"/>
    <xsd:import namespace="http://schemas.microsoft.com/office/infopath/2007/PartnerControls"/>
    <xsd:element name="SharedWithUsers" ma:index="10"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754C8D-2922-4196-9D6A-5FEE3F022D58}">
  <ds:schemaRefs>
    <ds:schemaRef ds:uri="http://schemas.microsoft.com/sharepoint/v3/contenttype/forms"/>
  </ds:schemaRefs>
</ds:datastoreItem>
</file>

<file path=customXml/itemProps2.xml><?xml version="1.0" encoding="utf-8"?>
<ds:datastoreItem xmlns:ds="http://schemas.openxmlformats.org/officeDocument/2006/customXml" ds:itemID="{ACC9269E-B9B2-43B2-B3FA-F425A9D348DD}">
  <ds:schemaRefs>
    <ds:schemaRef ds:uri="3c379c20-8198-49bd-b369-eb76ad34c45e"/>
    <ds:schemaRef ds:uri="http://purl.org/dc/elements/1.1/"/>
    <ds:schemaRef ds:uri="http://schemas.openxmlformats.org/package/2006/metadata/core-properties"/>
    <ds:schemaRef ds:uri="http://purl.org/dc/dcmitype/"/>
    <ds:schemaRef ds:uri="http://schemas.microsoft.com/office/infopath/2007/PartnerControls"/>
    <ds:schemaRef ds:uri="http://purl.org/dc/terms/"/>
    <ds:schemaRef ds:uri="http://schemas.microsoft.com/office/2006/metadata/properties"/>
    <ds:schemaRef ds:uri="http://schemas.microsoft.com/office/2006/documentManagement/types"/>
    <ds:schemaRef ds:uri="b79a96e0-eff6-4e28-8c12-ee904e024ea3"/>
    <ds:schemaRef ds:uri="http://www.w3.org/XML/1998/namespace"/>
  </ds:schemaRefs>
</ds:datastoreItem>
</file>

<file path=customXml/itemProps3.xml><?xml version="1.0" encoding="utf-8"?>
<ds:datastoreItem xmlns:ds="http://schemas.openxmlformats.org/officeDocument/2006/customXml" ds:itemID="{D3035D2D-F605-496A-A8DF-C4A25E404A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a96e0-eff6-4e28-8c12-ee904e024ea3"/>
    <ds:schemaRef ds:uri="3c379c20-8198-49bd-b369-eb76ad34c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65</vt:i4>
      </vt:variant>
      <vt:variant>
        <vt:lpstr>Nimetyt alueet</vt:lpstr>
      </vt:variant>
      <vt:variant>
        <vt:i4>66</vt:i4>
      </vt:variant>
    </vt:vector>
  </HeadingPairs>
  <TitlesOfParts>
    <vt:vector size="131" baseType="lpstr">
      <vt:lpstr>Table of contents</vt:lpstr>
      <vt:lpstr>1 Own funds &amp; capital adequacy</vt:lpstr>
      <vt:lpstr>Table 1.1</vt:lpstr>
      <vt:lpstr>Table 1.2</vt:lpstr>
      <vt:lpstr>Table 1.3</vt:lpstr>
      <vt:lpstr>Table 1.4</vt:lpstr>
      <vt:lpstr>Table 1.5</vt:lpstr>
      <vt:lpstr>2 Credit risk</vt:lpstr>
      <vt:lpstr>Table 2.1</vt:lpstr>
      <vt:lpstr>Table 2.2</vt:lpstr>
      <vt:lpstr>Table 2.3</vt:lpstr>
      <vt:lpstr>Table 2.4 &amp; 2.5</vt:lpstr>
      <vt:lpstr>Table 2.6</vt:lpstr>
      <vt:lpstr>Table 2.7</vt:lpstr>
      <vt:lpstr>Table 2.8</vt:lpstr>
      <vt:lpstr>Table 2.9</vt:lpstr>
      <vt:lpstr>Table 2.10</vt:lpstr>
      <vt:lpstr>Table 2.11</vt:lpstr>
      <vt:lpstr>Table 2.12</vt:lpstr>
      <vt:lpstr>Table 2.13</vt:lpstr>
      <vt:lpstr>Table 2.14</vt:lpstr>
      <vt:lpstr>Table 2.15</vt:lpstr>
      <vt:lpstr>Table 2.16</vt:lpstr>
      <vt:lpstr>Table 2.17 &amp; 2.18</vt:lpstr>
      <vt:lpstr>Table 2.19</vt:lpstr>
      <vt:lpstr>Table 2.20</vt:lpstr>
      <vt:lpstr>Table 2.21</vt:lpstr>
      <vt:lpstr>3 CCR &amp; Market risk</vt:lpstr>
      <vt:lpstr>Table 3.1</vt:lpstr>
      <vt:lpstr>Table 3.2</vt:lpstr>
      <vt:lpstr>Table 3.3</vt:lpstr>
      <vt:lpstr>Table 3.4</vt:lpstr>
      <vt:lpstr>Table 3.5</vt:lpstr>
      <vt:lpstr>Table 3.6</vt:lpstr>
      <vt:lpstr>Table 3.7</vt:lpstr>
      <vt:lpstr>Table 3.8</vt:lpstr>
      <vt:lpstr>4 ESG disclosures</vt:lpstr>
      <vt:lpstr>Table 4.1</vt:lpstr>
      <vt:lpstr>Table 4.2</vt:lpstr>
      <vt:lpstr>Table 4.3</vt:lpstr>
      <vt:lpstr>Table 4.4</vt:lpstr>
      <vt:lpstr>Table 4.5</vt:lpstr>
      <vt:lpstr>5 Other disclosures</vt:lpstr>
      <vt:lpstr>Table 5.1 &amp; 5.2</vt:lpstr>
      <vt:lpstr>Table 5.3</vt:lpstr>
      <vt:lpstr>Table 5.4</vt:lpstr>
      <vt:lpstr>Table 5.5</vt:lpstr>
      <vt:lpstr>Table 5.6</vt:lpstr>
      <vt:lpstr>Table 5.7</vt:lpstr>
      <vt:lpstr>Table 5.8</vt:lpstr>
      <vt:lpstr>Table 5.9</vt:lpstr>
      <vt:lpstr>Table 5.10</vt:lpstr>
      <vt:lpstr>Table 5.11</vt:lpstr>
      <vt:lpstr>Table 5.12 &amp; 5.13</vt:lpstr>
      <vt:lpstr>Table 5.14</vt:lpstr>
      <vt:lpstr>Table 5.15</vt:lpstr>
      <vt:lpstr>Table 5.16</vt:lpstr>
      <vt:lpstr>Table 5.17 &amp; 5.18 &amp; 5.19</vt:lpstr>
      <vt:lpstr>Table 5.20</vt:lpstr>
      <vt:lpstr>Table 5.21</vt:lpstr>
      <vt:lpstr>Table 5.22</vt:lpstr>
      <vt:lpstr>Table 5.23</vt:lpstr>
      <vt:lpstr>6 Requirements</vt:lpstr>
      <vt:lpstr>Table 6.1</vt:lpstr>
      <vt:lpstr>Table 6.2</vt:lpstr>
      <vt:lpstr>'Table 3.8'!_ftn1</vt:lpstr>
      <vt:lpstr>'Table 3.8'!_ftnref1</vt:lpstr>
      <vt:lpstr>'1 Own funds &amp; capital adequacy'!Tulostusalue</vt:lpstr>
      <vt:lpstr>'2 Credit risk'!Tulostusalue</vt:lpstr>
      <vt:lpstr>'3 CCR &amp; Market risk'!Tulostusalue</vt:lpstr>
      <vt:lpstr>'4 ESG disclosures'!Tulostusalue</vt:lpstr>
      <vt:lpstr>'5 Other disclosures'!Tulostusalue</vt:lpstr>
      <vt:lpstr>'6 Requirements'!Tulostusalue</vt:lpstr>
      <vt:lpstr>'Table 1.1'!Tulostusalue</vt:lpstr>
      <vt:lpstr>'Table 1.2'!Tulostusalue</vt:lpstr>
      <vt:lpstr>'Table 1.3'!Tulostusalue</vt:lpstr>
      <vt:lpstr>'Table 1.4'!Tulostusalue</vt:lpstr>
      <vt:lpstr>'Table 1.5'!Tulostusalue</vt:lpstr>
      <vt:lpstr>'Table 2.1'!Tulostusalue</vt:lpstr>
      <vt:lpstr>'Table 2.10'!Tulostusalue</vt:lpstr>
      <vt:lpstr>'Table 2.11'!Tulostusalue</vt:lpstr>
      <vt:lpstr>'Table 2.12'!Tulostusalue</vt:lpstr>
      <vt:lpstr>'Table 2.14'!Tulostusalue</vt:lpstr>
      <vt:lpstr>'Table 2.15'!Tulostusalue</vt:lpstr>
      <vt:lpstr>'Table 2.17 &amp; 2.18'!Tulostusalue</vt:lpstr>
      <vt:lpstr>'Table 2.19'!Tulostusalue</vt:lpstr>
      <vt:lpstr>'Table 2.2'!Tulostusalue</vt:lpstr>
      <vt:lpstr>'Table 2.20'!Tulostusalue</vt:lpstr>
      <vt:lpstr>'Table 2.21'!Tulostusalue</vt:lpstr>
      <vt:lpstr>'Table 2.3'!Tulostusalue</vt:lpstr>
      <vt:lpstr>'Table 2.4 &amp; 2.5'!Tulostusalue</vt:lpstr>
      <vt:lpstr>'Table 2.6'!Tulostusalue</vt:lpstr>
      <vt:lpstr>'Table 2.7'!Tulostusalue</vt:lpstr>
      <vt:lpstr>'Table 2.8'!Tulostusalue</vt:lpstr>
      <vt:lpstr>'Table 2.9'!Tulostusalue</vt:lpstr>
      <vt:lpstr>'Table 3.1'!Tulostusalue</vt:lpstr>
      <vt:lpstr>'Table 3.2'!Tulostusalue</vt:lpstr>
      <vt:lpstr>'Table 3.3'!Tulostusalue</vt:lpstr>
      <vt:lpstr>'Table 3.4'!Tulostusalue</vt:lpstr>
      <vt:lpstr>'Table 3.5'!Tulostusalue</vt:lpstr>
      <vt:lpstr>'Table 3.6'!Tulostusalue</vt:lpstr>
      <vt:lpstr>'Table 3.7'!Tulostusalue</vt:lpstr>
      <vt:lpstr>'Table 3.8'!Tulostusalue</vt:lpstr>
      <vt:lpstr>'Table 4.1'!Tulostusalue</vt:lpstr>
      <vt:lpstr>'Table 4.4'!Tulostusalue</vt:lpstr>
      <vt:lpstr>'Table 4.5'!Tulostusalue</vt:lpstr>
      <vt:lpstr>'Table 5.1 &amp; 5.2'!Tulostusalue</vt:lpstr>
      <vt:lpstr>'Table 5.10'!Tulostusalue</vt:lpstr>
      <vt:lpstr>'Table 5.11'!Tulostusalue</vt:lpstr>
      <vt:lpstr>'Table 5.12 &amp; 5.13'!Tulostusalue</vt:lpstr>
      <vt:lpstr>'Table 5.14'!Tulostusalue</vt:lpstr>
      <vt:lpstr>'Table 5.15'!Tulostusalue</vt:lpstr>
      <vt:lpstr>'Table 5.16'!Tulostusalue</vt:lpstr>
      <vt:lpstr>'Table 5.20'!Tulostusalue</vt:lpstr>
      <vt:lpstr>'Table 5.21'!Tulostusalue</vt:lpstr>
      <vt:lpstr>'Table 5.22'!Tulostusalue</vt:lpstr>
      <vt:lpstr>'Table 5.23'!Tulostusalue</vt:lpstr>
      <vt:lpstr>'Table 5.3'!Tulostusalue</vt:lpstr>
      <vt:lpstr>'Table 5.4'!Tulostusalue</vt:lpstr>
      <vt:lpstr>'Table 5.5'!Tulostusalue</vt:lpstr>
      <vt:lpstr>'Table 5.6'!Tulostusalue</vt:lpstr>
      <vt:lpstr>'Table 5.7'!Tulostusalue</vt:lpstr>
      <vt:lpstr>'Table 5.8'!Tulostusalue</vt:lpstr>
      <vt:lpstr>'Table 5.9'!Tulostusalue</vt:lpstr>
      <vt:lpstr>'Table 6.1'!Tulostusalue</vt:lpstr>
      <vt:lpstr>'Table 6.2'!Tulostusalue</vt:lpstr>
      <vt:lpstr>'Table of contents'!Tulostusalue</vt:lpstr>
      <vt:lpstr>'Table 2.1'!Tulostusotsikot</vt:lpstr>
      <vt:lpstr>'Table 2.2'!Tulostusotsikot</vt:lpstr>
      <vt:lpstr>'Table 5.23'!Tulostusotsikot</vt:lpstr>
      <vt:lpstr>'Table 5.7'!Tulostusotsikot</vt:lpstr>
    </vt:vector>
  </TitlesOfParts>
  <Manager/>
  <Company>OP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Nurminen Nina</dc:creator>
  <cp:keywords/>
  <dc:description/>
  <cp:lastModifiedBy>Nurminen Nina</cp:lastModifiedBy>
  <cp:revision/>
  <cp:lastPrinted>2023-02-15T11:44:30Z</cp:lastPrinted>
  <dcterms:created xsi:type="dcterms:W3CDTF">2016-08-09T07:10:10Z</dcterms:created>
  <dcterms:modified xsi:type="dcterms:W3CDTF">2023-02-24T12:49:30Z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0x010100004F822CA9ABBC4BA1A8726889C1455D</vt:lpwstr>
  </property>
</Properties>
</file>