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mc:AlternateContent xmlns:mc="http://schemas.openxmlformats.org/markup-compatibility/2006">
    <mc:Choice Requires="x15">
      <x15ac:absPath xmlns:x15ac="http://schemas.microsoft.com/office/spreadsheetml/2010/11/ac" url="https://oppalveluto365.sharepoint.com/sites/srv00003/Tuotanto/Pilari III/2023_12/"/>
    </mc:Choice>
  </mc:AlternateContent>
  <xr:revisionPtr revIDLastSave="366" documentId="8_{C9E6A91D-360D-4625-A0EB-02A98560AC57}" xr6:coauthVersionLast="47" xr6:coauthVersionMax="47" xr10:uidLastSave="{85717F6D-427A-4158-9750-B730BE01BE8C}"/>
  <bookViews>
    <workbookView xWindow="28690" yWindow="-110" windowWidth="29020" windowHeight="15700" tabRatio="791" xr2:uid="{00000000-000D-0000-FFFF-FFFF00000000}"/>
  </bookViews>
  <sheets>
    <sheet name="Cover" sheetId="126" r:id="rId1"/>
    <sheet name="Table of contents" sheetId="147" r:id="rId2"/>
    <sheet name="1 Overview of capital adequacy" sheetId="80" r:id="rId3"/>
    <sheet name="Table 1.1" sheetId="2" r:id="rId4"/>
    <sheet name="Table 1.2" sheetId="164" r:id="rId5"/>
    <sheet name="Table 1.3" sheetId="5" r:id="rId6"/>
    <sheet name="Table 1.4" sheetId="7" r:id="rId7"/>
    <sheet name="Table 1.5" sheetId="6" r:id="rId8"/>
    <sheet name="Table 1.6" sheetId="4" r:id="rId9"/>
    <sheet name="Table 1.7" sheetId="45" r:id="rId10"/>
    <sheet name="Table 1.8" sheetId="148" r:id="rId11"/>
    <sheet name="2 Risk mgmnt" sheetId="152" r:id="rId12"/>
    <sheet name="Table 2.1" sheetId="105" r:id="rId13"/>
    <sheet name="Table 2.2" sheetId="101" r:id="rId14"/>
    <sheet name="Table 2.3" sheetId="125" r:id="rId15"/>
    <sheet name="3 Credit risk" sheetId="79" r:id="rId16"/>
    <sheet name="Table 3.1" sheetId="130" r:id="rId17"/>
    <sheet name="Table 3.2" sheetId="131" r:id="rId18"/>
    <sheet name="Table 3.3" sheetId="107" r:id="rId19"/>
    <sheet name="Table 3.4" sheetId="36" r:id="rId20"/>
    <sheet name="Table 3.5" sheetId="110" r:id="rId21"/>
    <sheet name="Table 3.6" sheetId="25" r:id="rId22"/>
    <sheet name="Table 3.7" sheetId="132" r:id="rId23"/>
    <sheet name="Table 3.8" sheetId="26" r:id="rId24"/>
    <sheet name="Table 3.9" sheetId="28" r:id="rId25"/>
    <sheet name="Table 3.10" sheetId="31" r:id="rId26"/>
    <sheet name="Table 3.11" sheetId="32" r:id="rId27"/>
    <sheet name="Table 3.12" sheetId="133" r:id="rId28"/>
    <sheet name="Table 3.13" sheetId="92" r:id="rId29"/>
    <sheet name="Table 3.14" sheetId="108" r:id="rId30"/>
    <sheet name="Table 3.15" sheetId="109" r:id="rId31"/>
    <sheet name="4 CCR &amp; Market risk" sheetId="70" r:id="rId32"/>
    <sheet name="Table 4.1" sheetId="46" r:id="rId33"/>
    <sheet name="Table 4.2" sheetId="47" r:id="rId34"/>
    <sheet name="Table 4.3" sheetId="48" r:id="rId35"/>
    <sheet name="Table 4.4" sheetId="50" r:id="rId36"/>
    <sheet name="Table 4.5" sheetId="51" r:id="rId37"/>
    <sheet name="Table 4.6" sheetId="134" r:id="rId38"/>
    <sheet name="Table 4.7" sheetId="112" r:id="rId39"/>
    <sheet name="Table 4.8" sheetId="59" r:id="rId40"/>
    <sheet name="Table 4.9" sheetId="111" r:id="rId41"/>
    <sheet name="5 ESG disclosures" sheetId="100" r:id="rId42"/>
    <sheet name="Table 5.1" sheetId="154" r:id="rId43"/>
    <sheet name="Table 5.2" sheetId="155" r:id="rId44"/>
    <sheet name="Table 5.3" sheetId="156" r:id="rId45"/>
    <sheet name="Table 5.4" sheetId="157" r:id="rId46"/>
    <sheet name="Table 5.5" sheetId="158" r:id="rId47"/>
    <sheet name="Table 5.6" sheetId="159" r:id="rId48"/>
    <sheet name="Table 5.7" sheetId="160" r:id="rId49"/>
    <sheet name="Table 5.8" sheetId="161" r:id="rId50"/>
    <sheet name="Table 5.9" sheetId="121" r:id="rId51"/>
    <sheet name="Table 5.10" sheetId="122" r:id="rId52"/>
    <sheet name="Table 5.11" sheetId="123" r:id="rId53"/>
    <sheet name="Table 5.12" sheetId="175" r:id="rId54"/>
    <sheet name="Other disclosures" sheetId="72" r:id="rId55"/>
    <sheet name="6 Liquidity" sheetId="165" r:id="rId56"/>
    <sheet name="Table 6.1 &amp; 6.2" sheetId="22" r:id="rId57"/>
    <sheet name="Table 6.3" sheetId="99" r:id="rId58"/>
    <sheet name="Table 6.4" sheetId="115" r:id="rId59"/>
    <sheet name="7 Securitisation" sheetId="166" r:id="rId60"/>
    <sheet name="Table 7.1" sheetId="75" r:id="rId61"/>
    <sheet name="Table 7.2" sheetId="54" r:id="rId62"/>
    <sheet name="Table 7.3" sheetId="113" r:id="rId63"/>
    <sheet name="8 IRRBB" sheetId="167" r:id="rId64"/>
    <sheet name="Table 8.1" sheetId="73" r:id="rId65"/>
    <sheet name="Table 8.2" sheetId="104" r:id="rId66"/>
    <sheet name="9 Leverage" sheetId="168" r:id="rId67"/>
    <sheet name="Table 9.1" sheetId="76" r:id="rId68"/>
    <sheet name="Table 9.2&amp;9.3" sheetId="77" r:id="rId69"/>
    <sheet name="Table 9.4" sheetId="19" r:id="rId70"/>
    <sheet name="10 CCyB" sheetId="169" r:id="rId71"/>
    <sheet name="Table 10.1 &amp; 10.2" sheetId="140" r:id="rId72"/>
    <sheet name="11 Operational risk" sheetId="170" r:id="rId73"/>
    <sheet name="Table 11.1" sheetId="60" r:id="rId74"/>
    <sheet name="Table 11.2" sheetId="114" r:id="rId75"/>
    <sheet name="12 Own funds" sheetId="171" r:id="rId76"/>
    <sheet name="Table 12.1" sheetId="15" r:id="rId77"/>
    <sheet name="Table 12.2" sheetId="16" r:id="rId78"/>
    <sheet name="Table 12.3" sheetId="90" r:id="rId79"/>
    <sheet name="13 Scope" sheetId="172" r:id="rId80"/>
    <sheet name="Table 13.1" sheetId="87" r:id="rId81"/>
    <sheet name="Table 13.2" sheetId="88" r:id="rId82"/>
    <sheet name="Table 13.3" sheetId="117" r:id="rId83"/>
    <sheet name="Table 13.4" sheetId="89" r:id="rId84"/>
    <sheet name="Table 13.5" sheetId="118" r:id="rId85"/>
    <sheet name="Table 13.6" sheetId="84" r:id="rId86"/>
    <sheet name="14 AE" sheetId="173" r:id="rId87"/>
    <sheet name="Table 14.1" sheetId="85" r:id="rId88"/>
    <sheet name="Table 14.2 &amp; 14.3" sheetId="86" r:id="rId89"/>
    <sheet name="Table 14.4" sheetId="120" r:id="rId90"/>
    <sheet name="15 Remuneration" sheetId="174" r:id="rId91"/>
    <sheet name="Table 15.1" sheetId="142" r:id="rId92"/>
    <sheet name="Table 15.2" sheetId="143" r:id="rId93"/>
    <sheet name="Table 15.3" sheetId="144" r:id="rId94"/>
    <sheet name="Table 15.4" sheetId="145" r:id="rId95"/>
    <sheet name="Table 15.5" sheetId="146" r:id="rId96"/>
    <sheet name="Table 15.6" sheetId="124" r:id="rId97"/>
    <sheet name="16 Requirements" sheetId="81" r:id="rId98"/>
    <sheet name="Table 16.1" sheetId="82" r:id="rId99"/>
    <sheet name="Table 16.2" sheetId="83" r:id="rId100"/>
    <sheet name="17 Signatures" sheetId="103" r:id="rId101"/>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2">'1 Overview of capital adequacy'!$A$1:$B$11</definedName>
    <definedName name="_xlnm.Print_Area" localSheetId="70">'10 CCyB'!$A$1:$B$5</definedName>
    <definedName name="_xlnm.Print_Area" localSheetId="72">'11 Operational risk'!$A$1:$B$5</definedName>
    <definedName name="_xlnm.Print_Area" localSheetId="75">'12 Own funds'!$A$1:$B$6</definedName>
    <definedName name="_xlnm.Print_Area" localSheetId="79">'13 Scope'!$A$1:$B$9</definedName>
    <definedName name="_xlnm.Print_Area" localSheetId="86">'14 AE'!$A$1:$B$7</definedName>
    <definedName name="_xlnm.Print_Area" localSheetId="90">'15 Remuneration'!$A$1:$B$9</definedName>
    <definedName name="_xlnm.Print_Area" localSheetId="97">'16 Requirements'!$A$1:$B$6</definedName>
    <definedName name="_xlnm.Print_Area" localSheetId="100">'17 Signatures'!$A$1:$D$38</definedName>
    <definedName name="_xlnm.Print_Area" localSheetId="11">'2 Risk mgmnt'!$A$1:$B$6</definedName>
    <definedName name="_xlnm.Print_Area" localSheetId="15">'3 Credit risk'!$A$1:$B$18</definedName>
    <definedName name="_xlnm.Print_Area" localSheetId="31">'4 CCR &amp; Market risk'!$A$1:$B$12</definedName>
    <definedName name="_xlnm.Print_Area" localSheetId="41">'5 ESG disclosures'!$A$1:$B$14</definedName>
    <definedName name="_xlnm.Print_Area" localSheetId="55">'6 Liquidity'!$A$1:$B$7</definedName>
    <definedName name="_xlnm.Print_Area" localSheetId="59">'7 Securitisation'!$A$1:$B$6</definedName>
    <definedName name="_xlnm.Print_Area" localSheetId="63">'8 IRRBB'!$A$1:$B$5</definedName>
    <definedName name="_xlnm.Print_Area" localSheetId="66">'9 Leverage'!$A$1:$B$7</definedName>
    <definedName name="_xlnm.Print_Area" localSheetId="0">Cover!$A$1:$I$39</definedName>
    <definedName name="_xlnm.Print_Area" localSheetId="54">'Other disclosures'!$A$1:$B$68</definedName>
    <definedName name="_xlnm.Print_Area" localSheetId="3">'Table 1.1'!$A$1:$C$39</definedName>
    <definedName name="_xlnm.Print_Area" localSheetId="4">'Table 1.2'!$A$1:$C$49</definedName>
    <definedName name="_xlnm.Print_Area" localSheetId="5">'Table 1.3'!$A$1:$D$39</definedName>
    <definedName name="_xlnm.Print_Area" localSheetId="6">'Table 1.4'!$A$1:$G$55</definedName>
    <definedName name="_xlnm.Print_Area" localSheetId="7">'Table 1.5'!$A$1:$D$27</definedName>
    <definedName name="_xlnm.Print_Area" localSheetId="8">'Table 1.6'!$A$1:$E$36</definedName>
    <definedName name="_xlnm.Print_Area" localSheetId="9">'Table 1.7'!$A$1:$G$9</definedName>
    <definedName name="_xlnm.Print_Area" localSheetId="10">'Table 1.8'!$A$1:$D$8</definedName>
    <definedName name="_xlnm.Print_Area" localSheetId="71">'Table 10.1 &amp; 10.2'!$A$1:$O$63</definedName>
    <definedName name="_xlnm.Print_Area" localSheetId="73">'Table 11.1'!$A$1:$G$23</definedName>
    <definedName name="_xlnm.Print_Area" localSheetId="74">'Table 11.2'!$A$1:$D$9</definedName>
    <definedName name="_xlnm.Print_Area" localSheetId="76">'Table 12.1'!$A$1:$E$108</definedName>
    <definedName name="_xlnm.Print_Area" localSheetId="77">'Table 12.2'!$A$1:$E$54</definedName>
    <definedName name="_xlnm.Print_Area" localSheetId="78">'Table 12.3'!$A$1:$H$52</definedName>
    <definedName name="_xlnm.Print_Area" localSheetId="80">'Table 13.1'!$A$1:$I$54</definedName>
    <definedName name="_xlnm.Print_Area" localSheetId="81">'Table 13.2'!$A$1:$G$19</definedName>
    <definedName name="_xlnm.Print_Area" localSheetId="82">'Table 13.3'!$A$1:$D$6</definedName>
    <definedName name="_xlnm.Print_Area" localSheetId="83">'Table 13.4'!$A$1:$H$225</definedName>
    <definedName name="_xlnm.Print_Area" localSheetId="84">'Table 13.5'!$A$1:$D$8</definedName>
    <definedName name="_xlnm.Print_Area" localSheetId="85">'Table 13.6'!$A$1:$J$32</definedName>
    <definedName name="_xlnm.Print_Area" localSheetId="87">'Table 14.1'!$A$1:$J$18</definedName>
    <definedName name="_xlnm.Print_Area" localSheetId="88">'Table 14.2 &amp; 14.3'!$A$1:$F$33</definedName>
    <definedName name="_xlnm.Print_Area" localSheetId="89">'Table 14.4'!$A$1:$C$8</definedName>
    <definedName name="_xlnm.Print_Area" localSheetId="91">'Table 15.1'!$A$1:$H$32</definedName>
    <definedName name="_xlnm.Print_Area" localSheetId="92">'Table 15.2'!$A$1:$F$21</definedName>
    <definedName name="_xlnm.Print_Area" localSheetId="94">'Table 15.4'!$A$1:$C$18</definedName>
    <definedName name="_xlnm.Print_Area" localSheetId="95">'Table 15.5'!$A$1:$L$14</definedName>
    <definedName name="_xlnm.Print_Area" localSheetId="96">'Table 15.6'!$A$1:$D$36</definedName>
    <definedName name="_xlnm.Print_Area" localSheetId="98">'Table 16.1'!$A$1:$D$318</definedName>
    <definedName name="_xlnm.Print_Area" localSheetId="99">'Table 16.2'!$A$1:$B$7</definedName>
    <definedName name="_xlnm.Print_Area" localSheetId="12">'Table 2.1'!$A$1:$D$15</definedName>
    <definedName name="_xlnm.Print_Area" localSheetId="13">'Table 2.2'!$A$1:$D$21</definedName>
    <definedName name="_xlnm.Print_Area" localSheetId="14">'Table 2.3'!$A$1:$D$31</definedName>
    <definedName name="_xlnm.Print_Area" localSheetId="16">'Table 3.1'!$A$1:$S$53</definedName>
    <definedName name="_xlnm.Print_Area" localSheetId="25">'Table 3.10'!$A$1:$I$56</definedName>
    <definedName name="_xlnm.Print_Area" localSheetId="26">'Table 3.11'!$A$1:$G$57</definedName>
    <definedName name="_xlnm.Print_Area" localSheetId="27">'Table 3.12'!$A$1:$E$30</definedName>
    <definedName name="_xlnm.Print_Area" localSheetId="28">'Table 3.13'!$A$1:$N$63</definedName>
    <definedName name="_xlnm.Print_Area" localSheetId="29">'Table 3.14'!$A$1:$C$9</definedName>
    <definedName name="_xlnm.Print_Area" localSheetId="30">'Table 3.15'!$A$1:$C$9</definedName>
    <definedName name="_xlnm.Print_Area" localSheetId="17">'Table 3.2'!$A$1:$H$50</definedName>
    <definedName name="_xlnm.Print_Area" localSheetId="18">'Table 3.3'!$A$1:$D$9</definedName>
    <definedName name="_xlnm.Print_Area" localSheetId="19">'Table 3.4'!$A$1:$G$25</definedName>
    <definedName name="_xlnm.Print_Area" localSheetId="20">'Table 3.5'!$A$1:$D$10</definedName>
    <definedName name="_xlnm.Print_Area" localSheetId="21">'Table 3.6'!$A$1:$H$19</definedName>
    <definedName name="_xlnm.Print_Area" localSheetId="22">'Table 3.7'!$A$1:$Q$62</definedName>
    <definedName name="_xlnm.Print_Area" localSheetId="23">'Table 3.8'!$A$1:$C$23</definedName>
    <definedName name="_xlnm.Print_Area" localSheetId="24">'Table 3.9'!$A$1:$J$37</definedName>
    <definedName name="_xlnm.Print_Area" localSheetId="32">'Table 4.1'!$A$1:$J$39</definedName>
    <definedName name="_xlnm.Print_Area" localSheetId="33">'Table 4.2'!$A$1:$D$25</definedName>
    <definedName name="_xlnm.Print_Area" localSheetId="34">'Table 4.3'!$A$1:$N$37</definedName>
    <definedName name="_xlnm.Print_Area" localSheetId="35">'Table 4.4'!$A$1:$J$33</definedName>
    <definedName name="_xlnm.Print_Area" localSheetId="36">'Table 4.5'!$A$1:$F$16</definedName>
    <definedName name="_xlnm.Print_Area" localSheetId="37">'Table 4.6'!$A$1:$D$39</definedName>
    <definedName name="_xlnm.Print_Area" localSheetId="38">'Table 4.7'!$A$1:$C$9</definedName>
    <definedName name="_xlnm.Print_Area" localSheetId="39">'Table 4.8'!$A$1:$D$20</definedName>
    <definedName name="_xlnm.Print_Area" localSheetId="40">'Table 4.9'!$A$1:$C$7</definedName>
    <definedName name="_xlnm.Print_Area" localSheetId="42">'Table 5.1'!$A$1:$R$130</definedName>
    <definedName name="_xlnm.Print_Area" localSheetId="51">'Table 5.10'!$A$1:$C$18</definedName>
    <definedName name="_xlnm.Print_Area" localSheetId="52">'Table 5.11'!$A$1:$C$15</definedName>
    <definedName name="_xlnm.Print_Area" localSheetId="53">'Table 5.12'!$A$1:$C$20</definedName>
    <definedName name="_xlnm.Print_Area" localSheetId="43">'Table 5.2'!$A$1:$R$35</definedName>
    <definedName name="_xlnm.Print_Area" localSheetId="44">'Table 5.3'!$A$1:$G$10</definedName>
    <definedName name="_xlnm.Print_Area" localSheetId="45">'Table 5.4'!$A$1:$P$45</definedName>
    <definedName name="_xlnm.Print_Area" localSheetId="46">'Table 5.5'!$A$1:$E$10</definedName>
    <definedName name="_xlnm.Print_Area" localSheetId="47">'Table 5.6'!$A$1:$R$63</definedName>
    <definedName name="_xlnm.Print_Area" localSheetId="48">'Table 5.7'!$A$1:$AH$27</definedName>
    <definedName name="_xlnm.Print_Area" localSheetId="49">'Table 5.8'!$A$1:$G$25</definedName>
    <definedName name="_xlnm.Print_Area" localSheetId="50">'Table 5.9'!$A$1:$C$16</definedName>
    <definedName name="_xlnm.Print_Area" localSheetId="56">'Table 6.1 &amp; 6.2'!$A$1:$J$60</definedName>
    <definedName name="_xlnm.Print_Area" localSheetId="57">'Table 6.3'!$A$1:$G$44</definedName>
    <definedName name="_xlnm.Print_Area" localSheetId="58">'Table 6.4'!$A$1:$C$25</definedName>
    <definedName name="_xlnm.Print_Area" localSheetId="60">'Table 7.1'!$A$1:$Q$23</definedName>
    <definedName name="_xlnm.Print_Area" localSheetId="61">'Table 7.2'!$A$1:$S$21</definedName>
    <definedName name="_xlnm.Print_Area" localSheetId="62">'Table 7.3'!$A$1:$D$14</definedName>
    <definedName name="_xlnm.Print_Area" localSheetId="64">'Table 8.1'!$A$1:$F$14</definedName>
    <definedName name="_xlnm.Print_Area" localSheetId="65">'Table 8.2'!$A$1:$D$15</definedName>
    <definedName name="_xlnm.Print_Area" localSheetId="67">'Table 9.1'!$A$1:$D$21</definedName>
    <definedName name="_xlnm.Print_Area" localSheetId="68">'Table 9.2&amp;9.3'!$A$1:$D$82</definedName>
    <definedName name="_xlnm.Print_Area" localSheetId="69">'Table 9.4'!$A$1:$D$18</definedName>
    <definedName name="_xlnm.Print_Area" localSheetId="1">'Table of contents'!$A$1:$B$141</definedName>
    <definedName name="tulostusalue1" localSheetId="41">'5 ESG disclosures'!$A$1:$B$15</definedName>
    <definedName name="Tulostusalue1" localSheetId="7">'Table 1.5'!$A$1:$D$27</definedName>
    <definedName name="tulostusalue10" localSheetId="51">'Table 5.10'!$A$1:$C$18</definedName>
    <definedName name="tulostusalue11" localSheetId="52">'Table 5.11'!$A$1:$C$8</definedName>
    <definedName name="tulostusalue12" localSheetId="45">'Table 5.4'!$A$1:$P$47</definedName>
    <definedName name="tulostusalue13" localSheetId="50">'Table 5.9'!$A$1:$C$16</definedName>
    <definedName name="tulostusalue2" localSheetId="59">'7 Securitisation'!$A$1:$B$6</definedName>
    <definedName name="Tulostusalue2" localSheetId="91">'Table 15.1'!$A$1:$H$32</definedName>
    <definedName name="tulostusalue3" localSheetId="54">'Other disclosures'!$A$1:$B$68</definedName>
    <definedName name="Tulostusalue3" localSheetId="95">'Table 15.5'!$A$1:$L$14</definedName>
    <definedName name="Tulostusalue4" localSheetId="96">'Table 15.6'!$A$1:$D$35</definedName>
    <definedName name="tulostusalue5" localSheetId="96">'Table 15.6'!$A$1:$D$36</definedName>
    <definedName name="Tulostusalue5" localSheetId="65">'Table 8.2'!$A$1:$D$15</definedName>
    <definedName name="tulostusalue6" localSheetId="12">'Table 2.1'!$A$1:$D$16</definedName>
    <definedName name="tulostusalue7" localSheetId="13">'Table 2.2'!$A$1:$D$21</definedName>
    <definedName name="tulostusalue8" localSheetId="28">'Table 3.13'!$A$1:$N$63</definedName>
    <definedName name="tulostusalue9" localSheetId="20">'Table 3.5'!$A$1:$D$10</definedName>
    <definedName name="_xlnm.Print_Titles" localSheetId="76">'Table 12.1'!$5:$5</definedName>
    <definedName name="_xlnm.Print_Titles" localSheetId="78">'Table 12.3'!$A:$B,'Table 12.3'!$1:$5</definedName>
    <definedName name="_xlnm.Print_Titles" localSheetId="83">'Table 13.4'!$5:$7</definedName>
    <definedName name="_xlnm.Print_Titles" localSheetId="93">'Table 15.3'!$4:$5</definedName>
    <definedName name="_xlnm.Print_Titles" localSheetId="98">'Table 16.1'!$4:$4</definedName>
    <definedName name="_xlnm.Print_Titles" localSheetId="47">'Table 5.6'!$4:$9</definedName>
    <definedName name="_xlnm.Print_Titles" localSheetId="48">'Table 5.7'!$A:$B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6" l="1"/>
  <c r="E12" i="87" l="1"/>
  <c r="E35" i="87" l="1"/>
  <c r="E39" i="87" s="1"/>
  <c r="C88" i="15" l="1"/>
  <c r="C87" i="15"/>
  <c r="C86" i="15"/>
  <c r="C43" i="15"/>
  <c r="C17" i="15"/>
  <c r="C13" i="6" l="1"/>
  <c r="C30" i="86" l="1"/>
  <c r="E18" i="87" l="1"/>
  <c r="H23" i="87" l="1"/>
  <c r="G23" i="87"/>
  <c r="F23" i="87"/>
  <c r="F11" i="87"/>
  <c r="I19" i="87"/>
  <c r="E16" i="87" l="1"/>
  <c r="E10" i="87"/>
  <c r="I43" i="87"/>
  <c r="I44" i="87"/>
  <c r="I45" i="87"/>
  <c r="I46" i="87"/>
  <c r="I47" i="87"/>
  <c r="I48" i="87"/>
  <c r="I49" i="87"/>
  <c r="I50" i="87"/>
  <c r="I51" i="87"/>
  <c r="I42" i="87"/>
  <c r="I29" i="87"/>
  <c r="I27" i="87"/>
  <c r="I28" i="87"/>
  <c r="I33" i="87"/>
  <c r="I34" i="87"/>
  <c r="I36" i="87"/>
  <c r="I37" i="87"/>
  <c r="I26" i="87"/>
  <c r="D53" i="87"/>
  <c r="C53" i="87"/>
  <c r="D39" i="87"/>
  <c r="C39" i="87"/>
  <c r="D51" i="16"/>
  <c r="C51" i="16"/>
  <c r="D37" i="16"/>
  <c r="C37" i="16"/>
  <c r="C23" i="16"/>
  <c r="D23" i="16"/>
  <c r="I53" i="87" l="1"/>
  <c r="I39" i="87"/>
  <c r="R19" i="130" l="1"/>
  <c r="C48" i="7" l="1"/>
  <c r="G21" i="99"/>
  <c r="C24" i="131"/>
  <c r="D24" i="131"/>
  <c r="E24" i="131"/>
  <c r="F24" i="131"/>
  <c r="G24" i="131"/>
  <c r="C73" i="15" l="1"/>
  <c r="C82" i="15" s="1"/>
  <c r="C13" i="77" l="1"/>
  <c r="C25" i="77"/>
  <c r="C33" i="77"/>
  <c r="C38" i="77"/>
  <c r="C53" i="77" l="1"/>
  <c r="C16" i="6" l="1"/>
  <c r="C17" i="6" s="1"/>
  <c r="L18" i="48" l="1"/>
  <c r="C28" i="7" l="1"/>
  <c r="D11" i="7"/>
  <c r="E35" i="4"/>
  <c r="E34" i="4"/>
  <c r="E33" i="4"/>
  <c r="E31" i="4"/>
  <c r="E29" i="4"/>
  <c r="E26" i="4"/>
  <c r="E25" i="4"/>
  <c r="E22" i="4"/>
  <c r="E20" i="4"/>
  <c r="E14" i="4"/>
  <c r="E16" i="4"/>
  <c r="E17" i="4"/>
  <c r="E13" i="4"/>
  <c r="E8" i="4"/>
  <c r="E7" i="4"/>
  <c r="L47" i="140" l="1"/>
  <c r="M47" i="140" s="1"/>
  <c r="H47" i="140"/>
  <c r="L46" i="140"/>
  <c r="M46" i="140" s="1"/>
  <c r="H46" i="140"/>
  <c r="L45" i="140"/>
  <c r="M45" i="140" s="1"/>
  <c r="H45" i="140"/>
  <c r="L44" i="140"/>
  <c r="M44" i="140" s="1"/>
  <c r="H44" i="140"/>
  <c r="L43" i="140"/>
  <c r="M43" i="140" s="1"/>
  <c r="H43" i="140"/>
  <c r="L42" i="140"/>
  <c r="M42" i="140" s="1"/>
  <c r="H42" i="140"/>
  <c r="L41" i="140"/>
  <c r="M41" i="140" s="1"/>
  <c r="H41" i="140"/>
  <c r="L40" i="140"/>
  <c r="M40" i="140" s="1"/>
  <c r="H40" i="140"/>
  <c r="L39" i="140"/>
  <c r="M39" i="140" s="1"/>
  <c r="H39" i="140"/>
  <c r="L38" i="140"/>
  <c r="M38" i="140" s="1"/>
  <c r="H38" i="140"/>
  <c r="L37" i="140"/>
  <c r="M37" i="140" s="1"/>
  <c r="H37" i="140"/>
  <c r="L36" i="140"/>
  <c r="H36" i="140"/>
  <c r="S46" i="130"/>
  <c r="P46" i="130"/>
  <c r="N46" i="130"/>
  <c r="M46" i="130"/>
  <c r="L46" i="130"/>
  <c r="K46" i="130"/>
  <c r="I46" i="130"/>
  <c r="H46" i="130"/>
  <c r="G46" i="130"/>
  <c r="F46" i="130"/>
  <c r="D46" i="130"/>
  <c r="C46" i="130"/>
  <c r="R45" i="130"/>
  <c r="R44" i="130"/>
  <c r="R43" i="130"/>
  <c r="R42" i="130"/>
  <c r="R41" i="130"/>
  <c r="R39" i="130"/>
  <c r="R38" i="130"/>
  <c r="R37" i="130"/>
  <c r="R36" i="130"/>
  <c r="R35" i="130"/>
  <c r="R34" i="130"/>
  <c r="R33" i="130"/>
  <c r="R32" i="130"/>
  <c r="R31" i="130"/>
  <c r="R30" i="130"/>
  <c r="R23" i="130"/>
  <c r="R22" i="130"/>
  <c r="R21" i="130"/>
  <c r="R18" i="130"/>
  <c r="R17" i="130"/>
  <c r="R16" i="130"/>
  <c r="R15" i="130"/>
  <c r="R14" i="130"/>
  <c r="R13" i="130"/>
  <c r="R12" i="130"/>
  <c r="R11" i="130"/>
  <c r="R10" i="130"/>
  <c r="R9" i="130"/>
  <c r="R8" i="130"/>
  <c r="R46" i="130" l="1"/>
  <c r="M36" i="140"/>
  <c r="D16" i="5" l="1"/>
  <c r="C16" i="5"/>
  <c r="C44" i="15"/>
  <c r="C64" i="15" s="1"/>
  <c r="C83" i="15" s="1"/>
  <c r="J18" i="48"/>
  <c r="G18" i="48"/>
  <c r="H18" i="48"/>
  <c r="I18" i="87"/>
  <c r="I23" i="87" s="1"/>
  <c r="J16" i="50"/>
  <c r="E21" i="87"/>
  <c r="E20" i="87"/>
  <c r="E17" i="87"/>
  <c r="E9" i="87"/>
  <c r="E8" i="87"/>
  <c r="D30" i="86"/>
  <c r="F16" i="50"/>
  <c r="D16" i="50"/>
  <c r="E16" i="50"/>
  <c r="C16" i="50"/>
  <c r="K18" i="48"/>
  <c r="D18" i="48"/>
  <c r="E18" i="48"/>
  <c r="C18" i="48"/>
  <c r="E23" i="87" l="1"/>
  <c r="C17" i="5" l="1"/>
  <c r="C19" i="5" s="1"/>
</calcChain>
</file>

<file path=xl/sharedStrings.xml><?xml version="1.0" encoding="utf-8"?>
<sst xmlns="http://schemas.openxmlformats.org/spreadsheetml/2006/main" count="8886" uniqueCount="2838">
  <si>
    <t>Table of Contents</t>
  </si>
  <si>
    <t>Table 1.1</t>
  </si>
  <si>
    <t>Own funds</t>
  </si>
  <si>
    <t>Table 1.2</t>
  </si>
  <si>
    <t>Table 1.3</t>
  </si>
  <si>
    <t>Capital Ratios</t>
  </si>
  <si>
    <t>Table 1.4</t>
  </si>
  <si>
    <t>Key Metrics template (EU KM1)</t>
  </si>
  <si>
    <t>Table 1.5</t>
  </si>
  <si>
    <t>Financial conglomerates information on own funds and capital adequacy ratio (EU INS2)</t>
  </si>
  <si>
    <t>Credit risk</t>
  </si>
  <si>
    <t>Table 2.1</t>
  </si>
  <si>
    <t>Table 2.2</t>
  </si>
  <si>
    <t>Table 2.3</t>
  </si>
  <si>
    <t>Insurance participations (EU INS1)</t>
  </si>
  <si>
    <t>Standardised approach (EU CR5)</t>
  </si>
  <si>
    <t>Standardised approach – Credit risk exposure and CRM effects (EU CR4)</t>
  </si>
  <si>
    <t>CRM techniques overview:  Disclosure of the use of credit risk mitigation techniques (EU CR3)</t>
  </si>
  <si>
    <t>Maturity of exposures (EU CR1-A)</t>
  </si>
  <si>
    <t>Performing and non-performing exposures and related provisions (EU CR1)</t>
  </si>
  <si>
    <t>Changes in the stock of non-performing loans and advances (EU CR2)</t>
  </si>
  <si>
    <t>Credit quality of forborne exposures (EU CQ1)</t>
  </si>
  <si>
    <t>Quality of non-performing exposures by geography (EU CQ4)</t>
  </si>
  <si>
    <t>Credit quality of loans and advances to non-financial corporations by industry (EU CQ5)</t>
  </si>
  <si>
    <t>Collateral obtained by taking possession and execution processes (EU CQ7)</t>
  </si>
  <si>
    <t>Credit quality of performing and non-performing exposures by past due days (EU CQ3)</t>
  </si>
  <si>
    <t>CCR and Market risk</t>
  </si>
  <si>
    <t>Table 3.1</t>
  </si>
  <si>
    <t>Analysis of CCR exposure by approach (EU CCR1)</t>
  </si>
  <si>
    <t>Table 3.2</t>
  </si>
  <si>
    <t>Transactions subject to own funds requirements for CVA risk (EU CCR2)</t>
  </si>
  <si>
    <t>Table 3.3</t>
  </si>
  <si>
    <t>Standardised approach – CCR exposures by regulatory exposure class and risk weights (EU CCR3)</t>
  </si>
  <si>
    <t>Table 3.4</t>
  </si>
  <si>
    <t>Table 3.5</t>
  </si>
  <si>
    <t>Composition of collateral for CCR exposures (EU CRR5)</t>
  </si>
  <si>
    <t>Table 3.6</t>
  </si>
  <si>
    <t>Credit derivatives exposures (EU CCR6)</t>
  </si>
  <si>
    <t>Table 3.7</t>
  </si>
  <si>
    <t>Exposures to CCPs (EU CCR8)</t>
  </si>
  <si>
    <t>Market risk under the standardised approach (EU MR1)</t>
  </si>
  <si>
    <t>ESG disclosures</t>
  </si>
  <si>
    <t>Table 4.1</t>
  </si>
  <si>
    <t>Banking book- Climate Change transition risk: Credit quality of exposures by sector, emissions and residual maturity (Template 1)</t>
  </si>
  <si>
    <t>Table 4.2</t>
  </si>
  <si>
    <t>Banking book - Climate change transition risk: Loans collateralised by immovable property - Energy efficiency of the collateral (Template 2)</t>
  </si>
  <si>
    <t>Table 4.3</t>
  </si>
  <si>
    <t>Banking book - Climate change transition risk: Exposures to top 20 carbon-intensive firms (Template 4)</t>
  </si>
  <si>
    <t>Table 4.4</t>
  </si>
  <si>
    <t>Banking book - Climate change physical risk: Exposures subject to physical risk (Template 5)</t>
  </si>
  <si>
    <t>Table 4.5</t>
  </si>
  <si>
    <t>Other climate change mitigating actions that are not covered in the EU Taxonomy (Template 10)</t>
  </si>
  <si>
    <t>Other disclosures</t>
  </si>
  <si>
    <t>Table 5.1</t>
  </si>
  <si>
    <t>Quantitative information of LCR (EU LIQ1)</t>
  </si>
  <si>
    <t>Table 5.2</t>
  </si>
  <si>
    <t>Qualitative information on LCR (EU LIQB)</t>
  </si>
  <si>
    <t>Table 5.3</t>
  </si>
  <si>
    <t>Net Stable Funding Ratio (EU LIQ2)</t>
  </si>
  <si>
    <t>Table 5.4</t>
  </si>
  <si>
    <t>Securitisation exposures in the non-trading book (EU SEC1)</t>
  </si>
  <si>
    <t>Table 5.5</t>
  </si>
  <si>
    <t>Securitisation exposures in the non-trading book and associated regulatory capital requirements - institution acting as investor (EU SEC4)</t>
  </si>
  <si>
    <t>Table 5.6</t>
  </si>
  <si>
    <t>Interest rate risks of non-trading book activities (EU IRRBB1)</t>
  </si>
  <si>
    <t>Table 5.7</t>
  </si>
  <si>
    <t>Composition of regulatory own funds (EU CC1)</t>
  </si>
  <si>
    <t>Table 5.8</t>
  </si>
  <si>
    <t>Reconciliation of regulatory own funds to balance sheet in the audited financial statements (EU CC2)</t>
  </si>
  <si>
    <t>Table 5.9</t>
  </si>
  <si>
    <t>LRSum: Summary reconciliation of accounting assets and leverage ratio exposures (EU LR1)</t>
  </si>
  <si>
    <t>Table 5.10</t>
  </si>
  <si>
    <t>LRCom: Leverage ratio common disclosure (EU LR2)</t>
  </si>
  <si>
    <t>Table 5.11</t>
  </si>
  <si>
    <t>LRSpl: Split-up of on balance sheet exposures (excluding derivatives, SFTs and exempted exposures) (EU LR3)</t>
  </si>
  <si>
    <t>Geographical distribution of credit exposures relevant for the calculation of the countercyclical buffer (EU CCyB1)</t>
  </si>
  <si>
    <t>Amount of institution-specific countercyclical capital buffer ( EU CCyB2)</t>
  </si>
  <si>
    <t>Operational risk own funds requirements and risk-weighted exposure amounts (EU OR1)</t>
  </si>
  <si>
    <t>Prudent valuation adjustments (PVA) (EU PV1)</t>
  </si>
  <si>
    <t>Encumbered and unencumbered assets (EU AE1)</t>
  </si>
  <si>
    <t>Collateral received and own debt securities issued (EU AE2)</t>
  </si>
  <si>
    <t>Sources of encumbrance (EU AE3)</t>
  </si>
  <si>
    <t>Accompanying narrative information (EU AE4)</t>
  </si>
  <si>
    <t>Differences between accounting and regulatory scopes of consolidation and mapping of financial statement categories with regulatory risk categories (EU LI1)</t>
  </si>
  <si>
    <t>Main sources of differences between regulatory exposure amounts and carrying values in financial statements (EU LI2)</t>
  </si>
  <si>
    <t>Outline of the differences in the scopes of consolidation (entity by entity) (EU LI3)</t>
  </si>
  <si>
    <t>Main features of regulatory own funds instruments and eligible liabilities instruments (EU CCA)</t>
  </si>
  <si>
    <t>Requirements</t>
  </si>
  <si>
    <t>Table 6.1</t>
  </si>
  <si>
    <t>Compliance with regulatory disclosure requirements</t>
  </si>
  <si>
    <t>Table 6.2</t>
  </si>
  <si>
    <t>Immaterial items not disclosed</t>
  </si>
  <si>
    <t>1.1 Own Funds</t>
  </si>
  <si>
    <t>EUR million</t>
  </si>
  <si>
    <t>31 Dec 2022</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</si>
  <si>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</si>
  <si>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</si>
  <si>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</si>
  <si>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</si>
  <si>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</si>
  <si>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</si>
  <si>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</si>
  <si>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</si>
  <si>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</si>
  <si>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</si>
  <si>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</si>
  <si>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</si>
  <si>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</si>
  <si>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</si>
  <si>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</si>
  <si>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</si>
  <si>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</si>
  <si>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</si>
  <si>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</si>
  <si>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</si>
  <si>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</si>
  <si>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</si>
  <si>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</si>
  <si>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</si>
  <si>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</si>
  <si>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</si>
  <si>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</si>
  <si>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</si>
  <si>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</si>
  <si>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</si>
  <si>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</si>
  <si>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</si>
  <si>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</si>
  <si>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</si>
  <si>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</si>
  <si>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</si>
  <si>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</si>
  <si>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</si>
  <si>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</si>
  <si>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</si>
  <si>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</si>
  <si>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</si>
  <si>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</si>
  <si>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</si>
  <si>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</si>
  <si>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</si>
  <si>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</si>
  <si>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</si>
  <si>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</si>
  <si>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</si>
  <si>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</si>
  <si>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</si>
  <si>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</si>
  <si>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</si>
  <si>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</si>
  <si>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</si>
  <si>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</si>
  <si>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24b</t>
  </si>
  <si>
    <t>Other risks</t>
  </si>
  <si>
    <t>Total</t>
  </si>
  <si>
    <t xml:space="preserve">The future changes in the EU Capital Requirements Regulation (CRR3), which will implement the final elements of Basel III, are assessed to not have a substantial effect on the capital adequacy of OP Financial Group. The changes should take effect in 2025. </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</si>
  <si>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</si>
  <si>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</si>
  <si>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</si>
  <si>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</si>
  <si>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</si>
  <si>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</si>
  <si>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</si>
  <si>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</si>
  <si>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</si>
  <si>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</si>
  <si>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</si>
  <si>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</si>
  <si>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</si>
  <si>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</si>
  <si>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</si>
  <si>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</si>
  <si>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</si>
  <si>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</si>
  <si>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</si>
  <si>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</si>
  <si>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</si>
  <si>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</si>
  <si>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</si>
  <si>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</si>
  <si>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</si>
  <si>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</si>
  <si>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</si>
  <si>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</si>
  <si>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</si>
  <si>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</si>
  <si>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</si>
  <si>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</si>
  <si>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</si>
  <si>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</si>
  <si>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</si>
  <si>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</si>
  <si>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</si>
  <si>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</si>
  <si>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</si>
  <si>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</si>
  <si>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</si>
  <si>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</si>
  <si>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</si>
  <si>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</si>
  <si>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</si>
  <si>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</si>
  <si>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</si>
  <si>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</si>
  <si>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</si>
  <si>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</si>
  <si>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</si>
  <si>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</si>
  <si>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</si>
  <si>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</si>
  <si>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</si>
  <si>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</si>
  <si>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</si>
  <si>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</si>
  <si>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</si>
  <si>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</si>
  <si>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</si>
  <si>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</si>
  <si>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</si>
  <si>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</si>
  <si>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</si>
  <si>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</si>
  <si>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</si>
  <si>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</si>
  <si>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</si>
  <si>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</si>
  <si>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</si>
  <si>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</si>
  <si>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</si>
  <si>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</si>
  <si>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</si>
  <si>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</si>
  <si>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</si>
  <si>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</si>
  <si>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</si>
  <si>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</si>
  <si>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</si>
  <si>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</si>
  <si>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</si>
  <si>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</si>
  <si>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</si>
  <si>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</si>
  <si>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</si>
  <si>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</si>
  <si>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</si>
  <si>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</si>
  <si>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</si>
  <si>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</si>
  <si>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i</t>
  </si>
  <si>
    <t>j</t>
  </si>
  <si>
    <t>k</t>
  </si>
  <si>
    <t>l</t>
  </si>
  <si>
    <t>m</t>
  </si>
  <si>
    <t>Risk weight</t>
  </si>
  <si>
    <t>Exposure value</t>
  </si>
  <si>
    <t>Risk exposure amount</t>
  </si>
  <si>
    <t>1 Own fund instruments held in insurance or re-insurance undertakings  or insurance holding company not deducted from own funds</t>
  </si>
  <si>
    <t>31 Dec 2022, EUR million</t>
  </si>
  <si>
    <t xml:space="preserve"> Exposure classes</t>
  </si>
  <si>
    <t>Of which unrated</t>
  </si>
  <si>
    <t>Others</t>
  </si>
  <si>
    <t>n</t>
  </si>
  <si>
    <t>o</t>
  </si>
  <si>
    <t>p</t>
  </si>
  <si>
    <t>q</t>
  </si>
  <si>
    <t>Central governments or central banks</t>
  </si>
  <si>
    <t>Regional government or local authorities</t>
  </si>
  <si>
    <t>Public sector entities</t>
  </si>
  <si>
    <t>Multilateral development banks</t>
  </si>
  <si>
    <t>International organisations</t>
  </si>
  <si>
    <t>Institutions</t>
  </si>
  <si>
    <t>Corporates</t>
  </si>
  <si>
    <t>Retail exposures</t>
  </si>
  <si>
    <t>Exposures secured by mortgages on immovable property</t>
  </si>
  <si>
    <t>Exposures in default</t>
  </si>
  <si>
    <t>Exposures associated with particularly high risk</t>
  </si>
  <si>
    <t>Covered bonds</t>
  </si>
  <si>
    <t>Exposures to institutions and corporates with a short-term credit assessment</t>
  </si>
  <si>
    <t>Units or shares in collective investment undertakings</t>
  </si>
  <si>
    <t>Equity exposures</t>
  </si>
  <si>
    <t>Other items</t>
  </si>
  <si>
    <t>TOTAL</t>
  </si>
  <si>
    <t>In its capital adequacy measurement for credit risk under the Standardised Approach to determine the exposure’s risk weight, OP Financial Group applies credit ratings by Moody’s Investors Service, Fitch Ratings or Standard &amp; Poor’s Financial Services. External credit rating determines the receivable’s credit rating category, which in turn determines the applicable risk weight. In case counterparty or exposure has two external credit ratings, the lower of the two is used. In case counterparty or exposure has three external credit ratings, the middle one is used.</t>
  </si>
  <si>
    <t>The security-specific credit rating of the issue programme or arrangement to which the receivable belongs is used, if available. If such a rating is not available, the issuer’s general credit rating will be used, provided that it is available.</t>
  </si>
  <si>
    <t>Exposures before CCF and before CRM</t>
  </si>
  <si>
    <t>Exposures post CCF and post CRM</t>
  </si>
  <si>
    <t>RWAs and RWAs density</t>
  </si>
  <si>
    <t>On-balance-sheet exposures</t>
  </si>
  <si>
    <t>Off-balance-sheet exposures</t>
  </si>
  <si>
    <t>RWAs</t>
  </si>
  <si>
    <t xml:space="preserve">RWAs density (%) </t>
  </si>
  <si>
    <t>Retail</t>
  </si>
  <si>
    <t>Secured by mortgages on immovable property</t>
  </si>
  <si>
    <t>Institutions and corporates with a short-term credit assessment</t>
  </si>
  <si>
    <t>Collective investment undertakings</t>
  </si>
  <si>
    <t>Equity</t>
  </si>
  <si>
    <t>Central government exposures include deferred tax assets which have not been deducted from the Group's own funds; these are treated with a risk weight of 250%.</t>
  </si>
  <si>
    <t xml:space="preserve">Unsecured carrying amount </t>
  </si>
  <si>
    <t>Secured carrying amount</t>
  </si>
  <si>
    <r>
      <rPr>
        <sz val="9"/>
        <rFont val="Calibri"/>
        <family val="2"/>
      </rPr>
      <t>Of which</t>
    </r>
    <r>
      <rPr>
        <b/>
        <sz val="9"/>
        <rFont val="Calibri"/>
        <family val="2"/>
      </rPr>
      <t xml:space="preserve"> secured by collateral </t>
    </r>
  </si>
  <si>
    <r>
      <rPr>
        <sz val="9"/>
        <rFont val="Calibri"/>
        <family val="2"/>
      </rPr>
      <t xml:space="preserve">Of which </t>
    </r>
    <r>
      <rPr>
        <b/>
        <sz val="9"/>
        <rFont val="Calibri"/>
        <family val="2"/>
      </rPr>
      <t>secured by financial guarantees</t>
    </r>
  </si>
  <si>
    <r>
      <rPr>
        <sz val="9"/>
        <rFont val="Calibri"/>
        <family val="2"/>
      </rPr>
      <t xml:space="preserve">Of which </t>
    </r>
    <r>
      <rPr>
        <b/>
        <sz val="9"/>
        <rFont val="Calibri"/>
        <family val="2"/>
      </rPr>
      <t>secured by credit derivatives</t>
    </r>
  </si>
  <si>
    <t>Loans and advances</t>
  </si>
  <si>
    <t xml:space="preserve">Debt securities </t>
  </si>
  <si>
    <t>  </t>
  </si>
  <si>
    <t xml:space="preserve">     Of which non-performing exposures</t>
  </si>
  <si>
    <t>EU-5</t>
  </si>
  <si>
    <t xml:space="preserve">            Of which defaulted </t>
  </si>
  <si>
    <t>Luoton vakuudet</t>
  </si>
  <si>
    <t>ei sovellettu CRR</t>
  </si>
  <si>
    <t>Net exposure value</t>
  </si>
  <si>
    <t>On demand</t>
  </si>
  <si>
    <t>&lt;= 1 year</t>
  </si>
  <si>
    <t>&gt; 1 year &lt;= 5 years</t>
  </si>
  <si>
    <t>&gt; 5 years</t>
  </si>
  <si>
    <t>No stated maturity</t>
  </si>
  <si>
    <t>Debt securities</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</si>
  <si>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</si>
  <si>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</si>
  <si>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</si>
  <si>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</si>
  <si>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</si>
  <si>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</si>
  <si>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</si>
  <si>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</si>
  <si>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</si>
  <si>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</si>
  <si>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</si>
  <si>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</si>
  <si>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</si>
  <si>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</si>
  <si>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</si>
  <si>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</si>
  <si>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</si>
  <si>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</si>
  <si>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</si>
  <si>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</si>
  <si>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</si>
  <si>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</si>
  <si>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</si>
  <si>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</si>
  <si>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</si>
  <si>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</si>
  <si>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</si>
  <si>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</si>
  <si>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</si>
  <si>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</si>
  <si>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</si>
  <si>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100</t>
  </si>
  <si>
    <t>110</t>
  </si>
  <si>
    <t>120</t>
  </si>
  <si>
    <t>130</t>
  </si>
  <si>
    <t>140</t>
  </si>
  <si>
    <t>150</t>
  </si>
  <si>
    <t>160</t>
  </si>
  <si>
    <t>170</t>
  </si>
  <si>
    <t>180</t>
  </si>
  <si>
    <t>190</t>
  </si>
  <si>
    <t>200</t>
  </si>
  <si>
    <t>210</t>
  </si>
  <si>
    <t>220</t>
  </si>
  <si>
    <t xml:space="preserve">Gross carrying amount               </t>
  </si>
  <si>
    <t>Initial stock of non-performing loans and advances 31 Dec 2021</t>
  </si>
  <si>
    <t>Inflows to non-performing portfolios</t>
  </si>
  <si>
    <t>Outflows from non-performing portfolios</t>
  </si>
  <si>
    <t>Outflows due to write-offs</t>
  </si>
  <si>
    <t>Outflow due to other situations</t>
  </si>
  <si>
    <t>Final stock of non-performing loans and advances 31 Dec 2022</t>
  </si>
  <si>
    <t>Outflows due to other situations are non-performing loans and advances that are repaid or cured and reclassified as performing.</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</si>
  <si>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</si>
  <si>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</si>
  <si>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</si>
  <si>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</si>
  <si>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</si>
  <si>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</si>
  <si>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</si>
  <si>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</si>
  <si>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</si>
  <si>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</si>
  <si>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</si>
  <si>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</si>
  <si>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</si>
  <si>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</si>
  <si>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</si>
  <si>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</si>
  <si>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</si>
  <si>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</si>
  <si>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Finland</t>
  </si>
  <si>
    <t>Rest of EU</t>
  </si>
  <si>
    <t>Other Nordic countries</t>
  </si>
  <si>
    <t>Baltic States</t>
  </si>
  <si>
    <t>Other</t>
  </si>
  <si>
    <t>Rest of Europe</t>
  </si>
  <si>
    <t>Asia</t>
  </si>
  <si>
    <t>USA</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</si>
  <si>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</si>
  <si>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</si>
  <si>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</si>
  <si>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</si>
  <si>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</si>
  <si>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</si>
  <si>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</si>
  <si>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</si>
  <si>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</si>
  <si>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</si>
  <si>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</si>
  <si>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</si>
  <si>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</si>
  <si>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</si>
  <si>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</si>
  <si>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</si>
  <si>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</si>
  <si>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</si>
  <si>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</si>
  <si>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</si>
  <si>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</si>
  <si>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Loans and advances subject to impairment include financial assets at amortised cost and financial assets at fair value through other comprehensive income.</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</si>
  <si>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</si>
  <si>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</si>
  <si>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</si>
  <si>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</si>
  <si>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</si>
  <si>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</si>
  <si>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</si>
  <si>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</si>
  <si>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</si>
  <si>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</si>
  <si>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Central governments or central banks </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</si>
  <si>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</si>
  <si>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</si>
  <si>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</si>
  <si>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</si>
  <si>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</si>
  <si>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</si>
  <si>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</si>
  <si>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</si>
  <si>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</si>
  <si>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</si>
  <si>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Counterparty credit risk arising from derivative contracts is based on the daily market valuation of derivative contracts.</t>
  </si>
  <si>
    <t>Counterparty credit risk associated with derivative contracts arises from receivables which OP Financial Group may have from its counterparties in case they default. OP Financial Group measures counterparty risk by Standardised Approach to Counterparty Credit Risk (SA-CCR). The exposure amount based on the SA-CCR is used in the calculation of regulatory capital requirement and of economic capital.</t>
  </si>
  <si>
    <t>Credit risk arising from bank counterparties is reduced through collateral, which means the use of ISDA Credit Support Annex (CSA) contract associated with the ISDA general agreement. In the collateral system, the counterparty provides cash or securities in security for the receivable. Collateral matching between counterparties is performed on a daily basis. In respect of guarantees and collateral securities, the Group applies the same practices as in credit risk. The Group ensures a sufficient level of collateralisation as part of its daily liquidity management through stress testing.</t>
  </si>
  <si>
    <t>Capital adequacy requirement due to counterparty credit risk may arise from items related to banking book and the trading book. Capital adequacy requirement due to counterparty credit risk is calculated, for example, on OTC derivatives.</t>
  </si>
  <si>
    <t>OP Financial Group’s portfolio of derivatives consists mainly of interest rate derivatives in which no parallel correlation exist between the creditworthiness of the counterparty to the derivative contract and interest rates (so-called wrong-way risk).</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</si>
  <si>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</si>
  <si>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</si>
  <si>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</si>
  <si>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</si>
  <si>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</si>
  <si>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</si>
  <si>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</si>
  <si>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</si>
  <si>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</si>
  <si>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</si>
  <si>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</si>
  <si>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</si>
  <si>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</si>
  <si>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</si>
  <si>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</si>
  <si>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</si>
  <si>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</si>
  <si>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</si>
  <si>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</si>
  <si>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</si>
  <si>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</si>
  <si>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</si>
  <si>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</si>
  <si>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</si>
  <si>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</si>
  <si>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</si>
  <si>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</si>
  <si>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</si>
  <si>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9"/>
        <rFont val="Calibri"/>
        <family val="2"/>
      </rPr>
      <t>Transactions subject to the Alternative approach (Based on the Original Exposure Method</t>
    </r>
    <r>
      <rPr>
        <u/>
        <sz val="9"/>
        <rFont val="Calibri"/>
        <family val="2"/>
      </rPr>
      <t>)</t>
    </r>
  </si>
  <si>
    <t xml:space="preserve">Total transactions subject to own funds requirements for CVA risk </t>
  </si>
  <si>
    <t>Credit valuation adjustment risk is calculated according to the standardised approach.</t>
  </si>
  <si>
    <t>Exposure classes</t>
  </si>
  <si>
    <t xml:space="preserve">Total exposure value </t>
  </si>
  <si>
    <t xml:space="preserve">Regional government or local authorities </t>
  </si>
  <si>
    <t>Total exposure value</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</si>
  <si>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</si>
  <si>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</si>
  <si>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</si>
  <si>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</si>
  <si>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</si>
  <si>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</si>
  <si>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</si>
  <si>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</si>
  <si>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</si>
  <si>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</si>
  <si>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</si>
  <si>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</si>
  <si>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</si>
  <si>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</si>
  <si>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Collateral given to the central counterparty is segregated. Collateral with other counterparties is unsegregated.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</si>
  <si>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</si>
  <si>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</si>
  <si>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</si>
  <si>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</si>
  <si>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</si>
  <si>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</si>
  <si>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</si>
  <si>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</si>
  <si>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</si>
  <si>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</si>
  <si>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</si>
  <si>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</si>
  <si>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</si>
  <si>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</si>
  <si>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</si>
  <si>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</si>
  <si>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</si>
  <si>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</si>
  <si>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</si>
  <si>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</si>
  <si>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</si>
  <si>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</si>
  <si>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</si>
  <si>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</si>
  <si>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</si>
  <si>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</si>
  <si>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</si>
  <si>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</si>
  <si>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</si>
  <si>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</si>
  <si>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</si>
  <si>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</si>
  <si>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</si>
  <si>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</si>
  <si>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</si>
  <si>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</si>
  <si>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Market risk RWAs decreased due to lower risk positions.</t>
  </si>
  <si>
    <t>Yes</t>
  </si>
  <si>
    <t>No</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</si>
  <si>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</si>
  <si>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</si>
  <si>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</si>
  <si>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</si>
  <si>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</si>
  <si>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</si>
  <si>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</si>
  <si>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</si>
  <si>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</si>
  <si>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</si>
  <si>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</si>
  <si>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</si>
  <si>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</si>
  <si>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</si>
  <si>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</si>
  <si>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</si>
  <si>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</si>
  <si>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</si>
  <si>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</si>
  <si>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</si>
  <si>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</si>
  <si>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</si>
  <si>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</si>
  <si>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</si>
  <si>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</si>
  <si>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</si>
  <si>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</si>
  <si>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</si>
  <si>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</si>
  <si>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</si>
  <si>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</si>
  <si>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</si>
  <si>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</si>
  <si>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</si>
  <si>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</si>
  <si>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</si>
  <si>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</si>
  <si>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</si>
  <si>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</si>
  <si>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</si>
  <si>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</si>
  <si>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</si>
  <si>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</si>
  <si>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</si>
  <si>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</si>
  <si>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</si>
  <si>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</si>
  <si>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</si>
  <si>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</si>
  <si>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</si>
  <si>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</si>
  <si>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</si>
  <si>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</si>
  <si>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</si>
  <si>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</si>
  <si>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</si>
  <si>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</si>
  <si>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</si>
  <si>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</si>
  <si>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</si>
  <si>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</si>
  <si>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</si>
  <si>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</si>
  <si>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</si>
  <si>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</si>
  <si>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</si>
  <si>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</si>
  <si>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</si>
  <si>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</si>
  <si>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</si>
  <si>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</si>
  <si>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</si>
  <si>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</si>
  <si>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</si>
  <si>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OP Chevin Pro Light"/>
        <family val="2"/>
        <scheme val="minor"/>
      </rPr>
      <t/>
    </r>
  </si>
  <si>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</si>
  <si>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</si>
  <si>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</si>
  <si>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</si>
  <si>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</si>
  <si>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</si>
  <si>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</si>
  <si>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</si>
  <si>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</si>
  <si>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</si>
  <si>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</si>
  <si>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</si>
  <si>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</si>
  <si>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</si>
  <si>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</si>
  <si>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</si>
  <si>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</si>
  <si>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</si>
  <si>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</si>
  <si>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</si>
  <si>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</si>
  <si>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</si>
  <si>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</si>
  <si>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</si>
  <si>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</si>
  <si>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</si>
  <si>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</si>
  <si>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</si>
  <si>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</si>
  <si>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</si>
  <si>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</si>
  <si>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</si>
  <si>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</si>
  <si>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</si>
  <si>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SEC-ERBA (External Ratings Based Approach) has been applied to securitisation positions. OP Financial Group pays special attention to bonds' structural and collateral-related features in its investment in securitised assets.</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</si>
  <si>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</si>
  <si>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</si>
  <si>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</si>
  <si>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</si>
  <si>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</si>
  <si>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</si>
  <si>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</si>
  <si>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</si>
  <si>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</si>
  <si>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</si>
  <si>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</si>
  <si>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</si>
  <si>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</si>
  <si>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</si>
  <si>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</si>
  <si>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</si>
  <si>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</si>
  <si>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</si>
  <si>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</si>
  <si>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</si>
  <si>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</si>
  <si>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</si>
  <si>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</si>
  <si>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</si>
  <si>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</si>
  <si>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</si>
  <si>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</si>
  <si>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</si>
  <si>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</si>
  <si>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</si>
  <si>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A description of the institution's overall IRRBB management and mitigation strategies</t>
  </si>
  <si>
    <t>There is no difference between the calculations: internally reported results are the same as those referred to in Template IRRBB1.</t>
  </si>
  <si>
    <t>Derivative instruments are used for interest rate hedging. Hedging is performed internally for each company, and externally for OP Financial Group. Effectiveness of hedges is verified on at least a quarterly basis. The ineffective portion of the hedge is recognised in profit or loss.</t>
  </si>
  <si>
    <t xml:space="preserve"> a</t>
  </si>
  <si>
    <t xml:space="preserve">  b</t>
  </si>
  <si>
    <t>Amounts
31 Dec 2022</t>
  </si>
  <si>
    <r>
      <t>Source based on reference numbers/letters of the balance sheet under the regulatory scope of consolidation</t>
    </r>
    <r>
      <rPr>
        <sz val="9"/>
        <rFont val="Calibri"/>
        <family val="2"/>
      </rPr>
      <t> </t>
    </r>
  </si>
  <si>
    <t xml:space="preserve">Common Equity Tier 1 (CET1) capital:  instruments and reserves                                             </t>
  </si>
  <si>
    <t xml:space="preserve">Capital instruments and the related share premium accounts </t>
  </si>
  <si>
    <t>of which: profit shares (Non-voting cooperative share)</t>
  </si>
  <si>
    <t>CC2_1</t>
  </si>
  <si>
    <t xml:space="preserve">of which: cooperative shares </t>
  </si>
  <si>
    <t>of which: cooperative capital deducted from own funds</t>
  </si>
  <si>
    <t xml:space="preserve">Retained earnings </t>
  </si>
  <si>
    <t>CC2_2</t>
  </si>
  <si>
    <t>Accumulated other comprehensive income (and other reserves)</t>
  </si>
  <si>
    <t>CC2_3</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</si>
  <si>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</si>
  <si>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</si>
  <si>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</si>
  <si>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</si>
  <si>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</si>
  <si>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</si>
  <si>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CC2_4</t>
  </si>
  <si>
    <t>Common Equity Tier 1 (CET1) capital before regulatory adjustments</t>
  </si>
  <si>
    <t>Common Equity Tier 1 (CET1) capital: regulatory adjustments </t>
  </si>
  <si>
    <t>Additional value adjustments (negative amount)</t>
  </si>
  <si>
    <t>Intangible assets (net of related tax liability) (negative amount)</t>
  </si>
  <si>
    <t>CC2_5</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</si>
  <si>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</si>
  <si>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</si>
  <si>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CC2_6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</si>
  <si>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</si>
  <si>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</si>
  <si>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</si>
  <si>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</si>
  <si>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CC2_7</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</si>
  <si>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</si>
  <si>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</si>
  <si>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</si>
  <si>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</si>
  <si>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</si>
  <si>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</si>
  <si>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</si>
  <si>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</si>
  <si>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</si>
  <si>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</si>
  <si>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</si>
  <si>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</si>
  <si>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</si>
  <si>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</si>
  <si>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</si>
  <si>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</si>
  <si>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</si>
  <si>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</si>
  <si>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</si>
  <si>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</si>
  <si>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CC2_8</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</si>
  <si>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</si>
  <si>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</si>
  <si>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</si>
  <si>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</si>
  <si>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</si>
  <si>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</si>
  <si>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</si>
  <si>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</si>
  <si>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</si>
  <si>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</si>
  <si>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</si>
  <si>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</si>
  <si>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</si>
  <si>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</si>
  <si>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</si>
  <si>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</si>
  <si>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</si>
  <si>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</si>
  <si>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</si>
  <si>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</si>
  <si>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</si>
  <si>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</si>
  <si>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</si>
  <si>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</si>
  <si>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</si>
  <si>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</si>
  <si>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CC2_9</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</si>
  <si>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</si>
  <si>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</si>
  <si>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</si>
  <si>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</si>
  <si>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</si>
  <si>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</si>
  <si>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</si>
  <si>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</si>
  <si>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</si>
  <si>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</si>
  <si>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</si>
  <si>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</si>
  <si>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</si>
  <si>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</si>
  <si>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</si>
  <si>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</si>
  <si>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</si>
  <si>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</si>
  <si>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</si>
  <si>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</si>
  <si>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</si>
  <si>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</si>
  <si>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</si>
  <si>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</si>
  <si>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</si>
  <si>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</si>
  <si>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</si>
  <si>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</si>
  <si>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</si>
  <si>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</si>
  <si>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</si>
  <si>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</si>
  <si>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</si>
  <si>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</si>
  <si>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</si>
  <si>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</si>
  <si>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</si>
  <si>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</si>
  <si>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</si>
  <si>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CC2_10</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</si>
  <si>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</si>
  <si>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</si>
  <si>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</si>
  <si>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</si>
  <si>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</si>
  <si>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</si>
  <si>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</si>
  <si>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</si>
  <si>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</si>
  <si>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</si>
  <si>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</si>
  <si>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r>
      <t xml:space="preserve">Assets - </t>
    </r>
    <r>
      <rPr>
        <i/>
        <sz val="9"/>
        <rFont val="Calibri"/>
        <family val="2"/>
      </rPr>
      <t>Breakdown by asset classes according to the balance sheet in the published financial statements</t>
    </r>
  </si>
  <si>
    <t>Cash and cash equivalents</t>
  </si>
  <si>
    <t>Receivables from credit institutions</t>
  </si>
  <si>
    <t>Derivative contracts</t>
  </si>
  <si>
    <t>Receivables from customers</t>
  </si>
  <si>
    <t>Investment assets</t>
  </si>
  <si>
    <t>Assets covering unit-linked contracts</t>
  </si>
  <si>
    <t>Other assets</t>
  </si>
  <si>
    <t>of which pension assets</t>
  </si>
  <si>
    <t>Tax assets</t>
  </si>
  <si>
    <t>Deferred tax assets</t>
  </si>
  <si>
    <t>Non-current assets held for sale</t>
  </si>
  <si>
    <t>Total assets</t>
  </si>
  <si>
    <r>
      <t>Liabilities</t>
    </r>
    <r>
      <rPr>
        <i/>
        <sz val="9"/>
        <rFont val="Calibri"/>
        <family val="2"/>
      </rPr>
      <t xml:space="preserve"> - Breakdown by liability classes according to the balance sheet in the published financial statements</t>
    </r>
  </si>
  <si>
    <t>Liabilities to credit institutions</t>
  </si>
  <si>
    <t>of which DVA</t>
  </si>
  <si>
    <t>Liabilities to customers</t>
  </si>
  <si>
    <t>Tax liabilities</t>
  </si>
  <si>
    <t>Subordinated liabilities</t>
  </si>
  <si>
    <t>Liabilities associated with non-current assets held for sale</t>
  </si>
  <si>
    <t>Total liabilities</t>
  </si>
  <si>
    <t>Equity capital</t>
  </si>
  <si>
    <t>Share of OP Financial Group's owners</t>
  </si>
  <si>
    <t>Cooperative capital</t>
  </si>
  <si>
    <t>Cooperative share</t>
  </si>
  <si>
    <t>Profit share</t>
  </si>
  <si>
    <t>Fair value reserve</t>
  </si>
  <si>
    <t>of which cash flow hedge reserve</t>
  </si>
  <si>
    <t>Other reserves</t>
  </si>
  <si>
    <t>Retained earnings</t>
  </si>
  <si>
    <t>Profit for previous financial years</t>
  </si>
  <si>
    <t>Actuarial gains and losses</t>
  </si>
  <si>
    <t>Profit for the financial year</t>
  </si>
  <si>
    <t>Non-controlling interests</t>
  </si>
  <si>
    <t>Total Equity capital</t>
  </si>
  <si>
    <t>Applicable amount
31 Dec 2022</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</si>
  <si>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</si>
  <si>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</si>
  <si>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</si>
  <si>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</si>
  <si>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</si>
  <si>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</si>
  <si>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</si>
  <si>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</si>
  <si>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</si>
  <si>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</si>
  <si>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</si>
  <si>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</si>
  <si>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</si>
  <si>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</si>
  <si>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</si>
  <si>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</si>
  <si>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</si>
  <si>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</si>
  <si>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</si>
  <si>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</si>
  <si>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</si>
  <si>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</si>
  <si>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</si>
  <si>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</si>
  <si>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</si>
  <si>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</si>
  <si>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</si>
  <si>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</si>
  <si>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</si>
  <si>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</si>
  <si>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</si>
  <si>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</si>
  <si>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</si>
  <si>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</si>
  <si>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</si>
  <si>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</si>
  <si>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</si>
  <si>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</si>
  <si>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</si>
  <si>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</si>
  <si>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</si>
  <si>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</si>
  <si>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</si>
  <si>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</si>
  <si>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</si>
  <si>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</si>
  <si>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</si>
  <si>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</si>
  <si>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</si>
  <si>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</si>
  <si>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</si>
  <si>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</si>
  <si>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</si>
  <si>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</si>
  <si>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</si>
  <si>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</si>
  <si>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</si>
  <si>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</si>
  <si>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</si>
  <si>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</si>
  <si>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</si>
  <si>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</si>
  <si>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</si>
  <si>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</si>
  <si>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</si>
  <si>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</si>
  <si>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</si>
  <si>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</si>
  <si>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</si>
  <si>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</si>
  <si>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</si>
  <si>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</si>
  <si>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</si>
  <si>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</si>
  <si>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</si>
  <si>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</si>
  <si>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</si>
  <si>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</si>
  <si>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</si>
  <si>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</si>
  <si>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</si>
  <si>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</si>
  <si>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</si>
  <si>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</si>
  <si>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</si>
  <si>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</si>
  <si>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</si>
  <si>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</si>
  <si>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</si>
  <si>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</si>
  <si>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</si>
  <si>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</si>
  <si>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</si>
  <si>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</si>
  <si>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</si>
  <si>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</si>
  <si>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</si>
  <si>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</si>
  <si>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</si>
  <si>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</si>
  <si>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</si>
  <si>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</si>
  <si>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</si>
  <si>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OP Financial Group has not applied the temporary relief allowed by the ECB or IFRS9 transitional provisions to own funds.</t>
  </si>
  <si>
    <t>Description of the processes used to manage the risk of excessive leverage</t>
  </si>
  <si>
    <t xml:space="preserve">By means of ALM and capital management, the Group ensures that leverage will remain controlled in view of maturity transformation and that adequate tools will remain available for leverage management. OP Financial Group has set its capital adequacy target sufficiently high, in which case leverage will not be high or the minimum leverage ratio will not decrease close to the minimum level. The Group monitors leverage by means of its internal target levels for the leverage ratio and of capital adequacy; in addition, the Group monitors, for example, the net stable funding ratio (NSFR) and the asset encumbrance (AE). </t>
  </si>
  <si>
    <t>Total on-balance sheet exposures (excluding derivatives, SFTs, and exempted exposures), of which:</t>
  </si>
  <si>
    <t>Trading book exposures</t>
  </si>
  <si>
    <t>EU-3</t>
  </si>
  <si>
    <t>Banking book exposures, of which:</t>
  </si>
  <si>
    <t>Exposures treated as sovereigns</t>
  </si>
  <si>
    <t>EU-6</t>
  </si>
  <si>
    <t>Exposures to regional governments, MDB, international organisations and PSE, not treated as sovereigns</t>
  </si>
  <si>
    <t>EU-7</t>
  </si>
  <si>
    <t>EU-8</t>
  </si>
  <si>
    <t>Secured by mortgages of immovable properties</t>
  </si>
  <si>
    <t>EU-9</t>
  </si>
  <si>
    <t>EU-10</t>
  </si>
  <si>
    <t>EU-11</t>
  </si>
  <si>
    <t>EU-12</t>
  </si>
  <si>
    <t>Other exposures (eg equity, securitisations, and other non-credit obligation assets)</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</si>
  <si>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</si>
  <si>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</si>
  <si>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</si>
  <si>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</si>
  <si>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</si>
  <si>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</si>
  <si>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</si>
  <si>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</si>
  <si>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</si>
  <si>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</si>
  <si>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</si>
  <si>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</si>
  <si>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</si>
  <si>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</si>
  <si>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</si>
  <si>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Sweden</t>
  </si>
  <si>
    <t>Norway</t>
  </si>
  <si>
    <t>Estonia</t>
  </si>
  <si>
    <t>Luxembourg</t>
  </si>
  <si>
    <t>Denmark</t>
  </si>
  <si>
    <t>Czech</t>
  </si>
  <si>
    <t>Slovakia</t>
  </si>
  <si>
    <t>Bulgaria</t>
  </si>
  <si>
    <t>Iceland</t>
  </si>
  <si>
    <t>Romania</t>
  </si>
  <si>
    <t>Institution specific countercyclical capital buffer rate (%)</t>
  </si>
  <si>
    <t>Institution specific countercyclical capital buffer requirement</t>
  </si>
  <si>
    <t>Banking activities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</si>
  <si>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</si>
  <si>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</si>
  <si>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</si>
  <si>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</si>
  <si>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</si>
  <si>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</si>
  <si>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</si>
  <si>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</si>
  <si>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</si>
  <si>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</si>
  <si>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</si>
  <si>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</si>
  <si>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</si>
  <si>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</si>
  <si>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</si>
  <si>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</si>
  <si>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</si>
  <si>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</si>
  <si>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</si>
  <si>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9"/>
        <rFont val="Calibri"/>
        <family val="2"/>
      </rPr>
      <t>Total core approach</t>
    </r>
    <r>
      <rPr>
        <sz val="9"/>
        <rFont val="Calibri"/>
        <family val="2"/>
      </rPr>
      <t xml:space="preserve"> in the trading book</t>
    </r>
  </si>
  <si>
    <r>
      <t xml:space="preserve">Of which: </t>
    </r>
    <r>
      <rPr>
        <b/>
        <sz val="9"/>
        <rFont val="Calibri"/>
        <family val="2"/>
      </rPr>
      <t>Total core approach</t>
    </r>
    <r>
      <rPr>
        <sz val="9"/>
        <rFont val="Calibri"/>
        <family val="2"/>
      </rPr>
      <t xml:space="preserve"> in the banking book</t>
    </r>
  </si>
  <si>
    <t>Market price uncertainty</t>
  </si>
  <si>
    <t>Close-out cost</t>
  </si>
  <si>
    <t>Concentrated positions</t>
  </si>
  <si>
    <t>Early termination</t>
  </si>
  <si>
    <t>Model risk</t>
  </si>
  <si>
    <t>Operational risk</t>
  </si>
  <si>
    <t>Future administrative costs</t>
  </si>
  <si>
    <t>Fallback approach</t>
  </si>
  <si>
    <t>Total Additional Valuation Adjustments (AVAs)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</si>
  <si>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</si>
  <si>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</si>
  <si>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</si>
  <si>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</si>
  <si>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</si>
  <si>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</si>
  <si>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</si>
  <si>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</si>
  <si>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</si>
  <si>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</si>
  <si>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</si>
  <si>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</si>
  <si>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</si>
  <si>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</si>
  <si>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</si>
  <si>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</si>
  <si>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</si>
  <si>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</si>
  <si>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</si>
  <si>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</si>
  <si>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</si>
  <si>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</si>
  <si>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</si>
  <si>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</si>
  <si>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</si>
  <si>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</si>
  <si>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</si>
  <si>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</si>
  <si>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011</t>
  </si>
  <si>
    <t>012</t>
  </si>
  <si>
    <t>Other secured debt</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</si>
  <si>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</si>
  <si>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</si>
  <si>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</si>
  <si>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</si>
  <si>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</si>
  <si>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</si>
  <si>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</si>
  <si>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</si>
  <si>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</si>
  <si>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classes according to the balance sheet in the published financial statements</t>
  </si>
  <si>
    <t>Breakdown by liability classes according to the balance sheet in the published financial statements</t>
  </si>
  <si>
    <t xml:space="preserve">Items subject to </t>
  </si>
  <si>
    <t>Credit risk framework</t>
  </si>
  <si>
    <t xml:space="preserve">Securitisation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</si>
  <si>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</si>
  <si>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</si>
  <si>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</si>
  <si>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</si>
  <si>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</si>
  <si>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</si>
  <si>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</si>
  <si>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</si>
  <si>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</si>
  <si>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</si>
  <si>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</si>
  <si>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</si>
  <si>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</si>
  <si>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x</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</si>
  <si>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</si>
  <si>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</si>
  <si>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</si>
  <si>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</si>
  <si>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</si>
  <si>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</si>
  <si>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</si>
  <si>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</si>
  <si>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Supervisor's permission not to consolidate</t>
  </si>
  <si>
    <t>OP Cooperative</t>
  </si>
  <si>
    <t>Entity assisting in financial intermediation</t>
  </si>
  <si>
    <t>OP Corporate Bank plc</t>
  </si>
  <si>
    <t>Banking</t>
  </si>
  <si>
    <t>OP Retail Customers plc</t>
  </si>
  <si>
    <t>Alajärven Op</t>
  </si>
  <si>
    <t>Ala-Satakunnan Op</t>
  </si>
  <si>
    <t>Alavieskan Op</t>
  </si>
  <si>
    <t>Andelsbanken för Åland</t>
  </si>
  <si>
    <t>Andelsbanken Raseborg</t>
  </si>
  <si>
    <t>Etelä-Karjalan Op</t>
  </si>
  <si>
    <t>Etelä-Pirkanmaan Op</t>
  </si>
  <si>
    <t>Etelä-Pohjanmaan Op</t>
  </si>
  <si>
    <t>Euran Op</t>
  </si>
  <si>
    <t>Haapamäen Seudun Op</t>
  </si>
  <si>
    <t>Hailuodon Op</t>
  </si>
  <si>
    <t>Humppilan-Metsämaan Op</t>
  </si>
  <si>
    <t>Janakkalan Op</t>
  </si>
  <si>
    <t>Jokilaaksojen Op</t>
  </si>
  <si>
    <t>Jokioisten Op</t>
  </si>
  <si>
    <t>Joki-Pohjanmaan Op</t>
  </si>
  <si>
    <t>Jämsän Seudun Op</t>
  </si>
  <si>
    <t>Järvi-Hämeen Op</t>
  </si>
  <si>
    <t>Kainuun Op</t>
  </si>
  <si>
    <t>Kangasalan Seudun Op</t>
  </si>
  <si>
    <t>Kangasniemen Op</t>
  </si>
  <si>
    <t>Kemin Seudun Op</t>
  </si>
  <si>
    <t>Kerimäen Op</t>
  </si>
  <si>
    <t>Keski-Pohjanmaan Op</t>
  </si>
  <si>
    <t>Keski-Suomen Op</t>
  </si>
  <si>
    <t>Koitin-Pertunmaan Op</t>
  </si>
  <si>
    <t>Korpilahden Op</t>
  </si>
  <si>
    <t>Kronoby Andelsbank</t>
  </si>
  <si>
    <t>Kuhmon Op</t>
  </si>
  <si>
    <t>Kuortaneen Op</t>
  </si>
  <si>
    <t>Kuusamon Op</t>
  </si>
  <si>
    <t>Kymenlaakson Op</t>
  </si>
  <si>
    <t>Laihian Op</t>
  </si>
  <si>
    <t>Lapin Op</t>
  </si>
  <si>
    <t>Lehtimäen Op</t>
  </si>
  <si>
    <t>Lemin Op</t>
  </si>
  <si>
    <t>Limingan Op</t>
  </si>
  <si>
    <t>Liperin Op</t>
  </si>
  <si>
    <t>Lounaismaan Op</t>
  </si>
  <si>
    <t>Lounaisrannikon Op</t>
  </si>
  <si>
    <t>Lounais-Suomen Op</t>
  </si>
  <si>
    <t>Luumäen Op</t>
  </si>
  <si>
    <t>Länsi-Kymen Op</t>
  </si>
  <si>
    <t>Länsi-Suomen Op</t>
  </si>
  <si>
    <t>Maaningan Op</t>
  </si>
  <si>
    <t>Mouhijärven Op</t>
  </si>
  <si>
    <t>Multian Op</t>
  </si>
  <si>
    <t>Nagu Andelsbank</t>
  </si>
  <si>
    <t>Nakkila-Luvian Op</t>
  </si>
  <si>
    <t>Niinijokivarren Op</t>
  </si>
  <si>
    <t>Nilakan Seudun Op</t>
  </si>
  <si>
    <t>Op Harjuseutu</t>
  </si>
  <si>
    <t>Op Vakka-Auranmaa</t>
  </si>
  <si>
    <t>Outokummun Op</t>
  </si>
  <si>
    <t>Paltamon Op</t>
  </si>
  <si>
    <t>Pedersörenejdens Andelsbank</t>
  </si>
  <si>
    <t>Petäjäveden Op</t>
  </si>
  <si>
    <t>Pohjois-Hämeen Op</t>
  </si>
  <si>
    <t>Pohjois-Karjalan Op</t>
  </si>
  <si>
    <t>Pohjois-Savon Op</t>
  </si>
  <si>
    <t>Pohjolan Op</t>
  </si>
  <si>
    <t>Polvijärven Op</t>
  </si>
  <si>
    <t>Posion Op</t>
  </si>
  <si>
    <t>Pudasjärven Op</t>
  </si>
  <si>
    <t>Pulkkilan Op</t>
  </si>
  <si>
    <t>Punkalaitumen Op</t>
  </si>
  <si>
    <t>Purmo Andelsbank</t>
  </si>
  <si>
    <t>Raahentienoon Op</t>
  </si>
  <si>
    <t>Rantasalmen Op</t>
  </si>
  <si>
    <t>Rautalammin Op</t>
  </si>
  <si>
    <t>Riistaveden Op</t>
  </si>
  <si>
    <t>Rymättylän Op</t>
  </si>
  <si>
    <t>Sallan Op</t>
  </si>
  <si>
    <t>Satapirkan Op</t>
  </si>
  <si>
    <t>Savitaipaleen Op</t>
  </si>
  <si>
    <t>Siikajoen Op</t>
  </si>
  <si>
    <t>Siikalatvan Op</t>
  </si>
  <si>
    <t>Suomenselän Op</t>
  </si>
  <si>
    <t>Suur-Savon Op</t>
  </si>
  <si>
    <t>Taivalkosken Op</t>
  </si>
  <si>
    <t>Tampereen Seudun Op</t>
  </si>
  <si>
    <t>Tervolan Op</t>
  </si>
  <si>
    <t>Tervon Op</t>
  </si>
  <si>
    <t>Turun Seudun Op</t>
  </si>
  <si>
    <t>Tuusniemen Op</t>
  </si>
  <si>
    <t>Tyrnävän Op</t>
  </si>
  <si>
    <t>Utajärven Op</t>
  </si>
  <si>
    <t>Uudenmaan Op</t>
  </si>
  <si>
    <t>Vaara-Karjalan Op</t>
  </si>
  <si>
    <t>Vasa Andelsbank</t>
  </si>
  <si>
    <t>Vehmersalmen Op</t>
  </si>
  <si>
    <t>Vesannon Op</t>
  </si>
  <si>
    <t>Vimpelin Op</t>
  </si>
  <si>
    <t>Ylitornion Op</t>
  </si>
  <si>
    <t>Ylä-Kainuun Op</t>
  </si>
  <si>
    <t>Yläneen Op</t>
  </si>
  <si>
    <t>Ylä-Pirkanmaan Op</t>
  </si>
  <si>
    <t>Ylä-Savon Op</t>
  </si>
  <si>
    <t>Ylä-Uudenmaan Op</t>
  </si>
  <si>
    <t>Ypäjän Op</t>
  </si>
  <si>
    <t>OP Custody Ltd</t>
  </si>
  <si>
    <t>Asset management</t>
  </si>
  <si>
    <t>OP Fund Management Company Ltd</t>
  </si>
  <si>
    <t>Fund management company</t>
  </si>
  <si>
    <t>OP Asset Management Ltd</t>
  </si>
  <si>
    <t>OP Property Management Ltd</t>
  </si>
  <si>
    <t>Real-estate investment operations</t>
  </si>
  <si>
    <t>OP Life Assurance Company Ltd</t>
  </si>
  <si>
    <t>Insurance business</t>
  </si>
  <si>
    <t>Pohjola Insurance Ltd</t>
  </si>
  <si>
    <t>Non-life insurance</t>
  </si>
  <si>
    <t>Access Capital Private Debt Fund II Ky</t>
  </si>
  <si>
    <t>Mutual fund business</t>
  </si>
  <si>
    <t>Asunto Oy Oulun Kalevankulma</t>
  </si>
  <si>
    <t>IFRS11</t>
  </si>
  <si>
    <t>Property company (CRR art. 4 (2))</t>
  </si>
  <si>
    <t>Asunto Oy Raitinlinna</t>
  </si>
  <si>
    <t>Canelco Capital Oy</t>
  </si>
  <si>
    <t>Fair value</t>
  </si>
  <si>
    <t>Financial services unclassified elsewhere</t>
  </si>
  <si>
    <t>Certior Credit Investments I Ky</t>
  </si>
  <si>
    <t>Certior Credit Opportunities Fund Ky</t>
  </si>
  <si>
    <t>European Real Estate Senior Debt 1</t>
  </si>
  <si>
    <t xml:space="preserve">Financial services unclassified elsewhere </t>
  </si>
  <si>
    <t>European Real Estate Senior Debt 2</t>
  </si>
  <si>
    <t>European Real Estate Senior Debt 3</t>
  </si>
  <si>
    <t>European Real Estate Senior Debt 6</t>
  </si>
  <si>
    <t>Finanssi-Kontio Oy</t>
  </si>
  <si>
    <t xml:space="preserve">IT hardware and software consulting </t>
  </si>
  <si>
    <t>HRJ Global Buy-Out III (Asia) L.P.</t>
  </si>
  <si>
    <t>Joukahainen Oy</t>
  </si>
  <si>
    <t>Property company</t>
  </si>
  <si>
    <t>Jyväskylän Kassatalo Oy</t>
  </si>
  <si>
    <t>Kiint. Oy STC Viinikkala</t>
  </si>
  <si>
    <t>Kiinteistö Oy Espoon Kutojantie 12</t>
  </si>
  <si>
    <t>Kiinteistö Oy Fenix Terra</t>
  </si>
  <si>
    <t>Kiinteistö Oy Hämeenkivi</t>
  </si>
  <si>
    <t>Kiinteistö Oy Joensuun Koskikatu 9</t>
  </si>
  <si>
    <t>Kiinteistö Oy Juvankartanon Matka-asema</t>
  </si>
  <si>
    <t>Kiinteistö Oy Järvenpään Tempo 1</t>
  </si>
  <si>
    <t>Kiinteistö Oy Keravan Kauppakaari 1</t>
  </si>
  <si>
    <t>Kiinteistö Oy Kokkolan Tehtaankatu 12</t>
  </si>
  <si>
    <t xml:space="preserve">Kiinteistö Oy Kouvolan Karhut </t>
  </si>
  <si>
    <t>Kiinteistö Oy Kuopion Teknia</t>
  </si>
  <si>
    <t>Kiinteistö Oy Lappeenrannan Mariankulma</t>
  </si>
  <si>
    <t>Kiinteistö Oy Mikkelin Porrassalmenkatu 29</t>
  </si>
  <si>
    <t>Kiinteistö Oy Nurmijärven Kirkonkylän Ilvesvuori</t>
  </si>
  <si>
    <t>Kiinteistö Oy Perhekeskus Viisikko</t>
  </si>
  <si>
    <t>Kiinteistö Oy Piispankalliontie 3</t>
  </si>
  <si>
    <t>Kiinteistö Oy Riihimäen Mattilanpuisto</t>
  </si>
  <si>
    <t>Kiinteistö Oy Säästöraha</t>
  </si>
  <si>
    <t>Kiinteistö Oy Tammelanpuistokatu 21</t>
  </si>
  <si>
    <t>Kiinteistö Oy Tampereen Hämeenkatu 12</t>
  </si>
  <si>
    <t>Kiinteistö Oy Vammalan Torikeskus</t>
  </si>
  <si>
    <t>Kiinteistö Oy Vantaan Honkanummentie 12</t>
  </si>
  <si>
    <t>Kiinteistö Oy Vantaan Kisällintie 13</t>
  </si>
  <si>
    <t>Kiinteistö Oy Vantaan Puutarhatie 18</t>
  </si>
  <si>
    <t>Kiinteistökonsultointi Proexcatum Oy</t>
  </si>
  <si>
    <t>Kuusiniementie 13 AOy</t>
  </si>
  <si>
    <t>Real estate agent services</t>
  </si>
  <si>
    <t>Länsi-Suomen Pääomarahasto Oy</t>
  </si>
  <si>
    <t>North Wall European Opportunities Fund I LP</t>
  </si>
  <si>
    <t>Mutual fund business (CRR art. 19 (1) a))</t>
  </si>
  <si>
    <t>OP Finnfund Global Impact I GP Oy</t>
  </si>
  <si>
    <t>OP Isännöinti Etelä-Pirkanmaa Oy </t>
  </si>
  <si>
    <t>OP Koti Etelä-Karjala Oy LKV </t>
  </si>
  <si>
    <t>OP Koti Etelä-Pirkanmaa Oy LKV </t>
  </si>
  <si>
    <t>OP Koti Etelä-Pohjanmaa Oy LKV </t>
  </si>
  <si>
    <t>OP Koti Itä-Suomi Oy LKV </t>
  </si>
  <si>
    <t>Op Koti Jämsä Oy LKV </t>
  </si>
  <si>
    <t>OP Koti Järvi-Häme Oy LKV </t>
  </si>
  <si>
    <t>OP Koti Järviseutu - Suomenselkä Oy LKV </t>
  </si>
  <si>
    <t>OP Koti Kainuu Oy </t>
  </si>
  <si>
    <t>OP Koti Keski-Suomi Oy LKV </t>
  </si>
  <si>
    <t>OP Koti Kiteen Seutu Oy LKV </t>
  </si>
  <si>
    <t>OP Koti Kymenlaakso Oy LKV </t>
  </si>
  <si>
    <t>OP Koti Lounaismaa Oy </t>
  </si>
  <si>
    <t>OP Koti Lounaisrannikko Oy LKV </t>
  </si>
  <si>
    <t>OP Koti Lounais-Suomi Oy LKV </t>
  </si>
  <si>
    <t>OP Koti Länsi-Suomi Oy LKV </t>
  </si>
  <si>
    <t>OP Koti Nakkila-Luvia Oy LKV </t>
  </si>
  <si>
    <t>OP Koti Orimattila Oy LKV </t>
  </si>
  <si>
    <t>OP Koti Orivesi Oy LKV </t>
  </si>
  <si>
    <t>OP Koti Pirkanmaa Oy LKV </t>
  </si>
  <si>
    <t>OP Koti Pohjanmaa Oy LKV </t>
  </si>
  <si>
    <t>OP Koti Pohjoinen Oy LKV </t>
  </si>
  <si>
    <t>OP Koti Pohjois-Häme Oy LKV </t>
  </si>
  <si>
    <t>OP Koti Sastamala Oy LKV</t>
  </si>
  <si>
    <t>OP Koti Turun Seutu Oy LKV </t>
  </si>
  <si>
    <t>OP Koti Uusimaa Oy LKV </t>
  </si>
  <si>
    <t xml:space="preserve">OP Rent Oy </t>
  </si>
  <si>
    <t>Real-estate investment operations (CRR art. 19 (1) a))</t>
  </si>
  <si>
    <t>OP Suomi Infra GP Oy</t>
  </si>
  <si>
    <t xml:space="preserve">OP Toimitilakiinteistö GP Oy </t>
  </si>
  <si>
    <t>OP Tonttirahasto GP Oy</t>
  </si>
  <si>
    <t>OP Turun Seudun Kiinteistöt Oy</t>
  </si>
  <si>
    <t>OP-Filia Oy Ab </t>
  </si>
  <si>
    <t>Accounting and Financial Reporting Service (CRR art. 19 (1) a))</t>
  </si>
  <si>
    <t>OP cooperative banks' property companies</t>
  </si>
  <si>
    <t xml:space="preserve">Property company (CRR art. 4 (2)) </t>
  </si>
  <si>
    <t>Otso Infrastruktuuri I Ky</t>
  </si>
  <si>
    <t>Paja Finanssipalvelut Oy</t>
  </si>
  <si>
    <t>Activities serving financing</t>
  </si>
  <si>
    <t>Activities serving financing and investment (CRR art. 19 (1) a))</t>
  </si>
  <si>
    <t>Perniön Op-Tilikeskus Oy</t>
  </si>
  <si>
    <t>Accounting and Financial Reporting Service</t>
  </si>
  <si>
    <t>Pivo Wallet Oy</t>
  </si>
  <si>
    <t>Real Estate Debt And Secondaries GP Oy</t>
  </si>
  <si>
    <t>Real Estate Fund Finland III GP Oy</t>
  </si>
  <si>
    <t>Real Estate Fund Finland III Ky</t>
  </si>
  <si>
    <t>Property investment</t>
  </si>
  <si>
    <t>Real Estate Fund of Funds Finland Oy</t>
  </si>
  <si>
    <t>Real Estate Fund of Funds II Ky</t>
  </si>
  <si>
    <t>Real Estate Fund of Funds V Gp Oy</t>
  </si>
  <si>
    <t>Financial services unclassified elsewhere (CRR art. 19 (1) a))</t>
  </si>
  <si>
    <t>Real Estate Fund of Funds V Ky</t>
  </si>
  <si>
    <t>Selected Private Equity Investment II Ky</t>
  </si>
  <si>
    <t>Siirto Brand Oy</t>
  </si>
  <si>
    <t>Not consolidated</t>
  </si>
  <si>
    <t xml:space="preserve">Tampereen Areenahotelli Ky </t>
  </si>
  <si>
    <t>Ownership and possession of real estate</t>
  </si>
  <si>
    <t>Tampereen Asunnot Ky</t>
  </si>
  <si>
    <t>Tampereen Monitoimiareena Ky</t>
  </si>
  <si>
    <t xml:space="preserve">Tampereen Tornit Ky </t>
  </si>
  <si>
    <t>Tikkurilan Kauppatalo Oy</t>
  </si>
  <si>
    <t>Tilivakka Oy</t>
  </si>
  <si>
    <t>Tribedo Oy</t>
  </si>
  <si>
    <t>Labour hire</t>
  </si>
  <si>
    <t>Vuosselinmaa Oy</t>
  </si>
  <si>
    <t>According to the definition of the consolidation group, insurance companies have not been consolidated into capital adequacy but are treated as investments. There are no investments that are deducted from own funds.</t>
  </si>
  <si>
    <t>Property companies are not treated as participations but they are treated as investments in real estate property.</t>
  </si>
  <si>
    <t xml:space="preserve">d </t>
  </si>
  <si>
    <t>Profit share (Non-voting cooperative share)</t>
  </si>
  <si>
    <t xml:space="preserve">JPY 10,000,000,000 Subordinated Floating Rate Instruments due 3 July 2025 </t>
  </si>
  <si>
    <t>EUR 100,000,000 2.405 per cent Dated Tier 2 Instruments due 2025</t>
  </si>
  <si>
    <t>SEK 3,250,000,000 FRN Tier 2 subordinated instruments due 3 June 2030</t>
  </si>
  <si>
    <t>EUR 1,000,000,000 1.625% Tier 2 subordinated instruments due 9 June 2030</t>
  </si>
  <si>
    <t>Issuer</t>
  </si>
  <si>
    <t>Group member cooperative banks</t>
  </si>
  <si>
    <t>Unique identifier (eg CUSIP, ISIN or Bloomberg identifier for private placement)</t>
  </si>
  <si>
    <t>N/A</t>
  </si>
  <si>
    <t>ISIN: XS1255402288 [(EMTN Series 192)]</t>
  </si>
  <si>
    <t>ISIN: XS1296897579 [(EMTN Series 197)]</t>
  </si>
  <si>
    <t>ISIN: XS2182066543 [(EMTN Series 248)]</t>
  </si>
  <si>
    <t>ISIN: XS2185867673 [(EMTN Series 250)]</t>
  </si>
  <si>
    <t>Public or private placement</t>
  </si>
  <si>
    <t>Private</t>
  </si>
  <si>
    <t>Public</t>
  </si>
  <si>
    <t>Governing law(s) of the instrument</t>
  </si>
  <si>
    <t>Finnish law, especially the Co-operatives Act and the Act on the Amalgamation of Deposit Banks, the EU Capital Requirements Regulation (575/2013 (CRR)</t>
  </si>
  <si>
    <t>Finnish law, especially the Co-operatives Act and the Act on the Amalgamation of Deposit Banks, CRR</t>
  </si>
  <si>
    <t>English law, except for the subordination provisions which are governed by Finnish law</t>
  </si>
  <si>
    <t>Finnish law</t>
  </si>
  <si>
    <t>3a </t>
  </si>
  <si>
    <t>Contractual recognition of write down and conversion powers of resolution authorities</t>
  </si>
  <si>
    <t>Regulatory treatment</t>
  </si>
  <si>
    <t xml:space="preserve">    Current treatment taking into account, where applicable, transitional CRR rules</t>
  </si>
  <si>
    <t>Common Equity Tier 1 (CET1)</t>
  </si>
  <si>
    <t>Tier 2 Capital (T2)</t>
  </si>
  <si>
    <t xml:space="preserve">     Post-transitional CRR rules</t>
  </si>
  <si>
    <t xml:space="preserve">     Eligible at solo/(sub-)consolidated/ solo&amp;(sub-)consolidated</t>
  </si>
  <si>
    <t>Solo and consolidated</t>
  </si>
  <si>
    <t xml:space="preserve">     Instrument type (types to be specified by each jurisdiction)</t>
  </si>
  <si>
    <t>CET1 as published in the EBA list</t>
  </si>
  <si>
    <t>Amount recognised in regulatory capital or eligible liabilities  (Currency in million, as of most recent reporting date)</t>
  </si>
  <si>
    <t>Nominal amount of instrument (in million)</t>
  </si>
  <si>
    <t>JPY 10 000</t>
  </si>
  <si>
    <t>EUR 100</t>
  </si>
  <si>
    <t>SEK 3 250</t>
  </si>
  <si>
    <t>EUR 1 000</t>
  </si>
  <si>
    <t>Issue price</t>
  </si>
  <si>
    <t>Redemption price</t>
  </si>
  <si>
    <t>Accounting classification</t>
  </si>
  <si>
    <t>Central cooperative's share, cooperative capital</t>
  </si>
  <si>
    <t>Liability - carried at amortised cost</t>
  </si>
  <si>
    <t>Original date of issuance</t>
  </si>
  <si>
    <t>Perpetual or dated</t>
  </si>
  <si>
    <t>Perpetual</t>
  </si>
  <si>
    <t>Dated</t>
  </si>
  <si>
    <t xml:space="preserve">     Original maturity date </t>
  </si>
  <si>
    <t>Issuer call subject to prior supervisory approval</t>
  </si>
  <si>
    <t xml:space="preserve">     Optional call date, contingent call dates and redemption amount </t>
  </si>
  <si>
    <t>Cooperative banks refund shareholders their cooperative contributions upon termination of membership. However, cooperative banks have the right to refuse to refund the contributions while the bank is operating. If a cooperative bank has not refused to refund the contribution, this may take place within 12 months after the end of the financial year when membership terminated. If the refund cannot be made in full in any given year, the balance will be refunded from disposable cooperative capital based on subsequent financial statements. However, this entitlement to the refund for the balance will terminate after the fifth financial statements.</t>
  </si>
  <si>
    <t>Cooperative banks refund shareholders the subscription price of their Profit shares upon termination of membership. A Profit share's subscription price is also refunded to the shareholder when the shareholder has cancelled the Profit share. However, cooperative banks have the right to refuse to refund the Profit share contributions while the bank is operating. If a cooperative bank has not refused to refund the Profit share contribution, this may take place within 12 months after the end of the financial year when membership terminated or the Profit share has been cancelled. If the refund cannot be made in full in any given year, the balance will be refunded from disposable cooperative capital based on subsequent financial statements. However, this entitlement to the refund for the balance will terminate after the fifth financial statements.</t>
  </si>
  <si>
    <t>Right to early redemption on the basis of such changes in tax laws and interpretations that would result in the issuer having to pay extra. Redemption price 100%.</t>
  </si>
  <si>
    <t>The right of redemption at nominal value at any time due during the loan term due to a capital transaction or taxable event.  Right to early redemption on the basis of such changes in tax laws and interpretations that would result in the issuer having to pay extra. Redemption price 100%.</t>
  </si>
  <si>
    <t>First Call Date on 3 June 2025, and on any interest payment date thereafter.</t>
  </si>
  <si>
    <t>Redeemable at the Issuer’s option on the Optional Redemption Date, at the Outstanding Principal Amount with accrued interest (if any). Upon the occurrence of Capital Event or for taxation reasons, the Issuer may, subject to the prior approval of the Competent Authority and in accordance with the Applicable Banking Regulations, at its option, elect to redeem the instruments in whole, (but not in part), at par, having given notice to the Holders.</t>
  </si>
  <si>
    <t xml:space="preserve">     Subsequent call dates, if applicable</t>
  </si>
  <si>
    <t>See item 15</t>
  </si>
  <si>
    <t>Coupons / dividends</t>
  </si>
  <si>
    <t xml:space="preserve">Fixed or floating dividend/coupon </t>
  </si>
  <si>
    <t>Floating</t>
  </si>
  <si>
    <t>Fixed</t>
  </si>
  <si>
    <t xml:space="preserve">Coupon rate and any related index </t>
  </si>
  <si>
    <t>3-month JPY Libor + 0.735% per annum</t>
  </si>
  <si>
    <t>2.405% per annum</t>
  </si>
  <si>
    <t>3-month Stibor + 2.3 %</t>
  </si>
  <si>
    <t>1.625 % per annum until 9 June 2025, after the initial reset date 5-year Single Mid-Swap Rate + 2.0 %</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</si>
  <si>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</si>
  <si>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</si>
  <si>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</si>
  <si>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</si>
  <si>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</si>
  <si>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</si>
  <si>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No </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</si>
  <si>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</si>
  <si>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</si>
  <si>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</si>
  <si>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</si>
  <si>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</si>
  <si>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</si>
  <si>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</si>
  <si>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</si>
  <si>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</si>
  <si>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</si>
  <si>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</si>
  <si>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</si>
  <si>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Accumulation of losses</t>
  </si>
  <si>
    <t xml:space="preserve">     If write-down, full or partial</t>
  </si>
  <si>
    <t>Full or partial</t>
  </si>
  <si>
    <t xml:space="preserve">     If write-down, permanent or temporary</t>
  </si>
  <si>
    <t>Temporary</t>
  </si>
  <si>
    <t xml:space="preserve">        If temporary write-down, description of write-up mechanism</t>
  </si>
  <si>
    <t>Through increase of cooperative capital</t>
  </si>
  <si>
    <t>34a </t>
  </si>
  <si>
    <t>Type of subordination (only for eligible liabilities)</t>
  </si>
  <si>
    <t>EU-34b</t>
  </si>
  <si>
    <t>Ranking of the instrument in normal insolvency proceedings</t>
  </si>
  <si>
    <t>Position in subordination hierarchy in liquidation (specify instrument type immediately senior to instrument)</t>
  </si>
  <si>
    <t>If a cooperative bank is dissolved either through liquidation or bankruptcy, any supplementary cooperative capital is refunded before other cooperative capital or, if the funds are insufficient, that part of supplementary cooperative capital that is proportional to the supplementary cooperative capital paid.</t>
  </si>
  <si>
    <t>Issuer's senior non preferred -instruments</t>
  </si>
  <si>
    <t>Non-compliant transitioned features</t>
  </si>
  <si>
    <t>If yes, specify non-compliant features</t>
  </si>
  <si>
    <t>Instrument issued before 27 June 2019 that does not meet the eligibility criteria related to write-down and conversion powers pursuant to Article 59 BRRD or are subject to set-off or netting arrangements</t>
  </si>
  <si>
    <t>37a</t>
  </si>
  <si>
    <t>Link to the full term and conditions of the instrument (signposting)</t>
  </si>
  <si>
    <t>https://www.op.fi/op-financial-group/about-us/group-member-cooperative-banks</t>
  </si>
  <si>
    <t>https://www.op.fi/documents/20556/62165/192+EMTN+JPY/99d42d07-0105-4827-a48b-750bc6a4f90a</t>
  </si>
  <si>
    <t>https://www.op.fi/documents/20556/62165/197+Final+Terms/57248a66-27b7-4bf1-9586-6999d13dc677</t>
  </si>
  <si>
    <t>https://www.op.fi/documents/20556/62165/248+Final+Terms/2fb889d3-accd-26cd-a369-a1e2f41c71e3</t>
  </si>
  <si>
    <t>https://www.op.fi/documents/20556/62165/250+Final+Terms/9df2e465-125f-14e7-35f1-c3bbded35590</t>
  </si>
  <si>
    <t>CRR Article</t>
  </si>
  <si>
    <t>Article 431</t>
  </si>
  <si>
    <t>Disclosure requirements and policies</t>
  </si>
  <si>
    <t>1.   Institutions shall publicly disclose the information referred to in Titles II and III in accordance with the provisions laid down in this Title, subject to the exceptions referred to in Article 432.</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</si>
  <si>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</si>
  <si>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</si>
  <si>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Disclosure principles of capital adequacy information approved by OP Financial Group’s management</t>
  </si>
  <si>
    <t>Information to be disclosed in accordance with this Part shall be subject to the same level of internal verification as that applicable to the management report included in the institution's financial report.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</si>
  <si>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</si>
  <si>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</si>
  <si>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</si>
  <si>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</si>
  <si>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</si>
  <si>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</si>
  <si>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</si>
  <si>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</si>
  <si>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Article 433</t>
  </si>
  <si>
    <t>Frequency and scope of disclosures</t>
  </si>
  <si>
    <t>Institutions shall publish the disclosures required under Titles II and III in the manner set out in Articles 433a, 433b and 433c.</t>
  </si>
  <si>
    <t>Information is disclosed on the date of publication of the financial statements. Information disclosed quarterly and half-yearly is presented in connection with interim reports. The frequency of disclosure will be assessed according to the disclosure principles of capital adequacy information.</t>
  </si>
  <si>
    <t>Annual disclosures shall be published on the same date as the date on which institutions publish their financial statements or as soon as possible thereafter.</t>
  </si>
  <si>
    <t>Information is disclosed on the date of publication of the financial statements.</t>
  </si>
  <si>
    <t>Semi-annual and quarterly disclosures shall be published on the same date as the date on which the institutions publish their financial reports for the corresponding period where applicable or as soon as possible thereafter.</t>
  </si>
  <si>
    <t>Information disclosed quarterly and half-yearly is presented in connection with interim reports. The frequency of disclosure will be assessed according to the disclosure principles of capital adequacy information.</t>
  </si>
  <si>
    <t>Article 433a</t>
  </si>
  <si>
    <t>Disclosures by large institutions</t>
  </si>
  <si>
    <t>1.   Large institutions shall disclose the information outlined below with the following frequency:</t>
  </si>
  <si>
    <t>(a)</t>
  </si>
  <si>
    <t>all the information required under this Part on an annual basis;</t>
  </si>
  <si>
    <t>(b)</t>
  </si>
  <si>
    <t>on a semi-annual basis the information referred to in:</t>
  </si>
  <si>
    <t>Information disclosed quarterly and half-yearly is presented in connection with interim reports.</t>
  </si>
  <si>
    <t>(i)</t>
  </si>
  <si>
    <t>point (a) of Article 437;</t>
  </si>
  <si>
    <t>(ii)</t>
  </si>
  <si>
    <t>point (e) of Article 438;</t>
  </si>
  <si>
    <t>(iii)</t>
  </si>
  <si>
    <t>points (e) to (l) of Article 439;</t>
  </si>
  <si>
    <t>(iv)</t>
  </si>
  <si>
    <t>Article 440;</t>
  </si>
  <si>
    <t>(v)</t>
  </si>
  <si>
    <t>points (c), (e), (f) and (g) of Article 442;</t>
  </si>
  <si>
    <t>(vi)</t>
  </si>
  <si>
    <t>point (e) of Article 444;</t>
  </si>
  <si>
    <t>(vii)</t>
  </si>
  <si>
    <t>Article 445;</t>
  </si>
  <si>
    <t>(viii)</t>
  </si>
  <si>
    <t>point (a) and (b) of Article 448(1);</t>
  </si>
  <si>
    <t>(ix)</t>
  </si>
  <si>
    <t>point (j) to (l) of Article 449;</t>
  </si>
  <si>
    <t>(x)</t>
  </si>
  <si>
    <t>points (a) and (b) of Article 451(1);</t>
  </si>
  <si>
    <t>(xi)</t>
  </si>
  <si>
    <t>Article 451a(3);</t>
  </si>
  <si>
    <t>(xii)</t>
  </si>
  <si>
    <t>point (g) of Article 452;</t>
  </si>
  <si>
    <t>(xiii)</t>
  </si>
  <si>
    <t>points (f) to (j) of Article 453;</t>
  </si>
  <si>
    <t>(xiv)</t>
  </si>
  <si>
    <t>points (d), (e) and (g) of Article 455;</t>
  </si>
  <si>
    <t>(c)</t>
  </si>
  <si>
    <t>on a quarterly basis the information referred to in:</t>
  </si>
  <si>
    <t>points (d) and (h) of Article 438;</t>
  </si>
  <si>
    <t>the key metrics referred to in Article 447;</t>
  </si>
  <si>
    <t>Article 451a(2).</t>
  </si>
  <si>
    <t>2.   By way of derogation from paragraph 1, large institutions other than G-SIIs that are non-listed institutions shall disclose the information outlined below with the following frequency:</t>
  </si>
  <si>
    <t>the key metrics referred to in Article 447 on a semi-annual basis.</t>
  </si>
  <si>
    <t>3.   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</si>
  <si>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</si>
  <si>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Disclosures by small and non-complex institutions</t>
  </si>
  <si>
    <t>Article 433c</t>
  </si>
  <si>
    <t>Disclosures by other institutions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</si>
  <si>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</si>
  <si>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</si>
  <si>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</si>
  <si>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</si>
  <si>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</si>
  <si>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</si>
  <si>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Article 435</t>
  </si>
  <si>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</si>
  <si>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</si>
  <si>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</si>
  <si>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the structure and organisation of the relevant risk management function including information on the basis of its authority, its powers and accountability in accordance with the institution's incorporation and governing documents;</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</si>
  <si>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</si>
  <si>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</si>
  <si>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</si>
  <si>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</si>
  <si>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</si>
  <si>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</si>
  <si>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</si>
  <si>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 key ratios and figures providing external stakeholders a comprehensive view of the institution's management of risk, including how the risk profile of the institution interacts with the risk tolerance set by the management body;</t>
  </si>
  <si>
    <t>key ratios and figures providing external stakeholders a comprehensive view of the institution's management of risk, including how the risk profile of the institution interacts with the risk tolerance set by the management body;</t>
  </si>
  <si>
    <t>(ii) information on intragroup transactions and transactions with related parties that may have a material impact of the risk profile of the consolidated group.</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</si>
  <si>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</si>
  <si>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</si>
  <si>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</si>
  <si>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</si>
  <si>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</si>
  <si>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</si>
  <si>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</si>
  <si>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</si>
  <si>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</si>
  <si>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</si>
  <si>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this Regulation applies;</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</si>
  <si>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</si>
  <si>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</si>
  <si>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</si>
  <si>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</si>
  <si>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</si>
  <si>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</si>
  <si>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</si>
  <si>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</si>
  <si>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</si>
  <si>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</si>
  <si>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</si>
  <si>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</si>
  <si>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</si>
  <si>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a description of the main features of the Common Equity Tier 1 and Additional Tier 1 instruments and Tier 2 instruments issued by the institution;</t>
  </si>
  <si>
    <t>the full terms and conditions of all Common Equity Tier 1, Additional Tier 1 and Tier 2 instruments;</t>
  </si>
  <si>
    <t>a separate disclosure of the nature and amounts of the following:</t>
  </si>
  <si>
    <t>each prudential filter applied pursuant to Articles 32 to 35;</t>
  </si>
  <si>
    <t>items deducted pursuant to Articles 36, 56 and 66;</t>
  </si>
  <si>
    <t>items not deducted pursuant to Articles 47, 48, 56, 66 and 79;</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</si>
  <si>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</si>
  <si>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</si>
  <si>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</si>
  <si>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</si>
  <si>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Institutions that are subject to Article 92a or 92b shall disclose the following information regarding their own funds and eligible liabilities:</t>
  </si>
  <si>
    <t>the composition of their own funds and eligible liabilities, their maturity and their main features;</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</si>
  <si>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</si>
  <si>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</si>
  <si>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the total amount of excluded liabilities referred to in Article 72a(2).</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</si>
  <si>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</si>
  <si>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</si>
  <si>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</si>
  <si>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</si>
  <si>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the amount of the additional own funds requirements based on the supervisory review process as referred to in point (a) of Article 104(1) of Directive 2013/36/EU and its composition in terms of Common Equity Tier 1, additional Tier 1 and Tier 2 instruments;</t>
  </si>
  <si>
    <t>Table 1.4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</si>
  <si>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</si>
  <si>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</si>
  <si>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</si>
  <si>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</si>
  <si>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the supplementary own funds requirement and the capital adequacy ratio of the financial conglomerate calculated in accordance with Article 6 of Directive 2002/87/EC and Annex I to that Directive where method 1 or 2 set out in that Annex is applied;</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</si>
  <si>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</si>
  <si>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</si>
  <si>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</si>
  <si>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</si>
  <si>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</si>
  <si>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</si>
  <si>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</si>
  <si>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</si>
  <si>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</si>
  <si>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</si>
  <si>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</si>
  <si>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</si>
  <si>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the exposure value to central counterparties and the associated risk exposures within the scope of Section 9 of Chapter 6 of Title II of Part Three, separately for qualifying and non-qualifying central counterparties, and broken down by types of exposures;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</si>
  <si>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</si>
  <si>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</si>
  <si>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</si>
  <si>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</si>
  <si>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</si>
  <si>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</si>
  <si>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(m)</t>
  </si>
  <si>
    <t>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</si>
  <si>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</si>
  <si>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Article 440</t>
  </si>
  <si>
    <t>Disclosure of countercyclical capital buffers</t>
  </si>
  <si>
    <t>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</si>
  <si>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</si>
  <si>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the amount of their institution-specific countercyclical capital buffer.</t>
  </si>
  <si>
    <t>Article 441</t>
  </si>
  <si>
    <t>Disclosure of indicators of global systemic importance</t>
  </si>
  <si>
    <t>G-SIIs shall disclose, on an annual basis, the values of the indicators used for determining their score in accordance with the identification methodology referred to in Article 131 of Directive 2013/36/EU.</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</si>
  <si>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</si>
  <si>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</si>
  <si>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</si>
  <si>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</si>
  <si>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</si>
  <si>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</si>
  <si>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an ageing analysis of accounting past due exposures;</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</si>
  <si>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</si>
  <si>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</si>
  <si>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the breakdown of loans and debt securities by residual maturity.</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</si>
  <si>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</si>
  <si>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</si>
  <si>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</si>
  <si>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</si>
  <si>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</si>
  <si>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</si>
  <si>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</si>
  <si>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</si>
  <si>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</si>
  <si>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</si>
  <si>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</si>
  <si>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</si>
  <si>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</si>
  <si>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</si>
  <si>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</si>
  <si>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</si>
  <si>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</si>
  <si>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</si>
  <si>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where the institution makes use of it, a description of the methodology set out in Article 312(2), which shall include a discussion of the relevant internal and external factors being considered in the institution's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</si>
  <si>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</si>
  <si>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</si>
  <si>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</si>
  <si>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</si>
  <si>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</si>
  <si>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</si>
  <si>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</si>
  <si>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</si>
  <si>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</si>
  <si>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</si>
  <si>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</si>
  <si>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</si>
  <si>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</si>
  <si>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</si>
  <si>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</si>
  <si>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</si>
  <si>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</si>
  <si>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</si>
  <si>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</si>
  <si>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</si>
  <si>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</si>
  <si>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the changes in the economic value of equity calculated under the six supervisory shock scenarios referred to in Article 98(5) of Directive 2013/36/EU for the current and previous disclosure periods;</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</si>
  <si>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</si>
  <si>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</si>
  <si>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</si>
  <si>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</si>
  <si>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</si>
  <si>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</si>
  <si>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</si>
  <si>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the recognition of the effect of hedges against those interest rate risks, including internal hedges that meet the requirements laid down in Article 106(3);</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</si>
  <si>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</si>
  <si>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</si>
  <si>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</si>
  <si>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</si>
  <si>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</si>
  <si>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</si>
  <si>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</si>
  <si>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</si>
  <si>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the type of risks they are exposed to in their securitisation and re-securitisation activities by level of seniority of the relevant securitisation positions providing a distinction between STS and non-STS positions and:</t>
  </si>
  <si>
    <t>the risk retained in own-originated transactions;</t>
  </si>
  <si>
    <t>the risk incurred in relation to transactions originated by third parties;</t>
  </si>
  <si>
    <t>their approaches for calculating the risk-weighted exposure amounts that they apply to their securitisation activities, including the types of securitisation positions to which each approach applies and with a distinction between STS and non-STS positions;</t>
  </si>
  <si>
    <t>a list of SSPEs falling into any of the following categories, with a description of their types of exposures to those SSPEs, including derivative contracts:</t>
  </si>
  <si>
    <t>SSPEs which acquire exposures originated by the institutions;</t>
  </si>
  <si>
    <t>SSPEs sponsored by the institutions;</t>
  </si>
  <si>
    <t>SSPEs and other legal entities for which the institutions provide securitisation-related services, such as advisory, asset servicing or management services;</t>
  </si>
  <si>
    <t>SSPEs included in the institutions' regulatory scope of consolidation;</t>
  </si>
  <si>
    <t>a list of any legal entities in relation to which the institutions have disclosed that they have provided support in accordance with Chapter 5 of Title II of Part Three;</t>
  </si>
  <si>
    <t>a list of legal entities affiliated with the institutions and that invest in securitisations originated by the institutions or in securitisation positions issued by SSPEs sponsored by the institutions;</t>
  </si>
  <si>
    <t>a summary of their accounting policies for securitisation activity, including where relevant a distinction between securitisation and re-securitisation positions;</t>
  </si>
  <si>
    <t>the names of the ECAIs used for securitisations and the types of exposure for which each agency is used;</t>
  </si>
  <si>
    <t>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</si>
  <si>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</si>
  <si>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for the non-trading book activities, the following information:</t>
  </si>
  <si>
    <t>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</si>
  <si>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the aggregate amount of securitisation positions where institutions act as investor and the associated risk-weighted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</si>
  <si>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for exposures securitised by the institution, the amount of exposures in default and the amount of the specific credit risk adjustments made by the institution during the current period, both broken down by exposure type.</t>
  </si>
  <si>
    <t>Article 449a</t>
  </si>
  <si>
    <t>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</si>
  <si>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t>
  </si>
  <si>
    <t>The information referred to in the first paragraph shall be disclosed on an annual basis for the first year and biannually thereafter.</t>
  </si>
  <si>
    <t>Article 450</t>
  </si>
  <si>
    <t>Disclosure of remuneration policy</t>
  </si>
  <si>
    <t>1.   Institutions shall disclose the following information regarding their remuneration policy and practices for those categories of staff whose professional activities have a material impact on the risk profile of the institutions:</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</si>
  <si>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</si>
  <si>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</si>
  <si>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</si>
  <si>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</si>
  <si>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</si>
  <si>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</si>
  <si>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</si>
  <si>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aggregate quantitative information on remuneration, broken down by senior management and members of staff whose professional activities have a material impact on the risk profile of the institutions, indicating the following:</t>
  </si>
  <si>
    <t>the amounts of remuneration awarded for the financial year, split into fixed remuneration including a description of the fixed components,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</si>
  <si>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</si>
  <si>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</si>
  <si>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</si>
  <si>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</si>
  <si>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the severance payments awarded in previous periods, that have been paid out during the financial year;</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</si>
  <si>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</si>
  <si>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</si>
  <si>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</si>
  <si>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</si>
  <si>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</si>
  <si>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2.   For large institutions, the quantitative information on the remuneration of institutions' collective management body referred to in this Article shall also be made available to the public, differentiating between executive and non-executive members.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</si>
  <si>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</si>
  <si>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</si>
  <si>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</si>
  <si>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</si>
  <si>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a breakdown of the total exposure measure referred to in Article 429(4), as well as a reconciliation of the total exposure measure with the relevant information disclosed in published financial statements;</t>
  </si>
  <si>
    <t>where applicable, the amount of exposures calculated in accordance with Articles 429(8) and 429a(1) and the adjusted leverage ratio calculated in accordance with Article 429a(7);</t>
  </si>
  <si>
    <t>a description of the processes used to manage the risk of excessive leverage;</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</si>
  <si>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</si>
  <si>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</si>
  <si>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</si>
  <si>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</si>
  <si>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</si>
  <si>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</si>
  <si>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</si>
  <si>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</si>
  <si>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</si>
  <si>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</si>
  <si>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</si>
  <si>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</si>
  <si>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</si>
  <si>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</si>
  <si>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</si>
  <si>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</si>
  <si>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</si>
  <si>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</si>
  <si>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</si>
  <si>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</si>
  <si>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</si>
  <si>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</si>
  <si>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</si>
  <si>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</si>
  <si>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</si>
  <si>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</si>
  <si>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</si>
  <si>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</si>
  <si>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</si>
  <si>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</si>
  <si>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</si>
  <si>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their gross on-balance-sheet exposure;</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</si>
  <si>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</si>
  <si>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</si>
  <si>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</si>
  <si>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</si>
  <si>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</si>
  <si>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For the purposes of point (b) of this Article, institutions shall use the exposure value as defined in Article 166.</t>
  </si>
  <si>
    <t>Article 453</t>
  </si>
  <si>
    <t>Disclosure of the use of credit risk mitigation techniques</t>
  </si>
  <si>
    <t>Institutions using credit risk mitigation techniques shall disclose the following information:</t>
  </si>
  <si>
    <t>the core features of the policies and processes for on- and off-balance-sheet netting and an indication of the extent to which institutions make use of balance sheet netting;</t>
  </si>
  <si>
    <t>the core features of the policies and processes for eligible collateral evaluation and management;</t>
  </si>
  <si>
    <t>a description of the main types of collateral taken by the institution to mitigate credit risk;</t>
  </si>
  <si>
    <t>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</si>
  <si>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information about market or credit risk concentrations within the credit risk mitigation taken;</t>
  </si>
  <si>
    <t>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</si>
  <si>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the corresponding conversion factor and the credit risk mitigation associated with the exposure and the incidence of credit risk mitigation techniques with and without substitution effect;</t>
  </si>
  <si>
    <t>for institutions calculating risk-weighted exposure amounts under the Standardised Approach, the on- and off-balance-sheet exposure value by exposure class before and after the application of conversion factors and any associated credit risk mitigation;</t>
  </si>
  <si>
    <t>for institutions calculating risk-weighted exposure amounts under the Standardised Approach, the risk-weighted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</si>
  <si>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risk-weighted exposure amounts, they shall make the disclosure set out in this point separately for the exposure classes subject to that permission.</t>
  </si>
  <si>
    <t>Article 454</t>
  </si>
  <si>
    <t>Disclosure of the use of the Advanced Measurement Approaches to operational risk</t>
  </si>
  <si>
    <t>Article 455</t>
  </si>
  <si>
    <t>Use of internal market risk models</t>
  </si>
  <si>
    <t>Disclosure requirement</t>
  </si>
  <si>
    <t>Blank templates and zero lines are not presented.</t>
  </si>
  <si>
    <t>General credit risk adjustments</t>
  </si>
  <si>
    <t>Other items included in Banking’s Tier 1 and Tier 2 capital</t>
  </si>
  <si>
    <t>Information on the  diversity policy with regard of the members of the management body.</t>
  </si>
  <si>
    <t>Information whether or not the institution has set up a separate risk committee and the frequency of the meetings.</t>
  </si>
  <si>
    <t xml:space="preserve">Description on the information flow on risk to the management body. </t>
  </si>
  <si>
    <t xml:space="preserve">OP Cooperative’s Board of Directors
The Board of Directors of OP Financial Group’s central cooperative (OP Cooperative) controls and supervises the operations of the central cooperative, the central cooperative consolidated and OP Financial Group.
In the Bylaws, the Board’s duty is to control the operations of the central cooperative, the central cooperative consolidated, the amalgamation and the entire OP Financial Group according to the Supervisory Council’s guidelines and to manage the governance of the central cooperative and to organise its operations appropriately in compliance with legislation and the regulations and decisions issued by relevant authorities. The Board of Directors must ensure that the supervision of accounting and treasury is duly organised at the central cooperative (administrative duty). The Board of Directors also supervises the central cooperative, the central cooperative consolidated, the amalgamation and the entire OP Financial Group that they are managed reliably, efficiently and in compliance with prudent business principles, and that the central cooperative, its subsidiaries and the companies within the amalgamation act on the laws applied to them, on orders and decisions issued by the relevant authorities, on their bylaws or articles of association and on the principles and instructions confirmed by the Supervisory Council and the Board of Directors (supervisory duty). 
In addition, the Board of Directors’ duty is to appoint the central cooperative’s Chief Audit Executive, Chief Risk Officer, Chief Compliance Officer and other executives reporting directly to the President and Group Chief Executive Officer. The Board of Directors confirms a Charter for itself and each of its committees and other preparatory bodies it may set up, as well as appoints a chair, a vice chair and members to them. 
The Board of Directors decides on convening the Cooperative Meeting and submitting proposals to the Cooperative Meeting on matters within its remit.
The Charter of the Board of Directors defines the Board duties in more detail.
</t>
  </si>
  <si>
    <t>Jari Himanen, b. 1962
Member of the Board from 1 January 2020
Diploma in Business and Administration, eMBA, kauppaneuvos (Finnish honorary title)
Relevant experience:
OP Suur-Savo: Managing Director 2018–
OP Cooperative: Executive Vice President, Group Steering/Member of the Executive Board, 2014–2018
OP Etelä-Karjala: Managing Director 2009–2014
OP-Pohjola Group Central Cooperative: Bank Manager 2002–2009
Other relevant positions:
OP Koti Suur-Savo: Chair of the Board of Directors 2018–
South Savo Chamber of Commerce: Member of the Board of Directors 2018–
OP-Services Ltd: Member of the Board of Directors 2010–2012, 2014–2018, 2019
OP Corporate Bank plc: Member of the Board of Directors 2016–2018
Pohjola Insurance Ltd: Member of the Board of Directors 2016–2018</t>
  </si>
  <si>
    <t>Petri Sahlström, born 1971
Member of the Board from 1 January 2022
M.Sc. (Econ.), D.Sc. (Econ.)
Relevant experience:
University of Oulu: Professor of Accounting and Finance 2005–, Dean 2011–2017, Vice Dean 2010–2011, Head of Department 2008–2011
University of Vaasa: Professor of Accounting and Finance 2003–2005, Head of Department 2003–2005
Other relevant positions:
Oulu Chamber of Commerce: Member of the Economy and Legislation Committee, 2016–, Member of the Audit Committee 2010–2015
OP Cooperative: Member of the Supervisory Council 2020–2021, Member of the Supervisory Board, 2016–2019,  Member of the Supervisory Board's Risk Management Committee 2017–2019
Oulun Osuuspankki: Board member 2011–2021, Chair of the Board of Directors 2018–2021
Association of Business Schools in Finland: Chair, 2014–2016
The Finnish Shareholders Association: Board member 2011–2016</t>
  </si>
  <si>
    <t>Olli Tarkkanen, b. 1962
Member of the Board from 1 January 2020
Master of Laws (LL.M.), eMBA
Relevant experience:
OP Etelä-Pohjanmaa: Managing Director 2010–
OP Iisalmi: Managing Director 2005–2010
OP Etelä-Pohjanmaa: Finance Director 2004–2005
OP Etelä-Pohjanmaa: Area Manager 2003–2004, Bank Lawyer 1999–2003
Other relevant positions:
South Ostrobothnia Chamber of Commerce: Member of the Business and Industry Committee 2016–
OP Cooperative: Second Vice Chair of the Supervisory Board 2016–2019; Member of the Supervisory Board and its Working Committee 2015–2019</t>
  </si>
  <si>
    <t>Mervi Väisänen, b. 1963
Member of the Board from 1 January 2020
M.Sc. (Econ. &amp; Bus. Adm.), Approved Board Member
Relevant experience:
Kajaani University of Applied Sciences: Senior Lecturer in Marketing 1997–
Entrepreneur 1995–1997 (part-time 2002 -&gt;)
Hotel Tulikettu: Sales Manager 1993–1994
Other relevant positions:
OP Cooperative: Member of the Supervisory Board 2010–2013, First Vice Chair 2013–2019, Member of the Remuneration Committee 2013–2019, Member of the Working Committee 2012–2019
OP Kainuu: Vice Chair of the Board of Directors 2015–2018, puheenjohtaja 2018-2019
OP Financial Group Research Foundation: Vice Chair of the Board of Directors 2013–2019
OP Bank Group Pension Fund: Chair of the Representative Assembly 2014–2019
OP Bank Group Pension Foundation: Chair of the Supervisory Board 2014–2019</t>
  </si>
  <si>
    <t>Jaakko Pehkonen</t>
  </si>
  <si>
    <t>Timo Ritakallio</t>
  </si>
  <si>
    <t>Jarna Heinonen</t>
  </si>
  <si>
    <t>Kati Levoranta</t>
  </si>
  <si>
    <t>Pekka Loikkanen</t>
  </si>
  <si>
    <t>Tero Ojanperä</t>
  </si>
  <si>
    <t>Riitta Palomäki</t>
  </si>
  <si>
    <t>Petri Sahlström</t>
  </si>
  <si>
    <t>Olli Tarkkanen</t>
  </si>
  <si>
    <t>Chair of the Board of Directors</t>
  </si>
  <si>
    <t>President and Group Executive Chair</t>
  </si>
  <si>
    <t>Signatures</t>
  </si>
  <si>
    <t>Row number</t>
  </si>
  <si>
    <t>Legal basis</t>
  </si>
  <si>
    <t>A description of how the institution defines IRRBB for purposes of risk control and measurement</t>
  </si>
  <si>
    <t>Article 448(1), point (e)</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</si>
  <si>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</si>
  <si>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</si>
  <si>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</si>
  <si>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</si>
  <si>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</si>
  <si>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</si>
  <si>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</si>
  <si>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</si>
  <si>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</si>
  <si>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</si>
  <si>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</si>
  <si>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</si>
  <si>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</si>
  <si>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</si>
  <si>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(1) (2)</t>
  </si>
  <si>
    <t>Disclosure of the average and longest repricing maturity assigned to non-maturity deposits</t>
  </si>
  <si>
    <t xml:space="preserve">Article 448(1), point (g) </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</si>
  <si>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</si>
  <si>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</si>
  <si>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</si>
  <si>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</si>
  <si>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</si>
  <si>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</si>
  <si>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</si>
  <si>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</si>
  <si>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</si>
  <si>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 xml:space="preserve">Disclosure on the scope and nature of risk disclosure and/or measurement systems. </t>
  </si>
  <si>
    <t>Disclose information on the main features of risk disclosure and measurement systems.</t>
  </si>
  <si>
    <t xml:space="preserve"> Point (a) of Article 435(1) CRR</t>
  </si>
  <si>
    <t>Strategies and processes to manage risks for each separate category of risk.</t>
  </si>
  <si>
    <t>Points (a) and (d) of Article 435(1) CRR</t>
  </si>
  <si>
    <t>Information on the strategies and processes to manage, hedge and mitigate risks, as well as on the monitoring of the effectiveness of hedges and mitigants.</t>
  </si>
  <si>
    <t>Point (c) of Article 435(2) CRR</t>
  </si>
  <si>
    <t>Point (d) of Article 435(2) CRR</t>
  </si>
  <si>
    <t>Point (e) Article 435(2) CRR</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</si>
  <si>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</si>
  <si>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</si>
  <si>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</si>
  <si>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</si>
  <si>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</si>
  <si>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</si>
  <si>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</si>
  <si>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</si>
  <si>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</si>
  <si>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</si>
  <si>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</si>
  <si>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</si>
  <si>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</si>
  <si>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</si>
  <si>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</si>
  <si>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Article 453 (a) CRR</t>
  </si>
  <si>
    <t xml:space="preserve">A description of the core the policies and processes for on- and off-balance sheet netting and an indication of the extent to which institutions make use of balance sheet netting;
</t>
  </si>
  <si>
    <t>Article 453 (b) CRR</t>
  </si>
  <si>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</si>
  <si>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</si>
  <si>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</si>
  <si>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</si>
  <si>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</si>
  <si>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Article 449(a) CRR</t>
  </si>
  <si>
    <t>Description of securitisation and re-securitisation activities; including their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</si>
  <si>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449(b) CRR</t>
  </si>
  <si>
    <t xml:space="preserve">The type of risk they are exposed to in their securitisation and re-securitisation activities by level of seniority of the relevant securitisation positions, providing a distinction between STS ans non-STS positions and:
i) risk retained in own-originated transactions;
ii) risk incurred in relation to transactions originated by third parties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</si>
  <si>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</si>
  <si>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</si>
  <si>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</si>
  <si>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</si>
  <si>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</si>
  <si>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</si>
  <si>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Article 449(f) CRR</t>
  </si>
  <si>
    <t>A list of legal entities affiliated with the institutions and that invest in securitisations originated by the institutions or in securitisation positions issued by SSPEs sponsored by the institutions</t>
  </si>
  <si>
    <t>Article 449(g) CRR</t>
  </si>
  <si>
    <t>A summary of their accounting policies for securitisation activity, including where relevant a distinction between securitisation and re-securitisation positions</t>
  </si>
  <si>
    <t>Article 449(h) CRR</t>
  </si>
  <si>
    <t>The names of the ECAIs used for securitisations and the types of exposure for which each agency is used</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</si>
  <si>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</si>
  <si>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(i),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</si>
  <si>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Points (a), (b), (c) and(d) of Article 435(1) CRR</t>
  </si>
  <si>
    <t>Disclosure of the risk management objectives and policies</t>
  </si>
  <si>
    <t>Article 446 CRR</t>
  </si>
  <si>
    <t>Disclosure of the approaches for the assessment of minimum own funds requirements</t>
  </si>
  <si>
    <t>Article 454 CRRR</t>
  </si>
  <si>
    <t>in accordance with Article 451a(4) CRR</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</si>
  <si>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</si>
  <si>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</si>
  <si>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</si>
  <si>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</si>
  <si>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</si>
  <si>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</si>
  <si>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</si>
  <si>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</si>
  <si>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</si>
  <si>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</si>
  <si>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</si>
  <si>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</si>
  <si>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</si>
  <si>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</si>
  <si>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Currency mismatch in the LCR</t>
  </si>
  <si>
    <t>Other items in the LCR calculation that are not captured in the LCR disclosure template but that the institution considers relevant for its liquidity profile</t>
  </si>
  <si>
    <t>Article 436(b) CRR</t>
  </si>
  <si>
    <t>Differences between columns (a) and (b) in template EU LI1</t>
  </si>
  <si>
    <t>Article 436(d) CRR</t>
  </si>
  <si>
    <t>Qualitative information on the main sources of differences between the accounting and regulatoy scope of consolidation shown in template EU LI2</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</si>
  <si>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</si>
  <si>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</si>
  <si>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</si>
  <si>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</si>
  <si>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</si>
  <si>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</si>
  <si>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</si>
  <si>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Description of the factors that had an impact on the leverage Ratio during the period to which the disclosed leverage Ratio refers</t>
  </si>
  <si>
    <t>General narrative information on asset encumbrance</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</si>
  <si>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</si>
  <si>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</si>
  <si>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</si>
  <si>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in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</si>
  <si>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</si>
  <si>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</si>
  <si>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</si>
  <si>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</si>
  <si>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</si>
  <si>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</si>
  <si>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</si>
  <si>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</si>
  <si>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</si>
  <si>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</si>
  <si>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Results and outcome of the risk tools implemented and the estimated impact of environmental risk on capital and liquidity risk profile</t>
  </si>
  <si>
    <t>Data availability, quality and accuracy, and efforts to improve these aspects</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</si>
  <si>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</si>
  <si>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</si>
  <si>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</si>
  <si>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</si>
  <si>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</si>
  <si>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</si>
  <si>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Customer protection and product responsibility</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</si>
  <si>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</si>
  <si>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</si>
  <si>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</si>
  <si>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</si>
  <si>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</si>
  <si>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</si>
  <si>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</si>
  <si>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</si>
  <si>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</si>
  <si>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</si>
  <si>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</si>
  <si>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Management of conflict of interest</t>
  </si>
  <si>
    <t>Internal communication on critical concerns</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</si>
  <si>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</si>
  <si>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</si>
  <si>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</si>
  <si>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</si>
  <si>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</si>
  <si>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</si>
  <si>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</si>
  <si>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</si>
  <si>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</si>
  <si>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</si>
  <si>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</si>
  <si>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</si>
  <si>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</si>
  <si>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</si>
  <si>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</si>
  <si>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</si>
  <si>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</si>
  <si>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</si>
  <si>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</si>
  <si>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</si>
  <si>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</si>
  <si>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</si>
  <si>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</si>
  <si>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</si>
  <si>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</si>
  <si>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</si>
  <si>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</si>
  <si>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Large institutions shall disclose the quantitative information on the remuneration of their collective management body, differentiating between executive and non-executive members in accordance with Article 450(2) CRR.</t>
  </si>
  <si>
    <t>Qualitative information</t>
  </si>
  <si>
    <t>in accordance with Article 443 CRR</t>
  </si>
  <si>
    <t>In its capital adequacy measurement for credit risk under the Standardised Approach to determine the exposure’s risk weight, OP Financial Group applies credit ratings by Moody’s Investors Service, Fitch Ratings or Standard &amp; Poor’s Financial Services. There were no changes over the disclosure period.</t>
  </si>
  <si>
    <t>External credit rating determines the receivable’s credit rating category (credit quality step), which in turn determines the applicable risk weight. In case counterparty or exposure has two external credit ratings, the lower of the two is used. In case counterparty or exposure has three external credit ratings, the middle one is used.
The security-specific credit rating of the issue programme or arrangement to which the receivable belongs is used, if available. If such a rating is not available, the issuer’s general credit rating will be used, provided that it is available.</t>
  </si>
  <si>
    <t>A description of the process used to transfer the issuer and issue credit ratings onto comparable assets items not included in the trading book;</t>
  </si>
  <si>
    <t xml:space="preserve">The size of customer limits is defined on the basis of assets included in derivative contracts and the estimated validity of the contracts.	
The Group confirms corporate counterparty exposure limits once a year and in this connection also checks the status of collateral applying to the limits for derivative transactions. 			</t>
  </si>
  <si>
    <t>OP Financial Group applies credit ratings by Moody’s Investors Service, Fitch Ratings or Standard &amp; Poor’s Financial Services.</t>
  </si>
  <si>
    <t>Own funds requirement for operational risk is calculated according to the standardised approach.</t>
  </si>
  <si>
    <t>Narrative information on the impact of the business model on assets encumbrance and the importance of encumbrance to the institution's business model, which provides users with the context of the disclosures required in Template EU AE1 and EU AE2.</t>
  </si>
  <si>
    <t>Declaration on the adequacy of risk management arrangements, and risk statement</t>
  </si>
  <si>
    <t>OP Financial Group’s risk management and compliance are based on the principle of three lines of defence. The first line of defence comprises business lines, the second line of defence comprises the Risk Management function and Compliance independent of the business lines/divisions and the third line of defence comprises Internal Audit. Each line of defence has its own role in performing the risk management process efficiently. 
At OP Financial Group, the first line and the second line of defence in risk management cooperate on an ongoing basis. This is to ensure that all expertise needed to develop and manage operations is in use in advance. The lines of defence build the risk management process together where the special features of OP Financial Group’s business are taken into consideration. Responsibilities of the first and second lines of defence have been clearly divided.</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</si>
  <si>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</si>
  <si>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OP Financial Group’s trading in capital market products has been centralised in OP Corporate Bank’s Markets function. This includes the price setting and market hedging of interest rate hedging products for loans granted by OP cooperative banks and OP Corporate Bank, separate interest rate hedges, foreign exchange trading, structured investment products, trading in bonds and commodity derivatives. The risks taken include market risks such as interest rate risk in different currencies, currency risk, volatility risk related to options, credit spread risks, and credit risks such as counterparty and issuer risks. Repurchases of structured investment products also generate a degree of equity risk. Markets is responsible for managing the Group’s currency exposure and does foreign exchange transactions on the market according to needs. Markets manages risk exposures by actively trading on the market. Markets monitors risks and earnings on a daily basis. In addition, Risk Management reports Markets’ risks to the Board of Directors’ Risk Committee and the senior management, as part of OP Financial Group’s risk analysis.
Market risks taken by the Markets function are measured using the expected shortfall measure, as well as various sensitivity and nominal value metrics for specific products and positions. The impacts of market movements that are significant to the business are assessed via stress tests. This is important in order to understand the risks of rare market movements and those with a major impact. Economic capital need is calculated in relation to market risks taken by the Markets function. The risk policy sets limits and frameworks for business models. The risk policy is prepared in such a way that the risks are visible for each business model and any risk-taking that goes beyond the business model is tightly constrained.
Some risks arising from interest-rate hedges for loans are transferred to Markets, which trades on the market to cover them. Risks associated with operations include interest rate and volatility risk. In some products, the forecast client behaviour has a significant effect on the pricing of the product and risk hedging. If, on the whole, the client’s behaviour differs significantly from the predicted one, the realised client return may be lower or higher than expected and the risk position over-hedged or under-hedged. Client behaviour risk differs from market risks in that the risk cannot be hedged on inter-bank markets. Risk management is based on OP cooperative banks’ client relationship management, real-time monitoring of client behaviour and the use of accumulated data in the development of forecast models.</t>
  </si>
  <si>
    <t xml:space="preserve">Market risks taken by the Markets function are measured using the expected shortfall measure, as well as various sensitivity and nominal value metrics for specific products and positions. The impacts of market movements that are significant to the business are assessed via stress tests. This is important in order to understand the risks of rare market movements and those with a major impact. </t>
  </si>
  <si>
    <t>31 Dec 2023</t>
  </si>
  <si>
    <t>30 Sep 2023</t>
  </si>
  <si>
    <t>30 June 2023</t>
  </si>
  <si>
    <t>31 Mar 2023</t>
  </si>
  <si>
    <t>Central governments or central banks, Regional government or local authorities, Public sector entities, Multilateral development banks, International organisations, Institutions, Corporates, Covered bonds, Exposures to institutions and corporates with a short-term credit assessment.</t>
  </si>
  <si>
    <t>OP Financial Group’s operational risks include ICT and security risks, and data capital-related risks. Operational risks also include compliance and model risks, which have been categorised in separate, significant risk types due to their special features.
Operational risk management aims to ensure the efficiency and quality of key business processes and functions, as well as their continuity in abnormal circumstances. Every OP Financial Group company’s management is responsible for organising operational risk management according to the abovementioned goals and in view of the special features of each business.</t>
  </si>
  <si>
    <t>In accordance with Article 435, paragraph 1 of Regulation (EU) No 575/2013 (CRR) of the European Parliament and of the Council, OP Financial Group must disclose a declaration approved by the management body, in other words the Board of Directors of OP Cooperative, on the adequacy of risk management arrangements, as well as a risk statement succinctly describing the institution’s overall risk profile associated with the business strategy.</t>
  </si>
  <si>
    <t>OP Cooperative’s Supervisory Council confirmed a number of limits for OP Financial Group for 2023, including the limits for capital adequacy, liquidity and risk appetite. The limits were used to ensure that OP Financial Group or any of its companies does not take excessive risks to endanger OP Financial Group’s or its company’s capital adequacy, profitability, liquidity and business continuity.  The table below shows OP Financial Group’s key limits and the actual values of risk-taking metrics based on the 31 December 2023 situation. Throughout the year, OP Financial Group’s business risk-taking remained within the limits approved by the Board of Directors and confirmed by the Supervisory Council.</t>
  </si>
  <si>
    <t xml:space="preserve">OP Cooperative’s Board of Directors affirms that the OP Financial Group’s Risk Appetite Statement guidelines, determined by OP Cooperative’s Board of Directors and confirmed by the Supervisory Council, clearly describe the bases and preconditions for OP Financial Group’s risk-taking. Further, the Board considers the quantitative limits for risk-taking, which the guidelines set, to be in line with the strategy.
The Board of Directors also considers that, by means of the qualitative policies presented in the Risk Appetite Statement and limits, risk-taking capacity is allocated to businesses according to the Group’s strategy and risk appetite.
</t>
  </si>
  <si>
    <t>Interest rate risks of non-trading book activities</t>
  </si>
  <si>
    <t>Qualitative information on interest rate risks of non-trading book activities (EU IRRBBA)</t>
  </si>
  <si>
    <t>ICAAP information (EU OVC)</t>
  </si>
  <si>
    <t>Institution risk management approach (EU OVA)</t>
  </si>
  <si>
    <t>Disclosure on governance arrangements (EU OVB)</t>
  </si>
  <si>
    <t>Explanations of differences between accounting and regulatory exposure amounts (EU LIA)</t>
  </si>
  <si>
    <t>Other qualitative information on the scope of application (EU LIB)</t>
  </si>
  <si>
    <t>Free format text boxes for disclosure on qualitative items (EU LRA)</t>
  </si>
  <si>
    <t>Liquidity risk management (EU LIQA)</t>
  </si>
  <si>
    <t>Summary of GAR KPIs (Template 6)</t>
  </si>
  <si>
    <t>GAR (%) (Template 8)</t>
  </si>
  <si>
    <t>Mitigating actions: Assets for the calculation of GAR (Template 7)</t>
  </si>
  <si>
    <t>Qualitative information on Governance risk (Table 3)</t>
  </si>
  <si>
    <t>Qualitative information on Social risk (Table 2)</t>
  </si>
  <si>
    <t>Qualitative information on Environmental risk (Table 1)</t>
  </si>
  <si>
    <t>Qualitative disclosure requirements related to standardised model (EU CRD)</t>
  </si>
  <si>
    <t>General qualitative information about credit risk (EU CRA)</t>
  </si>
  <si>
    <t>Additional disclosure related to the credit quality of assets (EU CRB)</t>
  </si>
  <si>
    <t>Qualitative disclosure requirements related to CRM techniques (EU CRC)</t>
  </si>
  <si>
    <t>Qualitative disclosure related to CCR (EU CCRA)</t>
  </si>
  <si>
    <t>Qualitative disclosure requirements related to market risk (EU MRA)</t>
  </si>
  <si>
    <t>Qualitative disclosure requirements related to securitisation exposures (EU SECA)</t>
  </si>
  <si>
    <t>Qualitative information on operational risk (EU ORA)</t>
  </si>
  <si>
    <t>Remuneration policy (EU REMA)</t>
  </si>
  <si>
    <t>Information on remuneration of staff whose professional activities have a material impact on institutions’ risk profile (identified staff) (EU REM5)</t>
  </si>
  <si>
    <t>Remuneration of 1 million EUR or more per year (EU REM4)</t>
  </si>
  <si>
    <t>Deferred remuneration (EU REM3)</t>
  </si>
  <si>
    <t>Special payments  to staff whose professional activities have a material impact on institutions’ risk profile (identified staff) (EU REM2)</t>
  </si>
  <si>
    <t>Remuneration awarded for the financial year  (EU REM1)</t>
  </si>
  <si>
    <t xml:space="preserve">The number of directorships held by members of the management body.
Information regarding the recruitment policy for the selection of members of the management body and their actual knowledge, skills and expertise.
</t>
  </si>
  <si>
    <t>Point (a) of Article 435(2) CRR
Point (b) of Article 435 (2) CRR</t>
  </si>
  <si>
    <t>(a)
(b)</t>
  </si>
  <si>
    <t>March 2023 Risk-weighted exposure amounts and capital ratios have been amended after their initial disclosure.</t>
  </si>
  <si>
    <t>31 Dec 2023, EUR million</t>
  </si>
  <si>
    <t>Exposures under central counterparty clearing are shown in column 2%. Other items include rest of the exposures not shown in the separate lines. Exposures increased due to transition to Standardised Approach during the first quarter.</t>
  </si>
  <si>
    <t>Amounts
31 Dec 2023</t>
  </si>
  <si>
    <t>Applicable amount
31 Dec 2023</t>
  </si>
  <si>
    <t>Germany</t>
  </si>
  <si>
    <t>France</t>
  </si>
  <si>
    <t>Netherlands</t>
  </si>
  <si>
    <t>Ireland</t>
  </si>
  <si>
    <t>Croatia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</si>
  <si>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</si>
  <si>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</si>
  <si>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</si>
  <si>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</si>
  <si>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</si>
  <si>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</si>
  <si>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</si>
  <si>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</si>
  <si>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</si>
  <si>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</si>
  <si>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</si>
  <si>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</si>
  <si>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</si>
  <si>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</si>
  <si>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</si>
  <si>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</si>
  <si>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</si>
  <si>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</si>
  <si>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</si>
  <si>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</si>
  <si>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</si>
  <si>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</si>
  <si>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</si>
  <si>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</si>
  <si>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</si>
  <si>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</si>
  <si>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</si>
  <si>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</si>
  <si>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</si>
  <si>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</si>
  <si>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</si>
  <si>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</si>
  <si>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</si>
  <si>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</si>
  <si>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</si>
  <si>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</si>
  <si>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</si>
  <si>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</si>
  <si>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</si>
  <si>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</si>
  <si>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</si>
  <si>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</si>
  <si>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</si>
  <si>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</si>
  <si>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</si>
  <si>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</si>
  <si>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</si>
  <si>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</si>
  <si>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</si>
  <si>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</si>
  <si>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</si>
  <si>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</si>
  <si>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</si>
  <si>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</si>
  <si>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</si>
  <si>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</si>
  <si>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</si>
  <si>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Shares or equivalent ownership interests</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</si>
  <si>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</si>
  <si>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</si>
  <si>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</si>
  <si>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</si>
  <si>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</si>
  <si>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</si>
  <si>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</si>
  <si>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</si>
  <si>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</si>
  <si>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</si>
  <si>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</si>
  <si>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</si>
  <si>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</si>
  <si>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</si>
  <si>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</si>
  <si>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</si>
  <si>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</si>
  <si>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</si>
  <si>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</si>
  <si>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</si>
  <si>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</si>
  <si>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a </t>
  </si>
  <si>
    <t>Management body remuneration</t>
  </si>
  <si>
    <t>Business areas</t>
  </si>
  <si>
    <t>Total MB</t>
  </si>
  <si>
    <t>Investment banking</t>
  </si>
  <si>
    <t>Retail banking</t>
  </si>
  <si>
    <t>Corporate functions</t>
  </si>
  <si>
    <t>Independent internal control functions</t>
  </si>
  <si>
    <t>All other</t>
  </si>
  <si>
    <t xml:space="preserve">Total </t>
  </si>
  <si>
    <t>Risk management objectives and policies</t>
  </si>
  <si>
    <t>Countercyclical capital buffers</t>
  </si>
  <si>
    <t>Scope of application</t>
  </si>
  <si>
    <t>Leverage Ratio</t>
  </si>
  <si>
    <t>Liquidity requirements</t>
  </si>
  <si>
    <t>Encumbered and unencumbered assets</t>
  </si>
  <si>
    <t xml:space="preserve">Remuneration policy </t>
  </si>
  <si>
    <t>Securitisation positions</t>
  </si>
  <si>
    <t>Planned profit distribution</t>
  </si>
  <si>
    <t xml:space="preserve">Legal basis </t>
  </si>
  <si>
    <t>Article 438(a) CRR</t>
  </si>
  <si>
    <t>Approach to assessing the adequacy of the internal capital</t>
  </si>
  <si>
    <t>Article 438(c) CRR</t>
  </si>
  <si>
    <t>Upon demand from the relevant competent authority, the result of the institution's internal capital adequacy assessment process</t>
  </si>
  <si>
    <t xml:space="preserve">Overview of total risk exposure amounts (EU OV1) </t>
  </si>
  <si>
    <t>Overview of capital adequacy</t>
  </si>
  <si>
    <t>Table 1.6</t>
  </si>
  <si>
    <t>Table 1.7</t>
  </si>
  <si>
    <t>Table 3.8</t>
  </si>
  <si>
    <t>Table 3.9</t>
  </si>
  <si>
    <t>Table 3.10</t>
  </si>
  <si>
    <t>Table 3.11</t>
  </si>
  <si>
    <t>Table 3.12</t>
  </si>
  <si>
    <t>Table 3.13</t>
  </si>
  <si>
    <t>Table 3.14</t>
  </si>
  <si>
    <t>Table 3.15</t>
  </si>
  <si>
    <t>Table 4.6</t>
  </si>
  <si>
    <t>Table 4.7</t>
  </si>
  <si>
    <t>Table 4.8</t>
  </si>
  <si>
    <t>Table 4.9</t>
  </si>
  <si>
    <t>Table 6.3</t>
  </si>
  <si>
    <t>Table 6.4</t>
  </si>
  <si>
    <t>Table 7.1</t>
  </si>
  <si>
    <t>Table 7.2</t>
  </si>
  <si>
    <t>Table 7.3</t>
  </si>
  <si>
    <t>Table 8.1</t>
  </si>
  <si>
    <t>Table 8.2</t>
  </si>
  <si>
    <t>Table 9.1</t>
  </si>
  <si>
    <t>Table 9.2</t>
  </si>
  <si>
    <t>Table 9.3</t>
  </si>
  <si>
    <t>Table 9.4</t>
  </si>
  <si>
    <t>Table 10.1</t>
  </si>
  <si>
    <t>Table 10.2</t>
  </si>
  <si>
    <t>Table 11.1</t>
  </si>
  <si>
    <t>Table 11.2</t>
  </si>
  <si>
    <t>Table 12.1</t>
  </si>
  <si>
    <t>Table 12.2</t>
  </si>
  <si>
    <t>Table 12.3</t>
  </si>
  <si>
    <t>Table 13.1</t>
  </si>
  <si>
    <t>Table 13.2</t>
  </si>
  <si>
    <t>Table 13.3</t>
  </si>
  <si>
    <t>Table 13.4</t>
  </si>
  <si>
    <t>Table 13.5</t>
  </si>
  <si>
    <t>Table 13.6</t>
  </si>
  <si>
    <t>Table 14.1</t>
  </si>
  <si>
    <t>Table 14.2</t>
  </si>
  <si>
    <t>Table 14.3</t>
  </si>
  <si>
    <t>Table 14.4</t>
  </si>
  <si>
    <t>Tabke 15.1</t>
  </si>
  <si>
    <t>Tabke 15.2</t>
  </si>
  <si>
    <t>Tabke 15.3</t>
  </si>
  <si>
    <t>Tabke 15.4</t>
  </si>
  <si>
    <t>Tabke 15.5</t>
  </si>
  <si>
    <t>Tabke 15.6</t>
  </si>
  <si>
    <t>OP Financial Group’s CET1 ratio was 19.2% (17.4), which exceeds the minimum regulatory requirement by 6.9 percentage points. The ratio was improved by earnings performance.</t>
  </si>
  <si>
    <t>** Total risk exposure amount x 14.4%</t>
  </si>
  <si>
    <t>1 Overview of capital adequacy</t>
  </si>
  <si>
    <t>3.1 Standardised approach (EU CR5)</t>
  </si>
  <si>
    <t>3.2 Standardised approach – Credit risk exposure and CRM effects (EU CR4)</t>
  </si>
  <si>
    <t>3.3 Qualitative disclosure requirements related to standardised model (EU CRD)</t>
  </si>
  <si>
    <t>3.4 CRM techniques overview:  Disclosure of the use of credit risk mitigation techniques (EU CR3)</t>
  </si>
  <si>
    <r>
      <t>Article 453 (c) CRR</t>
    </r>
    <r>
      <rPr>
        <b/>
        <sz val="9"/>
        <rFont val="Calibri"/>
        <family val="2"/>
      </rPr>
      <t xml:space="preserve">
</t>
    </r>
  </si>
  <si>
    <r>
      <t>(c)</t>
    </r>
    <r>
      <rPr>
        <b/>
        <sz val="9"/>
        <rFont val="Calibri"/>
        <family val="2"/>
      </rPr>
      <t xml:space="preserve">
</t>
    </r>
  </si>
  <si>
    <t>3.5 Qualitative disclosure requirements related to CRM techniques (EU CRC)</t>
  </si>
  <si>
    <t>3.6 Maturity of exposures (EU CR1-A)</t>
  </si>
  <si>
    <t>3.7 Performing and non-performing exposures and related provisions (EU CR1)</t>
  </si>
  <si>
    <t>3.8 Changes in the stock of non-performing loans and advances (EU CR2)</t>
  </si>
  <si>
    <t>3.9 Credit quality of forborne exposures (EU CQ1)</t>
  </si>
  <si>
    <t>3.11 Credit quality of loans and advances to non-financial corporations by industry (EU CQ5)</t>
  </si>
  <si>
    <t>3.12 Collateral obtained by taking possession and execution processes (EU CQ7)</t>
  </si>
  <si>
    <t>3.13 Credit quality of performing and non-performing exposures by past due days (EU CQ3)</t>
  </si>
  <si>
    <t>4.1 Analysis of CCR exposure by approach (EU CCR1)</t>
  </si>
  <si>
    <t>4.2 Transactions subject to own funds requirements for CVA risk (EU CCR2)</t>
  </si>
  <si>
    <t>4.3 Standardised approach – CCR exposures by regulatory exposure class and risk weights (EU CCR3)</t>
  </si>
  <si>
    <t>4.4 Composition of collateral for CCR exposures (EU CRR5)</t>
  </si>
  <si>
    <t>4.5 Credit derivatives exposures (EU CCR6)</t>
  </si>
  <si>
    <t>4.6 Exposures to CCPs (EU CCR8)</t>
  </si>
  <si>
    <t>4.8 Market risk under the standardised approach (EU MR1)</t>
  </si>
  <si>
    <t>4.7 Qualitative disclosure related to CCR (EU CCRA)</t>
  </si>
  <si>
    <t>4.9 Qualitative disclosure requirements related to market risk (EU MRA)</t>
  </si>
  <si>
    <t>Article 439 (a) CRR
Description of the methodology used to assign internal capital and credit limits for counterparty credit exposures, including the methods to assign those limits to exposures to central counterparties</t>
  </si>
  <si>
    <t>Article 439 (b) CRR
Description of policies related to guarantees and other credit risk mitigants, such as the policies for securing collateral and establishing credit reserves</t>
  </si>
  <si>
    <t>Article 439 (c) CRR
Description of policies with respect to Wrong-Way risk as defined in Article 291 of the CRR</t>
  </si>
  <si>
    <t>Article 431 (3) and (4) CRR
Any other risk management objectives and relevant policies related to CCR</t>
  </si>
  <si>
    <t>Article 439 (d) CRR
The amount of collateral the institution would have to provide if its credit rating was downgraded</t>
  </si>
  <si>
    <t>Points (a) and (d) of Article 435 (1) CRR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</si>
  <si>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 xml:space="preserve">Point (b) of Article 435 (1) CRR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</si>
  <si>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Point (c ) of Article 435 (1) CRR
Scope and nature of risk reporting and measurement systems</t>
  </si>
  <si>
    <t>5.9 Qualitative information on Environmental risk (Table 1)</t>
  </si>
  <si>
    <t>5.10 Qualitative information on Social risk (Table 2)</t>
  </si>
  <si>
    <t>5.11 Qualitative information on Governance risk (Table 3)</t>
  </si>
  <si>
    <t>Quarter ending on (31 December 2023)</t>
  </si>
  <si>
    <t>6.3 Net Stable Funding Ratio (EU LIQ2)</t>
  </si>
  <si>
    <t>6.2 Qualitative information on LCR (EU LIQB)</t>
  </si>
  <si>
    <t>6.1 Quantitative information of LCR (EU LIQ1)</t>
  </si>
  <si>
    <t>6.4 Liquidity risk management (EU LIQA)</t>
  </si>
  <si>
    <t>7.1 Securitisation exposures in the non-trading book (EU SEC1)</t>
  </si>
  <si>
    <t>7.2 Securitisation exposures in the non-trading book and associated regulatory capital requirements - institution acting as investor (EU SEC4)</t>
  </si>
  <si>
    <t>7.3 Qualitative disclosure requirements related to securitisation exposures (EU SECA)</t>
  </si>
  <si>
    <t>8.1 Interest rate risks of non-trading book activities (EU IRRBB1)</t>
  </si>
  <si>
    <t>8.2 Qualitative information on interest rate risks of non-trading book activities (EU IRRBBA)</t>
  </si>
  <si>
    <t>12.1 Composition of regulatory own funds (EU CC1)</t>
  </si>
  <si>
    <t>12.2 Reconciliation of regulatory own funds to balance sheet in the audited financial statements (EU CC2)</t>
  </si>
  <si>
    <t>12.3 Template EU CCA: Main features of regulatory own funds instruments (EU CCA)</t>
  </si>
  <si>
    <t>9.1 LRSum: Summary reconciliation of accounting assets and leverage ratio exposures (EU LR1)</t>
  </si>
  <si>
    <t>9.2 LRCom: Leverage ratio common disclosure (EU LR2)</t>
  </si>
  <si>
    <t>10.1 Geographical distribution of credit exposures relevant for the calculation of the countercyclical buffer (EU CCyB1)</t>
  </si>
  <si>
    <t>10.2 Amount of institution-specific countercyclical capital buffer ( EU CCyB2)</t>
  </si>
  <si>
    <t>11.1 Operational risk own funds requirements and risk-weighted exposure amounts (EU OR1)</t>
  </si>
  <si>
    <r>
      <t xml:space="preserve">Description of the AMA methodology approach used </t>
    </r>
    <r>
      <rPr>
        <i/>
        <sz val="9"/>
        <rFont val="Calibri"/>
        <family val="2"/>
      </rPr>
      <t>(if applicable)</t>
    </r>
  </si>
  <si>
    <r>
      <t xml:space="preserve">Disclose the use of insurance for risk mitigation in the Advanced Measurement Approach </t>
    </r>
    <r>
      <rPr>
        <i/>
        <sz val="9"/>
        <rFont val="Calibri"/>
        <family val="2"/>
      </rPr>
      <t>(if applicable)</t>
    </r>
  </si>
  <si>
    <t>11.2 Qualitative information on operational risk (EU ORA)</t>
  </si>
  <si>
    <t>14.1 Encumbered and unencumbered assets (EU AE1)</t>
  </si>
  <si>
    <t>14.2 Collateral received and own debt securities issued (EU AE2)</t>
  </si>
  <si>
    <t>14.3 Sources of encumbrance (EU AE3)</t>
  </si>
  <si>
    <t>14.4 Accompanying narrative information (EU AE4)</t>
  </si>
  <si>
    <r>
      <rPr>
        <b/>
        <sz val="9"/>
        <rFont val="Calibri"/>
        <family val="2"/>
      </rPr>
      <t xml:space="preserve">Collateral management and asset encumbrance
</t>
    </r>
    <r>
      <rPr>
        <sz val="9"/>
        <rFont val="Calibri"/>
        <family val="2"/>
      </rPr>
      <t>In this context, collateral securities mean OP Financial Group’s assets used as collateral to fulfil liquidity needs, either in normal or stress conditions. Group Treasury monitors collateral on a centralised basis, and is responsible for its use and transfer.
Home loans serving as collateral for covered bonds issued by OP Mortgage Bank constitute the largest source of asset encumbrance in the balance sheet. Central bank operations and the derivatives business are the other main sources of asset encumbrance. From the perspective of preparing for liquidity needs, the central cooperative consolidated restricts asset encumbrance through the quantitative limits specified in its Risk Policy.
To increase liquidity potential, it is necessary to identify the eligibility of the balance sheet receivables as collateral and create readiness to use receivables as collateral.</t>
    </r>
  </si>
  <si>
    <t>13.1 Differences between the accounting scope and the scope of prudential consolidation and mapping of financial statement categories with regulatory risk categories (EU LI1)</t>
  </si>
  <si>
    <t>13.2 Main sources of differences between regulatory exposure amounts and carrying values in financial statements  (EU LI2)</t>
  </si>
  <si>
    <t>15.1 Remuneration awarded for the financial year (EU REM1)</t>
  </si>
  <si>
    <t>15.2 Special payments  to staff whose professional activities have a material impact on institutions’ risk profile (identified staff) (EU REM2)</t>
  </si>
  <si>
    <t>15.3 Deferred remuneration (EU REM3)</t>
  </si>
  <si>
    <t>15.4 Remuneration of 1 million EUR or more per year (EU REM4)</t>
  </si>
  <si>
    <t>15.5 Information on remuneration of staff whose professional activities have a material impact on institutions’ risk profile (identified staff) (EU REM5)</t>
  </si>
  <si>
    <t>13.3 Explanations of differences between accounting and regulatory exposure amounts (EU LIA)</t>
  </si>
  <si>
    <t>13.4 Outline of the differences in the scopes of consolidation (entity by entity) (EU LI3)</t>
  </si>
  <si>
    <t>13.5 Other qualitative information on the scope of application (EU LIB)</t>
  </si>
  <si>
    <t>2.3 Declaration on the adequacy of risk management arrangements, and risk statement</t>
  </si>
  <si>
    <t>2.1 Institution risk management approach (EU OVA)</t>
  </si>
  <si>
    <t>2.2 Disclosure on governance arrangements (EU OVB)</t>
  </si>
  <si>
    <r>
      <t>3.10 Quality of non-performing exposures by geography</t>
    </r>
    <r>
      <rPr>
        <sz val="10"/>
        <color theme="4"/>
        <rFont val="Calibri"/>
        <family val="2"/>
      </rPr>
      <t> </t>
    </r>
    <r>
      <rPr>
        <sz val="14"/>
        <color theme="4"/>
        <rFont val="Calibri"/>
        <family val="2"/>
      </rPr>
      <t>(EU CQ4)</t>
    </r>
  </si>
  <si>
    <t>3.14 General qualitative information about credit risk (EU CRA)</t>
  </si>
  <si>
    <t>3.15 Additional disclosure related to the credit quality of assets (EU CRB)</t>
  </si>
  <si>
    <t>9.4  LRSpl: Split-up of on balance sheet exposures (excluding derivatives, SFTs and exempted exposures) (EU LR3)</t>
  </si>
  <si>
    <t>9.3 Disclosure of LR qualitative information (EU LRA)</t>
  </si>
  <si>
    <t>EUR 219</t>
  </si>
  <si>
    <t>EUR 3 335</t>
  </si>
  <si>
    <t>Lithuania</t>
  </si>
  <si>
    <t>Slovenia</t>
  </si>
  <si>
    <t>Cyprus</t>
  </si>
  <si>
    <t>Insurance contract assets</t>
  </si>
  <si>
    <t>Reinsurance contract assets</t>
  </si>
  <si>
    <t>Property, plant and equipment</t>
  </si>
  <si>
    <t>Insurance contract liabilities</t>
  </si>
  <si>
    <t>Reinsurance contract liabilities</t>
  </si>
  <si>
    <t>Liabilities from investment agreements</t>
  </si>
  <si>
    <t>Debt securities issued to the public and debentures</t>
  </si>
  <si>
    <t>Provisions and other liabilities</t>
  </si>
  <si>
    <t>The differences between the balance sheets of OP Financial Group and the consolidation group are due to differences in the content and extent of consolidation. Within the consolidation group, insurance companies have not been consolidated but are shown in investments made by the consolidation group and the insurance companies’ equity capital is not included in the equity capital of the consolidation group. The consolidation group has applied the materiality threshold specified in Article 19 of CRR in the consolidation of its companies. Table 12.1 and 1.1 present items deducted from the capital base.</t>
  </si>
  <si>
    <t>Point 17 Signatures</t>
  </si>
  <si>
    <t>Table 16.2</t>
  </si>
  <si>
    <t>OP Amalgamation Pillar III disclosures 2023</t>
  </si>
  <si>
    <t>www.op.fi - OP Financial Group - To the media - OP Financial Group's publications: OP Amalgamation Pillar III disclosures 2023.xlsx</t>
  </si>
  <si>
    <t>Encumbered assets and collateral received accounted for 15.0 % of the assets of the amalgamation of the Group's member cooperative bank.</t>
  </si>
  <si>
    <t>Sydänmaan Op</t>
  </si>
  <si>
    <t>Hämeen Op</t>
  </si>
  <si>
    <t>OP-Alternative Credit -erikoissijoitusrahasto</t>
  </si>
  <si>
    <t>OP Koti Häme Oy LKV</t>
  </si>
  <si>
    <t>OP Koti Satapirkka Oy LKV </t>
  </si>
  <si>
    <t>OP Koti Ylä-Uusimaa Oy LKV </t>
  </si>
  <si>
    <t>OP Mortgage Bank plc</t>
  </si>
  <si>
    <t>5.1 Banking book - Climate Change transition risk: Credit quality of exposures by sector, emissions and residual maturity (Template 1)</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</si>
  <si>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</si>
  <si>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</si>
  <si>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</si>
  <si>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</si>
  <si>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</si>
  <si>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</si>
  <si>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</si>
  <si>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</si>
  <si>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</si>
  <si>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Sector/subsector, 31 Dec 2023, EUR million</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</si>
  <si>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</si>
  <si>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</si>
  <si>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</si>
  <si>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</si>
  <si>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</si>
  <si>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</si>
  <si>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</si>
  <si>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</si>
  <si>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</si>
  <si>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</si>
  <si>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</si>
  <si>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</si>
  <si>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</si>
  <si>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</si>
  <si>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</si>
  <si>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</si>
  <si>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</si>
  <si>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</si>
  <si>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</si>
  <si>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</si>
  <si>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</si>
  <si>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</si>
  <si>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</si>
  <si>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</si>
  <si>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</si>
  <si>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</si>
  <si>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</si>
  <si>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</si>
  <si>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</si>
  <si>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</si>
  <si>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</si>
  <si>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</si>
  <si>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</si>
  <si>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</si>
  <si>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</si>
  <si>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</si>
  <si>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</si>
  <si>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</si>
  <si>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</si>
  <si>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</si>
  <si>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</si>
  <si>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</si>
  <si>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</si>
  <si>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</si>
  <si>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</si>
  <si>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</si>
  <si>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</si>
  <si>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</si>
  <si>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</si>
  <si>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</si>
  <si>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</si>
  <si>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</si>
  <si>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</si>
  <si>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</si>
  <si>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</si>
  <si>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</si>
  <si>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</si>
  <si>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</si>
  <si>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</si>
  <si>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</si>
  <si>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</si>
  <si>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</si>
  <si>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discloses information on exposures towards non-financial sectors, which are more prone to transition risk.​</t>
  </si>
  <si>
    <t>Column B includes exposures towards companies that would be excluded from Paris Aligned Benchmarks, according to Regulation 2020/1818 Article 12. Exclusion criteria is based on analysis conducted for the population covering 95% of the total population within the most relevant sectors for this regulation. Publicly available data sources from companies was used in the analysis.​</t>
  </si>
  <si>
    <t>Sector/subsector, 31 Dec 2022, EUR million</t>
  </si>
  <si>
    <t>5.2 Banking book - Climate change transition risk: Loans collateralised by immovable property - Energy efficiency of the collateral (Template 2)</t>
  </si>
  <si>
    <t>Total gross carrying amount amount (in MEUR)</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</si>
  <si>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</si>
  <si>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</si>
  <si>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</si>
  <si>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</si>
  <si>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</si>
  <si>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</si>
  <si>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</si>
  <si>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</si>
  <si>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</si>
  <si>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</si>
  <si>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</si>
  <si>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</si>
  <si>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</si>
  <si>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</si>
  <si>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</si>
  <si>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</si>
  <si>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</si>
  <si>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</si>
  <si>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</si>
  <si>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</si>
  <si>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</si>
  <si>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</si>
  <si>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</si>
  <si>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</si>
  <si>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r>
      <t>Template discloses information on loans collateralized with residential immovable property and of repossessed real estate collaterals, including information of the level of energy efficiency of the collaterals. Information is based on EPC labels downloaded from the Housing Finance and Development Centre of Finland (ARA) if EPC is available and it can be linked to a collateral. If EPC is not available or can not be linked to a collateral, then statistical modelling is used given the necessary data to model is available for a collateral.</t>
    </r>
    <r>
      <rPr>
        <sz val="10"/>
        <rFont val="Calibri"/>
        <family val="2"/>
      </rPr>
      <t>​</t>
    </r>
  </si>
  <si>
    <r>
      <t>EPC label of a collateral is reported as equivalent to 2018 Finnish EPC regulation. In other words, EPCs based on 2013 regulation are converted to be equivalent to 2018 regulation.</t>
    </r>
    <r>
      <rPr>
        <sz val="4"/>
        <rFont val="OP Chevin Pro Light"/>
        <family val="2"/>
      </rPr>
      <t>​</t>
    </r>
  </si>
  <si>
    <r>
      <t>Energy efficiency information of collaterals is allocated to loans in proportion to value of loan and value of collateral. </t>
    </r>
    <r>
      <rPr>
        <sz val="4"/>
        <rFont val="OP Chevin Pro Light"/>
        <family val="2"/>
      </rPr>
      <t>​</t>
    </r>
  </si>
  <si>
    <t>​</t>
  </si>
  <si>
    <t>5.3 Banking book - Climate change transition risk: Exposures to top 20 carbon-intensive firms (Template 4)</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</si>
  <si>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</si>
  <si>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</si>
  <si>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</si>
  <si>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</si>
  <si>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</si>
  <si>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discloses information on exposures towards the most carbon intensive counterparties in the world.
OP Financial Group uses the CDP 2023: Full GHG Emissions Dataset. The dataset includes a total of 13 502 companies globally.
OP had no exposures towards TOP-20 carbon intensive firms on 31th December 2023. 
Carbon intensive in this context is defined as the highest emitting companies in the world measured as absolute GHG emissions in Scope 1 and 2 categories. ​</t>
  </si>
  <si>
    <t>5.4 Banking book - Climate change physical risk: Exposures subject to physical risk (Template 5)</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</si>
  <si>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</si>
  <si>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</si>
  <si>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</si>
  <si>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</si>
  <si>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</si>
  <si>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</si>
  <si>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</si>
  <si>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</si>
  <si>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</si>
  <si>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</si>
  <si>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</si>
  <si>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</si>
  <si>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5.5 Summary of GAR KPIs (Template 6)</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</si>
  <si>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</si>
  <si>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</si>
  <si>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</si>
  <si>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</si>
  <si>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</si>
  <si>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</si>
  <si>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</si>
  <si>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</si>
  <si>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5.6 Mitigating actions: Assets for the calculation of GAR (Template 7)</t>
  </si>
  <si>
    <t>Million EUR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</si>
  <si>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</si>
  <si>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</si>
  <si>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</si>
  <si>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</si>
  <si>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</si>
  <si>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</si>
  <si>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</si>
  <si>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</si>
  <si>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</si>
  <si>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</si>
  <si>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</si>
  <si>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</si>
  <si>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</si>
  <si>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</si>
  <si>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</si>
  <si>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</si>
  <si>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</si>
  <si>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</si>
  <si>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</si>
  <si>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</si>
  <si>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</si>
  <si>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</si>
  <si>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</si>
  <si>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</si>
  <si>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</si>
  <si>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</si>
  <si>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</si>
  <si>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</si>
  <si>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</si>
  <si>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</si>
  <si>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</si>
  <si>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</si>
  <si>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</si>
  <si>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</si>
  <si>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</si>
  <si>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</si>
  <si>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r>
      <t>Other assets excluded from both the numerator and denominator for GAR</t>
    </r>
    <r>
      <rPr>
        <b/>
        <strike/>
        <sz val="9"/>
        <rFont val="Calibri"/>
        <family val="2"/>
      </rPr>
      <t xml:space="preserve"> </t>
    </r>
    <r>
      <rPr>
        <b/>
        <sz val="9"/>
        <rFont val="Calibri"/>
        <family val="2"/>
      </rPr>
      <t xml:space="preserve">calculation </t>
    </r>
  </si>
  <si>
    <t>Sovereigns</t>
  </si>
  <si>
    <t>Central banks exposure</t>
  </si>
  <si>
    <t>Trading book</t>
  </si>
  <si>
    <t>TOTAL ASSETS EXCLUDED FROM NUMERATOR AND DENOMINATOR</t>
  </si>
  <si>
    <t>TOTAL ASSETS</t>
  </si>
  <si>
    <t>5.7 GAR (%) (Template 8)</t>
  </si>
  <si>
    <t>r</t>
  </si>
  <si>
    <t>s</t>
  </si>
  <si>
    <t>t</t>
  </si>
  <si>
    <t>u</t>
  </si>
  <si>
    <t>v</t>
  </si>
  <si>
    <t>w</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</si>
  <si>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</si>
  <si>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</si>
  <si>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</si>
  <si>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</si>
  <si>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</si>
  <si>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</si>
  <si>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</si>
  <si>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</si>
  <si>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</si>
  <si>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</si>
  <si>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</si>
  <si>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</si>
  <si>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</si>
  <si>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</si>
  <si>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</si>
  <si>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</si>
  <si>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</si>
  <si>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</si>
  <si>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</si>
  <si>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</si>
  <si>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</si>
  <si>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5.8 Other climate change mitigating actions that are not covered in the EU Taxonomy (Template 10)</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</si>
  <si>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</si>
  <si>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</si>
  <si>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</si>
  <si>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</si>
  <si>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</si>
  <si>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</si>
  <si>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Investments to counterparties Green Bonds. Counterparties Green Finance Frameworks are aligned with ICMA Green Bond Principles.</t>
  </si>
  <si>
    <t>Loans (e.g. green, sustainable, sustainability-linked under standards other than the EU standards)</t>
  </si>
  <si>
    <t>Non-financial corporations Green loans Renewable energy</t>
  </si>
  <si>
    <t>Loans to finance projects and businesses dedicated to the development, manufacturing, construction, operation, distribution, and maintenance of renewable energy.</t>
  </si>
  <si>
    <t>Non-financial corporations Green loans Green buildings</t>
  </si>
  <si>
    <t>Loans to finance projects and businesses dedicated to Commercial or residential buildings that have obtained one of the following certifications, LEED gold or better, BREEAM very good or better, the Nordic Swan Ecolabel (Svanen) certification, or any other equivalent regional recognised certification with similar standards, or New or recently built commercial or public real estate buildings that are in class A or better in the Finnish energy classification for buildings or commercial buildings that have obtained at least 30% energy efficiency improvements by renovation. 30% improvements in energy efficiency is verified from Finnish energy classification certificates.</t>
  </si>
  <si>
    <t>Non-financial corporations Green loans Pollution prevention and control (including Sustainable water management)</t>
  </si>
  <si>
    <t>Loans to finance projects and businesses dedicated to Waste to energy including energy from by-products of the forest sector, excluding biomass derived from sources of high biodiversity, that compete with food sources or that deplete carbon pools.</t>
  </si>
  <si>
    <t>Non-financial corporations Green loans Clean transportation</t>
  </si>
  <si>
    <t>Loans to finance project dedicated to clean transportation, meaning eg. fully electric and other low carbon (e.g. hydrogen, plug-in hybrid) vehicles or mobility as a service and the supporting infrastructure e.g. IT upgrades and charging infrastructure.</t>
  </si>
  <si>
    <t>Non-financial corporations Green loans Environmentally sustainable management of living natural resources and land use</t>
  </si>
  <si>
    <t>Loans to finance projects and businesses dedicated to Sustainable forestry projects with a certification from FSC or PEFC.</t>
  </si>
  <si>
    <t>Non-financial corporations Sustainability linked loans</t>
  </si>
  <si>
    <t>Loans to finance businesses that are commited to sustainability and have a defined sustainability strategy. The loans support counterparties in achieving their climate and sustainabillity targets.</t>
  </si>
  <si>
    <t>Green loans are to finance activities that have a positive environmental impacts. The use of proceeds are linked to the specific green activities and the company should be able to meet the reporting requirements. Sustainability-linked loans are for companies committed to sustainability improvements. The proceeds can be used for general corporate purposes. Companies must report according to agreed sustainability performance metrics (KPIs). Reported sustainability-linked loans in this template have climate targets. Margin will be adjusted according to performance.</t>
  </si>
  <si>
    <t>Current period
31 December 2023</t>
  </si>
  <si>
    <t>Last period
30 June 2023</t>
  </si>
  <si>
    <t xml:space="preserve">Senior management is responsible for arranging the management of interest rate risks in the banking book within OP Financial Group’s banking activities, in accordance with the principles of the interest rate risk management strategy. The strategy is described in OP Financial Group’s Risk Appetite Framework. In accordance with the strategy, each member bank in the amalgamation bears the interest rate risk in its banking book, and is responsible for managing such a risk.
In the banking risk policy, OP Cooperative’s Board of Directors sets limits for net interest income and economic value of equity risk metrics for each company and at OP Financial Group level. Economic capital covering the interest rate risk in the banking book is calculated using the valuation model for net interest income. Escalation procedures applied to limit breaches are described in OP Financial Group's Risk Appetite Framework. 
Fair value and cash flow hedges are used for hedging risks in the banking book. In principle, hedging is therefore implemented in a manner that fulfils the requirements of hedge accounting. </t>
  </si>
  <si>
    <t xml:space="preserve">OP Financial Group acts only as an investor in the securitisation process and it has no resecuritised positions. All positions are senior and STS applicable. All securitisation positions are classified as HQLA. </t>
  </si>
  <si>
    <t>All positions are in senior level STS investments.</t>
  </si>
  <si>
    <t>SEC-ERBA (External Ratings Based Approach) has been applied to securitisation positions. All positions were STS instruments and classified in the banking book.</t>
  </si>
  <si>
    <t>Investments in securitised instruments are classified as FVOCI.</t>
  </si>
  <si>
    <t>If S&amp;P had downgraded OP Financial Group's credit rating from AA– to A on 31 December 2023, an additional collateral worth EUR 5 million would have been required. If the credit rating had been downgraded in 2022, additional collateral of EUR 5 million would have been required.</t>
  </si>
  <si>
    <t>This template covers other climate change mitigating actions and includes exposures of the institutions that are not EU taxonomy aligned, but that still support counterparties in the transition and adaptation process for the objectives of climate change mitigation and adaptation. It is expected, that some of these exposures will be reported on taxonomy related templates in the future when the relevant regulations are in force.​</t>
  </si>
  <si>
    <t>For real estate collaterals analysis was done on flood risk which was interpreted as acute risk. Acute flood risk analysis for real estate collaterals was conducted using flood scenario maps from Finnish Environmental Institute. It was deemed that a real estate collateral is subject to an acute flood risk if any of the coordinates of collateral's buildings is within the once-in-20-years flood risk scenario area.​</t>
  </si>
  <si>
    <t>Of which level of energy efficiency (EP score in kWh/m² of collateral) estimated *</t>
  </si>
  <si>
    <t>* Level of energy efficiency estimated amounts have been amended after their initial disclosure.</t>
  </si>
  <si>
    <t>OP Cooperative’s board of directors and OP Financial Group company’s board of directors have confirmed the performance bonus for the earnings period 2022 in March 2023, taking into account the Board's qualitative assessment of risk-taking and risk management, external regulation and compliance with internal guidelines, and the awards have been paid in 2023. The amounts shown in the tables thus represent the variable remuneration paid in 2023.</t>
  </si>
  <si>
    <t xml:space="preserve">The banking book comprises the on- and off-balance sheet items of OP Financial Group’s banking that are not defined as items for entry in the trading book. Each member bank in the amalgamation bears the interest rate risk in its banking book, and is responsible for managing the risk.
Interest rate risk is measured against changes in the level of the yield curve and, in stress tests, against changes in the shape of the yield curve. Optionalities included in assets and liabilities are taken into account in models used to measure interest rate risk. Economic capital is allocated in relation to interest-rate risk in the banking book.
OP Financial Group has procedures for hedging against increases and decreases in interest rates. In principle, hedging is therefore implemented in a manner that fulfils the requirements of hedge accounting. 
The risk policy sets limits, at company and Group level, on interest rate risk in the banking book. The central cooperative’s risk management function provides monthly interest-rate risk reports at company and Group level, and reports to the management, on a quarterly basis, on the realisation and possible breaches of the risk policy limits. </t>
  </si>
  <si>
    <t xml:space="preserve">The average repricing maturity of non-maturity deposits is approximately 3 years. All non-maturity deposits have a repricing maturity of 5 years or less. </t>
  </si>
  <si>
    <t>In EVE risk calculation, a permanent floor of -1% is applied to the interest rate curve. The floor for net interest income risk calculation is -2%.
The reported net income risk is the cumulative net interest income risk divided by three, representing the NII risk scaled to one-year.</t>
  </si>
  <si>
    <t>Any other relevant information regarding the IRRBB measures disclosed in template EU IRRBB1</t>
  </si>
  <si>
    <t>Both NII and EVE risk measures are inside the group level limits set in risk policy.
The interest rate sensitivity model for non-maturity deposits, which was previously used only for EVE calculation, has been also applied to NII risk calculation since 7/2023 reporting. The effect of the modelling change can be seen as lower reported risk figures in NII metrics compared to previous 6/2023 reported risk figures.</t>
  </si>
  <si>
    <t>The “Passing on changes in the market interest rate to deposit interest rates” model is used to assess the interest rate sensitivity of non-maturity deposits. This model is used in both NII and EVE risk measures.
A loan prepayment model is used to assess customer behaviour regarding early repayment of loans and the resulting credit cash flows in addition to what is provided for in loan agreement terms and conditions. This model is used in both NII and EVE risk measures.</t>
  </si>
  <si>
    <t>Parallel interest rate shocks and shocks causing changes to the shape of the yield curve are both used in interest rate risk calculation. The EBA’s standardised interest rate shock scenarios and internally defined scenarios are used to depict shocks that change the shape of the yield curve. A parallel interest rate shock scenario based on a change of minus 2 percentage points is used in the economic capital requirement valuation model.</t>
  </si>
  <si>
    <t>Net interest income(NII) risk is measured by calculating the net interest income risk with a constant balance sheet assumption for a three-year period and then divided by 3 to get the average risk per year during the next three years. Using 3 years as calculation horizon is conservative choice compared to standard 1 year horizon since a large portion of assets are tied to 12 month Euribor.
Economic value of equity(EVE) risk is measured by calculating the value change of discounted cash flows(excluding equity). Calculation is based on run-off balance sheet, cash flows of commercial margins are included and a risk-free Euribor swap curve is used for discounting.
The economic capital requirement related to the interest rate risk in the banking book is calculated using the net interest income valuation model. Such a model is based on the interest rate risk over three years, calculated using the run-off balance sheet assumption.
Interest-rate calculations are performed and reported on a monthly basis.</t>
  </si>
  <si>
    <t>In the table 3.4 all collaterals relating to the exposures have been presented. Relevant ECL has been deducted from the carrying amounts.</t>
  </si>
  <si>
    <t>Final stock of non-performing loans and advances 31 Dec 2023</t>
  </si>
  <si>
    <t>Initial stock of non-performing loans and advances 31 Dec 2022</t>
  </si>
  <si>
    <t>Cash balances at central banks (20 billion) are not included to the table.</t>
  </si>
  <si>
    <t>1.7 Insurance participations (EU INS1)</t>
  </si>
  <si>
    <t>1.6 Overview of total risk exposure amounts (EU OV1)</t>
  </si>
  <si>
    <t>1.2 Risk exposure amount</t>
  </si>
  <si>
    <t>Credit and counterparty risk</t>
  </si>
  <si>
    <t>Central government and central banks exposure</t>
  </si>
  <si>
    <t>Credit institution exposure</t>
  </si>
  <si>
    <t>Corporate exposure</t>
  </si>
  <si>
    <t>Retail exposure</t>
  </si>
  <si>
    <t>Mortgage-backed exposure</t>
  </si>
  <si>
    <t>Defaulted exposure</t>
  </si>
  <si>
    <t>Items of especially high risk</t>
  </si>
  <si>
    <t>Receivables to which a short-term credit rating can be applied</t>
  </si>
  <si>
    <t>Collective investment undertakings (CIU)</t>
  </si>
  <si>
    <t>Equity investments</t>
  </si>
  <si>
    <t>Internal Ratings-based Approach (IRB)</t>
  </si>
  <si>
    <t>Risks of the CCP’s default fund</t>
  </si>
  <si>
    <t>Securitisations</t>
  </si>
  <si>
    <t>Market and settlement risk (Standardised Approach)</t>
  </si>
  <si>
    <t>Operational risk (Standardised Approach)</t>
  </si>
  <si>
    <t>Valuation adjustment (CVA)</t>
  </si>
  <si>
    <t>Standardised Approach (SA)</t>
  </si>
  <si>
    <t>OP Cooperative’s Board of Directors and its Remuneration Committee controls and supervises remuneration in OP Financial Group. Each OP Financial Group company ensures that its remuneration practices comply with legislation and regulation. OP Cooperative ensures the legal compliance of Remuneration Guidelines concerning the entire OP Financial Group.
In 2023, OP Cooperative’s board had 11 members (Jaakko Pehkonen, Jarna Heinonen, Kati Levoranta, Pekka Loikkanen, Tero Ojanperä, Riitta Pajamäki, Timo Ritakallio, Petri Sahlström, Olli Tarkkanen, Mervi Väisänen) and the board held 16 meetings.
The Remuneration Committee of OP Cooperative’s Board of Directors assists the Board of Directors in decisions related to the management and control of remuneration schemes and prepares OP Financial Group’s Remuneration Guidelines. Remuneration Committee provides a framework for, controls and supervises the development of overall remuneration applied to employees within the entire OP Financial Group.
Remuneration Committee’s composition and meetings in 2023
Kati Levoranta, Chair
Jaakko Pehkonen, Vice Chair
Tero Ojanperä
In 2023, the Remuneration Committee had 3 meetings. The Remuneration Committee of OP Cooperative’s Board of Directors was formed from 2nd May 2023 onwards, when The Nomination and Remuneration Committee was divided into two separate committees. Nomination and Remuneration Committee carried out the statutory remuneration related duties and had 2 meetings in 2023 (between 1st January 2023 and 1st May 2023). Members of the Nomination and Remuneration Committee in 2023 were Jaakko Pehkonen (Chair), Tero Ojanperä (Vice Chair), Mervi Väisänen and Kati Levoranta.</t>
  </si>
  <si>
    <t>No external consultants were used in designing new incentive schemes in 2023.</t>
  </si>
  <si>
    <t>The remuneration principles and remuneration policy apply to all entities of OP Financial Group.</t>
  </si>
  <si>
    <t>Basic pay is determined by job grade, personal competencies, experience and performance. Various employee groups have their own job grades in accordance with each group’s collective agreement. In addition, OP Financial Group has its own Group-level OP job grading system in place.
Variable remuneration is based on an assessment of how the person/team, business unit or company has performed. Remuneration schemes are built in such a way that they do not encourage a person to act against OP Financial Group’s Code of Business Ethics or its principles related to sustainability risks, and that such remuneration does not lead to actions against the customer’s best interests (Managing conflicts of interest and anti-corruption). 
Individual’s annual target setting must include both quantitative and qualitative targets. Inclusion of both quantitative and qualitative targets enables holistic performance assessment of individuals and teams from multiple perspectives; incentivises high-quality, efficient work in line with OP Financial Group’s strategy; strengthens the risk management culture in daily work; and promotes high-quality employee development. A qualitative review is part of remuneration procedures, where the supervisor assesses the performance of the person and the person’s compliance with guidelines and regulation during the performance period, on the basis of internal control. Such a review must also consider sustainability risks concerning those persons and roles for which such consideration is intrinsic to the duties involved. The review is part of performance appraisal. The performance-based bonus, spot bonus and retention bonus will be cut on the basis of the severity and number of offences using a factor of 0–1. 
Variable remuneration schemes include malus and clawback clauses. If it is noted that an employee has been paid a bonus in violation of the performance-based bonus scheme, the board of directors of a company belonging to OP Cooperative or the Group has the right to on the non-payment of all or part of the variable remuneration, or on the clawback of paid bonuses, if the bonus payout is in violation of regulations or OP Financial Group’s internal guidelines.</t>
  </si>
  <si>
    <t>In 2023, the Remuneration Guidelines were considered by OP Cooperative’s Board of Directors in October and December 2023 in the conjunction of the annual decision-making process based on a proposal by the Remuneration Committee of the Board of Directors. Updates were made in the conjunction of the annual decision-making process for ensuring the correct implementation of the already existing principles, alignment with OP Financial Group's strategy and to strengthen the policy’s applicability with the regulations. 
In March 2023 the Remuneration Guidelines were considered by OP Cooperative’s Board of Directors based on a proposal by the Remuneration Committee of the Board of Directors due to the changes made to the instrument applied in variable remuneration.</t>
  </si>
  <si>
    <t>Variable remuneration paid to employees in internal control functions must not compromise their objectivity and independence. Remuneration of persons in such roles may not be based on the earnings of the organisations they supervise with a qualitative based emphasis. 
OP Cooperative’s Board of Directors decides the remuneration of leading personnel for control functions.</t>
  </si>
  <si>
    <t xml:space="preserve">Guaranteed variable remuneration may only be used when recruiting a new employee from a company outside OP Financial Group. Guaranteed payable remuneration is paid only for compelling reasons and provided that the bonus only applies to the person’s first year of employment. Its payment does not affect the employee’s right to be covered by other remuneration schemes in the company. The total amount of variable remuneration (including guaranteed variable remuneration) must not exceed 12 months of the employee’s salary (fixed remuneration).
The application and size of the severance pay is determined in the executive contract and is not used to reward failure or abuse. Severance pay is based on the principle of compensating lost earnings if the employer ends the employment relationship. It is not counted as a component of variable remuneration. </t>
  </si>
  <si>
    <t>Remuneration guidelines are reviewed and decided annually by the OP Cooperative’s Board of Directors. The Remuneration Committee of the Board of Directors considers statements from internal control functions when performance-based bonuses are awarded within OP Financial Group. Statements from control functions are also considered when remuneration guidelines are decided for the upcoming fiscal year. Account is taken of sustainability risks when setting targets for the performance-based bonus or performing a qualitative review, if taking account of such risks is a fundamental part of the employee’s duties.
In relation to variable remuneration, the risk policy and qualitative components are taken into account in advance in target-setting, and afterwards in the performance review and bonus payment. In addition to reviewing financial risks, the performance reviews also cover sustainability risk and reputational risk, and actions that conform to OP Financial Group’s core values and corporate culture.
Bonus payouts must be justifiable based on the company’s financial success, compliance with internal guidelines and external regulations, and operation in accordance with the Risk Appetite Statement and Risk Appetite Framework. When assessing fulfilment of the payout criteria, in addition to observations by the company’s board, account must be taken of observations made by the Risk Management, Compliance and Internal Audit functions. Observations made by control functions consider solvency, evaluation on whether remuneration has been earned with excessive risk-taking or with actions contrary to the interests of customers or client and whether any breach of regulations or the law would impact the payment of performance-based remuneration.
Before confirming the payment of deferred bonuses, the company’s board of directors assesses the bonus payment criteria in accordance with OP Financial Group’s remuneration policy’s terms for cancellation of earned bonuses and clawback of paid bonuses. Before the payment of a deferred bonus, the person's work performance or performance is reassessed and, if required, the bonus is revised to correspond to any new risks identified and materialised after the bonus was granted.</t>
  </si>
  <si>
    <t>The total amount of OP Financial Group’s variable remuneration is calculated based on the amount awarded to each person. Variable remuneration equals a maximum of 100% of a person’s fixed annual earnings.  Fixed annual earnings comprise earned income paid by the employer, minus any bonuses and severance pay included in variable remuneration.</t>
  </si>
  <si>
    <t>If statutory limits for deferral and dividing the variable remuneration into instrument portions are met, half of variable remuneration is paid in non-monetary form (instruments), which is subject to the retention period of 12 months. A retention period means a period following the deferral period stipulated in the remuneration scheme, during which the person does not yet have control over a bonus awarded to them in non-monetary form. The retention period is 12 months. In accordance with the deferral procedure, a retention period applies to all non-monetary bonuses.
If the variable remuneration of an Executive Management Team member exceeds €50,000 for the performance year, or forms at least a third of total annual earnings, half of the bonus payment will be monetary and half consist of an instrument. A total of 60% of the bonus’s monetary portion is paid in the year following the performance year and 40% is paid in five equal instalments during the five years following the first payment year, with at least one year between each payment.
If an identified staff member’s (excluding Executive Management Team members) variable remuneration for the performance year exceeds €50,000 or accounts for at least a third (at least a quarter in the case of OP Real Estate Asset Management Ltd, OP Fund Management Company Ltd, OP Custody Ltd and OP Asset Management Ltd) of total annual earnings, they will be paid 60% of the monetary portion in the year following the performance year, and 40% will be paid in four equal instalments during the following four years, with at least one year between each payment.
If an Executive Management Team member or identified staff member’s variable remuneration for the performance year is exceptionally large, in other words is equivalent to at least 8 months’ salary and equals at least €200,000, 40% of the monetary portion will be paid in the year after the performance year and 60% in four equal instalments over the course of the next four years (five instalments over the course of five years for members of OP Cooperative’s Executive Management Team), with at least one year between each payment.
Before confirming the payment of deferred bonuses, the company’s board of directors assesses the bonus payment criteria in accordance with OP Financial Group’s remuneration policy’s terms for cancellation of earned bonuses and clawback of paid bonuses. 
The board of directors of a company belonging to OP Cooperative or the Group has the right to decide on the non-payment of all or part of an earned bonus, or the clawback of a paid bonus, in the following situations: 
• Paying a bonus would be against the regulations in force or OP Financial Group’s internal guidelines.
• Notable non-compliances with internal and external guidelines have emerged in OP Financial Group or a Group company, regarding risks defined as significant, after the performance period. Significant risks include credit risks, counterparty risks, structural interest rate risks on the balance sheet, other market risks, non-life insurance risks, life insurance risks, liquidity risks, operational risks (including e.g. risks related to information security, data protection and cybersecurity), compliance risks, model risks, concentration risks, risks associated with future business and reputational risks.
• There is a need to adjust the financial statements of OP Financial Group, or of a Group company, which has an effect on the bonus amount.
• A sanction has been imposed on OP Financial Group, or a Group company, for a breach of regulations or the law.
• Manipulation of performance metrics under the scheme and of the related targets.
• A person has acted in violation of laws or OP Financial Group’s Code of Business Ethics, or otherwise unethically or fraudulently.
• A person has earned or been paid bonuses in breach of the performance-based bonus scheme’s terms and conditions.
• Risks posed to the company or the Group by the employee's activities are only learned of after the bonus has been determined or paid.
OP Cooperative’s board of directors is responsible for decisions related to OP Financial Group, whereas OP Cooperative’s board of directors or that of the Group company in question is responsible for decisions affecting a company, business unit or employee. When making its decision, the board of directors must take account of any observations by Risk Management, Compliance and Internal Audit.</t>
  </si>
  <si>
    <t>15.6 Remuneration policy (EU REMA)</t>
  </si>
  <si>
    <t>Description of the ways in which the institution seeks to linkperformance during a performance measurement period with levels of remuneration. Disclosures shall include:</t>
  </si>
  <si>
    <t>Risk Exposure Amount</t>
  </si>
  <si>
    <t>Table 1.8</t>
  </si>
  <si>
    <t>Table 16.1</t>
  </si>
  <si>
    <t>16.1 Compliance with disclosure requirements</t>
  </si>
  <si>
    <t>16.2 Immaterial items not disclosed</t>
  </si>
  <si>
    <t>17 Signatures</t>
  </si>
  <si>
    <t>MB
Supervisory function</t>
  </si>
  <si>
    <r>
      <t xml:space="preserve">Identified staff are those in tasks with a material impact on the company’s risk exposure in accordance with the definition of banking, investment and insurance legislation and regulatory guidelines. An employee is an identified staff member if they have spent at least 3 months in duties categorised as a risk position. Categories of staff whose professional activities have a material impact on institutions' risk profile (MRTs) have been categorized as stated below:
</t>
    </r>
    <r>
      <rPr>
        <u/>
        <sz val="9"/>
        <rFont val="Calibri"/>
        <family val="2"/>
      </rPr>
      <t>Credit institutions:</t>
    </r>
    <r>
      <rPr>
        <sz val="9"/>
        <rFont val="Calibri"/>
        <family val="2"/>
      </rPr>
      <t xml:space="preserve">
1) President and Group Chief Executive Officer, Executive Management Team and member of a central cooperative consolidated governing body
2) Managing Director of OP cooperative bank and central cooperative consolidated company, Member of business’s management team in central cooperative, Member of internal supervisory functions’ management team in central cooperative, Member of OP cooperative banks’ management team (customer business worth over 2 billion euros), Internal control officers of OP cooperative banks, Task impacting on credit institution’s risk profile on basis of separately completed  review
3) Persons whose annual total remuneration is at least 500,000 euros and those whose total remuneration does not differ significantly from the average remuneration of the person referred to in point 1 above. Persons in companies with over 1,000 employees, whose total salary places them in the top 0.3% group of earners.
</t>
    </r>
    <r>
      <rPr>
        <u/>
        <sz val="9"/>
        <rFont val="Calibri"/>
        <family val="2"/>
      </rPr>
      <t xml:space="preserve">Companies subject to Act on Common Funds, Act on Investment Services and/or the AIFM Act:
</t>
    </r>
    <r>
      <rPr>
        <sz val="9"/>
        <rFont val="Calibri"/>
        <family val="2"/>
      </rPr>
      <t xml:space="preserve">1) Senior management and member of a central cooperative consolidated governing body
2) Persons appointed separately, based on a review by each business line, whose professional activities have a material impact on the credit institution’s risk profile
3) Persons working in internal control functions
4) Persons whose total salary is at the same level as those of the persons specified in sections 1 and 2, unless it can be shown that their professional activities do not have an impact on the credit institution’s risk profile.
</t>
    </r>
    <r>
      <rPr>
        <u/>
        <sz val="9"/>
        <rFont val="Calibri"/>
        <family val="2"/>
      </rPr>
      <t xml:space="preserve">Companies subject to Insurance Companies Act:
</t>
    </r>
    <r>
      <rPr>
        <sz val="9"/>
        <rFont val="Calibri"/>
        <family val="2"/>
      </rPr>
      <t>1) Persons genuinely in charge of company’s operations – governing, management or supervisory body members
2) Other member of Group Executive Management in charge of company’s activities
3) Key function holders
4) Persons appointed separately, based on a review by each business line, whose professional activities have a material impact on the credit institution’s risk profile.</t>
    </r>
  </si>
  <si>
    <t>Please see the table 2.3 Declaration and statement</t>
  </si>
  <si>
    <t>The total risk exposure amount (TREA) was EUR 73.5 billion (72.3). In the first quarter, OP Financial Group adopted the Standardised Approach in its capital adequacy measurement, instead of the internal ratings-based approach that it applied earlier. The transition increased the total risk exposure amount, but the change had no impact on capital adequacy.</t>
  </si>
  <si>
    <t>Other risks*</t>
  </si>
  <si>
    <t>OP Financial Group’s capital base, calculated according to the Act on the Supervision of Financial and Insurance Conglomerates (FiCo), exceeded the minimum amount specified in the Act by EUR 5.2 billion (4.1). Banking capital requirement was 14.4% (13.8), calculated on risk-weighted assets. The ratio of OP Financial Group’s capital base to the minimum capital requirement was 144% (137).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</si>
  <si>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OP Financial Group's average LCR of 209% (twelve months average) has been calculated in accordance with the Commission Delegated Regulation (EU) 2015/61 and the EBA Guidelines on LCR disclosure to complement the disclosure of liquidity risk management under Article 435 CRR. The Group’s Liquidity Coverage Ratio (LCR) was 199% as of December 31, 2023, or €14.8 billion of excess over the regulatory minimum of 100 %. This compares to 217%, or €19.4 billion of excess liquidity at December 31, 2022.</t>
  </si>
  <si>
    <t>OP Financial Group repaid the TLTRO financing 12 EUR bn in March 2023.  OP Financial Group's LCR has been clearly above regulatory and internal thresholds throughout year 2023.</t>
  </si>
  <si>
    <t>The HQLA as of 31 December 2023 of €29.8 billion is primarily held in Level 1 cash and central bank reserves (94.7%), Level 2A bonds (3.9%) and Level 2B bonds (1.3%). This compares to €36.0 billion as of December 31, 2022 primarily held in Level 1 cash and central bank reserves (98.7%). In table 6.1 HQLA is presented as month-end-averages for each quarter.</t>
  </si>
  <si>
    <t xml:space="preserve">On 31 December 2023, the average margin of OP Financial Group’s senior and senior non-preferred wholesale funding and covered bonds was 34 basis points (27). </t>
  </si>
  <si>
    <t xml:space="preserve">In 2023, OP Financial Group issued long-term bonds worth a total of EUR 5.2 billion (8.0). In the reporting period, OP Financial Group repaid in full the EUR 12.0 billion in TLTRO III loans. </t>
  </si>
  <si>
    <t>OP Financial Group acts only as an investor in the securitisation process and it has no resecuritised positions.</t>
  </si>
  <si>
    <t>OP Amalgamation Pillar III disclosures 2023 - cover sheet</t>
  </si>
  <si>
    <t>Tables 13.1 (EU LI1) and 13.2 (EU LI2)</t>
  </si>
  <si>
    <t>Tables 13.1 (EU LI1), 13.2 (EU LI2), 13.3 (EU LIA) and 13.4 (EU LI3)</t>
  </si>
  <si>
    <t>Tables 13.1 (EU LI1), 13.2 (EU LI2) and 13.3 (EU LIA).</t>
  </si>
  <si>
    <t>Table 3.16 (EU PV1)</t>
  </si>
  <si>
    <t>Risk exposure amount of insurance undertakings has decreased as a result of transition from IRBA to SA.</t>
  </si>
  <si>
    <t>Exposures under Standardised Approach increased due to transition from IRBA to Standardised Approach during the first quarter.</t>
  </si>
  <si>
    <t>Guarantees used as credit risk mitigation have been provided by a number of sources, the largest single one being the State of Finland.</t>
  </si>
  <si>
    <t>Collateral risk concentrations are monitored at least annually. Significant collateral risk concentrations have not arisen in the monitoring process.</t>
  </si>
  <si>
    <t>Stage 2 exposures increased by EUR 5,2 billion concerning exposures related to a management overlay provisions.</t>
  </si>
  <si>
    <t>A statistical model is used to estimate energy consumptions for buildings without an EPC. The model is based on ARA’s EPC data. The modelling is done primarily using data of OP’s collateral database. In some cases all necessary data for modelling (e.g construction year or the main heating source) is not available. Then the modelling is carried out using official Finnish building data (applies only for buildings built since 2007). Even after using this data, for some collaterals the energy efficiency information cannot be determined due to data availability.</t>
  </si>
  <si>
    <t>Helsinki, 5 March 2024</t>
  </si>
  <si>
    <t>Row</t>
  </si>
  <si>
    <t>Please see the table 2.3 Declaration and statement.</t>
  </si>
  <si>
    <t>Securing liquidity in stress conditions 
OP Financial Group’s liquidity contingency plan establishes a framework that safeguards the Group’s ability to meet its payment obligations, even during a liquidity crisis. The plan provides well-defined operational guidelines and operating models for reducing liquidity risk: these enable the detection of elevated liquidity risks and steer OP Financial Group towards timely and appropriate measures if the threat of a crisis has grown. It specifies control and monitoring practices for each liquidity level, which become more rigorous as escalation proceeds. The liquidity contingency plan is subject to approval by the central cooperative’s senior management.   
Furthermore, OP Financial Group’s Recovery Plan includes liquidity management recovery measures.</t>
  </si>
  <si>
    <t xml:space="preserve">Liquidity stress testing
The adequacy of OP Financial Group’s liquidity buffer and buffer items is assessed through various scenarios. OP Financial Group-specific and market-specific scenarios, as well as their combination, are used as stress scenarios. The scenarios must cover both short- and long-term stress conditions. When measuring member bank-specific structural funding risk, the liquidity requirement based on the regulatory stress scenario is counted as a deposit in Treasury on a bank-specific basis. A reverse stress test is used in connection with the Group’s Recovery Plan. Senior management confirms the scenarios to be used, use and reporting of stress test results. </t>
  </si>
  <si>
    <t>The table presents how OP Amalgamation’s CET1 capital derives from OP Financial Group’s equity capital. The CET1 capital was increased by banking earnings, of which the planned full-year profit distribution has been subtracted, and the elimination of the allowance for expected losses based on the IRBA, which resulted from the transition to the Standardised Approach to credit risk. The amount of Profit Shares in CET1 capital was EUR 3.1 billion (3.2).</t>
  </si>
  <si>
    <t>The adoption of IFRS 17 Insurance Contracts on 1 January 2023 has been taken into account in the equity capital as of 31 Dec 2022.</t>
  </si>
  <si>
    <t>OP Financial Group has used the Standardised Approach to measure capital requirement for credit risks, operational risks and market risks. Also Counterparty credit risk is calculated according to the standardised approach (SA-CCR). Standardised approach for credit risks has been applied from first quarter of year 2023, previously internal ratings-based approach (IRBA) has been used. For credit risks, figures as of 31 December 2022 are based on IRBA, but include the effect of the RWA floor, which is based on the standardised approach, in order to mitigate the impact of the transition to the standardised approach.</t>
  </si>
  <si>
    <t xml:space="preserve">Details on parameters for variable remuneration and information on components of variable remuneration have been given above in sections e) and f). OP Financial Group applies only cash or awards linked to synthetic instruments in its’ variable remuneration.
Variable remuneration comprises a performance-based bonus, spot bonus, retention bonus, guaranteed variable remuneration and the personnel fund. The performance-based bonus scheme is used to control and promote the achievement of OP Financial Group’s long-term strategic targets and related annual target metrics, and to reward employees for reaching and exceeding the targets. Details on performance-based bonus have been provided in section e). Units, teams, or equivalent, delimited groups may use spot bonuses as a form of spontaneous reward (on an individual levevel maximum amount of 3 000 € p.a.). Spot bonuses may be paid out as a reward for an innovation providing the employer with financial benefits or for exceptionally good performance. Use of spot bonuses must always be justified and their granting and grounds shall be overt. Spot bonuses are paid, provided that the company shows a cumulative profit from the year start, and the person has acted in accordance with internal guidelines and external regulations and that such remuneration does not lead to actions against the customer’s best interests.
Retention bonuses can be used in OP Financial Group to promote key employee retention in order to ensure that restructurings, wind-downs, corporate acquisitions, changes in control and major projects are successfully completed. The retention bonus must be based on metrics other than those used for the performance-based bonus. It must not be used to compensate for a weak balanced scorecard result or if the company’s financial situation does not allow payment of a performance-based bonus. Guaranteed variable remuneration (such as a sign-on bonus) may only be used when recruiting a new employee from a company outside OP Financial Group. Guaranteed variable remuneration is paid only for compelling reasons and provided that the bonus only applies to the person’s first year of employment. Its payment does not affect the employee’s right to be covered by other remuneration schemes in the company.
The personnel fund profit-based bonus supports the implementation of OP Financial Group’s strategy, long-term profitability and employee motivation to achieve Group-level targets. The personnel fund has Group-level targets, which are common to all employees. OP Cooperative’s Board of Directors annually decides on the targets. The profit-based bonus accounts for a maximum of 3% of the total salaries of the personnel fund members.
The total amount of variable remuneration must not exceed 100% of the fixed annual earnings. In case of performance-based bonus, retention bonus and guaranteed variable remuneration it is required that conditions for bonus payment as described under section e) are met (financial criteria for possible reduction or non-payment of awards). Qualitative review as described under section b) is mandatory for performance-based bonus, spot bonus, retention bonus and guaranteed variable remuneration.
The Board of Directors of OP Cooperative and OP cooperative banks’ boards of directors annually determine employee benefits on a company-specific basis. Benefits applied in 2023 in OP Cooperative included:
• Discounts from OP Financial Group’s products and services
• Comprehensive Health Insurance
• Exercise and culture benefits
• Company car benefit (only for selected groups of employees)
• Phone benefit
</t>
  </si>
  <si>
    <t xml:space="preserve">Quantitative information on the remuneration of OP Cooperative’s board of directors is included in form REM1. President and Group CEO of OP Financial Group is considered as executive member of collective management body (1/11 members) and his remuneration details are included into MB Management function section of form REM1. President and Group CEO of OP Financial Group does not receive remuneration for board member duties (board member remuneration).
Total remuneration of non-executive collective management body members paid in 2023 amounted to EUR 926 600. Non-executive members of OP Cooperative’s board receive fixed remuneration for their duties (board member remuneration) and variable remuneration is not provided for board member duties. Total remuneration of executive member of collective management body paid in 2023 amounted to EUR 1 417 982, from which variable remuneration was EUR 532 202 and fixed remuneration was EUR 885 780. 
Two board members (2/11 members) are considered as MRTs as Other Senior Management on form REM1 due to their role in OP cooperative banks, hence their remuneration details for other than board member duties are included into the mentioned section. 
Additional details on remuneration of OP Cooperative’s board can be found from OP Financial Group’s Remuneration Report for Governing Bodies 2023 (https://www.op.fi/web/raportit/op-corporate-bank-publications).
</t>
  </si>
  <si>
    <t xml:space="preserve">CCR
framework </t>
  </si>
  <si>
    <t>31 Dec
2023</t>
  </si>
  <si>
    <t>30 Sep
2023</t>
  </si>
  <si>
    <t>30 June
2023</t>
  </si>
  <si>
    <t>31 March
2023</t>
  </si>
  <si>
    <t>31 Dec
2022</t>
  </si>
  <si>
    <t xml:space="preserve">Risk Committee
The statutory duty of the Risk Committee is to:
-	assist the Board of Directors in matters relating to the central cooperative's and the entire OP Financial Group's risk strategy and risk-taking, and in supervising compliance with the risk strategy determined by the Board of Directors
-	assess whether the prices charged for services that tie the capital of OP Financial Group's companies are in line with the company's business model and risk strategy and, if this is not the case, draw up a plan to make corrections which is to be submitted for approval by the Board of Directors
-	assist the Remuneration Committee in establishing sound remuneration schemes, and assesses whether the remuneration schemes promote taking into account the company's risks and capital and liquidity requirements, as well as revenue allocation and probability.
To carry out its duties, the Committee, among other things:
-	supervises the adequacy of the business’s internal control, independent risk management and compliance, operational efficiency and reliability, and compliance with principles governing these operations.
Risk Committee’s composition and meetings in 2023
Pekka Loikkanen, Chair
Kati Levoranta, Vice Chair (until 2 May 2023)
Riitta Palomäki
Petri Sahlström, Vice Chair (as of 2 May 2023)
In 2023, the Risk Committee had 11 meetings. The average attendance rate of its members stood at 100%. For more detailed information on members’ attendance at meetings, see OP Financial Group’s Remuneration Report for Governing Bodies.
</t>
  </si>
  <si>
    <t>At OP Financial Group, OP Cooperative’s Board of Directors is the most important decision-making body for duties related to risk management. OP Cooperative’s Supervisory Council confirms the decisions by the Board of Directors that apply to OP Financial Group’s risk appetite. The Risk Committee of the Board of Directors assists the Board of Directors in performing duties related to risk-taking and risk management (for further information, see section 4.8.2). Based on the decision by the President and Group Chief Executive Officer, the Executive Management Team has set up a Risk Management Committee, Steering and Compliance Committee and Banking ALM Committee that approve instructions and policy descriptions specifying the RAS and the RAF. The risk management-related tasks of various bodies are described in more detail in their respective charters.
The principles for the arrangement of OP Financial Group’s risk management set by OP Cooperative’s Board of Directors and prepared by OP Cooperative’s senior management are as follows:
-	Strategy and OP Financial Group's RAS: Senior management prepares business divisions’ strategic choices that, in terms of risk-taking, are based on OP Financial Group’s Risk Appetite Statement (RAS), confirmed by OP Cooperative’s Supervisory Council. The Risk Appetite Statement outlines and gives grounds for what risks each business is ready to take and to what extent. Businesses are obliged to operate within the limits of these restrictions.
-	Division of responsibilities: Senior management decides on how risk-taking responsibilities are divided. The Group defines what risks different revenue logics (product and service packages) can take and any potential elaborations on what risks legal entities and various functions can take within the revenue logics.
-	Governance structures provide the basis on which key principles guide operations and the related policies, and operating instructions are appropriately prepared and resolved. In addition, governance structures provide a basis for the proper assessment and supervision of the quality, scope and complexity of each activity by expert, business-independent parties, in addition to the business’s own monitoring.  Senior management must ensure the maintenance and development of sufficient resourcing and expertise for the monitoring functions of the first, second and third line of defence. 
-	The Risk Appetite Framework (RAF): OP Financial Group's RAF defines the general strategic intents of the risk management process at OP Financial Group and specifies this intent by revenue logic. The guidelines set preconditions for how senior management should organise the risk management process at OP Financial Group. 
-	Joint and several liability: Control of joint and several liability between the central cooperative and member cooperative banks is based on the document, Principles of corporate governance as required under joint and several liability.
-	Remuneration principles: OP Financial Group’s remuneration schemes are built in line with the Group’s mission, values and targets, ensuring regulatory compliance. Remuneration must not incentivise unnecessary risk-taking or the taking of actions against the customer’s interests. The same risk measurement methods are used in remuneration as in capital and liquidity adequacy assessment processes. In addition, any risk adjustments to be made before payment of remuneration must be based on other risk management metrics. If these metrics are adjusted as part of risk management processes, corresponding adjustments must be made in remuneration.
-	Internal control, good business practices and corporate security: Principles of internal control, good corporate governance and good business practices and corporate security also set preconditions for practices.
The most significant areas in need of development in 2023 were: 1) Increasing the predictability of the assessment of capital adequacy. 2) Testing the operationalisation, valuation data and liquidity reporting of the confirmed resolution strategy and improving data quality. 3) Improving the clarity and effectiveness of risk reporting and 4) Improving the discriminatory power and accuracy of credit risk measurement using new internal credit risk models.</t>
  </si>
  <si>
    <t>Financial assets and liabilities are offset in the balance sheet if OP Financial Group currently has a legally enforceable right of set-off in the normal course of business and in the event of default, insolvency or bankruptcy, and intends to settle the asset and liability on a net basis.</t>
  </si>
  <si>
    <t>This template excludes own funds requirements for CVA risk and exposures to a central counterparty.</t>
  </si>
  <si>
    <t>Real estate activities' sensitivity to impact from climate change physical events has not been assessed.</t>
  </si>
  <si>
    <t>31 Dec 2022 template has been amended after initial disclosure.</t>
  </si>
  <si>
    <t xml:space="preserve">In capital adequacy regulation, it is possible to take account of netting on a more extensive basis than in accounting. Given that certain accounting items cannot be unambiguously divided into risk types, these items have been removed from calculation to avoid their overlapping treatment. </t>
  </si>
  <si>
    <t>An asset is considered encumbered if it has been pledged or given as collateral or they secure transactions recognised in the balance sheet (e.g. to secure debt). Other assets that are not freely available within the Group are also classified as encumbered. Encumbered assets mainly relate to collateral pertaining to OP Corporate Bank plc's derivatives, loans with collateral of central bank refinancing and collateral with respect to covered bonds issued by OP Mortgage Bank. Of the collateral related to covered bonds, EUR 1 819 (2 388) million is overcollateralised. EUR 7 701 (8 062) million of unencumbered assets is not eligible as collateral (e.g. intangible assets, and property, plant and equipment, tax assets and other assets).</t>
  </si>
  <si>
    <t>The tables below provide information on asset encumbrance and liabilities related to encumbered assets. The figures are presented as the quarterly median for 2023.</t>
  </si>
  <si>
    <t xml:space="preserve">The differences between the balance sheets of OP Financial Group and the consolidation group are due to differences in the content and extent of consolidation. Within the consolidation group, insurance companies have not been consolidated but are shown in investments made by the consolidation group and the insurance companies’ equity capital is not included in the equity capital of the consolidation group. The consolidation group has applied the materiality threshold specified in Article 19 of CRR in the consolidation of its companies. Tables 1.1 and 12.1 present items deducted from the capital base.	</t>
  </si>
  <si>
    <t>The minimum leverage ratio for OP Financial Group’s Banking was 9.5% (7.6). The higher ratio was particularly due to the repayment of TLTRO III funding, and earnings performance. The regulatory minimum requirement is 3%.</t>
  </si>
  <si>
    <t>There was a rise in the number of corporate customers with non-performing loans, especially in construction and in the real estate sector in general. Non-performing exposures grew as the economy deteriorated.</t>
  </si>
  <si>
    <t>of which loss allowance, off balance sheet items</t>
  </si>
  <si>
    <t>Limits in accordance with OP Financial Group’s Risk Appetite Statement (RAS)</t>
  </si>
  <si>
    <t>Limit</t>
  </si>
  <si>
    <t>Risk-taking capacity</t>
  </si>
  <si>
    <t>Common Equity Tier 1 (CET1) ratio, %</t>
  </si>
  <si>
    <t>Capital adequacy ratio under the Act on the Supervision of Financial and Insurance Conglomerates (FiCo), %</t>
  </si>
  <si>
    <t>Largest single customer risk / FiCo capital covering customer risks, %</t>
  </si>
  <si>
    <t>Liquidity coverage ratio (LCR), %</t>
  </si>
  <si>
    <t>Net stable funding ratio (NSFR), %</t>
  </si>
  <si>
    <t>OP Financial Group</t>
  </si>
  <si>
    <t>Materialised operational risks (net), € million</t>
  </si>
  <si>
    <t>Risk appetite and its allocation: economic capital need / OP Financial Group internal capital, %</t>
  </si>
  <si>
    <t>Banking in total, of which</t>
  </si>
  <si>
    <t>Retail Banking</t>
  </si>
  <si>
    <t>Corporate Banking</t>
  </si>
  <si>
    <t>Group Treasury</t>
  </si>
  <si>
    <t>Wealth/asset management</t>
  </si>
  <si>
    <t>Life insurance</t>
  </si>
  <si>
    <r>
      <rPr>
        <b/>
        <sz val="10"/>
        <rFont val="Calibri"/>
        <family val="2"/>
      </rPr>
      <t>Declaration on the adequacy of risk management arrangements by OP Cooperative’s Board of Directors on 6 February 2024</t>
    </r>
    <r>
      <rPr>
        <sz val="10"/>
        <rFont val="Calibri"/>
        <family val="2"/>
      </rPr>
      <t xml:space="preserve">
Based on risk reporting, OP Cooperative’s Board of Directors regularly assesses compliance with OP Financial Group’s Risk Appetite Statement and Risk Appetite Framework, OP Financial Group’s Corporate Security Principles, and the risk policies of OP Financial Group and various business divisions. Based on the information it has received, the Board of Directors states that the risk management systems used by OP Financial Group are adequate regarding OP Financial Group’s risk profile and strategy.</t>
    </r>
  </si>
  <si>
    <r>
      <rPr>
        <b/>
        <sz val="10"/>
        <rFont val="Calibri"/>
        <family val="2"/>
      </rPr>
      <t xml:space="preserve">Risk statement by OP Cooperative’s Board of Directors on 6 February 2024
</t>
    </r>
    <r>
      <rPr>
        <sz val="10"/>
        <rFont val="Calibri"/>
        <family val="2"/>
      </rPr>
      <t xml:space="preserve">OP Financial Group’s mission is to promote the sustainable prosperity, security and wellbeing of its owner-customers and operating region. In fulfilling its mission, OP Financial Group serves its customers by meeting their banking, asset management and insurance needs.
Risk-taking starts from the fact that the Group mainly assumes risks associated with executing its mission. In all operations, the Group emphasises moderation and careful preparation in risk taking. Credit and insurance risks and maturity transformation risk are highlighted in OP Financial Group’s risk profile. 
</t>
    </r>
  </si>
  <si>
    <t>OP Financial Group has a long-term approach to planning the composition of governing bodies. Effective work in governing bodies requires that their members have sufficiently diverse expertise, skills and experience.
In preparing the selection of members of the governing bodies, attention is paid to the person’s added value to the body's composition in terms of, for example, fostering adequate diversity. Diversity is fostered by ensuring that candidates have a wide range of knowledge, skills and experience, and that various regions, genders and age groups are represented on OP’s governing bodies.
The aim is that the central cooperative's and member cooperative banks' supervisory councils and boards of directors are represented by both genders in proportion of 60/40. To that end, they seek to ensure on a long-term basis that where any candidates have equal strengths in terms of skills and experience, the person who represents a gender that is in minority on the governing body is appointed a member of the management body.</t>
  </si>
  <si>
    <t>* Risks not otherwise covered. As of December 2022 this figure consisted of the risk-weighted assets (RWA) floor based on the Standardised Approach.</t>
  </si>
  <si>
    <t>N/A
(The nominated ECAIs comply with the standard association published by the EBA).</t>
  </si>
  <si>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which is covered with CET1, raises the CET1 minimum to 6.0%. The requirement for the capital conservation buffer of 2.5% under the Act on Credit Institutions, the O-SII buffer of 1.5%, the change in the countercyclical capital buffer for foreign exposures, and the ECB’s P2R requirement increase, in practice, the minimum total capital ratio to 14.4% and the minimum CET1 ratio to 12.3%, including the shortfalls of Additional Tier 1 (AT1) and Tier 2 (T2) capital. 
The Finnish Financial Supervisory Authority (FIN-FSA) makes a macroprudential policy decision on a quarterly basis. In December 2023, the FIN-FSA reiterated its decision not to impose a countercyclical capital buffer requirement on banks. In its macroprudential policy decision in March 2023, the FIN-FSA set a systemic risk buffer of 1% for OP Financial Group, effective as of 1 April 2024.</t>
  </si>
  <si>
    <t xml:space="preserve">The Liquidity Coverage Ratio amounts for September and March 2023, as well as December 2022, have been amended following their initial disclosure. </t>
  </si>
  <si>
    <t>N/A.
Definition is in line with Article 47b CRR.</t>
  </si>
  <si>
    <t>Adoption of IFRS 17 Insurance Contracts on 1 January 2023 has been taken into account in equity capital as of 31 Dec 2022.</t>
  </si>
  <si>
    <t xml:space="preserve">If the liquidity risk is realised, this means that business cannot be practised – as expected or with the expected costs – in line with the strategy. In the most extreme situation, lack of liquidity could lead to OP Financial Group’s being unable to fulfil its financial obligations towards customers and other stakeholders, and the winding up of business activity.
OP Financial Group aims to continue serving its customers on a long-term basis and in exceptionally tough market conditions in all business divisions. Its strategic goal is to ensure that customer business remains undisrupted in each revenue logic. 
Planning of wholesale funding takes proactive account of funding needs arising from expected growth differentials between the receivables and deposit portfolio on the balance sheet, funding maturity and other internal objectives, and regulatory requirements. Planning also assesses the certainty and price sensitivity of refinancing in different market conditions.
To ensure the liquidity of the banking operation, the liquidity buffer held by the Group Treasury is kept large enough to continue and stabilise operations in scenarios in which we lose large quantities of deposits, and wholesale funding becomes less available or unobtainable. Such a scenario may be due to a general market disruption or a problem specific to OP Financial Group.
OP Financial Group’s insurance companies ensure that receivables can be realised with sufficient certainty at the same pace as liabilities mature, and that the companies have reinsurance programmes that suit their own business’s risk profile. In addition, funds are made available to cover even an exceptionally large temporal concentration of indemnifications, if necessary. To ensure this, a sufficient proportion of investments have short-term maturities or are highly likely to be easily sold if necessary.
</t>
  </si>
  <si>
    <r>
      <rPr>
        <b/>
        <sz val="9"/>
        <rFont val="Calibri"/>
        <family val="2"/>
      </rPr>
      <t>Definition of default</t>
    </r>
    <r>
      <rPr>
        <sz val="9"/>
        <rFont val="Calibri"/>
        <family val="2"/>
      </rPr>
      <t xml:space="preserve">
In the IFRS 9 based calculation, OP Financial Group applies the same definition of default as in internal credit risk models. OP Financial Group assesses default using its internal rating system based on payment behaviour. For personal customers, the definition of default is applied on a contract-by-contract basis whereas corporate customers are reviewed in terms of a group of connected clients. The customer is classified as a customer in default when the customer’s repayment is considered unlikely, for example when the customer has registered payment default or it has been granted a forbearance in which the present value of the loan decreases by more than 1 per cent. Default extends to all credit obligations of an obligor in default among personal customers when a significant proportion (20 per cent) of personal customer exposures are defaulted. In addition, the contract is defaulted when a payment related to a financial asset is over 90 days past due, at the latest.
The customer’s default ends when it no longer meets the criteria for the definition of default and the subsequent probation period of 6–12 months has ended.
The definition of default is based on Article 178 of Regulation (EU) No 575/2013 (CRR) of the European Parliament and of the Council and on the European Banking Authority’s (EBA) guidelines on the application of the definition of default (EBA/GL/2016/07 and EBA/RTS/2016/06).
</t>
    </r>
    <r>
      <rPr>
        <b/>
        <sz val="9"/>
        <rFont val="Calibri"/>
        <family val="2"/>
      </rPr>
      <t>Definition of non-performing exposure</t>
    </r>
    <r>
      <rPr>
        <sz val="9"/>
        <rFont val="Calibri"/>
        <family val="2"/>
      </rPr>
      <t xml:space="preserve">
The definition of non-performing exposure includes the probation periods of non-performing forborne exposures, in addition to the exposures based on the definition of default used previously before they can be reclassified as performing. Non-performing exposure is defined in accordance with Article 47a of the Capital Requirements Regulation (EU) No. 575/2013. OP Financial Group uses non_x0002_performing exposures as the classification criterion for impairment stage 3. In addition, originated credit-impaired contracts are always within the scope of the lifetime expected credit loss (POCI).
</t>
    </r>
    <r>
      <rPr>
        <b/>
        <sz val="9"/>
        <rFont val="Calibri"/>
        <family val="2"/>
      </rPr>
      <t>Non-performing exposures are classified into Stage 3, i.e. its definition is the same as credit impaired financial assets due to credit risk under IFRS 9.</t>
    </r>
  </si>
  <si>
    <t xml:space="preserve">OP Financial Group can make a judgement-based ECL (Expected Credit Loss) provision in situations where an external factor changes rapidly (such as in global crises like pandemics or wars or a rise in Euribor interest rates). The provision is temporary and valid until the risk parameters used in the ECL calculation are updated to reflect the changed situation. So far, OP Financial Group has only used post-model management overlays that affect the amount of ECL. These judgement-based provisions are classified as general credit risk adjustments. All other provisions are assigned to specific credit risk adjustments. </t>
  </si>
  <si>
    <t xml:space="preserve">Prudent valuation adjustments are calculated as a net value of trading and banking book. No material change compared to year-end 2022. </t>
  </si>
  <si>
    <t>This report discloses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it is not directly comparable with other information disclosed on OP Financial Group. The Report is unaudited.</t>
  </si>
  <si>
    <t xml:space="preserve">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investments made in them have a major impact on capital adequacy calculated in accordance with the capital adequacy regulations for credit institutions. </t>
  </si>
  <si>
    <t>Tables 2.1 (EU OVA), 2.2 (EU OVB), 3.14 (EU CRA), 4.7 (EU CCRA), 4.9 (EU MRA), 6.4 (EU LIQA) and 11.2 (EU ORA)</t>
  </si>
  <si>
    <t>Tables 2.1 (EU OVA), 2.2 (EU OVB), 2.3 Declaration and statement, 3.14 (EU CRA), 4.7 (EU CCRA), 4.9 (EU MRA), 6.4 (EU LIQA) and 11.2 (EU ORA)</t>
  </si>
  <si>
    <t>Table 2.3 Declaration and statement</t>
  </si>
  <si>
    <t>Table 2.2 (EU OVB)</t>
  </si>
  <si>
    <t>Table 13.5 (EU LIB)</t>
  </si>
  <si>
    <t>Tables 1.1, 12.1 (EU CC1) and 12.2 (EU CC2)</t>
  </si>
  <si>
    <t>Table 12.3 (EU CCA)</t>
  </si>
  <si>
    <t>Table 1.8 (EU OVC)</t>
  </si>
  <si>
    <t>Tables 1.2 and 1.6 (EU OV1)</t>
  </si>
  <si>
    <t>Tables 1.5 (EU INS2) and 1.7 (EU INS1)</t>
  </si>
  <si>
    <t>N/A, Table 1.8 (EU OVC)</t>
  </si>
  <si>
    <t>Table 4.7 (EU CCRA)</t>
  </si>
  <si>
    <t>Table 4.4 (EU CCR5)</t>
  </si>
  <si>
    <t>Table 4.1 (EU CRR1)</t>
  </si>
  <si>
    <t>Table 4.2 (EU CRR2)</t>
  </si>
  <si>
    <t>Table 4.6 (EU CCR8)</t>
  </si>
  <si>
    <t>Table 4.5 (EU CRR6)</t>
  </si>
  <si>
    <t>Table 4.3 (EU CCR3)</t>
  </si>
  <si>
    <t>Tables 10.1 (EU CCyB1) and 10.2 (EU CCyB2)</t>
  </si>
  <si>
    <t>Table 3.15 (EU CRB)</t>
  </si>
  <si>
    <t>Tables 14.1 (EU AE1), 14.2 (EU AE2), 14.3 (EU AE3) and 14.4 (EU AE4)</t>
  </si>
  <si>
    <t>Table 3.3 (EU CRD)</t>
  </si>
  <si>
    <t>Table 4.8 (EU MR1)</t>
  </si>
  <si>
    <t>Tables 11.1 (EU OR1) and 11.2 (EU ORA)</t>
  </si>
  <si>
    <t>Table 3.2 (EU CR4)</t>
  </si>
  <si>
    <t>Table 3.4 (EU CR3)</t>
  </si>
  <si>
    <t>Table 3.5 (EU CRC)</t>
  </si>
  <si>
    <t>Tables 6.1 (EU LIQ1), 6.2 (EU LIQB), 6.3 (EU LIQ2) and 6.4 (EU LIQA)</t>
  </si>
  <si>
    <t>Tables 6.1 (EU LIQ1) and 6.2 (EU LIQB)</t>
  </si>
  <si>
    <t>Table 6.3 (EU LIQ2)</t>
  </si>
  <si>
    <t>Tables 6.2 (EU LIQB) and 6.4 (EU LIQA)</t>
  </si>
  <si>
    <t>Tables 9.1 (EU LR1), 9.2 (EU LR2), 9.3 (EU LRA) and 9.4 (EU LR3)</t>
  </si>
  <si>
    <t>Table 9.3 (EU LRA)</t>
  </si>
  <si>
    <t xml:space="preserve">Tables 9.1 (EU LR1), 9.2 (EU LR2) and 9.4 (EU LR3) </t>
  </si>
  <si>
    <t>Tables 15.1 (EU REM1), 15.2 (EU REM2), 15.3 (EU REM3), 15.4. (EU REM4), 15.5. (EU REM5) and 15.6 (EU REMA)</t>
  </si>
  <si>
    <t>Tables 15.4 (EU REM4) and 15.5 (EU REM5)</t>
  </si>
  <si>
    <t>Table 15.1 (EU REM1)</t>
  </si>
  <si>
    <t>Table 15.3 (EU REM3)</t>
  </si>
  <si>
    <t>Table 15.2 (EU REM2)</t>
  </si>
  <si>
    <t>Table 15.4. (EU REMA)</t>
  </si>
  <si>
    <t>Tables 7.1 (EU SEC1), 7.2 (EU SEC4) and 7.3 (EU SECA)</t>
  </si>
  <si>
    <t>Table 7.3 (EU SECA)</t>
  </si>
  <si>
    <t>Table 7.1 (EU SEC1)</t>
  </si>
  <si>
    <t>Tables 7.1 (EU SEC1) and 7.2 (EU SEC4)</t>
  </si>
  <si>
    <t>Table 8.1 (EU IRRBB1)</t>
  </si>
  <si>
    <t xml:space="preserve">Table 8.2 (EU IRRBBA) </t>
  </si>
  <si>
    <t>Tables 8.1 (EU IRRBB1) and 8.2 (EU IRRBBA)</t>
  </si>
  <si>
    <t>Tables 1.1, 1.4 (EU KM1) and 12.1 (EU CC1)</t>
  </si>
  <si>
    <t>Tables 1.2, 1.4 (EU KM1) and 1.6 (EU OV1)</t>
  </si>
  <si>
    <t>Tables 1.3,  1.4 (EU KM1) and 12.1 (EU CC1)</t>
  </si>
  <si>
    <t>Tables 1.4 (EU KM1), 9.1 (EU LR1), 9.2 (EU LR2) and 9.4 (EU LR3)</t>
  </si>
  <si>
    <t>Tables 1.4 (EU KM1) and 6.1 (EU LIQ1)</t>
  </si>
  <si>
    <t>Tables 1.4 (EU KM1) and 6.3 (EU LIQ2)</t>
  </si>
  <si>
    <t>Tables 3.2 (EU CR4)</t>
  </si>
  <si>
    <t>Tables 3.7 (EU CR1), 3.9 (EU CQ1), 3.10 (EU CQ4), 3.11 (EU CQ5) and 3.12 (EU CQ7)</t>
  </si>
  <si>
    <t>Table 3.13 (EU CQ3)</t>
  </si>
  <si>
    <t>Table 3.8 (EU CR2)</t>
  </si>
  <si>
    <t>Table 3.6 (EU CR1-A)</t>
  </si>
  <si>
    <t>Tables 2.1 (EU OVA), 2.2 (EU OVB), 3.14 (EU CRA), 4.7 (EU CCRA), 4.9 (EU MRA), 6.4 (EU LIQA) and 11.2 (EU ORA) and table 3.5 (EU CRC)</t>
  </si>
  <si>
    <t xml:space="preserve">Jarna Heinonen, b.1965
Vice Chair of the Board from 1 January 2020
M.Sc. (Econ. &amp; Bus. Adm.), D.Sc. (Econ. &amp; Bus. Adm.)
Relevant experience:
University of Turku, School of Economics: Professor in Entrepreneurship 2008–
University of Turku, School of Economics: Deputy Head of Department 2014–2020, Head of Department 2021–
Other relevant positions:
OP Cooperative: Member of the Supervisory Board 2012–2019, Member of the Supervisory Board's Working Committee 2018–2019, Member/Chair of the Supervisory Board's Audit Committee 2012–2018
OP Turun Seutu: Chair of the Board of Directors 2011–2019, Member of of the Board of Directors 2006–2011
TOP Säätiö: Chair of the Board of Trustees 2017–, member of the Board of Trustees 2011–
 </t>
  </si>
  <si>
    <t>Kati Levoranta, b. 1970
Member of the Board from 1 January 2020
LL.M, Trained on the bench,  LL.M, MBA
Relevant experience:
P2X Solutions Oy: Executive Vice President,Chief Operational Officer 2023–
P2X Solutions Oy: Executive Vice President, operational and commercial activities 2021–2022
Rovio Entertainment Corporation: Chief Executive Officer 2016–2020
Rovio Entertainment: Chief Legal Officer 2012–2015
Nokia Siemens Networks Oy: Various positions 2007–2012
Nokia Corporation: Legal Counsel 2005–2007
Other relevant positions:
Finavia Corporation: Nember of the Board of Directors 2021–, Chair of the Board of Directors 2022–
Juuri Partners Oy: Member of the Board of Directors 2020–
Central Chamber of Commerce: Member of the Board of Directors 2016–2020</t>
  </si>
  <si>
    <t>Pekka Loikkanen, b. 1959
Member of the Board from 1 January 2020
M.Sc. (Econ. &amp; Bus. Adm.)
Relevant experience:
PricewaterhouseCoopers Oy: Partner 2000–2020
PricewaterhouseCoopers Oy: Regional Director 1997–2017, Accountant 1988–1992, Authorised Public Accountant (KHT) 1993–2020
Other relevant positions:
BLC Turva Oy: Member of the Board of Directors 2021–
Savonlinna BLC-osuuskunta: Member of the Board of Directors 2022–
KPY Cooperative, member of the Board of Directors and Vice Chair 2022–
KPY Novapolis, Member of the Board of Directors 2023–
Tanhuvaaran säätiö sr: Member of the Board of Directors 2021–</t>
  </si>
  <si>
    <t xml:space="preserve">Tero Ojanperä, b. 1966
Member of the Board from 1 July 2020
M.Sc. (Computer Science), Ph.D. (Electrical Engineering)
Relevant experience:
Aalto University, Professor of Practice 2020–
Silo AI Ltd: CEO 2017–2019
Visionplus Fund: Founding Partner, Managing Partner 2012–2017
Nokia Corporation: Executive Vice President, Consumer Internet Services; Chief Technology Officer, Chief Strategy Officer, Member of the Nokia Group Executive Board 2005–2011; Head of Nokia Research Center, Vice President at Nokia Networks, and various other expert and management positions 1990–2004
Other relevant positions:
Silo AI Ltd: Chair of the Board of Directors 2019–
Fintraffic: Chair of the Board of Directors 2021–
Betolar Oy: Chair of the Board of Directors 2020–2023, Vice Chair of the Board of Directors 2023–
Siili Solutions Plc: Member of the Board of Directors 2020–
Visionplus Fund: Chair of the Board of Directors 2012–
Tailorframe Oy: Chair of the Board of Directors 2012–
DNA Plc: Member of the Board of Directors 2014–2021
Kiosked Ltd: Chair of the Board of Directors, 2014–2016 and 2019–2021
Bittium Corporation: Member of the Board of Directors 2017–2019
Veikkaus Ltd: Member of the Board of Directors, 2013–2017
Tampere University of Technology: Chair of the Board of Directors, 2012–2018
</t>
  </si>
  <si>
    <t>Riitta Palomäki, b. 1957
Member of the Board from 1 January 2020
M.Sc. (Econ. &amp; Bus. Adm.)
Relevant experience:
Uponor Corporation: CFO 2009–2017
Kuusakoski Group Oy: CFO 2003–2009
Other relevant positions:
Nordic Waterproofing Holding A/S: Member of the Board of Directors and Chair of the Audit Committee 2016–
OP Cooperative: Member of the Supervisory Board 2017–2019, Member/Chair of the Audit Committee 2017–2019
HKScan Corporation: Member of the Board of Directors and Chair of the Audit Committee 2017–2018
Componenta Corporation: Member of the Board of Directors and Chair of the Audit Committee 2012–2017</t>
  </si>
  <si>
    <t>Timo Ritakallio, b. 1962        
Member of the Board from 1 January 2020
D.Sc. (Tech.), LL.M., MBA
Relevant experience:
OP Financial Group: President and Group Chief Executive Officer 2018–
Ilmarinen Mutual Pension Insurance Company: President and CEO 2015–2018, Deputy CEO 2008–2014
OP Financial Group: various positions 1993–2008
Other relevant positions:
OP Corporate Bank plc: Chair of the Board of Directors 2018–
Pohjola Insurance: Chair of the Board of Directors 2018–
Kesko Corporation: Member of the Board of Directors 2021–
Confederation of Finnish Industries: Member of the Board of Directors and Executive Committee 2020–2021
Central Chamber of Commerce: Member of the Board of Directors 2019–2021, Chair of the Board of Directors 2022–
Finance Finland: Member/Vice Chair of the Board of Directors 2017–2019, 2022–, Chair of the Board of Directors 2020–2021
Finnish Olympic Committee: Chair of the Board of Directors 2016–2020
Securities Market Association: Member/Chair of the Board of Directors 2014–2022</t>
  </si>
  <si>
    <t>Matti Kiuru</t>
  </si>
  <si>
    <t>Katja Kuosa-Kaartti</t>
  </si>
  <si>
    <t>1.8 ICAAP information (EU OVC)</t>
  </si>
  <si>
    <t xml:space="preserve">The central cooperative senior management is responsible for organising OP Financial Group’s centralised liquidity risk management according to liquidity strategy policy lines. It must ensure that management and supervision of the amalgamation’s liquidity accord with the scope and quality of business, and fulfil regulatory requirements, at all times. In the sales control of borrowing and lending, the management pays attention not only to growth and profitability targets but also to liquidity features. Product development related to customer service must also aim to reduce risks associated with the liquidity and funding structure. 
As OP Financial Group’s treasury, OP Corporate Bank plc is tasked with securing the liquidity of the entire Group and each OP cooperative bank or Group company. OP Financial Group places its entities’ liquidity in its Treasury’s cheque account with the Bank of Finland. This means that the Group always manages its overall liquidity position through the central bank cheque account. OP Financial Group’s Treasury is in charge of the Group’s wholesale funding, manages the Group’s short-term liquidity, maintains the liquidity buffer, manages the Group’s minimum reserve on a centralised basis, and is responsible for managing intraday liquidity risk. In addition, OP Financial Group’s Group Treasury ensures that liquidity and maintenance of the minimum reserve are managed in accordance with each country’s regulatory requirements. OP Corporate Bank manages the Group’s wholesale funding on a centralised basis, in the form of debt capital and equity capital, while OP Mortgage Bank manages wholesale funding based on covered bonds. Companies that fall within the scope of joint liability of market-based financing seek financing from Group Treasury and other companies from OP Corporate Bank’s banking operation.
Based on a decision by the Board of Directors or a body it has authorised, in normal situations Group Treasury may use collateral securities from anywhere in OP Financial Group. In a severe liquidity crisis caused by money and capital market disruptions or other events, or in preparing for such a crisis, the central cooperative’s Board of Directors can, upon a proposal by the President and Group CEO, oblige the amalgamation’s member banks to place part of their loan portfolio with OP Mortgage Bank as collateral for the covered bond issued by OP MB through an intermediary loan. The loan amounts needed are based on the Group-level need and are determined for each bank. The decision may be put into practice based on a decision made by the central cooperative’s Board of Directors or a body it has authorised. Member banks are committed to immediately executing any measures related to the decision. 
The primary funding sources of OP cooperative banks’ lending include equity capital, deposit funding and funding for intermediary loans from OP Mortgage Bank. </t>
  </si>
  <si>
    <t>Responsible business is one of OP Financial Group’s strategic priorities. OP Financial Group takes account of sustainable development and climate and environmental factors.  As a financier, insurer, investor and developer of services and products, OP Financial Group supports its customers and other stakeholders in the sustainability transition of their business operations or other functions. OP Financial Group works with its customers to enable a more sustainable future. OP Financial Group leverages the opportunities provided by climate and environmental perspectives in the development of its financing, investment and insurance products. OP Financial Group´s sustainability programme and its policy priorities implement OP´s strategy, guiding our sustainability and corporate responsibility actions. The sustainability programme covers three areas: climate and the environment, people and communities, and corporate governance.</t>
  </si>
  <si>
    <t>OP Financial Group wants its operations to have a positive effect on the climate and environment. The objectives OP Financial Group has selected for the area of climate and the environment are related to sustainable financing and investment products, sustainable insurance operations, decreasing its emissions and its customers’ emissions, circular economy and biodiversity. Goal: OP funds will halve their greenhouse gas emissions by 2030 compared to 2019, OP requires that large companies subject to high climate transition risk prepare company-specific emission reduction plans by the end of 2025. OP Financial Group has in 2023 set emissions targets for three sectors, based on a materiality analysis. OP Financial  Group's sector-specific emissions reduction targets are: in energy production, a 50% reduction of emissions intensity from the 2022 level by 2030, in agriculture, a 30% reduction of absolute emissions from the 2022 level by 2030, in home loans, a 45% reduction of emissions intensity from the 2022 level by 2030.</t>
  </si>
  <si>
    <t>Goal: Sustainable financing products will account for at least 8 billion euros of total commitments by the end of 2025,
Goal: Sustainable funds will account for 60% of fund assets by the end of 2025,
Goal: OP Group will cut 25% of its corporate loan portfolio emissions by 2030 compared to 2022.
OP Asset Management utilises taxonomy compliance data assessed by an external service provider in its investment activities. OP Asset Management's analysis model for sustainable investments identifies activities classified in accordance with the EU taxonomy as a positive social objective. This data is also reported to customers. In addition, some of OP Fund Management Company's funds have a minimum allocation for investments in accordance with the taxonomy.</t>
  </si>
  <si>
    <t>The financial sector has a key role in the fight against climate change particularly in financing and investment operations, but also as part of sustainable insurance and indemnification. OP Financial Group wants its operations to have a positive effect on the climate and environment and enable a change towards a more sustainable future together with its customers. OP Financial Group supports its customers’ preparation for the effects of climate change and their shift towards low-carbon operations. OP Financial Group offers its corporate customers green loans for projects beneficial to the climate and the environment.
OP Financial Group has integrated ESG risk factors into its corporate lending practices by categorizing counterparties into different ESG classifications. Clients with an elevated ESG exposure are analyzed with a focus on material sustainability issues. In cases where exposure to environmental factors is high, specific environmental aspects are assessed. Additionally, OP Financial Group expects clients in the energy sector to report greenhouse gas emission data to the bank, and companies operating in high transition risk industries are required to prepare climate transition plans.
Furthermore, OP Financial Group has implemented a policy of not providing finance for new coal power plants or coal mines, including companies that plan to build them. The Group will also not develop new corporate finance relationships with customers whose financial dependence on coal used for power generation accounts for over 5% of their net sales. However, this policy may be deviated from if the corporate customer is committed to shifting towards a low-carbon economy and demonstrates a credible plan to withdraw from coal.</t>
  </si>
  <si>
    <t>The Board of Directors supervises the management of climate and environmental matters by determining OP Group’s strategic priorities and indicators and policies subject to monitoring, including those related to climate and environmentalrisks. In addition, the Board of Directors regularly processes ESG matters, that is to say, matters related to climate and the environment, people and communities, as well as corporate governance. OP Financial Group has an ESG Committee appointed by the Executive Management Team and tasked with supporting the management of ESG and other sustainability and corporate responsibility 
matters. The ESG Committee monitors, controls and reports on the implementation of the sustainability programme, prepares Group-level policy priorities and monitors sustainability and corporate responsibility regulation. In addition, the ESG Committee ensures the high-quality implementation of ESG matters in compliance with regulation, orders issued by the authorities, decisions and principles approved by the Executive Management Team, Board of Directors and Supervisory Council, and the expectations of customers and other stakeholders.</t>
  </si>
  <si>
    <t>Environmental factors and risks are taken into consideration as part of the corporate lending and customer creditworthiness assessment as a part of the expert judgement-based R-rating process, which follow the conventional credit approval procedures and credit assessment approval process. Both processes include a feedback loop from risk management to ensure that environmental risks are adequately assessed and addressed</t>
  </si>
  <si>
    <t>The integration of ESG factors in all risk taking, risk management and processes for evaluating the adequacy of capital and liquidity (ICAAP, ORSA and ILAAP) require extensive development work within business functions and assurance functions. ESG factors are being embedded in the management’s risk reporting in stages, while seeking synergies with external sustainability reporting.
In corporate banking, environmental risk reporting, including the ESG classification of corporate counterparties and financed greenhouse gas emissions, is made available to management through a centralized reporting service. This data is updated near-real-time in terms of financial data, while background ESG data is updated in tranches.</t>
  </si>
  <si>
    <t xml:space="preserve">Drivers of change in the business environment, such as technological or climate change and other sustainability factors (ESG factors – Environmental, Social and Governance), affect the needs and preferences of customers and other members of society. ESG factors are external megatrends – examples of root causes on OP Financial Group’s risk map. They are defined as change factors affecting different risk types, not as separate risks, in risk identification processes. 
Worsening climate change and environmental damage create physical risk factors:
• Acute risk factors include extreme weather conditions such as events related to drought, floods and storms or, for example, an individual environmental catastrophe.
• Longer-term changes emerge more slowly: examples include global warming, rising sea levels, reduction in biodiversity, land and water pollution, and the destruction of living environments.
The transition towards a low-carbon and more environmentally sustainable economy will have direct and indirect impacts. These include, for example, climate or environmental policy decisions, technological development, market confidence, and changes in customer choices. 
Physical and transition risks will impact on OP Financial Group’s business and financial success through customers and other stakeholders, in particular. If they materialise, such risks may affect the risk profile, capitalisation, liquidity and continuity of daily business in various ways. </t>
  </si>
  <si>
    <r>
      <rPr>
        <sz val="9"/>
        <rFont val="Calibri"/>
        <family val="2"/>
      </rPr>
      <t>Implementing and ensuring regulatory compliance is a key element of risk management goal fulfilment. The Risk Management function plays a significant role in ensuring prudential compliance.
Risk Management produces reports through which it is possible (using methods applicable to a revenue logic) to monitor how each business remains within the set quantitative restrictions and how it complies with the qualitative requirements set for operations, and with regulations on risk and capital adequacy management. Although the business units also report earnings and risks, official earnings and risk reporting is based on reporting by Financial Control and Risk Management. If a business’s reporting differs so much from official reporting that the resulting views of the risk profile would diverge significantly, the reasons for the differences are identified and possible errors corrected.
In addition to supervising the limit, Risk Management analyses the risks and practices of each revenue logic, particularly from the perspective of compliance with the instructions and capital adequacy regulations. Risk Management also prepares a quarterly risk analysis of its observations, which includes a review of Group-level risks arising from the current business. This review focuses on direct risk concentrations and how OP Financial Group’s earnings and capital and business continuity would develop in different scenarios.</t>
    </r>
    <r>
      <rPr>
        <b/>
        <sz val="9"/>
        <rFont val="Calibri"/>
        <family val="2"/>
      </rPr>
      <t xml:space="preserve"> </t>
    </r>
    <r>
      <rPr>
        <sz val="9"/>
        <rFont val="Calibri"/>
        <family val="2"/>
      </rPr>
      <t xml:space="preserve">Drivers of change in the business environment, such as technological or climate change and other sustainability factors (ESG factors – Environmental, Social and Governance), affect the needs and preferences of customers and other members of society. ESG factors are external megatrends – examples of root causes on OP Financial Group’s risk map. They are defined as change factors affecting different risk types, not as separate risks, in risk identification processes. 
Worsening climate change and environmental damage create physical risk factors:
• Acute risk factors include extreme weather conditions such as events related to drought, floods and storms or, for example, an individual environmental catastrophe.
• Longer-term changes emerge more slowly: examples include global warming, rising sea levels, reduction in biodiversity, land and water pollution, and the destruction of living environments.
The transition towards a low-carbon and more environmentally sustainable economy will have direct and indirect impacts. These include, for example, climate or environmental policy decisions, technological development, market confidence, and changes in customer choices. 
Physical and transition risks will impact on OP Financial Group’s business and financial success through customers and other stakeholders, in particular. If they materialise, such risks may affect the risk profile, capitalisation, liquidity and continuity of daily business in various ways. </t>
    </r>
  </si>
  <si>
    <t xml:space="preserve">OP Cooperative’s Board of Directors approves OP Financial Group’s capital adequacy and liquidity assessment processes, i.e. Internal Capital Adequacy Assessment Process (ICAAP), Own Risk and Solvency Assessment (ORSA) and Internal Liquidity Adequacy Assessment Process (ILAAP), as part of OP Financial Group’s Risk Appetite Framework (RAF). In its quarterly risk analysis, the Risk Management function reports to the management on change drivers in the business environment, on OP Financial Group’s risks, and on capital and liquidity adequacy. OP Financial Group’s ICAAP, ORSA and ILAAP assessments are mainly based on the continuous analysis by risk management. Assessment of procedures’ coverage (qualitative assessment) is focused on different themes in each quarterly report, whereas an overall assessment of capital and liquidity adequacy – with conclusions and possible proposals – is performed each quarter. A quality assessment (QA) evaluates whether reliable results are obtained from the models, methods and assumptions applied, and whether such results are still relevant in light of the current situation and future developments. QA focuses on compliance with OP Financial Group’s risk management guidelines and supervisory regulations. Drivers of change in the business environment, such as technological or climate change and other sustainability factors (ESG factors – Environmental, Social and Governance), affect the needs and preferences of customers and other members of society. ESG factors are external megatrends – examples of root causes on OP Financial Group’s risk map. They are defined as change factors affecting different risk types, not as separate risks, in risk identification processes. 
Worsening climate change and environmental damage create physical risk factors:
• Acute risk factors include extreme weather conditions such as events related to drought, floods and storms or, for example, an individual environmental catastrophe.
• Longer-term changes emerge more slowly: examples include global warming, rising sea levels, reduction in biodiversity, land and water pollution, and the destruction of living environments.
The transition towards a low-carbon and more environmentally sustainable economy will have direct and indirect impacts. These include, for example, climate or environmental policy decisions, technological development, market confidence, and changes in customer choices. 
Physical and transition risks will impact on OP Financial Group’s business and financial success through customers and other stakeholders, in particular. If they materialise, such risks may affect the risk profile, capitalisation, liquidity and continuity of daily business in various ways. </t>
  </si>
  <si>
    <t xml:space="preserve">OP Financial Group’s data capital consists of all data in its various forms as held by the Group. The value of data capital is based on its business usability, efficient risk management and, ultimately, its productivity in financial business. Risks related to data capital are identified and assessed as part of operational risk management and the related procedures.
The reliability of risk management processes is dependent on data produced by business processes because risk analyses, indicators, models and scenarios are fully or partly produced based on this data. Consequently, data and the information derived from it are an inseparable and multifaceted production factor in all financial services business, known as data capital. Risk associated with data capital applies equally to every risk area. 
Data capital risk materialises when business management is based on insufficient or incorrect data. In such a case, preparation for business risk may be excessive, which may lead to financial loss. For example, a capital requirement increased due to poor data quality could tie down capital that might have been used for other purposes. Problematic issues in customer service or other operational processes can reduce customer and employee satisfaction. 
Management of risks associated with data capital brings a clear business benefit when OP Financial Group’s decision-making, management and reporting are based on correct and comprehensive information. In addition, as part of efficient risk management processes, data capital risk management ensures OP Financial Group’s regulatory compliance. 
OP Financial Group has a Group-level OP data governance model and OP data quality framework in place for the management of risks related to data capital. These provide a framework according to which data must be managed and processed. In addition to the data governance model and the data quality framework, qualitative requirements have been defined for the Group in implementing and supporting compliance with good data governance and quality practices at Group level. 
All OP Financial Group actors must apply Group-level data management principles and participate in their development through their own activities. 
In data capital management, senior management is responsible e.g. for: 
• ensuring the identification, assessment and management of data quality risks, using operational risk management methods. This includes reviewing and accepting frameworks for minimising data capital risk (ensuring high data quality).
• ensuring that practices required by the frameworks are observed. Observance requires a clear picture of the status of data specification, collection and processing manageability as well as related technical and legal requirements.
• incorporating the promotion of the capabilities related to data and especially the correction of shortcomings into the strategic components related to the ICT infrastructure. 
• seeing to it that financial and human resources are sufficient in the development of systems containing critical data capital. 
• ensuring that risk reporting is sufficiently defined, and understanding the limitations that the status of data quality causes to risk reporting. The management must set objectives for the validity and accuracy of risk reports in both normal and crisis situations. These requirements must reflect the criticality of decisions made based on the reporting.
• being aware of the status of OP Financial Group’s regulatory compliance as regards data management and data quality. The management must have an understanding of the measures taken in this respect or which are needed to take in the future to improve regulatory compliance. </t>
  </si>
  <si>
    <t xml:space="preserve">Drivers of change in the business environment, such as technological or climate change and other sustainability factors (ESG factors – Environmental, Social and Governance), affect the needs and preferences of customers and other members of society. ESG factors are external megatrends – examples of root causes on OP Financial Group’s risk map. They are defined as change factors affecting different risk types, not as separate risks, in risk identification processes. 
Worsening climate change and environmental damage create physical risk factors:
• Acute risk factors include extreme weather conditions such as events related to drought, floods and storms or, for example, an individual environmental catastrophe.
• Longer-term changes emerge more slowly: examples include global warming, rising sea levels, reduction in biodiversity, land and water pollution, and the destruction of living environments.
The transition towards a low-carbon and more environmentally sustainable economy will have direct and indirect impacts. These include, for example, climate or environmental policy decisions, technological development, market confidence, and changes in customer choices. 
Physical and transition risks will impact on OP Financial Group’s business and financial success through customers and other stakeholders, in particular. If they materialise, such risks may affect the risk profile, capitalisation, liquidity and continuity of daily business in various ways. </t>
  </si>
  <si>
    <t>OP Financial Group´s strategy sets five strategic priorities for the next few years: value for customers; profitable growth; efficient, high-quality operations; responsible business and highly skilled, motivated and satisfied personnel. A strong culture of risk management and compliance forms the basis of everything OP Financial Group does. OP Financial Group´s values: people first, responsibility and succeeding together guide daily work. OP Financial Group has identified and assessed  human rights impact with regard to OP Financial Group as a whole, including value chain.  OP Financial Group continuously develop methodologies and practices to ensure that respect for human rights is embedded in all activities. Through OP Financial Group´s processes, which are aligned with the principles of corporate sustainability due diligence, OP aims to avoid, prevent and reduce both potential and actual harmful human rights impacts. OP Financial Group published its Human Rights Statement and Policy in 2023.</t>
  </si>
  <si>
    <t>OP Financial Group has social responsibility indicators in its sustainability programme, such as OP Financial Group will foster a diverse competence base in its business units and employees view recruitments and career transitions as fair, incentivising them towards continuous development, OP Financial Group will improve financial literacy to give everyone equal opportunities to manage their finances and will help customers with special needs in their independent, multichannel and easy use of banking and insurance services and promote their digital skills. The Human Rights Policy, which OP Financial Group monitors in the sustainability programme, guides its actions with regard to salient human rights impacts and the development of related indicators.</t>
  </si>
  <si>
    <t xml:space="preserve">OP Financial Group regularly conducts personnel surveys, customer surveys, surveys and stakeholder engagement with owner customers, representative body, procurement partner discussions and audits, active ownership, ESG analyses. OP Financial Group also has an ESG Forum for dialogue with key actors. OP Financial Group is currently expanding its consideration of counterparty governance assessments to encompass the  social aspects of counterparty governance. These aspects will be integrated into the qualitative assessment through support questions, which will flag significant risks for consideration in credit decisions. </t>
  </si>
  <si>
    <t>ESG themes are discussed quarterly by the Cooperative's administration, monthly for the management, and if necessary, decisions are made to the management on matters to be decided. The review includes, for example, the monitoring of the progress of OP Financial Group's sustainability programme´s goals and indicators, and reports on the progress of supervisory expectations regarding climate and environmental risk management and the goals set by the ECB. The progress of the indicators of OP Financial Group's sustainability programme is monitored monthly and the progress is reported to the management. Employee surveys are carried out regularly. In addition, different operating environment analyzes or scenarios are included in the review as needed. The equality and non-discrimination plan is implemented and reported annually to the management. Human rights, employee diversity and equality and the wellbeing of local communities are part of OP Financial Group's sustainability programme and it is reviewed regularly with the management.</t>
  </si>
  <si>
    <t xml:space="preserve">i) The highest decision-making power at local OP cooperative banks is exercised by the Representative Assembly elected by owner-customers from among its members. Members of the Representative Assembly in OP cooperative banks are elected in the election of the Representative Assembly, for which owner-customers can stand and thus raise awareness and express opinions to the bank's management. OP Financial Group's ESG forum gathers relevant stakeholders from different fields such as our owner customers, personnel, environmental, social, and financial and business actors. OP Financial Group uses different meetings and surveys to listen to the representatives’ views and opinions to identify relevant issues and risks to be considered in sustainability work. </t>
  </si>
  <si>
    <t>ii) We conduct annual pulse surveys on employee wellbeing and job satisfaction. Every second year, we hold a wider-ranging employee survey on subjects such as equality and equal opportunities. The results are reported to the management and on team level. The equality and non-discrimination plan is implemented and reported annually to the management. OP Group's central cooperative currently has 26 guilds focusing on different topics, such as the guilds for responsibility, cyber security and modern knowledge work. In 2023, one of the most popular learning communities was the Learning Guild.</t>
  </si>
  <si>
    <t>iv) OP Group respects all internationally recognised human rights, such as those included in the UN’s Universal Declaration of Human Rights. OP Financial Group’s activities promoting human rights are guided by e.g. the UN Guiding Principles On Business and Human Rights, UNGP and the OECD Guidelines for Multinational Enterprises on Responsible Business Conduct. In accordance with the above principles, OP Financial Group has identified and assessed  human rights impact with regard to OP Financial Group as a whole, including its value chain. Respecting human rights is a part of OP Financial Group's sustainability programme, which is reviewed regurlarly with the management.</t>
  </si>
  <si>
    <t xml:space="preserve">OP Financial Group increases the information and training on social and human rights risks and identification in the group. OP Financial Group is currently expanding its consideration of counterparty governance assessments to encompass social aspects of counterparty governance. These aspects will be integrated into the qualitative assessment through support questions, which will flag significant risks for consideration in credit decisions. </t>
  </si>
  <si>
    <t>Lines of reporting vary between different business units and functions. For example employee relations surveys are conducted  yearly and risks are reported from team level upwards. OP Financial Group published its new Human rights policy in 2023, where it assessed and reviewed its potential social risks related to human rights, and risk assessment is updated regurlarly. OP Financial Group develops and updates social and human rights risk assessment work and development as part of other business-related decision-making and reporting is part of group's sustainability reporting.</t>
  </si>
  <si>
    <t>OP Financial Group’s Remuneration Policy for Governing Bodies supports the implementation of OP Financial Group’s mission as well as the strategy and the annual business targets derived from the strategy. For example the following Group-level principles, which guide all remuneration at OP Financial Group, lie behind the Remuneration Policy: Remuneration is in line with OP Financial Group’s core values, mission and strategy,
and it contributes to their implementation. Remuneration schemes comply with regulation, take account of responsibility issues and sustainability risks, and do not encourage excessive risk-taking.</t>
  </si>
  <si>
    <t>Counterparty governance considerations are an integral part of the creditworthiness assessments conducted within OP Financial Group. The current analysis encompasses an assessment of the owners' significance to the company's financial performance, as well as an evaluation of the board of directors' and Chief Executive Officer's experience and knowledge within the counterparty's industry.
Assessments that incorporate the aforementioned aspects are incorporated into the conventional creditworthiness assessments and are approved as part of the standard credit assessment process.
In addition, the OP Credit Management and Analysis Department conducts ESG analyses on clients with elevated exposure to ESG risk factors. The analysis will be further enhanced by adding a more comprehensive section on governance in 2024. Clients will be assessed through a set of questions with a focus on how companies manage governance and mitigate risks associated with it.</t>
  </si>
  <si>
    <t>OP Financial Group is currently enhancing its governance analyses to encompass assessments related to the sustainability governance of counterparties.
Due to the limited number of counterparties reporting on non-financial issues, the consideration of the highest committee or position is not yet fully integrated into counterparty analyses. However, the Credit Management and Analysis Department is committed to enhancing its ESG analyses by adding a more comprehensive section on governance in 2024. Clients will be addressed through a set of questions with a focus on how companies manage governance and mitigate risks associated with it.</t>
  </si>
  <si>
    <t xml:space="preserve">OP Financial Group is currently expanding its consideration of counterparty governance assessments to encompass the below mentioned aspects of counterparty governance. These aspects will be integrated into the qualitative assessment through support questions, which will flag significant risks for consideration in credit decisions. </t>
  </si>
  <si>
    <t>See above</t>
  </si>
  <si>
    <t>Definitions, methodologies and international standards on which the ESG risk management framework is based</t>
  </si>
  <si>
    <t>The core features of policies and processes for eligible collateral evaluation and management;</t>
  </si>
  <si>
    <t>OP has guidelines and processes to ensure legal certainty and evaluation principles of collaterals. Collateral valuations are typically based on market value, real estate and comparable (housing shares) being typical collateral. Capital adequacy is based on these market values which are subject to haircuts which are assessed annually. Collateral portfolio is monitored at least on an annual basis. Housing collateral and collaterals for non-performing exposures are subject to more frequent monitoring. Housing collateral monitoring is based on housing price indexes.</t>
  </si>
  <si>
    <t>Processes to identify, measure and monitor activities and exposures (and collateral where applicable) sensitive to ESG risks, covering relevant transmission channels
Activities, commitments and exposures contributing to mitigate ESG risks
Implementation of tools for identification, measurement and management of ESG risks</t>
  </si>
  <si>
    <t>Description of limits to environmental risks (as drivers of prudential risks) that are set, and triggering escalation and exclusion in the case of breaching these limits
Description of setting limits to social risk and cases to trigger escalation and exclusion in the case of breaching these limits</t>
  </si>
  <si>
    <t xml:space="preserve"> The basic principle of OP Financial Group’s risk-taking is acknowledgement that OP Financial Group takes risks related to fulfilling its mission. In all operations, the Group emphasises moderation and careful preparation in risk taking. Risk-taking is directed and limited by means of principles and limits prepared by senior management and approved by OP Cooperative's Board of Directors.
Together with the Group’s strategy, OP Financial Group’s Risk Appetite Statement (RAS) creates the basis for target-setting by businesses, and this basis is binding on all OP Financial Group companies. The RAS forms the basis of guidelines (issued to member credit institutions by OP Financial Group’s central cooperative) on securing liquidity and capital adequacy.
In OP Financial Group, most profits come from customer business and the earnings risks (which constitute OP Financial Group’s risk appetite) taken and priced in this context. OP Financial Group companies actively manage earnings risks at customer and portfolio level within the quantitative limits set and in line with the other guidelines specified in risk policies. Risk taking to enable earnings from other operations is kept low and/or temporary.
Consequential risks also arise from business that OP Financial Group seeks to reduce. No such consequential risks involve the generation of returns, but their materialisation would lead to operational disruptions, extra costs and/or reputational damage. 
Earnings and consequential risks relate to the current business and valid agreements between OP Financial Group companies and their customers and other counterparties. Risks related to future business may affect success in the years to come. OP Financial Group manages future business risks through prudential management choices, strong and comprehensive scenario work, and proactive management decisions. Within each business concerned and at OP Financial Group level, OP Financial Group seeks to identify the interdependencies of various risks and the resulting risk concentrations, and to organise risk management appropriately.
OP Financial Group ensures that its companies have sufficient risk-bearing capacity, or risk capacity and risk-taking capacity in order to carry out operations in accordance with earning risks and thereby risk appetite. Risk capacity involves expertise and risk-taking capacity involves capital and liquidity. Risk capacity requires, for example, customer relationship skills and the flexibility to change OP Financial Group’s risk-taking. 
Strong risk-taking capacity secures the cost-effective implementation of the required market transactions (refinancing, reinsurance, derivatives). OP Financial Group aims to maintain a level of capital and liquid assets and a funding and investment portfolio structure with the aid of which it is highly likely to be able to implement its current business models while securing its strategic flexibility. The Group defines the target level of risk-taking capacity by means of external credit rating.
Strategic indicators and their specific limits are used to guide and limit OP Financial Group’s risk taking in accordance with OP Financial Group's Risk Appetite Statement. Based on the limits set in the Risk Appetite Statement, Risk Management and the businesses prepare more detailed proposals on limits and OP cooperative banks’ monitoring limits. This is done in such a way that quantitative risks defined as significant within OP Financial Group are appropriately limited in revenue logic-specific risk policies. Quantitative limits are supplemented with principles included in risk policies and other guidelines issued by Risk Management, so that less-easily quantifiable risks are also covered. This is how to ensure that neither the Group nor any of its companies takes excessive risks that endanger the Group’s or the company’s capital adequacy, profitability, liquidity and business continuity.</t>
  </si>
  <si>
    <t>Under the SA, OP Financial Group utilises the following collaterals specified in the capital adequacy regulations: residential buildings and shares entitling their holders to the possession of an apartment, deposits and securities (equities). Deposits and securities are financial collateral, as referred to in the regulatory framework, and alternative methods are available for their accounting treatment. OP Financial Group has treated financial collateral in the above approaches using the so-called comprehensive method and volatility adjustments given by the regulation. Only approved guarantors specified in the capital adequacy regulations may be used, such as guarantees granted by the Finnish State and other states, and those granted by municipalities and banks. Credit derivatives, offsetting balance-sheet or off-balance-sheet items were not used in credit risk mitigation.
Residential buildings and shares entitling their holders to the possession of an apartment in Finland lodged as collateral constitute the largest collateral type used in capital adequacy. The effect of other physical and financial collaterals on the capital adequacy of credit risks is much less significant.</t>
  </si>
  <si>
    <t xml:space="preserve">Description of the link (transmission channels) between environmental and social risks with credit risk, liquidity and funding risk, market risk, operational risk and reputational risk in the risk management framework
Institution's integration in risk management arrangements the governance performance of their counterparties considering:
• Ethical considerations
• Strategy and risk management
• Inclusiveness
• Transparency
• Management of conflict of interest
• Internal communication on critical concerns
</t>
  </si>
  <si>
    <t>Table 5.12</t>
  </si>
  <si>
    <t>Qualitative information on ESG risk management</t>
  </si>
  <si>
    <t>5.12 Qualitative information on ESG risk management</t>
  </si>
  <si>
    <t>Liquidity regulation as such is not applied to the amalgamation’s companies. However, with the ECB’s permission, the central cooperative may give member banks special permission to deviate from the liquidity regulation. As the central institution of the amalgamation of cooperative banks, OP Cooperative has granted its member credit institutions special permission, under the Act on the Amalgamation of Deposit Banks. Pursuant to the Act, the liquidity requirements set for credit institutions mentioned in Part VI of the EU Capital Requirements Regulation are not applied to OP Cooperative’s member credit institutions. Liquidity based on the regulation is subject to supervision and reporting at the level of the cooperative banks’ amalgamation. To fulfil the prerequisite for granting special permission, the central cooperative gives the amalgamation’s companies instructions on the risk management needed to secure liquidity and meet other qualitative requirements, and supervises compliance with these instructions. 
Identifying liquidity risks
OP Financial Group’s Treasury and other business units plus Risk Management continuously identify and assess risks associated with funding and business and other business environment. In the risk assessment of new products, services, business models, processes and systems, every business must also take account of liquidity risks. At least once a year, the Risk Management function and representatives of the business concerned make a comprehensive liquidity risk assessment to ensure that the internal liquidity adequacy assessment process (ILAAP) is appropriate and adequate in relation to the Group’s liquidity risks.</t>
  </si>
  <si>
    <t xml:space="preserve">Assessment and measurement
The central cooperative consolidated assesses the future cash flows of receivables, liabilities and off-balance-sheet commitments based on the contract maturity date, repayment programme, expert assessments or statistical models based on customer behaviour history. 
Structural funding risk is measured as the difference between cash inflows and cash outflows in different maturities. In addition, the central cooperative consolidated calculates the regulatory Net Stable Funding Ratio (NSFR), which determines the amount of stable funding sources expected to span over one year in proportion to assets requiring stable funding.
From the perspective of the relevant authority, funding liquidity risk is measured using the Liquidity Coverage Ratio (LCR). The sufficiency of the liquidity requirement in terms of time is assessed though maturing items on the balance sheet, wherein agreements are not renewed but ended at maturity. Based on the economic perspective, OP Financial Group measures the sufficiency of the liquidity buffer through stress testing.
The Group measures funding concentration risk by calculating the amount of bond funding with a maturity of rolling 12 months and 3 months. In the time horizon of less than 12 months, OP Financial Group measures the total wholesale funding amount, comprising short- and long-term wholesale funding, for 3 months. When it comes to deposit funding, the Group monitors the concentration of the largest deposit volumes. Concentrations by counterparty and instrument are also subject to monitoring.
The central cooperative consolidated measures its asset encumbrance by proportioning encumbered assets to the aggregate amount of balance sheet assets and collateral securities.
Risk assessment and measurement methods related to liquidity buffer investments are defined as part of market risks.
Liquidity risk reporting
The central cooperative consolidated reports liquidity risks to the central cooperative’s management on a regular basis, switching to weekly or daily reporting if the liquidity preparedness level is raised. OP Financial Group’s companies report regularly to boards of directors on liquidity risks. As part of OP Financial Group’s risk analysis, Risk Management reports quarterly to the Risk Committee, which operates under the central cooperative’s Board of Directors, on liquidity risks. </t>
  </si>
  <si>
    <t>Funding plan
OP Financial Group’s funding plan defines guidelines for wholesale funding for the next few years. In its funding plan, OP Financial Group must take account of its member banks’ estimate of the funding need for years to come. Implementation of the plan is monitored regularly and the plan is updated, where needed, during the year. Deposit funding is primarily based on the business strategy and plan. The funding plan specifies the sources of wholesale funding and presents how the Group covers its need for key wholesale funding sources in view of market depth and sufficient diversification. It also defines the related decision-making powers. Moreover, the funding plan must take account of unfavourable scenarios lasting several years, and of any abrupt changes in key funding items.
OP Financial Group’s liquidity and wholesale funding plan and authorisations to raise capital are subject to approval by the Boards of Directors of OP Corporate Bank and OP Mortgage Bank.
Non-euro liquidity management
OP Financial Group carries out non-euro funding due to the diversification of funding sources. Since almost all the Group’s receivables are in euros, the Group mainly converts its non-euro funding into euros through derivative transactions in connection with an issue. 
According to liquidity regulation, a non-euro currency is significant if non-euro liabilities account for over 5 per cent of the amalgamation’s balance sheet total. The Group monitors significant currencies every month when it produces its liquidity report for the supervisor. Foreign currencies account for only a small proportion of the balance sheet and the liquidity risk due to currency availability has been minimised by the operating model. 
Management of intraday liquidity
OP Financial Group’s Treasury monitors intraday funding sources and anticipates and monitors the execution of intraday payments. The Group holds intraday funding sources at an amount that allows it to make payments due on the banking day. 
Based on the liquidity contingency plan, the Group can raise its level of preparedness even if intraday liquidity is disturbed in order to ensure efficient operations in the case of an increased threat of a crisis.</t>
  </si>
  <si>
    <t xml:space="preserve">Liquidity buffer
From the financial perspective, the liquidity buffer consists of deposits in the Bank of Finland and unencumbered notes and bonds eligible as collateral for central bank refinancing held by OP Corporate Bank. It also includes other notes and bonds held by OP Corporate Bank marketable on the secondary market and unencumbered corporate loans eligible as collateral for central bank refinancing.
From the regulatory perspective, OP Financial Group’s liquidity buffer consists of the liquidity buffer that fulfils the criteria for liquidity buffer requirement provisions (LCR buffer). 
The Group’s Treasury is responsible for preparing the investment plan at least once a year. The bond investments in the liquidity buffer held by the Treasury are included in it. OP Corporate Bank’s Board of Directors approves the plan. The investment plan applies the restrictions and objectives set in OP Financial Group’s Risk Appetite Statement (RAS) and Risk Policy for market risk, credit risk and funding liquidity risk. To the appropriate extent, the investment plan establishes a framework for testing the liquidity of notes and bonds. 
OP Corporate Bank diversifies investments, for example, by product, counterparty and country, in view of both internal risk appetite and external regulatory requirements. 
Collateral management and asset encumbrance
In this context, collateral securities mean OP Financial Group’s assets used as collateral to fulfil liquidity needs, either in normal or stress conditions. Group Treasury monitors collateral on a centralised basis, and is responsible for its use and transfer. 
Home loans serving as collateral for covered bonds issued by OP Mortgage Bank constitute the largest source of asset encumbrance in the balance sheet. Central bank operations and the derivatives business are the other main sources of asset encumbrance. From the perspective of preparing for liquidity needs, the central cooperative consolidated restricts asset encumbrance through the quantitative limits specified in its Risk Policy.
To increase liquidity potential, it is necessary to identify the eligibility of the balance sheet receivables as collateral and create readiness to use receivables as collateral.
</t>
  </si>
  <si>
    <t>Securing liquidity in stress conditions 
OP Financial Group’s liquidity contingency plan establishes a framework that safeguards the Group’s ability to meet its payment obligations, even during a liquidity crisis. The plan provides well-defined operational guidelines and operating models for reducing liquidity risk: these enable the detection of elevated liquidity risks and steer OP Financial Group towards timely and appropriate measures if the threat of a crisis has grown. It specifies control and monitoring practices for each liquidity level, which become more rigorous as escalation proceeds. The liquidity contingency plan is subject to approval by the central cooperative’s senior management.   
Furthermore, OP Financial Group’s Recovery Plan includes liquidity management recovery measures.
Liquidity risk reporting
The central cooperative consolidated reports liquidity risks to the central cooperative’s management on a regular basis, switching to weekly or daily reporting if the liquidity preparedness level is raised. OP Financial Group’s companies report regularly to boards of directors on liquidity risks. As part of OP Financial Group’s risk analysis, Risk Management reports quarterly to the Risk Committee, which operates under the central cooperative’s Board of Directors, on liquidity risks.</t>
  </si>
  <si>
    <t xml:space="preserve">As OP Financial Group’s treasury, OP Corporate Bank plc is tasked with securing the liquidity of the entire Group and each OP cooperative bank or Group company. OP Financial Group places its entities’ liquidity in its Treasury’s cheque account with the Bank of Finland. This means that the Group always manages its overall liquidity position through the central bank cheque account. OP Financial Group’s Treasury is in charge of the Group’s wholesale funding, manages the Group’s short-term liquidity, maintains the liquidity buffer, manages the Group’s minimum reserve on a centralised basis, and is responsible for managing intraday liquidity risk. In addition, OP Financial Group’s Group Treasury ensures that liquidity and maintenance of the minimum reserve are managed in accordance with each country’s regulatory requirements. OP Corporate Bank manages the Group’s wholesale funding on a centralised basis, in the form of debt capital and equity capital, while OP Mortgage Bank manages wholesale funding based on covered bonds. Companies that fall within the scope of joint liability of market-based financing seek financing from Group Treasury and other companies from OP Corporate Bank’s banking operation.
Based on a decision by the Board of Directors or a body it has authorised, in normal situations Group Treasury may use collateral securities from anywhere in OP Financial Group. In a severe liquidity crisis caused by money and capital market disruptions or other events, or in preparing for such a crisis, the central cooperative’s Board of Directors can, upon a proposal by the President and Group CEO, oblige the amalgamation’s member banks to place part of their loan portfolio with OP Mortgage Bank as collateral for the covered bond issued by OP MB through an intermediary loan. The loan amounts needed are based on the Group-level need and are determined for each bank. The decision may be put into practice based on a decision made by the central cooperative’s Board of Directors or a body it has authorised. Member banks are committed to immediately executing any measures related to the decision. 
The primary funding sources of OP cooperative banks’ lending include equity capital, deposit funding and funding for intermediary loans from OP Mortgage Bank. </t>
  </si>
  <si>
    <t xml:space="preserve">Liquidity management and control within the amalgamation
Liquidity regulation as such is not applied to the amalgamation’s companies. However, with the ECB’s permission, the central cooperative may give member banks special permission to deviate from the liquidity regulation. As the central institution of the amalgamation of cooperative banks, OP Cooperative has granted its member credit institutions special permission, under the Act on the Amalgamation of Deposit Banks. Pursuant to the Act, the liquidity requirements set for credit institutions mentioned in Part VI of the EU Capital Requirements Regulation are not applied to OP Cooperative’s member credit institutions. Liquidity based on the regulation is subject to supervision and reporting at the level of the cooperative banks’ amalgamation. To fulfil the prerequisite for granting special permission, the central cooperative gives the amalgamation’s companies instructions on the risk management needed to secure liquidity and meet other qualitative requirements, and supervises compliance with these instructions. 
The central cooperative senior management is responsible for organising OP Financial Group’s centralised liquidity risk management according to liquidity strategy policy lines. It must ensure that management and supervision of the amalgamation’s liquidity accord with the scope and quality of business, and fulfil regulatory requirements, at all times. In the sales control of borrowing and lending, the management pays attention not only to growth and profitability targets but also to liquidity features. Product development related to customer service must also aim to reduce risks associated with the liquidity and funding structure. 
</t>
  </si>
  <si>
    <t>13.6 Prudent valuation adjustments (PVA) (EU PV1)</t>
  </si>
  <si>
    <t>Tables 5.1 -5.12 (Templates 1, 2, 4, 5, 6, 7, 8 10 and tables 1, 2, 3)</t>
  </si>
  <si>
    <t>OP Financial Group’s Remuneration Policy for Governing Bodies supports the
implementation of OP Financial Group’s mission as well as the strategy and the annual
business targets derived from the strategy. For example the following Group-level principles, which guide all remuneration at OP Financial Group, lie behind the Remuneration Policy:
Remuneration is in line with OP Financial Group’s core values, mission and strategy,
and it contributes to their implementation. Remuneration schemes comply with regulation, take account of responsibility issues and sustainability risks, and do not encourage excessive risk-taking.
OP Financial Group wants to take sustainability into account in the remuneration of its top management, as responsibility is a key part of OP Financial Group's operations and values. In addition, responsible business operations are one of OP Financial Group's strategic priorities. In 2024 Executive Management team scorecard has ESG targets with a 5% weighting and includes decreasing sector-specific emission reduction targets and a target for increasing the circular economy in Pohjola Insurance's claims services.</t>
  </si>
  <si>
    <t xml:space="preserve">The Risk Management function prepares the RAS and RAF and, in cooperation with the business concerned, risk policies (tailored to revenue logics) that direct operations in accordance with the strategy. The risk policies include risk limits, threshold values and decision-making powers to be submitted for the approval of the competent body. Proposals for limits and threshold values must include grounds for concluding how the proposed metrics and level have been achieved. Limits and threshold values set a maximum limit on risk-taking. An escalation process is triggered if any deviation, or the clear threat of a deviation, is detected on the basis of a set limit or threshold value. The Risk Management function ensures that each revenue logic has detailed operating instructions in respect of risk-taking and risk management which, together with the risk policies, form an extensive, regulatory compliant control framework applicable to the function concerned. Whenever necessary, Risk Management prepares these instructions.
As far as possible, the instructions framework must simultaneously meet the following two conditions:
• The framework guides the business in strategy implementation, limits risk-taking according to risk appetite, and fosters prudent and careful practices.
• The framework enables the making of business decisions deviating from the RAS and specific risk policies, but only on strong grounds and to a limited extent. In such a case, the draft resolution must have been prepared with special care and reveal well-defined grounds for the deviations. The risk management guidelines must clearly reveal how such deviations are supervised by the appropriate body and what the responsibility of the supervisory body is. </t>
  </si>
  <si>
    <t>Key methods and models are also validated before their implementation. The functioning of the models is monitored after their implementation. 
OP Financial Group uses its own internally developed models (internal models) for risk measurement, capital need assessment, contract and service pricing, and the determination of values used in accounting. The models take account of their compatibility with OP Financial Group’s business model, risk appetite and risk profile. The Group and its companies share the related key parameters and assumptions. 
OP Financial Group uses stress tests to assess how various serious, albeit potential, situations calibrated on a historical basis, and those differing from the assumptions of risk models, may affect the liquidity, risk profile, profitability and capital adequacy of the Group and/or its companies. Stress tests assess the effect of both individual stress factors and the joint effect of multiple variables acting simultaneously. In stress testing, the Group utilises reverse stress tests, in addition to various sensitivity and scenario analyses. Stress tests support and supplement the whole picture given by other risk measurement methods of OP Financial Group’s overall risk profile and challenge the adequacy of economic and solvency capital. Stress tests aim to cover all risk types identified as significant in the Risk Appetite Statement. 
When the above infrastructure is in place, it will provide a basis for daily operational risk management for businesses (customer and transaction-level risk identification, analysis and pricing, and ongoing customer monitoring) and for internal operational control. 
In general, the risk management methods and models must be in line with the methods used in the pricing of each business and those used in performance measurement to enable analysis of the balance between profit and loss, risks and capital.
The Risk Management function is involved in the preparation of the remuneration principles, remuneration policy and remuneration schemes, and in the determination of supervisory practices related to remuneration processes. In practice, this means participation in e.g. the risk manager designation process, determination of bonus pools, the setting of risk-adjusted performance indicators, and the specification of proactive risk adjustments.
Customer transactions arising from service involve risks borne by OP Financial Group that are managed at portfolio level within revenue logics. Portfolio-level exposures are authorised clearly and they are described in risk policies or other instructions. If no person in charge can be found for risks arising from certain operations, such operations are not principally carried out. The starting point is that responsibility for risk can be assigned only to a function which can use various measures to affect the risk level. The outsourcing of functions is aimed at improving the achievement of OP Financial Group’s strategic and operational goals and competitiveness. An external service provider must have practices consistent with OP Financial Group’s core values and responsible practices.</t>
  </si>
  <si>
    <t xml:space="preserve">In an extensive risk identification process conducted at least once a year, Risk Management, representatives of the businesses concerned and other internal stakeholders assess risks that are or may have a direct, short-term effect on OP Financial Group’s business and/or have a longer-term impact on its business environment and thereby OP Financial Group’s business. This also involves identifying and assessing concentration risks within individual types of risk and cumulative Group-level risks and risk concentrations. In doing so, particular attention must be paid to changes in mutual dependencies. Based on the identification process, Risk Management maintains a list of identified risks and their underlying factors. Based on the results of the risk identification process, Risk Management annually presents OP Financial Group’s most significant risks in its Risk Appetite Statement to Board of Directors for decision and to the Supervisory Council for confirmation. The results of the risk identification process are also used in the preparation of risk policies when specifying risk management principles, measures, objectives and limits based on risk-bearing capacity and risk appetite. The results are also used to maintain the economic capital requirement and stress testing framework.
In addition to the current status, each assessment of a revenue logic’s risk profile projects sufficiently far back in time and provides future scenarios, particularly in the assessment of direct and indirect concentrations and risk dependencies.
Risk Management determines the risk scorecards suitable for each function and analysing, quantifying, limiting and monitoring each function’s risk. The methods and models used in risk measurement and the related needs for data are described and documented extensively and are implemented in such a way that various risks can be made consistent within OP Financial Group, to be comparable in terms of capital and liquidity needs. </t>
  </si>
  <si>
    <t xml:space="preserve">Remuneration in OP Financial Group is based on the five principles shown below. The principles are permanent targets that control all remuneration in OP Financial Group.
1. Remuneration attracts, encourages and motivates 
Encouraging and motivating skilled and capable employees is central to OP Financial Group’s and its customers’ continuous and long-term success. The principle is to reward for excellent performance, which is reflected in the development of fixed pay and in the variable remuneration amount.
2. Remuneration is in line with OP Financial Group’s core values, mission and strategy, and it contributes to their implementation
Remuneration schemes reward employees for the right things on a timely basis and contribute to the achievement of targets relevant to OP Financial Group. The performance appraisal criteria that form the basis of remuneration and the variable remuneration metrics are in line with OP Financial Group’s core values, mission, and targets. One key aspect is the equality of remuneration between age groups and gender, based on job grades. Remuneration forms a whole that includes fixed and variable remuneration and benefits, and benefits provided by the employer.  
3. Rewarding for excellent performance
The performance review takes into account both quantitative metrics and qualitative factors. This means that the performance review is not only based on achieving set targets, but also on whether the person has acted in accordance with OP Financial Group’s core values and corporate culture, valid regulation, internal guidelines, and risk management principles. 
4. Remuneration is competitive as a whole
The competitiveness of remuneration is evaluated in terms of total remuneration. This includes the pay in cash, benefits and variable remuneration. </t>
  </si>
  <si>
    <t>5. Remuneration schemes comply with regulation, takes account of responsibility issues and sustainability risks, and do not encourage excessive risk-taking
Remuneration in OP Financial Group complies with regulation valid at each given time, encourages responsibility and it meets official requirements. Remuneration does not encourage unnecessary risk-taking or actions that are against the client’s best interests. 
In addition to the terms and conditions of remuneration schemes, regulatory compliance is ensured through the cooperation of businesses, Compliance, Risk Management and Internal Audit. The Risk Management function is involved in the preparation of the remuneration principles, remuneration policy and remuneration schemes, and in the determination of supervisory practices related to remuneration processes. Compliance and Internal Audit, for its part, annually assess the remuneration scheme. Remuneration regulatory compliance takes account of, for example, the following matters:
• Determination of the remuneration schemes, monitoring of the actuals and acceptance and payment of bonuses must be performed independent of the person.
• Bonuses earned by a person in charge of control duties may not depend on the financial performance of the business unit they control.
• A remuneration scheme may not encourage those covered by the scheme to act against the client’s best interests.
• Targets set for the scheme must be in harmony with the Risk Appetite Framework and promote the risk-based approach.
• The remuneration scheme must be consistent with considering sustainability risks.
Remuneration may not in any respects lead to a situation that could jeopardise the general reliability of remuneration schemes or the entire company’s reputation. 
The Remuneration Guidelines are annually considered by OP Cooperative’s Board of Directors on the basis of a proposal by the Remuneration Committee of the Board of Directors. OP Cooperative’s Board of Directors presents OP Financial Group’s remuneration principles (topics 1-5 as set above) to OP Cooperative’s Supervisory Council for approval. The Responsibility and Remuneration Unit of OP Cooperative’s Supervisory Council assists the Supervisory Council in its consideration of OP Financial Group’s remuneration principles.
Financial remuneration includes the following components:
• Pay
• Employee benefits
• Variable remuneration
• Supplementary pension (only for some employee groups)
Variable remuneration comprises a performance-based bonus, spot bonus, retention bonus, guaranteed variable remuneration and the personnel fund. Variable remuneration equals a maximum of 100% of a person’s fixed annual earnings.</t>
  </si>
  <si>
    <t>The Board of Directors confirms that OP Amalgamation’s Pillar III disclosures have been disclosed in compliance with Part 8 of the CRR and the related EBA guidelines and the disclosures have been prepared applying the principles of capital adequacy disclosure adopted by OP Cooperative’s Board of Directors in 2023. The principles define methods used to verify the accuracy of information to be disclosed and the assessment of the materiality of the information.</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</si>
  <si>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</si>
  <si>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</si>
  <si>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</si>
  <si>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</si>
  <si>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 xml:space="preserve">• Division of responsibilities: Senior management decides on how risk-taking responsibilities are divided. The Group defines what risks different revenue logics can take and any potential elaborations on what risks can be taken by legal entities and various functions within these revenue logics. Principles and decisions on the division of responsibilities between company roles prevent uncontrolled risk accumulation by ensuring that risks are diversified.
• Governance structures provide the basis on which key principles guide operations and the related policies, and operating instructions are appropriately prepared and resolved. In addition, governance structures provide a basis for proper assessment and supervision of the quality, scope and complexity of each activity by expert, business-independent parties, in addition to the business’s own monitoring.
• The central cooperative’s Board of Directors is the most important decision-making body for risk management tasks. In addition, the central cooperative’s Supervisory Council confirms decisions by the Board of Directors that apply to OP Financial Group’s risk appetite. The Risk Committee of the Board of Directors assists the Board in performing duties related to risk-taking and risk management. The Committee has no independent decision-making powers. Based on the decision by the President and Group Chief Executive Officer, the Executive Management Team has set up a Risk Management Committee, Steering and Compliance Committee and Banking ALM Committee that approve instructions and policy descriptions specifying the Risk Appetite Statement and the Risk Appetite Framework. Entities’ risk management-related tasks are described in more detail in the entities’ charters. OP Financial Group’s Corporate Governance Statement provides more detailed information OP Financial Group’s corporate governance.
• Senior management must ensure the maintenance and development of sufficient resourcing and expertise for the monitoring functions of the first, second and third line of defence.
Liquidity management and control within the amalgamation
Liquidity regulation as such is not applied to the amalgamation’s companies. However, with the ECB’s permission, the central cooperative may give member banks special permission to deviate from the liquidity regulation. As the central institution of the amalgamation of cooperative banks, OP Cooperative has granted its member credit institutions special permission, under the Act on the Amalgamation of Deposit Banks. Pursuant to the Act, the liquidity requirements set for credit institutions mentioned in Part VI of the EU Capital Requirements Regulation are not applied to OP Cooperative’s member credit institutions. Liquidity based on the regulation is subject to supervision and reporting at the level of the cooperative banks’ amalgamation. To fulfil the prerequisite for granting special permission, the central cooperative gives the amalgamation’s companies instructions on the risk management needed to secure liquidity and meet other qualitative requirements, and supervises compliance with these instructions. 
</t>
  </si>
  <si>
    <t>Senior management is responsible for arranging the management of interest rate risks in the banking book as part of OP Financial Group’s banking activities, in line with the interest rate risk management strategy and grounded, stable and documented practices. Such methods must ensure that realisation of interest rate risk in the banking book (IRRBB) remains at Group level and within the limits set for each bank, and that the IRRBB is compliant with regulations. 
Other market risks associated with revenue logic arising from banking through the balance sheet are chiefly due to the management of OP Financial Group’s liquidity buffer and OP Corporate Bank’s portfolio of bonds. OP Corporate Bank’s Group Treasury manages OP Financial Group’s banking liquidity buffer.
The liquidity buffer portfolio is monitored and managed using market risk management methods: 
• The Banking risk policy determines the risk measurement methods and risk-taking limits, as well as other restrictions. 
• An investment plan is prepared for the investment portfolio, describing business models, the goals of investment activities and the principles of portfolio management. OP Corporate Bank’s Board of Directors approves the investment plan. 
• The Group ensures sufficient portfolio diversification by means of restrictions by issuer. 
In addition, OP Corporate Bank invests in corporate bonds. OP Corporate Bank’s bond portfolio is OP Corporate Bank’s equivalent to a lending business. 
The following methods are used to manage and monitor OP Corporate Bank’s bond portfolio:
• The banking risk policy determines the risk measurement methods and risk-taking limits, and other restrictions. 
• An investment plan is prepared for the portfolio, describing the goals of investment activities and the principles of portfolio management. 
• Investment decisions for the portfolio comply with OP Corporate Bank’s corporate responsibility principles.</t>
  </si>
  <si>
    <t>The risk management process is a whole which involves all tasks that help OP Financial Group to ensure that the following risk management objectives are achieved:
• Business processes provide a solid foundation for high-quality customer service, but are also cost-efficient, reliable, regulatory compliant and, whenever necessary, quickly restorable to working order. In addition, these processes generate all information needed for the performance of tasks in key functions (customer relationship management, sales, risk management, finances and regulatory reporting), in functional analysis, and in management reporting. Furthermore, the management of this information has been duly organised.
• Businesses strike a balance between earnings, risks, capital and the liquidity buffer, and cumulative risks at OP Financial Group’s level can be identified and managed e.g. through principles on the division of responsibilities.
• The capital adequacy and liquidity of the business units of OP Financial Group and the entire Group are at a level that OP Financial Group can make all its business decisions completely independently. Neither OP Financial Group nor its companies have other commitments that would prevent them from carrying out strategy-based measures for a prolonged period. OP Financial Group also has the operational flexibility required to adjust its processes rapidly enough to achieve its strategic goals and targets.
• No internal or external party questions the validity of OP Financial Group’s joint and several liability.
Once the above risk management objectives have been achieved, OP Financial Group’s businesses can implement their strategy without significant hindrances from internal or external factors. This is how OP Financial Group’s risk management processes support for their part the implementation of OP Financial Group’s strategy and related monitoring.</t>
  </si>
  <si>
    <t xml:space="preserve">The performance appraisal criteria that form the basis of remuneration and the variable remuneration metrics are in line with OP Financial Group’s core values, mission and targets. The key objective of these criteria is to support OP Financial Group’s strategy, financial targets, development of personnel and value to OP Financial Group’s customers.
Performance-based bonus
Variable remuneration is based on an assessment of how the person/team, business unit, company or the Group has performed. On an employee’s level, the performance is reviewed based on individual scorecard including targets / metrics derived from OP Financial Group’s strategies and annual targets, and the annual plans of business segments and centres of excellence. These annual plans are used to adjust implementation of the strategy during the calendar year and must take account of the principles for variable remuneration.
Minimum, target and maximum performance levels are defined for all metrics. Performance exceeding the minimum level entitles to remuneration (bonus at the minimum level is 10% of the target bonus). Performance at the target level enables distributing the target bonus (bonus 100% of the target bonus). Performance exceeding the target level enables bonus above the target bonus (if performance is at or above the maximum level, bonus is 200% i.e., maximum bonus)
Final amount of performance-based bonus for individual is based on an evaluation of individual’s performance (meeting targets), employing entity’s financial performance and possible earnings factor (based on the company’s key financial or strategy figures, or a combination of the two) and outcome of individual’s qualitative review during the earning period. Maximum amount of performance-based bonus is based on employee’s job grade. Earnings factor set by the employing entity may increase the maximum amount of individual’s job-grade-based bonus, yet the total amount of individual’s variable remuneration may not exceed 100% of employee’s fixed remuneration per annum.
On a company level, bonus payouts must be justifiable based on the company’s financial success, compliance with internal guidelines and external regulations, and operation in accordance with the Risk Appetite Statement and Risk Appetite Framework.
OP Cooperative’s board of directors decides on any reduction of bonuses earned if the financial statements for the performance year show that
• OP Financial Group’s LCR is 100 – 110% or
• OP Financial Group’s CET1 ratio is the CET1 MDA – CET1 MDA +2%.
Earned bonus will not be paid if the financial statements for the performance year show that
• OP Financial Group’s Liquidity Coverage Ratio (LCR) is less than 100% or
• OP Financial Group’s CET1 ratio is less than CET1 MDA.
In addition, earned bonus will not be paid if
• the OP cooperative bank in question made a loss
• the earnings before tax of a central cooperative company, were negative
The aforementioned financial criteria apply to performance-based bonus, retention bonus and guaranteed variable remuneration.
Before confirming the payment of deferred bonuses, the company’s board of directors assesses the bonus payment criteria in accordance with OP Financial Group’s remuneration policy’s terms for cancellation of earned bonuses and clawback of paid bonuses. 
The amount of deferred bonuses will be decreased by 1/3, if
• OP Financial Group’s return on equity (ROE) is under -5.0% or
• OP Financial Group’s non-performing exposure (NPE) ratio is over 5.0% in the financial statements preceding the year of the deferred bonus’s payment.
If both the aforementioned ROE and NPE thresholds are breached, the bonus will be decreased by 2/3. 
Deferred bonuses will not be paid if OP Financial Group’s CET1 ratio is less than the CET1 MDA in the financial statements preceding the year of the deferred bonus’s payment.
Personnel fund
The personnel fund has Group-level targets, which are common to all employees. OP Cooperative’s Board of Directors annually decides on the targets. The profit-based bonus accounts for a maximum of 3% of the total salaries of the personnel fund members. The personnel fund profit-based bonus is taken into account in the total amount of the variable remuneration for the payout year. In 2023 the targets for personnel fund contribution by the employer were linked to OP Financial Group’s cost/income ratio and net growth of cross-product metric eligible customers.
Criteria used to determine the balance between different types of instruments
In case of deferral and dividing the variable remuneration into instrument portions, half of variable remuneration is paid in non-monetary form (instruments), which is subject to the retention period of 12 months. OP Cooperative’s board of directors decides on the instruments used for the payment of non-monetary bonus. Instruments applied in OP Financial Group’s variable remuneration are synthetic reference instruments linked to 
a) Profit Shares and an instrument determined using a factor based on OP Financial Group’s CET1 ratio, return on equity, and non-performing exposures (Profit Shares are an investment, as referred to in the Co-operatives Act (421/2013 plus amendments), in an OP cooperative bank’s equity capital, with no preference in the case of insolvency proceedings)
or
b) reference instrument tied to the performance of the OP-Private Strategy 50 A (growth) Fund (OP-Private Strategy 50 Fund)
In relation to reference instrument tied to the performance of OP-Private Strategy 50 Fund, the reference instrument’s performance is annually determined by the average value of prices for the first three weeks of March.
Variable remuneration is paid as cash award or award linked to the above-mentioned synthetic instruments (points a) and b)). Statutory deferral periods are applied in the payout process of variable remuneration of the identified staff.
</t>
  </si>
  <si>
    <t>OP Financial Group applies in its' variable remuneration deferral and payment as instruments as indicated in section f). OP Financial Group has benefited from the exception established in Article 94, Section 3 b), of Directive 2013/36/EU. In 2023 pay outs, the deferral of variable remuneration and payment as instrument have not been applied to 234 MRTs, whose total remuneration in 2023 has been EUR 32.7 M€ (fixed remuneration EUR 27.3 M€, variable remuneration EUR 5.4 M€).</t>
  </si>
  <si>
    <t>The Board of Directors of OP Cooperative monitors the impact of climate and environmental factors, as well as other risk factors, on our risk exposure. All business units and centres of excellence integrate perspectives related to climate and environmental risks in OP Financial Group’s functions and processes. Such integration is supported by Risk Management and the Group ESG and Corporate Responsibility units.
The Board of Directors supervises the management of climate and environmental matters by determining OP Financial Group’s strategic priorities and indicators and policies subject to monitoring, including those related to climate and environmental risks. In addition, the Board of Directors regularly processes ESG matters, that is to say, matters related to climate and the environment, people and communities, as well as corporate governance.
OP Financial Group has an ESG Committee appointed by the Executive Management Team and tasked with supporting the management of ESG and other sustainability and corporate responsibility matters. The ESG Committee monitors, controls and reports on the implementation of the sustainability programme, prepares Group-level policy priorities and monitors sustainability and corporate responsibility regulation. In addition, the ESG Committee ensures the high-quality implementation of ESG matters in compliance with regulation, orders issued by the authorities, decisions and principles approved by the Executive Management Team, Board of Directors and Supervisory Council, and the expectations of customers and other stakeholders.</t>
  </si>
  <si>
    <r>
      <t xml:space="preserve">The Board of Directors comprises the incumbent President and Group Chief Executive Officer and 9–13 other members appointed by the Supervisory Council. At least four Board members must be independent of the central cooperative and of other Group companies.
</t>
    </r>
    <r>
      <rPr>
        <sz val="9"/>
        <color rgb="FFFF0000"/>
        <rFont val="Calibri"/>
        <family val="2"/>
      </rPr>
      <t xml:space="preserve">
</t>
    </r>
    <r>
      <rPr>
        <sz val="9"/>
        <rFont val="Calibri"/>
        <family val="2"/>
      </rPr>
      <t>In 2023, the Board of Directors consisted of the following members:</t>
    </r>
    <r>
      <rPr>
        <sz val="9"/>
        <color rgb="FFFF0000"/>
        <rFont val="Calibri"/>
        <family val="2"/>
      </rPr>
      <t xml:space="preserve">
</t>
    </r>
    <r>
      <rPr>
        <sz val="9"/>
        <rFont val="Calibri"/>
        <family val="2"/>
      </rPr>
      <t xml:space="preserve">
Jaakko Pehkonen, b. 1960
Chair of the Board from 1 January 2020
M.Sc. (Econ. &amp; Bus. Adm.), D.Sc. (Econ. &amp; Bus. Adm.), rahoitusneuvos (Finnish honorary title)
Relevant experience:
University of Jyväskylä 1998: Professor of Economics 1998–
University of Jyväskylä 1998: First Vice Rector 2010–2012
University of Jyväskylä 1998: Dean, School of Business and Economics, 1999–2008
Other relevant positions:
OP Financial Group Research Foundation: Chair of the Board of Directors 2013–2019, Member of the Board of Directors 2009–
EduCluster Finland: member of the Board of Directors 2018–, Vice Chair of the Board of Directors 2019–2023, Chair of the Board of Directors 2023– 
OP Cooperative: Chair of the Supervisory Board 2013–2019, Member/Vice Chair of the Supervisory Board 2008–2012
OP Keski-Suomi: Chair of the Board of Directors 2014–2019, Member/Vice Chair of the Board of Directors 2008–2014
</t>
    </r>
  </si>
  <si>
    <t>iii) OP Group conducts regular information on security and cyber risk assessments, the Data balance sheet is published annually.</t>
  </si>
  <si>
    <t xml:space="preserve">This template will disclose information on exposures that are exposed to chronic and acute climate change hazards. Physical risk analysis is conducted for each industry in Finland and based on multiple data sources including NOAA, Aqueduct and World Bank. The result of the analysis depends on the industry in which the customer operates, and whether the analysis indicates if the industry in question faces physical risks in Finland. For this reporting period analysis was done for Finnish companies as this covers around 95% of the exposures. All risks have not necessarily been identified and the risk analysis will be improved specifically for corporate groups and multinational companies.​ </t>
  </si>
  <si>
    <t xml:space="preserve">GHG emissions will be integrated in the Pillar III reporting on 30 June 2024 and are not yet reported in this template. Estimated GHG emissions are now reported in the OP Financial Group Annual Review and calculations follow the Partnership for Carbon Accounting Financials (PCAF) that is an interpretation of the GHG Protocol for the financial sector. </t>
  </si>
  <si>
    <t xml:space="preserve">Governance structures provide the basis on which key principles guide operations and the related policies, and operating instructions are appropriately prepared and resolved. In addition, governance structures provide a basis for proper assessment and supervision of the quality, scope and complexity of each activity by expert, business-independent parties, in addition to the business’s own monitoring.
• The central cooperative’s Board of Directors is the most important decision-making body for risk management tasks. In addition, the central cooperative’s Supervisory Council confirms decisions by the Board of Directors that apply to OP Financial Group’s risk appetite. The Risk Committee of the Board of Directors assists the Board in performing duties related to risk-taking and risk management. The Committee has no independent decision-making powers. Based on the decision by the President and Group Chief Executive Officer, the Executive Management Team has set up a Risk Management Committee, Steering and Compliance Committee and Banking ALM Committee that approve instructions and policy descriptions specifying the Risk Appetite Statement and the Risk Appetite Framework. OP Financial Group’s Corporate Governance Statement provides more detailed information OP Financial Group’s corporate governance.
• Senior management ensures the maintenance and development of sufficient resourcing and expertise for the monitoring functions of the first, second and third line of defence. 
</t>
  </si>
  <si>
    <t xml:space="preserve">The principles for the arrangement of OP Financial Group’s risk management set by OP Cooperative’s Board of Directors and prepared by OP Cooperative’s senior management are as follows:
• Strategy and RAS: In terms of risk-taking, senior management prepares business unit strategic choices that are based on OP Financial Group’s Risk Appetite Statement (RAS), confirmed by the central cooperative’s Supervisory Council. The Risk Appetite Statement outlines and gives grounds for what risks each business is ready to take and to what extent. Businesses are obliged to operate within the limits of these restrictions.
• Division of responsibilities: Senior management decides on how risk-taking responsibilities are divided. The Group defines what risks different revenue logics can take and any potential elaborations on what risks can be taken by legal entities and various functions within these revenue logics. Principles and decisions on the division of responsibilities between company roles prevent uncontrolled risk accumulation by ensuring that risks are diversified.
• Governance structures provide the basis on which key principles guide operations and the related policies, and operating instructions are appropriately prepared and resolved. In addition, governance structures provide a basis for proper assessment and supervision of the quality, scope and complexity of each activity by expert, business-independent parties, in addition to the business’s own monitoring.
• The central cooperative’s Board of Directors is the most important decision-making body for risk management tasks. In addition, the central cooperative’s Supervisory Council confirms decisions by the Board of Directors that apply to OP Financial Group’s risk appetite.
The Risk Committee of the Board of Directors assists the Board in performing duties related to risk-taking and risk management. The Committee has no independent decision-making powers. Based on the decision by the President and Group Chief Executive Officer, the Executive Management Team has set up a Risk Management Committee, Steering and Compliance Committee and Banking ALM Committee that approve instructions and policy descriptions specifying the Risk Appetite Statement and the Risk Appetite Framework. OP Financial Group’s Corporate Governance Statement provides more detailed information OP Financial Group’s corporate governance.
• Senior management ensures the maintenance and development of sufficient resourcing and expertise for the monitoring functions of the first, second and third line of defence. 
• RAF: The Risk Appetite Framework (RAF) defines the general strategic intents of the risk management process and specifies them by revenue logic. The guidelines set preconditions for how senior management organises the risk management process at OP Financial Group. 
• Joint and several liability: Control of joint and several liability between the central cooperative and member cooperative banks is based on the document, Principles of corporate governance as required under joint and several liability.
• Remuneration principles: OP Financial Group’s remuneration schemes are built in line with the Group’s mission, values and targets, while ensuring regulatory compliance. Remuneration must not incentivise unnecessary risk-taking or the taking of actions against the customer’s interests.  The same risk measurement methods are used in remuneration as in capital and liquidity adequacy assessment processes (ICAAP-ORSA-ILAAP). In addition, any risk adjustments to be made before remuneration must be based on other risk management metrics. If these metrics are adjusted as part of risk management processes, corresponding adjustments are made in remuneration.
• Internal control, good business practices and corporate security: Principles of internal control, good corporate governance and good business practices and corporate security also set preconditions for practices.
</t>
  </si>
  <si>
    <t xml:space="preserve">Governance structures provide the basis on which key principles guide operations and the related policies, and operating instructions are appropriately prepared and resolved. In addition, governance structures provide a basis for proper assessment and supervision of the quality, scope and complexity of each activity by expert, business-independent parties, in addition to the business’s own monitoring.
• The central cooperative’s Board of Directors is the most important decision-making body for risk management tasks. In addition, the central cooperative’s Supervisory Council confirms decisions by the Board of Directors that apply to OP Financial Group’s risk appetite. The Risk Committee of the Board of Directors assists the Board in performing duties related to risk-taking and risk management. The Committee has no independent decision-making powers. Based on the decision by the President and Group Chief Executive Officer, the Executive Management Team has set up a Risk Management Committee, Steering and Compliance Committee and Banking ALM Committee that approve instructions and policy descriptions specifying the Risk Appetite Statement and the Risk Appetite Framework. OP Financial Group’s Corporate Governance Statement provides more detailed information OP Financial Group’s corporate governance.
• Senior management ensures the maintenance and development of sufficient resourcing and expertise for the monitoring functions of the first, second and third line of defence. OP Cooperative’s Board of Directors affirms that the OP Financial Group’s Risk Appetite Statement guidelines, determined by OP Cooperative’s Board of Directors and confirmed by the Supervisory Council, clearly describe the bases and preconditions for OP Financial Group’s risk-taking. Further, the Board considers the quantitative limits for risk-taking, which the guidelines set, to be in line with the strategy. 
The Board of Directors also considers that, by means of the qualitative policies presented in the Risk Appetite Statement and limits, risk-taking capacity is allocated to businesses according to the Group’s strategy and risk appetite.
OP Cooperative’s Supervisory Council confirmed a number of limits for OP Financial Group for 2023, including the limits for capital adequacy, liquidity and risk appetite. The limits were used to ensure that OP Financial Group or any of its companies does not take excessive risks to endanger OP Financial Group’s or its company’s capital adequacy, profitability, liquidity and business continuity.  The table 2.3 shows OP Financial Group’s key limits and the actual values of risk-taking metrics based on the 31 December 2023 situation. Throughout the year, OP Financial Group’s business risk-taking remained within the limits approved by the Board of Directors and confirmed by the Supervisory Council. The qualitative principles and quantitative limits decided by the Board of Directors and confirmed by the Supervisory Council are supplemented and specified through other risk management instructions and more detailed risk policies applied by the businesses. These have been used to ensure that risk-taking at OP Financial Group is based on each business’s strategy, and that the company does not take excessive risks to endanger OP Financial Group’s or the Group companies’ capital adequacy, profitability, liquidity or business continuity.
Based on the Risk Management function’s reporting, senior management and the Board of Directors must be able to form a clear overview, by revenue logic, of earnings and consequential risks, operational process quality and threats to continuity, and capital and liquidity needs. They must also be able to combine this information with the picture expressed by the Finance function of business profitability, and the picture of strategic planning affecting future matters. To ensure prudential compliance, management reporting explains how observed phenomena will impact on risks and functions, and proposes the required further measures.
</t>
  </si>
  <si>
    <t>Risk Management also assesses whether the businesses’ strategic goals and choices are in line with the Risk Appetite Statement set by management, and other principles covering risk-taking and risk management.
In terms of risk-taking, senior management prepares business unit strategic choices that are based on OP Financial Group’s Risk Appetite Statement (RAS), confirmed by the central cooperative’s Supervisory Council. The Risk Appetite Statement outlines and gives grounds for what risks each business is ready to take and to what extent. Businesses are obliged to operate within the limits of these restrictions.
The Risk Management function prepares the RAS and RAF and, in cooperation with the business concerned, risk policies (tailored to revenue logics) that direct operations in accordance with the strategy. The risk policies include risk limits, threshold values and decision-making powers to be submitted for the approval of the competent body. Proposals for limits and threshold values include grounds for concluding how the proposed metrics and level have been achieved. Limits and threshold values set a maximum limit on risk-taking. An escalation process is triggered if any deviation, or the clear threat of a deviation, is detected on the basis of a set limit or threshold value. The Risk Management function ensures that each revenue logic has detailed operating instructions in respect of risk-taking and risk management which, together with the risk policies, form an extensive, regulatory compliant control framework applicable to the function concerned. Whenever necessary, Risk Management prepares these instructions.
The basic principle of OP Financial Group’s risk-taking is acknowledgement that OP Financial Group takes risks related to fulfilling its mission. In all operations, the Group emphasises moderation and careful preparation in risk taking. Risk-taking is directed and limited by means of principles and limits prepared by senior management and approved by OP Cooperative's Board of Directors.
Together with the Group’s strategy, OP Financial Group’s Risk Appetite Statement (RAS) creates the basis for target-setting by businesses, and this basis is binding on all OP Financial Group companies. The RAS forms the basis of guidelines (issued to member credit institutions by OP Financial Group’s central cooperative) on securing liquidity and capital adequacy.</t>
  </si>
  <si>
    <r>
      <t xml:space="preserve">OP Financial Group uses stress tests to assess how various serious, albeit potential, situations calibrated on a historical basis, and those differing from the assumptions of risk models, may affect the liquidity, risk profile, profitability and capital adequacy of the Group and/or its companies. Stress tests assess the effect of both individual stress factors and the joint effect of multiple variables acting simultaneously. In stress testing, the Group utilises reverse stress tests, in addition to various sensitivity and scenario analyses. Stress tests support and supplement the whole picture given by other risk measurement methods of OP Financial Group’s overall risk profile and challenge the adequacy of economic and solvency capital. Stress tests cover all risk types identified as significant in the Risk Appetite Statement.
</t>
    </r>
    <r>
      <rPr>
        <b/>
        <sz val="9"/>
        <rFont val="Calibri"/>
        <family val="2"/>
      </rPr>
      <t>Credit risk stress testing</t>
    </r>
    <r>
      <rPr>
        <sz val="9"/>
        <rFont val="Calibri"/>
        <family val="2"/>
      </rPr>
      <t xml:space="preserve">
Credit risk stress testing methods are developed in such a manner that impact analyses of macro shocks lead to concrete conclusions about developments in the financial situation of customer companies (including EBITDA and equity ratio), while taking account of climate and environmental factors such as energy consumption. In addition, customer_x0002_specific sensitivity analyses are performed based on the customer’s income statement and the location of collateral property. This enables recalculation of customer companies’ credit rating and reporting – based on a customer-specific analysis – on how stress impacts on the Group’s corporate loan portfolio. It also complements assessment of the economic capital requirement and the assessment of the collateral eligibility of receivables, while taking account of the impact of climate and environmental change.
</t>
    </r>
    <r>
      <rPr>
        <b/>
        <sz val="9"/>
        <rFont val="Calibri"/>
        <family val="2"/>
      </rPr>
      <t xml:space="preserve">Liquidity stress testing
</t>
    </r>
    <r>
      <rPr>
        <sz val="9"/>
        <rFont val="Calibri"/>
        <family val="2"/>
      </rPr>
      <t xml:space="preserve">The adequacy of OP Financial Group’s liquidity buffer and buffer items is assessed through various scenarios. OP Financial Group-specific and market-specific scenarios, as well as their combination, are used as stress scenarios. The scenarios must cover both short- and long-term stress conditions. When measuring member bank-specific structural funding risk, the liquidity requirement based on the regulatory stress scenario is counted as a deposit in Treasury on a bank-specific basis. A reverse stress test is used in connection with the Group’s Recovery Plan. Senior management confirms the scenarios to be used, use and reporting of stress test results. </t>
    </r>
  </si>
  <si>
    <t>Credit and counterparty credit risks are managed by applying customer-specific limits and for specific rating grades .
OP Financial Group’s risk management and compliance are based on the principle of three lines of defence. The first line of defence comprises business lines, the second line of defence comprises the Risk Management function and Compliance independent of the business lines/divisions and the third line of defence comprises Internal Audit. Each line of defence has its own role in performing the risk management process efficiently. 
At OP Financial Group, the first line and the second line of defence in risk management cooperate on an ongoing basis. This is to ensure that all expertise needed to develop and manage operations is in use in advance. The lines of defence build the risk management process together where the special features of OP Financial Group’s business are taken into consideration. Responsibilities of the first and second lines of defence have been clearly divided. The Risk Management function prepares the RAS and RAF and, in cooperation with the business concerned, risk policies (tailored to revenue logics) that direct operations in accordance with the strategy. The risk policies include risk limits, threshold values and decision-making powers to be submitted for the approval of the competent body. Proposals for limits and threshold values must include grounds for concluding how the proposed metrics and level have been achieved. Limits and threshold values set a maximum limit on risk-taking. An escalation process is triggered if any deviation, or the clear threat of a deviation, is detected on the basis of a set limit or threshold value. The Risk Management function ensures that each revenue logic has detailed operating instructions in respect of risk-taking and risk management which, together with the risk policies, form an extensive, regulatory compliant control framework applicable to the function concerned. Whenever necessary, Risk Management prepares these instructions.
As far as possible, the instructions framework must simultaneously meet the following two conditions:
• The framework guides the business in strategy implementation, limits risk-taking according to risk appetite, and fosters prudent and careful practices.
• The framework enables the making of business decisions deviating from the RAS and specific risk policies, but only on strong grounds and to a limited extent. In such a case, the draft resolution must have been prepared with special care and reveal well-defined grounds for the deviations. The risk management guidelines must clearly reveal how such deviations are supervised by the appropriate body and what the responsibility of the supervisory body is. 
In an extensive risk identification process conducted at least once a year, Risk Management, representatives of the businesses concerned and other internal stakeholders assess risks that are or may have a direct, short-term effect on OP Financial Group’s business and/or have a longer-term impact on its business environment and thereby OP Financial Group’s business. This also involves identifying and assessing concentration risks within individual types of risk and cumulative Group-level risks and risk concentrations. In doing so, particular attention is paid to changes in mutual dependencies. Based on the identification process, Risk Management maintains a list of identified risks and their underlying factors. Based on the results of the risk identification process, Risk Management annually presents OP Financial Group’s most significant risks in its Risk Appetite Statement to Board of Directors for decision and to the Supervisory Council for confirmation. The results of the risk identification process are also used in the preparation of risk policies when specifying risk management principles, measures, objectives and limits based on risk-bearing capacity and risk appetite. The results are also used to maintain the economic capital requirement and stress testing framework.
In addition to the current status, each assessment of a revenue logic’s risk profile projects sufficiently far back in time and provides future scenarios, particularly in the assessment of direct and indirect concentrations and risk dependencies.
Risk Management determines the risk scorecards suitable for each function and analysing, quantifying, limiting and monitoring each function’s risk. The methods and models used in risk measurement and the related needs for data are described and documented extensively and are implemented in such a way that various risks can be made consistent within OP Financial Group, to be comparable in terms of capital and liquidity needs. 
Key methods and models are also validated before their implementation. The functioning of the models is monitored after their implementation. 
OP Financial Group uses its own internally developed models (internal models) for risk measurement, capital need assessment, contract and service pricing, and the determination of values used in accounting. The models take account of their compatibility with OP Financial Group’s business model, risk appetite and risk profile. The Group and its companies share the related key parameters and assumptions. 
OP Financial Group uses stress tests to assess how various serious, albeit potential, situations calibrated on a historical basis, and those differing from the assumptions of risk models, may affect the liquidity, risk profile, profitability and capital adequacy of the Group and/or its companies. Stress tests assess the effect of both individual stress factors and the joint effect of multiple variables acting simultaneously. In stress testing, the Group utilises reverse stress tests, in addition to various sensitivity and scenario analyses. Stress tests support and supplement the whole picture given by other risk measurement methods of OP Financial Group’s overall risk profile and challenge the adequacy of economic and solvency capital. Stress tests cover all risk types identified as significant in the Risk Appetite Statement. 
When the above infrastructure is in place, it will provide a basis for daily operational risk management for businesses (customer and transaction-level risk identification, analysis and pricing, and ongoing customer monitoring) and for internal operational control. 
In general, the risk management methods and models are in line with the methods used in the pricing of each business and those used in performance measurement to enable analysis of the balance between profit and loss, risks and capital.
The Risk Management function is involved in the preparation of the remuneration principles, remuneration policy and remuneration schemes, and in the determination of supervisory practices related to remuneration processes. In practice, this means participation in e.g. the risk manager designation process, determination of bonus pools, the setting of risk-adjusted performance indicators, and the specification of proactive risk adjustments.
Customer transactions arising from service involve risks borne by OP Financial Group that are managed at portfolio level within revenue logics. Portfolio-level exposures are authorised clearly and they are described in risk policies or other instructions. If no person in charge can be found for risks arising from certain operations, such operations are not principally carried out. The starting point is that responsibility for risk can be assigned only to a function which can use various measures to affect the risk level. The outsourcing of functions is aimed at improving the achievement of OP Financial Group’s strategic and operational goals and competitiveness. An external service provider must have practices consistent with OP Financial Group’s core values and responsible practices.</t>
  </si>
  <si>
    <t>Capital management includes strategic decisions on the use of risk-taking capacity in the form of capital for risk-taking by the business, on the selected confidence level in respect of the management buffer’s sufficiency, and on the elements included in capital. Capital management also involves the allocation of internal capital to revenue logics in accordance with the Group strategy and risk appetite. 
Regarding capital management, OP Financial Group first decides how much risk-taking capacity OP Financial Group will allocate to business activities, and what portion will be left as a management buffer. This is expressed as the ratio of internally assessed capital need (economic capital) to actual available capital (internal capital). In OP Financial Group, this ratio is determined at least at Group level and by revenue logic. We set a risk-taking limit for the ratio to ensure operational continuity, even during crises. Economic capital measures the probable loss due to risk taking, based on a level of probability set internally and assuming that the business environment will more or less follow historical trends. It therefore presents OP Financial Group’s best estimate of how much capital is needed to cover each risk and function. Defined in this way, economic capital arranges functions and their risks in order of size. Because the world can change, OP Financial Group also uses scenarios to estimate future financial results. These scenarios and economic capital give us an idea of how to capitalise our various businesses and OP Financial Group.
The capital available, capital needs and the ratio between the two are monitored and controlled through concepts and calculation methods defined by the relevant authorities at both Group and company level.
Another capital management policy concerns capital structure. Most internal capital is available to the Group and its companies immediately and without restrictions to cover losses – no mitigating terms can be applied to the stability of such capital. Most of OP Financial Group’s capital consists of Tier 1 capital, because its management is primarily based on the maintenance of a strong Common Equity Tier 1 ratio (CET1). Capital can be supplemented with subordinated debts that cannot be regarded as fulfilling the conditions for CET1 capital, but which can be used to fulfil other regulatory requirements and that cover losses as specified in their terms and conditions.
The third stage of capital management involves the allocation of internal capital to revenue logics in accordance with the Group strategy and risk appetite. When making allocation decisions, account is taken of the long-term strategy, customers’ needs, the expected and sought-after result of an activity, and any changes that affect it.
OP Cooperative’s Board of Directors approves OP Financial Group’s capital adequacy and liquidity assessment processes, i.e. Internal Capital Adequacy Assessment Process (ICAAP), Own Risk and Solvency Assessment (ORSA) and Internal Liquidity Adequacy Assessment Process (ILAAP), as part of OP Financial Group’s Risk Appetite Framework (RAF). In its quarterly risk analysis, the Risk Management function reports to the management on change drivers in the business environment, on OP Financial Group’s risks, and on capital and liquidity adequacy. OP Financial Group’s ICAAP, ORSA and ILAAP assessments are mainly based on the continuous analysis by risk management. Assessment of procedures’ coverage (qualitative assessment) is focused on different themes in each quarterly report, whereas an overall assessment of capital and liquidity adequacy – with conclusions and possible proposals – is performed each quarter. A quality assessment (QA) evaluates whether reliable results are obtained from the models, methods and assumptions applied, and whether such results are still relevant in light of the current situation and future developments. QA focuses on compliance with OP Financial Group’s risk management guidelines and supervisory regulations.
With the help of Risk Management, the Risk Committee of the Board of Directors prepares statements on capital adequacy (CAS, Capital Adequacy Statement) and liquidity adequacy (LAS, Liquidity Adequacy Statement), and a management assessment of capital adequacy (ORSA). After approval by the Board of Directors, Risk Management sends the statements to the ECB and the management assessment to the Finnish Financial Supervisory Authority as a combined report, the Statement on OP Financial Group’s capital adequacy and management’s risk and capital adequacy statement.
OP Financial Group prepares a capital plan, which is subject to the approval of OP Cooperative’s Board of Directors and covers both the internal perspective and regulatory requirements in relation to capital adequacy management and resolution. It includes grounds for selections made and such grounds accord with the strategy and OP Financial Group's Risk Appetite Framework.</t>
  </si>
  <si>
    <t>OP Financial Group manages its credit risk through the Group-level guidelines and principles and quantitative risk limits. These are specified in Banking risk-taking policy lines, limits and threshold values, qualitative and quantitative targets, as well principles governing customer selection, collateral and covenants. Quantitative and qualitative target levels balance out the business targets and moderate risk appetite. Limits and threshold values set maximum limits for risk-taking. These help to ensure sufficient diversification of the loan portfolio, while avoiding the emergence of overly large risk concentrations.
Credit risk management is based on careful customer selection, active customer relationship management, good knowledge of customers, strong professional skills and comprehensive documentation. The day-to-day credit process and its effectiveness play a key role in the management of credit risks. Credit risk is also managed through selection of the range of products and product terms and conditions. Risk associated with new lending is managed through well thought-out customer selection and the avoidance of risk concentrations. In addition, techniques are used to reduce credit risks (collateral and guarantees) and active use is made of covenants. Managing risk associated with the loan portfolio is based on good customer relationship management and the proactive and consistent management of problem situations.
All credit risk decisions are made on a business-specific basis. Decision-making is guided by OP Financial Group’s Risk Appetite Statement (RAS) and the target risk profile specified in the risk policy. Decisions that deviate from the target risk profile specified in the risk policy are explained on a broader basis. The central cooperative’s Risk Management assesses compliance of the most significant financing projects with the risk policy and provides the managements of OP Financial Group and Group banking entities with a situational picture of compliance with the risk policy.</t>
  </si>
  <si>
    <t>Gross carrying amount (million EUR) *</t>
  </si>
  <si>
    <t>Information in table 5.8 has been amended on 25st March 2024 following their initial disclosure</t>
  </si>
  <si>
    <t>* Information has been amended on 25st March 2024 following their initial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</si>
</sst>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
    <numFmt numFmtId="166" formatCode="#,##0.00000,,"/>
    <numFmt numFmtId="167" formatCode="#,##0.00000000,,"/>
    <numFmt numFmtId="168" formatCode="#,##0.00,,"/>
    <numFmt numFmtId="169" formatCode="0.00000\ %"/>
    <numFmt numFmtId="170" formatCode="#,##0.000000,,"/>
    <numFmt numFmtId="171" formatCode="#,##0.00000000"/>
    <numFmt numFmtId="172" formatCode="0.0\ %"/>
    <numFmt numFmtId="173" formatCode="#,##0_ ;\-#,##0\ "/>
  </numFmts>
  <fonts count="101">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b/>
      <sz val="10"/>
      <name val="Calibri"/>
      <family val="2"/>
    </font>
    <font>
      <sz val="11"/>
      <name val="Calibri"/>
      <family val="2"/>
    </font>
    <font>
      <sz val="8"/>
      <name val="Calibri"/>
      <family val="2"/>
    </font>
    <font>
      <sz val="8"/>
      <color rgb="FFFF0000"/>
      <name val="Calibri"/>
      <family val="2"/>
    </font>
    <font>
      <sz val="9"/>
      <color rgb="FF000000"/>
      <name val="Calibri"/>
      <family val="2"/>
    </font>
    <font>
      <sz val="11"/>
      <color theme="1"/>
      <name val="Calibri"/>
      <family val="2"/>
    </font>
    <font>
      <sz val="9"/>
      <color theme="1"/>
      <name val="Calibri"/>
      <family val="2"/>
    </font>
    <font>
      <b/>
      <sz val="9"/>
      <name val="Calibri"/>
      <family val="2"/>
    </font>
    <font>
      <sz val="8"/>
      <color theme="1"/>
      <name val="Calibri"/>
      <family val="2"/>
    </font>
    <font>
      <i/>
      <sz val="9"/>
      <name val="Calibri"/>
      <family val="2"/>
    </font>
    <font>
      <u/>
      <sz val="9"/>
      <name val="Calibri"/>
      <family val="2"/>
    </font>
    <font>
      <sz val="9"/>
      <color rgb="FFFF0000"/>
      <name val="Calibri"/>
      <family val="2"/>
    </font>
    <font>
      <sz val="11"/>
      <color rgb="FFFF0000"/>
      <name val="Calibri"/>
      <family val="2"/>
    </font>
    <font>
      <sz val="10"/>
      <color theme="1"/>
      <name val="Calibri"/>
      <family val="2"/>
    </font>
    <font>
      <sz val="10"/>
      <color rgb="FF000000"/>
      <name val="Calibri"/>
      <family val="2"/>
    </font>
    <font>
      <b/>
      <sz val="9"/>
      <color rgb="FFFF0000"/>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sz val="9"/>
      <color indexed="53"/>
      <name val="Calibri"/>
      <family val="2"/>
    </font>
    <font>
      <b/>
      <sz val="10"/>
      <color theme="1"/>
      <name val="Calibri"/>
      <family val="2"/>
    </font>
    <font>
      <b/>
      <sz val="9"/>
      <color theme="1"/>
      <name val="Calibri"/>
      <family val="2"/>
    </font>
    <font>
      <sz val="12"/>
      <color theme="1"/>
      <name val="Calibri"/>
      <family val="2"/>
    </font>
    <font>
      <b/>
      <sz val="16"/>
      <color theme="1"/>
      <name val="Calibri"/>
      <family val="2"/>
    </font>
    <font>
      <b/>
      <i/>
      <sz val="9"/>
      <name val="Calibri"/>
      <family val="2"/>
    </font>
    <font>
      <b/>
      <sz val="14"/>
      <color theme="1"/>
      <name val="Calibri"/>
      <family val="2"/>
    </font>
    <font>
      <b/>
      <sz val="11"/>
      <color theme="1"/>
      <name val="Calibri"/>
      <family val="2"/>
    </font>
    <font>
      <sz val="11"/>
      <color rgb="FF000000"/>
      <name val="Calibri"/>
      <family val="2"/>
    </font>
    <font>
      <strike/>
      <sz val="9"/>
      <name val="Calibri"/>
      <family val="2"/>
    </font>
    <font>
      <b/>
      <sz val="8"/>
      <name val="Calibri"/>
      <family val="2"/>
    </font>
    <font>
      <sz val="12"/>
      <color rgb="FFFF0000"/>
      <name val="Calibri"/>
      <family val="2"/>
    </font>
    <font>
      <strike/>
      <sz val="9"/>
      <color rgb="FFFF0000"/>
      <name val="Calibri"/>
      <family val="2"/>
    </font>
    <font>
      <b/>
      <sz val="14"/>
      <name val="Calibri"/>
      <family val="2"/>
    </font>
    <font>
      <b/>
      <sz val="12"/>
      <color theme="1"/>
      <name val="Calibri"/>
      <family val="2"/>
    </font>
    <font>
      <sz val="14"/>
      <color theme="1"/>
      <name val="Calibri"/>
      <family val="2"/>
    </font>
    <font>
      <sz val="8.5"/>
      <color theme="1"/>
      <name val="Calibri"/>
      <family val="2"/>
    </font>
    <font>
      <b/>
      <sz val="12"/>
      <name val="Calibri"/>
      <family val="2"/>
    </font>
    <font>
      <sz val="11"/>
      <color rgb="FF0070C0"/>
      <name val="Calibri"/>
      <family val="2"/>
    </font>
    <font>
      <sz val="12"/>
      <color rgb="FF000000"/>
      <name val="Calibri"/>
      <family val="2"/>
    </font>
    <font>
      <b/>
      <sz val="14"/>
      <color rgb="FF000000"/>
      <name val="Calibri"/>
      <family val="2"/>
    </font>
    <font>
      <b/>
      <sz val="9"/>
      <color rgb="FF000000"/>
      <name val="Calibri"/>
      <family val="2"/>
    </font>
    <font>
      <sz val="10"/>
      <color indexed="8"/>
      <name val="Helvetica Neue"/>
    </font>
    <font>
      <u/>
      <sz val="10"/>
      <name val="Calibri"/>
      <family val="2"/>
    </font>
    <font>
      <u/>
      <sz val="9"/>
      <color rgb="FFFF0000"/>
      <name val="Calibri"/>
      <family val="2"/>
    </font>
    <font>
      <b/>
      <sz val="14"/>
      <color rgb="FFFF0000"/>
      <name val="Calibri"/>
      <family val="2"/>
    </font>
    <font>
      <sz val="11"/>
      <color rgb="FF9C5700"/>
      <name val="OP Chevin Pro Light"/>
      <family val="2"/>
      <scheme val="minor"/>
    </font>
    <font>
      <sz val="11"/>
      <name val="OP Chevin Pro Light"/>
      <family val="2"/>
      <scheme val="minor"/>
    </font>
    <font>
      <sz val="10"/>
      <name val="OP Chevin Pro Light"/>
      <family val="2"/>
      <scheme val="minor"/>
    </font>
    <font>
      <sz val="9"/>
      <name val="OP Chevin Pro Light"/>
      <family val="2"/>
      <scheme val="minor"/>
    </font>
    <font>
      <i/>
      <sz val="9"/>
      <color rgb="FFFF0000"/>
      <name val="Calibri"/>
      <family val="2"/>
    </font>
    <font>
      <i/>
      <sz val="9"/>
      <color theme="1"/>
      <name val="Calibri"/>
      <family val="2"/>
    </font>
    <font>
      <b/>
      <sz val="10"/>
      <color rgb="FFFF0000"/>
      <name val="Calibri"/>
      <family val="2"/>
    </font>
    <font>
      <i/>
      <strike/>
      <sz val="11"/>
      <color rgb="FFFF0000"/>
      <name val="OP Chevin Pro Light"/>
      <family val="2"/>
      <scheme val="minor"/>
    </font>
    <font>
      <b/>
      <sz val="11"/>
      <name val="Calibri"/>
      <family val="2"/>
    </font>
    <font>
      <b/>
      <sz val="16"/>
      <name val="Calibri"/>
      <family val="2"/>
    </font>
    <font>
      <sz val="12"/>
      <name val="Calibri"/>
      <family val="2"/>
    </font>
    <font>
      <sz val="16"/>
      <color theme="4"/>
      <name val="Calibri"/>
      <family val="2"/>
    </font>
    <font>
      <b/>
      <sz val="11"/>
      <color theme="1"/>
      <name val="OP Chevin Pro Light"/>
      <family val="2"/>
      <scheme val="minor"/>
    </font>
    <font>
      <sz val="18"/>
      <name val="Calibri"/>
      <family val="2"/>
    </font>
    <font>
      <sz val="14"/>
      <color theme="4"/>
      <name val="Calibri"/>
      <family val="2"/>
    </font>
    <font>
      <u/>
      <sz val="10"/>
      <color rgb="FFFF0000"/>
      <name val="Calibri"/>
      <family val="2"/>
    </font>
    <font>
      <strike/>
      <u/>
      <sz val="10"/>
      <color rgb="FFFF0000"/>
      <name val="Calibri"/>
      <family val="2"/>
    </font>
    <font>
      <sz val="11"/>
      <color theme="4"/>
      <name val="Calibri"/>
      <family val="2"/>
    </font>
    <font>
      <sz val="10"/>
      <color theme="4"/>
      <name val="Calibri"/>
      <family val="2"/>
    </font>
    <font>
      <strike/>
      <sz val="10"/>
      <color rgb="FFFF0000"/>
      <name val="Calibri"/>
      <family val="2"/>
    </font>
    <font>
      <sz val="9"/>
      <color rgb="FF080808"/>
      <name val="Calibri"/>
      <family val="2"/>
    </font>
    <font>
      <sz val="11"/>
      <color rgb="FFFF0000"/>
      <name val="OP Chevin Pro Light"/>
      <family val="2"/>
      <scheme val="minor"/>
    </font>
    <font>
      <sz val="4"/>
      <name val="OP Chevin Pro Light"/>
      <family val="2"/>
    </font>
    <font>
      <b/>
      <strike/>
      <sz val="9"/>
      <name val="Calibri"/>
      <family val="2"/>
    </font>
    <font>
      <b/>
      <u/>
      <sz val="9"/>
      <name val="Calibri"/>
      <family val="2"/>
    </font>
    <font>
      <sz val="9"/>
      <color theme="1"/>
      <name val="OP Chevin Pro Light"/>
      <family val="2"/>
      <scheme val="minor"/>
    </font>
    <font>
      <sz val="10"/>
      <name val="Calibri"/>
      <family val="2"/>
    </font>
    <font>
      <sz val="10"/>
      <color rgb="FF000000"/>
      <name val="Calibri"/>
      <family val="2"/>
    </font>
    <font>
      <sz val="11"/>
      <name val="Calibri"/>
      <family val="2"/>
    </font>
    <font>
      <sz val="9"/>
      <name val="Calibri"/>
      <family val="2"/>
    </font>
    <font>
      <sz val="9"/>
      <color rgb="FFFF0000"/>
      <name val="Calibri"/>
      <family val="2"/>
    </font>
    <font>
      <u/>
      <sz val="10"/>
      <name val="Calibri"/>
      <family val="2"/>
    </font>
    <font>
      <sz val="14"/>
      <color theme="4"/>
      <name val="Calibri"/>
      <family val="2"/>
    </font>
    <font>
      <b/>
      <sz val="9"/>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
      <patternFill patternType="solid">
        <fgColor rgb="FFFFEB9C"/>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medium">
        <color indexed="64"/>
      </left>
      <right/>
      <top/>
      <bottom/>
      <diagonal/>
    </border>
  </borders>
  <cellStyleXfs count="25">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4" borderId="2" applyFont="0">
      <alignment horizontal="right" vertical="center"/>
      <protection locked="0"/>
    </xf>
    <xf numFmtId="0" fontId="6" fillId="0" borderId="0"/>
    <xf numFmtId="0" fontId="3" fillId="0" borderId="0">
      <alignment vertical="center"/>
    </xf>
    <xf numFmtId="0" fontId="3" fillId="0" borderId="0"/>
    <xf numFmtId="0" fontId="8" fillId="0" borderId="0" applyNumberFormat="0" applyFill="0" applyBorder="0" applyAlignment="0" applyProtection="0"/>
    <xf numFmtId="0" fontId="9" fillId="5" borderId="15" applyNumberFormat="0" applyFill="0" applyBorder="0" applyAlignment="0" applyProtection="0">
      <alignment horizontal="left"/>
    </xf>
    <xf numFmtId="0" fontId="7" fillId="5" borderId="6"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63" fillId="0" borderId="0" applyNumberFormat="0" applyFill="0" applyBorder="0" applyProtection="0">
      <alignment vertical="top" wrapText="1"/>
    </xf>
    <xf numFmtId="0" fontId="1" fillId="0" borderId="0"/>
    <xf numFmtId="0" fontId="3" fillId="0" borderId="0"/>
    <xf numFmtId="0" fontId="67" fillId="9"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63">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4" fillId="0" borderId="0" xfId="0" applyFont="1"/>
    <xf numFmtId="0" fontId="22" fillId="6" borderId="0" xfId="0" applyFont="1" applyFill="1"/>
    <xf numFmtId="0" fontId="23" fillId="0" borderId="0" xfId="0" applyFont="1"/>
    <xf numFmtId="0" fontId="22" fillId="0" borderId="0" xfId="0" applyFont="1"/>
    <xf numFmtId="0" fontId="14" fillId="0" borderId="0" xfId="0" applyFont="1" applyAlignment="1">
      <alignment vertical="center" wrapText="1"/>
    </xf>
    <xf numFmtId="0" fontId="22" fillId="2" borderId="0" xfId="0" applyFont="1" applyFill="1"/>
    <xf numFmtId="0" fontId="14" fillId="0" borderId="0" xfId="0" applyFont="1" applyAlignment="1">
      <alignment horizontal="center" vertical="center" wrapText="1"/>
    </xf>
    <xf numFmtId="0" fontId="14" fillId="0" borderId="0" xfId="0" applyFont="1" applyAlignment="1">
      <alignment horizontal="left" vertical="center" wrapText="1" indent="1"/>
    </xf>
    <xf numFmtId="164" fontId="14" fillId="0" borderId="0" xfId="0" applyNumberFormat="1" applyFont="1" applyAlignment="1">
      <alignment horizontal="right" vertical="center"/>
    </xf>
    <xf numFmtId="4" fontId="25" fillId="0" borderId="0" xfId="0" applyNumberFormat="1" applyFont="1"/>
    <xf numFmtId="0" fontId="14" fillId="0" borderId="0" xfId="0" applyFont="1" applyAlignment="1">
      <alignment vertical="center"/>
    </xf>
    <xf numFmtId="164" fontId="14" fillId="0" borderId="0" xfId="9" applyNumberFormat="1" applyFont="1" applyAlignment="1">
      <alignment horizontal="right" vertical="center" wrapText="1"/>
    </xf>
    <xf numFmtId="0" fontId="14" fillId="0" borderId="0" xfId="0" applyFont="1" applyAlignment="1">
      <alignment horizontal="center" vertical="center"/>
    </xf>
    <xf numFmtId="0" fontId="26" fillId="0" borderId="0" xfId="0" applyFont="1" applyAlignment="1">
      <alignment vertical="center" wrapText="1"/>
    </xf>
    <xf numFmtId="0" fontId="22" fillId="6" borderId="0" xfId="0" applyFont="1" applyFill="1" applyAlignment="1">
      <alignment horizontal="center" vertical="center"/>
    </xf>
    <xf numFmtId="0" fontId="14" fillId="0" borderId="0" xfId="9" applyFont="1" applyAlignment="1">
      <alignment horizontal="center" vertical="center" wrapText="1"/>
    </xf>
    <xf numFmtId="0" fontId="27" fillId="0" borderId="0" xfId="9" applyFont="1" applyAlignment="1">
      <alignment horizontal="left" vertical="center" wrapText="1" indent="2"/>
    </xf>
    <xf numFmtId="164" fontId="14" fillId="0" borderId="0" xfId="9" applyNumberFormat="1" applyFont="1" applyAlignment="1">
      <alignment horizontal="right"/>
    </xf>
    <xf numFmtId="0" fontId="18" fillId="6" borderId="0" xfId="0" applyFont="1" applyFill="1"/>
    <xf numFmtId="0" fontId="24" fillId="0" borderId="1" xfId="0" applyFont="1" applyBorder="1" applyAlignment="1">
      <alignment horizontal="left"/>
    </xf>
    <xf numFmtId="0" fontId="14" fillId="0" borderId="5" xfId="0" applyFont="1" applyBorder="1" applyAlignment="1">
      <alignment vertical="center" wrapText="1"/>
    </xf>
    <xf numFmtId="0" fontId="24" fillId="0" borderId="2" xfId="0" applyFont="1" applyBorder="1" applyAlignment="1">
      <alignment horizontal="center" vertical="center" wrapText="1"/>
    </xf>
    <xf numFmtId="0" fontId="30" fillId="6" borderId="0" xfId="0" applyFont="1" applyFill="1" applyAlignment="1">
      <alignment vertical="center" wrapText="1"/>
    </xf>
    <xf numFmtId="0" fontId="22" fillId="8" borderId="0" xfId="0" applyFont="1" applyFill="1"/>
    <xf numFmtId="0" fontId="14" fillId="0" borderId="0" xfId="0" applyFont="1" applyAlignment="1">
      <alignment horizontal="left" vertical="center"/>
    </xf>
    <xf numFmtId="49" fontId="14" fillId="0" borderId="0" xfId="0" applyNumberFormat="1" applyFont="1" applyAlignment="1">
      <alignment horizontal="center" vertical="center" wrapText="1"/>
    </xf>
    <xf numFmtId="164" fontId="28" fillId="0" borderId="0" xfId="0" applyNumberFormat="1" applyFont="1" applyAlignment="1">
      <alignment vertical="center" wrapText="1"/>
    </xf>
    <xf numFmtId="164" fontId="14" fillId="0" borderId="0" xfId="0" applyNumberFormat="1" applyFont="1" applyAlignment="1">
      <alignment vertical="center" wrapText="1"/>
    </xf>
    <xf numFmtId="0" fontId="23" fillId="0" borderId="0" xfId="0" applyFont="1" applyAlignment="1">
      <alignment horizontal="center" vertical="center" wrapText="1"/>
    </xf>
    <xf numFmtId="0" fontId="30" fillId="6" borderId="0" xfId="0" applyFont="1" applyFill="1"/>
    <xf numFmtId="0" fontId="14" fillId="0" borderId="0" xfId="3" applyFont="1"/>
    <xf numFmtId="0" fontId="14" fillId="0" borderId="0" xfId="3" applyFont="1" applyAlignment="1">
      <alignment wrapText="1"/>
    </xf>
    <xf numFmtId="165" fontId="14" fillId="0" borderId="0" xfId="3" applyNumberFormat="1" applyFont="1"/>
    <xf numFmtId="164" fontId="14" fillId="0" borderId="0" xfId="3" applyNumberFormat="1" applyFont="1" applyAlignment="1">
      <alignment horizontal="right"/>
    </xf>
    <xf numFmtId="49" fontId="30" fillId="0" borderId="0" xfId="0" applyNumberFormat="1" applyFont="1" applyAlignment="1">
      <alignment horizontal="left"/>
    </xf>
    <xf numFmtId="0" fontId="30" fillId="0" borderId="0" xfId="0" applyFont="1"/>
    <xf numFmtId="0" fontId="33" fillId="0" borderId="0" xfId="4" applyFont="1"/>
    <xf numFmtId="0" fontId="34" fillId="0" borderId="0" xfId="4" applyFont="1"/>
    <xf numFmtId="0" fontId="35" fillId="6" borderId="0" xfId="4" applyFont="1" applyFill="1"/>
    <xf numFmtId="49" fontId="22" fillId="0" borderId="0" xfId="0" applyNumberFormat="1" applyFont="1" applyAlignment="1">
      <alignment horizontal="left"/>
    </xf>
    <xf numFmtId="0" fontId="36" fillId="0" borderId="0" xfId="2" applyFont="1">
      <alignment horizontal="left"/>
    </xf>
    <xf numFmtId="49" fontId="30" fillId="6" borderId="0" xfId="0" applyNumberFormat="1" applyFont="1" applyFill="1" applyAlignment="1">
      <alignment horizontal="left"/>
    </xf>
    <xf numFmtId="49" fontId="22" fillId="6" borderId="0" xfId="0" applyNumberFormat="1" applyFont="1" applyFill="1" applyAlignment="1">
      <alignment horizontal="left"/>
    </xf>
    <xf numFmtId="0" fontId="23" fillId="6" borderId="0" xfId="0" applyFont="1" applyFill="1"/>
    <xf numFmtId="0" fontId="29" fillId="0" borderId="0" xfId="0" applyFont="1"/>
    <xf numFmtId="0" fontId="29" fillId="6" borderId="0" xfId="0" applyFont="1" applyFill="1"/>
    <xf numFmtId="0" fontId="38" fillId="0" borderId="0" xfId="3" applyFont="1" applyAlignment="1">
      <alignment horizontal="left"/>
    </xf>
    <xf numFmtId="0" fontId="14" fillId="6" borderId="0" xfId="0" applyFont="1" applyFill="1"/>
    <xf numFmtId="0" fontId="14" fillId="0" borderId="0" xfId="3" applyFont="1" applyAlignment="1">
      <alignment horizontal="left"/>
    </xf>
    <xf numFmtId="0" fontId="40" fillId="0" borderId="0" xfId="0" applyFont="1"/>
    <xf numFmtId="0" fontId="40" fillId="0" borderId="0" xfId="0" applyFont="1" applyAlignment="1">
      <alignment horizontal="center"/>
    </xf>
    <xf numFmtId="0" fontId="24" fillId="0" borderId="1" xfId="0" applyFont="1" applyBorder="1"/>
    <xf numFmtId="0" fontId="39" fillId="0" borderId="0" xfId="3" applyFont="1"/>
    <xf numFmtId="0" fontId="14" fillId="0" borderId="2" xfId="0" applyFont="1" applyBorder="1" applyAlignment="1">
      <alignment horizontal="center" vertical="center" wrapText="1"/>
    </xf>
    <xf numFmtId="0" fontId="28" fillId="0" borderId="0" xfId="0" applyFont="1"/>
    <xf numFmtId="0" fontId="23" fillId="0" borderId="0" xfId="0" applyFont="1" applyAlignment="1">
      <alignment horizontal="right"/>
    </xf>
    <xf numFmtId="0" fontId="14" fillId="6" borderId="0" xfId="0" applyFont="1" applyFill="1" applyAlignment="1">
      <alignment wrapText="1"/>
    </xf>
    <xf numFmtId="0" fontId="22" fillId="6" borderId="0" xfId="0" applyFont="1" applyFill="1" applyAlignment="1">
      <alignment horizontal="right"/>
    </xf>
    <xf numFmtId="0" fontId="39" fillId="6" borderId="0" xfId="3" applyFont="1" applyFill="1"/>
    <xf numFmtId="0" fontId="24" fillId="0" borderId="0" xfId="3" applyFont="1" applyAlignment="1">
      <alignment horizontal="left"/>
    </xf>
    <xf numFmtId="0" fontId="24" fillId="0" borderId="1" xfId="3" applyFont="1" applyBorder="1" applyAlignment="1">
      <alignment horizontal="left"/>
    </xf>
    <xf numFmtId="0" fontId="14" fillId="0" borderId="1" xfId="3" applyFont="1" applyBorder="1"/>
    <xf numFmtId="14" fontId="24" fillId="0" borderId="1" xfId="3" applyNumberFormat="1" applyFont="1" applyBorder="1" applyAlignment="1">
      <alignment horizontal="right" wrapText="1"/>
    </xf>
    <xf numFmtId="0" fontId="14" fillId="0" borderId="0" xfId="3" applyFont="1" applyAlignment="1">
      <alignment horizontal="right"/>
    </xf>
    <xf numFmtId="0" fontId="24" fillId="0" borderId="1" xfId="3" applyFont="1" applyBorder="1"/>
    <xf numFmtId="0" fontId="14" fillId="0" borderId="0" xfId="3" applyFont="1" applyAlignment="1">
      <alignment horizontal="left" vertical="top" wrapText="1"/>
    </xf>
    <xf numFmtId="0" fontId="15" fillId="6" borderId="0" xfId="3" applyFont="1" applyFill="1" applyAlignment="1">
      <alignment horizontal="left" vertical="top" wrapText="1"/>
    </xf>
    <xf numFmtId="0" fontId="24" fillId="0" borderId="1" xfId="3" applyFont="1" applyBorder="1" applyAlignment="1">
      <alignment wrapText="1"/>
    </xf>
    <xf numFmtId="0" fontId="14" fillId="0" borderId="0" xfId="3" applyFont="1" applyAlignment="1">
      <alignment vertical="top" wrapText="1"/>
    </xf>
    <xf numFmtId="0" fontId="42" fillId="0" borderId="0" xfId="0" applyFont="1"/>
    <xf numFmtId="0" fontId="24" fillId="0" borderId="4" xfId="0" applyFont="1" applyBorder="1" applyAlignment="1">
      <alignment vertical="center" wrapText="1"/>
    </xf>
    <xf numFmtId="0" fontId="26" fillId="0" borderId="5" xfId="0" applyFont="1" applyBorder="1" applyAlignment="1">
      <alignment vertical="center" wrapText="1"/>
    </xf>
    <xf numFmtId="0" fontId="14" fillId="0" borderId="10" xfId="0" applyFont="1" applyBorder="1" applyAlignment="1">
      <alignment horizontal="center" vertical="center" wrapText="1"/>
    </xf>
    <xf numFmtId="0" fontId="28" fillId="0" borderId="0" xfId="0" applyFont="1" applyAlignment="1">
      <alignment horizontal="center" vertical="center" wrapText="1"/>
    </xf>
    <xf numFmtId="0" fontId="36" fillId="0" borderId="0" xfId="3" applyFont="1"/>
    <xf numFmtId="14" fontId="24" fillId="0" borderId="1" xfId="3" applyNumberFormat="1" applyFont="1" applyBorder="1" applyAlignment="1">
      <alignment horizontal="left"/>
    </xf>
    <xf numFmtId="0" fontId="14" fillId="0" borderId="1" xfId="0" applyFont="1" applyBorder="1"/>
    <xf numFmtId="0" fontId="14" fillId="7" borderId="0" xfId="3" applyFont="1" applyFill="1" applyAlignment="1">
      <alignment horizontal="left"/>
    </xf>
    <xf numFmtId="0" fontId="24" fillId="0" borderId="0" xfId="0" applyFont="1"/>
    <xf numFmtId="0" fontId="14" fillId="0" borderId="2" xfId="0" applyFont="1" applyBorder="1" applyAlignment="1">
      <alignment horizontal="center" vertical="center"/>
    </xf>
    <xf numFmtId="0" fontId="24" fillId="0" borderId="0" xfId="0" applyFont="1" applyAlignment="1">
      <alignment horizontal="center" vertical="center" wrapText="1"/>
    </xf>
    <xf numFmtId="0" fontId="47" fillId="0" borderId="0" xfId="0" applyFont="1"/>
    <xf numFmtId="0" fontId="14" fillId="0" borderId="2" xfId="0" applyFont="1" applyBorder="1" applyAlignment="1">
      <alignment horizontal="center"/>
    </xf>
    <xf numFmtId="0" fontId="24" fillId="0" borderId="2" xfId="0" applyFont="1" applyBorder="1" applyAlignment="1">
      <alignment horizontal="center" wrapText="1"/>
    </xf>
    <xf numFmtId="164" fontId="14" fillId="0" borderId="0" xfId="0" applyNumberFormat="1" applyFont="1"/>
    <xf numFmtId="0" fontId="24" fillId="0" borderId="0" xfId="0" applyFont="1" applyAlignment="1">
      <alignment vertical="center" wrapText="1"/>
    </xf>
    <xf numFmtId="9" fontId="24" fillId="0" borderId="8" xfId="0" applyNumberFormat="1" applyFont="1" applyBorder="1" applyAlignment="1">
      <alignment horizontal="center" vertical="center" wrapText="1"/>
    </xf>
    <xf numFmtId="9" fontId="24" fillId="0" borderId="2" xfId="0" applyNumberFormat="1" applyFont="1" applyBorder="1" applyAlignment="1">
      <alignment horizontal="center" vertical="center" wrapText="1"/>
    </xf>
    <xf numFmtId="0" fontId="24" fillId="0" borderId="1" xfId="0" applyFont="1" applyBorder="1" applyAlignment="1">
      <alignment vertical="center" wrapText="1"/>
    </xf>
    <xf numFmtId="0" fontId="14" fillId="0" borderId="8" xfId="0" applyFont="1" applyBorder="1" applyAlignment="1">
      <alignment horizontal="center" vertical="center"/>
    </xf>
    <xf numFmtId="0" fontId="24" fillId="0" borderId="5" xfId="0" applyFont="1" applyBorder="1" applyAlignment="1">
      <alignment vertical="center" wrapText="1"/>
    </xf>
    <xf numFmtId="0" fontId="24" fillId="0" borderId="8" xfId="0" applyFont="1" applyBorder="1" applyAlignment="1">
      <alignment horizontal="center" vertical="center" wrapText="1"/>
    </xf>
    <xf numFmtId="0" fontId="43" fillId="0" borderId="0" xfId="0" applyFont="1" applyAlignment="1">
      <alignment horizontal="center" vertical="center" wrapText="1"/>
    </xf>
    <xf numFmtId="0" fontId="48" fillId="6" borderId="0" xfId="0" applyFont="1" applyFill="1"/>
    <xf numFmtId="0" fontId="49" fillId="0" borderId="0" xfId="0" applyFont="1" applyAlignment="1">
      <alignment vertical="center"/>
    </xf>
    <xf numFmtId="0" fontId="24" fillId="0" borderId="7" xfId="0" applyFont="1" applyBorder="1" applyAlignment="1">
      <alignment vertical="center" wrapText="1"/>
    </xf>
    <xf numFmtId="0" fontId="24" fillId="0" borderId="8" xfId="0" applyFont="1" applyBorder="1" applyAlignment="1">
      <alignment vertical="center" wrapText="1"/>
    </xf>
    <xf numFmtId="0" fontId="24" fillId="0" borderId="10"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horizontal="center" vertical="center" wrapText="1"/>
    </xf>
    <xf numFmtId="0" fontId="29" fillId="3" borderId="0" xfId="0" applyFont="1" applyFill="1"/>
    <xf numFmtId="0" fontId="22" fillId="3" borderId="0" xfId="0" applyFont="1" applyFill="1" applyAlignment="1">
      <alignment horizontal="right"/>
    </xf>
    <xf numFmtId="0" fontId="29" fillId="3" borderId="0" xfId="0" applyFont="1" applyFill="1" applyAlignment="1">
      <alignment horizontal="right"/>
    </xf>
    <xf numFmtId="0" fontId="24" fillId="0" borderId="0" xfId="0" applyFont="1" applyAlignment="1">
      <alignment vertical="center"/>
    </xf>
    <xf numFmtId="0" fontId="28" fillId="0" borderId="0" xfId="0" applyFont="1" applyAlignment="1">
      <alignment vertical="center"/>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49" fontId="24" fillId="0" borderId="0" xfId="0" applyNumberFormat="1" applyFont="1" applyAlignment="1">
      <alignment horizontal="center" vertical="center" wrapText="1"/>
    </xf>
    <xf numFmtId="168" fontId="24" fillId="0" borderId="0" xfId="3" applyNumberFormat="1" applyFont="1" applyAlignment="1">
      <alignment horizontal="right"/>
    </xf>
    <xf numFmtId="0" fontId="18" fillId="0" borderId="0" xfId="0" applyFont="1"/>
    <xf numFmtId="0" fontId="24" fillId="0" borderId="1" xfId="0" applyFont="1" applyBorder="1" applyAlignment="1">
      <alignment vertical="center"/>
    </xf>
    <xf numFmtId="0" fontId="44" fillId="0" borderId="0" xfId="0" applyFont="1" applyAlignment="1">
      <alignment vertical="center"/>
    </xf>
    <xf numFmtId="0" fontId="44" fillId="0" borderId="0" xfId="0" applyFont="1"/>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164" fontId="24" fillId="0" borderId="0" xfId="0" applyNumberFormat="1" applyFont="1" applyAlignment="1">
      <alignment vertical="center" wrapText="1"/>
    </xf>
    <xf numFmtId="164" fontId="24" fillId="0" borderId="0" xfId="0" applyNumberFormat="1" applyFont="1" applyAlignment="1">
      <alignment vertical="center"/>
    </xf>
    <xf numFmtId="0" fontId="52" fillId="0" borderId="0" xfId="0" applyFont="1"/>
    <xf numFmtId="0" fontId="29" fillId="0" borderId="0" xfId="0" applyFont="1" applyAlignment="1">
      <alignment vertical="center"/>
    </xf>
    <xf numFmtId="0" fontId="22" fillId="0" borderId="0" xfId="0" applyFont="1" applyAlignment="1">
      <alignment vertical="center"/>
    </xf>
    <xf numFmtId="0" fontId="24" fillId="0" borderId="15" xfId="0" applyFont="1" applyBorder="1" applyAlignment="1">
      <alignment horizontal="center" vertical="center" wrapText="1"/>
    </xf>
    <xf numFmtId="0" fontId="24" fillId="0" borderId="14" xfId="0" applyFont="1" applyBorder="1" applyAlignment="1">
      <alignment horizontal="center" vertical="center" wrapText="1"/>
    </xf>
    <xf numFmtId="0" fontId="22" fillId="0" borderId="0" xfId="0" applyFont="1" applyAlignment="1">
      <alignment horizontal="center" vertical="center"/>
    </xf>
    <xf numFmtId="0" fontId="54" fillId="0" borderId="0" xfId="0" applyFont="1" applyAlignment="1">
      <alignment vertical="center" wrapText="1"/>
    </xf>
    <xf numFmtId="0" fontId="54" fillId="6" borderId="0" xfId="0" applyFont="1" applyFill="1" applyAlignment="1">
      <alignment vertical="center" wrapText="1"/>
    </xf>
    <xf numFmtId="0" fontId="14" fillId="0" borderId="0" xfId="2" applyFont="1">
      <alignment horizontal="left"/>
    </xf>
    <xf numFmtId="0" fontId="23" fillId="0" borderId="0" xfId="0" applyFont="1" applyAlignment="1">
      <alignment horizontal="center" vertical="center"/>
    </xf>
    <xf numFmtId="0" fontId="23" fillId="0" borderId="0" xfId="0" applyFont="1" applyAlignment="1">
      <alignment vertical="center" wrapText="1"/>
    </xf>
    <xf numFmtId="0" fontId="27" fillId="0" borderId="0" xfId="0" applyFont="1" applyAlignment="1">
      <alignment vertical="center" wrapText="1"/>
    </xf>
    <xf numFmtId="0" fontId="15" fillId="6" borderId="0" xfId="0" applyFont="1" applyFill="1"/>
    <xf numFmtId="0" fontId="55" fillId="0" borderId="0" xfId="0" applyFont="1"/>
    <xf numFmtId="3" fontId="28" fillId="0" borderId="0" xfId="0" applyNumberFormat="1" applyFont="1" applyAlignment="1">
      <alignment vertical="center" wrapText="1"/>
    </xf>
    <xf numFmtId="0" fontId="22" fillId="0" borderId="0" xfId="0" applyFont="1" applyAlignment="1">
      <alignment horizontal="center"/>
    </xf>
    <xf numFmtId="0" fontId="22" fillId="6" borderId="0" xfId="0" applyFont="1" applyFill="1" applyAlignment="1">
      <alignment horizontal="center"/>
    </xf>
    <xf numFmtId="0" fontId="22" fillId="0" borderId="0" xfId="0" applyFont="1" applyAlignment="1">
      <alignment horizontal="left" vertical="top"/>
    </xf>
    <xf numFmtId="0" fontId="25" fillId="0" borderId="0" xfId="0" applyFont="1" applyAlignment="1">
      <alignment vertical="center"/>
    </xf>
    <xf numFmtId="0" fontId="56" fillId="0" borderId="0" xfId="0" applyFont="1"/>
    <xf numFmtId="0" fontId="45" fillId="0" borderId="0" xfId="0" applyFont="1"/>
    <xf numFmtId="0" fontId="14" fillId="0" borderId="0" xfId="0" applyFont="1" applyAlignment="1">
      <alignment horizontal="center"/>
    </xf>
    <xf numFmtId="0" fontId="57" fillId="0" borderId="0" xfId="0" applyFont="1" applyAlignment="1">
      <alignment vertical="center" wrapText="1"/>
    </xf>
    <xf numFmtId="0" fontId="58" fillId="0" borderId="0" xfId="0" applyFont="1"/>
    <xf numFmtId="0" fontId="15" fillId="0" borderId="0" xfId="0" applyFont="1" applyAlignment="1">
      <alignment horizontal="center" vertical="center" wrapText="1"/>
    </xf>
    <xf numFmtId="0" fontId="15" fillId="0" borderId="0" xfId="0" applyFont="1" applyAlignment="1">
      <alignment horizontal="center" vertical="center"/>
    </xf>
    <xf numFmtId="0" fontId="14" fillId="0" borderId="1" xfId="0" applyFont="1" applyBorder="1" applyAlignment="1">
      <alignment horizontal="center" vertical="center"/>
    </xf>
    <xf numFmtId="0" fontId="55" fillId="0" borderId="0" xfId="0" applyFont="1" applyAlignment="1">
      <alignment vertical="center"/>
    </xf>
    <xf numFmtId="0" fontId="30" fillId="0" borderId="0" xfId="0" applyFont="1" applyAlignment="1">
      <alignment vertical="center"/>
    </xf>
    <xf numFmtId="0" fontId="22" fillId="6" borderId="0" xfId="0" applyFont="1" applyFill="1" applyAlignment="1">
      <alignment vertical="center"/>
    </xf>
    <xf numFmtId="0" fontId="31" fillId="6" borderId="0" xfId="0" applyFont="1" applyFill="1" applyAlignment="1">
      <alignment horizontal="left" vertical="top" wrapText="1"/>
    </xf>
    <xf numFmtId="0" fontId="22" fillId="0" borderId="0" xfId="0" applyFont="1" applyAlignment="1">
      <alignment horizontal="left" vertical="center"/>
    </xf>
    <xf numFmtId="0" fontId="59" fillId="0" borderId="0" xfId="0" applyFont="1" applyAlignment="1">
      <alignment horizontal="left" vertical="center"/>
    </xf>
    <xf numFmtId="0" fontId="22" fillId="6" borderId="0" xfId="0" applyFont="1" applyFill="1" applyAlignment="1">
      <alignment horizontal="left" vertical="center"/>
    </xf>
    <xf numFmtId="49" fontId="14" fillId="0" borderId="2" xfId="9" applyNumberFormat="1" applyFont="1" applyBorder="1" applyAlignment="1">
      <alignment horizontal="center" vertical="center" wrapText="1"/>
    </xf>
    <xf numFmtId="49" fontId="14" fillId="0" borderId="2" xfId="9" quotePrefix="1" applyNumberFormat="1" applyFont="1" applyBorder="1" applyAlignment="1">
      <alignment horizontal="center" vertical="center" wrapText="1"/>
    </xf>
    <xf numFmtId="0" fontId="14" fillId="0" borderId="0" xfId="9" applyFont="1" applyAlignment="1">
      <alignment horizontal="left" vertical="center" wrapText="1"/>
    </xf>
    <xf numFmtId="0" fontId="14" fillId="0" borderId="0" xfId="9" quotePrefix="1" applyFont="1" applyAlignment="1">
      <alignment horizontal="center" vertical="center" wrapText="1"/>
    </xf>
    <xf numFmtId="0" fontId="16" fillId="0" borderId="0" xfId="0" applyFont="1"/>
    <xf numFmtId="0" fontId="54" fillId="0" borderId="0" xfId="0" applyFont="1"/>
    <xf numFmtId="0" fontId="14" fillId="0" borderId="4" xfId="0" applyFont="1" applyBorder="1" applyAlignment="1">
      <alignment vertical="center"/>
    </xf>
    <xf numFmtId="0" fontId="24" fillId="0" borderId="10" xfId="0" applyFont="1" applyBorder="1" applyAlignment="1">
      <alignment horizontal="center"/>
    </xf>
    <xf numFmtId="0" fontId="14" fillId="0" borderId="5" xfId="0" applyFont="1" applyBorder="1" applyAlignment="1">
      <alignment vertical="center"/>
    </xf>
    <xf numFmtId="0" fontId="24" fillId="0" borderId="3" xfId="0" applyFont="1" applyBorder="1" applyAlignment="1">
      <alignment horizontal="center"/>
    </xf>
    <xf numFmtId="9" fontId="24" fillId="0" borderId="2" xfId="1" applyFont="1" applyFill="1" applyBorder="1" applyAlignment="1">
      <alignment horizontal="center" vertical="center" wrapText="1"/>
    </xf>
    <xf numFmtId="0" fontId="29" fillId="6" borderId="0" xfId="0" applyFont="1" applyFill="1" applyAlignment="1">
      <alignment horizontal="center" vertical="center"/>
    </xf>
    <xf numFmtId="0" fontId="22" fillId="6" borderId="0" xfId="0" applyFont="1" applyFill="1" applyAlignment="1">
      <alignment horizontal="left"/>
    </xf>
    <xf numFmtId="0" fontId="14" fillId="0" borderId="2" xfId="0" applyFont="1" applyBorder="1" applyAlignment="1">
      <alignment vertical="center" wrapText="1"/>
    </xf>
    <xf numFmtId="0" fontId="14" fillId="0" borderId="10" xfId="0" applyFont="1" applyBorder="1" applyAlignment="1">
      <alignment vertical="center" wrapText="1"/>
    </xf>
    <xf numFmtId="0" fontId="25" fillId="6" borderId="0" xfId="0" applyFont="1" applyFill="1" applyAlignment="1">
      <alignment vertical="center"/>
    </xf>
    <xf numFmtId="0" fontId="30" fillId="6" borderId="0" xfId="0" applyFont="1" applyFill="1" applyAlignment="1">
      <alignment vertical="center"/>
    </xf>
    <xf numFmtId="0" fontId="60" fillId="0" borderId="0" xfId="0" applyFont="1" applyAlignment="1">
      <alignment vertical="center"/>
    </xf>
    <xf numFmtId="0" fontId="29" fillId="0" borderId="0" xfId="0" applyFont="1" applyAlignment="1">
      <alignment vertical="center" wrapText="1"/>
    </xf>
    <xf numFmtId="0" fontId="49" fillId="6" borderId="0" xfId="0" applyFont="1" applyFill="1" applyAlignment="1">
      <alignment vertical="center" wrapText="1"/>
    </xf>
    <xf numFmtId="0" fontId="61" fillId="0" borderId="0" xfId="0" applyFont="1" applyAlignment="1">
      <alignment vertical="center" wrapText="1"/>
    </xf>
    <xf numFmtId="4" fontId="25" fillId="6" borderId="0" xfId="0" applyNumberFormat="1" applyFont="1" applyFill="1"/>
    <xf numFmtId="4" fontId="22" fillId="6" borderId="0" xfId="0" applyNumberFormat="1" applyFont="1" applyFill="1"/>
    <xf numFmtId="164" fontId="14" fillId="6" borderId="0" xfId="0" applyNumberFormat="1" applyFont="1" applyFill="1" applyAlignment="1">
      <alignment horizontal="right" vertical="center"/>
    </xf>
    <xf numFmtId="167" fontId="22" fillId="6" borderId="0" xfId="0" applyNumberFormat="1" applyFont="1" applyFill="1"/>
    <xf numFmtId="3" fontId="14" fillId="0" borderId="0" xfId="6" applyFont="1" applyFill="1" applyBorder="1" applyAlignment="1">
      <alignment horizontal="center" vertical="center"/>
      <protection locked="0"/>
    </xf>
    <xf numFmtId="0" fontId="42" fillId="6" borderId="0" xfId="0" applyFont="1" applyFill="1"/>
    <xf numFmtId="0" fontId="30" fillId="8" borderId="0" xfId="0" applyFont="1" applyFill="1"/>
    <xf numFmtId="0" fontId="24" fillId="0" borderId="2" xfId="0" applyFont="1" applyBorder="1" applyAlignment="1">
      <alignment horizontal="center" vertical="center"/>
    </xf>
    <xf numFmtId="0" fontId="62"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16" fillId="0" borderId="0" xfId="2" applyFont="1" applyAlignment="1"/>
    <xf numFmtId="0" fontId="22" fillId="0" borderId="1" xfId="0" applyFont="1" applyBorder="1"/>
    <xf numFmtId="164" fontId="24" fillId="0" borderId="0" xfId="0" applyNumberFormat="1" applyFont="1" applyAlignment="1">
      <alignment horizontal="right" vertical="center"/>
    </xf>
    <xf numFmtId="0" fontId="35" fillId="8" borderId="0" xfId="4" applyFont="1" applyFill="1"/>
    <xf numFmtId="49" fontId="15" fillId="0" borderId="0" xfId="0" applyNumberFormat="1" applyFont="1" applyAlignment="1">
      <alignment horizontal="left"/>
    </xf>
    <xf numFmtId="0" fontId="64" fillId="0" borderId="0" xfId="17" applyFont="1" applyFill="1" applyBorder="1"/>
    <xf numFmtId="0" fontId="64" fillId="0" borderId="0" xfId="17" applyFont="1" applyFill="1"/>
    <xf numFmtId="0" fontId="16" fillId="8" borderId="0" xfId="2" applyFont="1" applyFill="1" applyAlignment="1"/>
    <xf numFmtId="0" fontId="15" fillId="0" borderId="0" xfId="3" applyFont="1" applyAlignment="1">
      <alignment horizontal="left" vertical="top" wrapText="1"/>
    </xf>
    <xf numFmtId="0" fontId="14" fillId="0" borderId="2" xfId="0" applyFont="1" applyBorder="1"/>
    <xf numFmtId="0" fontId="30" fillId="0" borderId="1" xfId="0" applyFont="1" applyBorder="1"/>
    <xf numFmtId="0" fontId="30" fillId="0" borderId="5" xfId="0" applyFont="1" applyBorder="1"/>
    <xf numFmtId="0" fontId="66" fillId="0" borderId="0" xfId="0" applyFont="1" applyAlignment="1">
      <alignment vertical="center" wrapText="1"/>
    </xf>
    <xf numFmtId="0" fontId="17" fillId="0" borderId="0" xfId="0" applyFont="1" applyAlignment="1">
      <alignment horizontal="center" vertical="center" wrapText="1"/>
    </xf>
    <xf numFmtId="169" fontId="14" fillId="0" borderId="0" xfId="0" applyNumberFormat="1" applyFont="1"/>
    <xf numFmtId="164" fontId="22" fillId="0" borderId="0" xfId="0" applyNumberFormat="1" applyFont="1"/>
    <xf numFmtId="14" fontId="24" fillId="0" borderId="2" xfId="3" applyNumberFormat="1" applyFont="1" applyBorder="1" applyAlignment="1">
      <alignment horizontal="center" wrapText="1"/>
    </xf>
    <xf numFmtId="0" fontId="21" fillId="0" borderId="2" xfId="0" applyFont="1" applyBorder="1" applyAlignment="1">
      <alignment horizontal="center" vertical="center" wrapText="1"/>
    </xf>
    <xf numFmtId="0" fontId="29" fillId="8" borderId="0" xfId="0" applyFont="1" applyFill="1"/>
    <xf numFmtId="0" fontId="14" fillId="8" borderId="0" xfId="0" applyFont="1" applyFill="1"/>
    <xf numFmtId="0" fontId="19" fillId="7" borderId="20" xfId="0" applyFont="1" applyFill="1" applyBorder="1"/>
    <xf numFmtId="0" fontId="19" fillId="0" borderId="20" xfId="0" applyFont="1" applyBorder="1" applyAlignment="1">
      <alignment horizontal="left" wrapText="1"/>
    </xf>
    <xf numFmtId="0" fontId="19" fillId="0" borderId="20" xfId="0" applyFont="1" applyBorder="1"/>
    <xf numFmtId="0" fontId="19" fillId="0" borderId="20" xfId="0" applyFont="1" applyBorder="1" applyAlignment="1">
      <alignment wrapText="1"/>
    </xf>
    <xf numFmtId="0" fontId="20" fillId="7" borderId="20" xfId="0" applyFont="1" applyFill="1" applyBorder="1"/>
    <xf numFmtId="0" fontId="24" fillId="8" borderId="0" xfId="0" applyFont="1" applyFill="1"/>
    <xf numFmtId="0" fontId="19" fillId="0" borderId="0" xfId="0" applyFont="1"/>
    <xf numFmtId="0" fontId="19" fillId="8" borderId="0" xfId="0" applyFont="1" applyFill="1"/>
    <xf numFmtId="0" fontId="68" fillId="0" borderId="0" xfId="0" applyFont="1"/>
    <xf numFmtId="0" fontId="68" fillId="2" borderId="0" xfId="0" applyFont="1" applyFill="1"/>
    <xf numFmtId="0" fontId="12" fillId="0" borderId="0" xfId="0" applyFont="1"/>
    <xf numFmtId="0" fontId="69" fillId="2" borderId="0" xfId="0" applyFont="1" applyFill="1"/>
    <xf numFmtId="0" fontId="70" fillId="2" borderId="0" xfId="0" applyFont="1" applyFill="1"/>
    <xf numFmtId="0" fontId="18" fillId="2" borderId="0" xfId="0" applyFont="1" applyFill="1"/>
    <xf numFmtId="0" fontId="18" fillId="8" borderId="0" xfId="0" applyFont="1" applyFill="1"/>
    <xf numFmtId="0" fontId="17" fillId="0" borderId="0" xfId="0" applyFont="1" applyAlignment="1">
      <alignment horizontal="justify" vertical="center" wrapText="1"/>
    </xf>
    <xf numFmtId="0" fontId="23" fillId="8" borderId="0" xfId="0" applyFont="1" applyFill="1"/>
    <xf numFmtId="0" fontId="24" fillId="0" borderId="0" xfId="10" applyFont="1" applyFill="1" applyBorder="1" applyAlignment="1">
      <alignment horizontal="left" vertical="center"/>
    </xf>
    <xf numFmtId="0" fontId="24" fillId="0" borderId="0" xfId="11" applyFont="1" applyFill="1" applyBorder="1" applyAlignment="1">
      <alignment vertical="center"/>
    </xf>
    <xf numFmtId="0" fontId="14" fillId="0" borderId="0" xfId="5" applyFont="1">
      <alignment vertical="center"/>
    </xf>
    <xf numFmtId="0" fontId="14" fillId="0" borderId="0" xfId="8" applyFont="1">
      <alignment vertical="center"/>
    </xf>
    <xf numFmtId="0" fontId="24" fillId="0" borderId="0" xfId="10" applyFont="1" applyFill="1" applyBorder="1" applyAlignment="1">
      <alignment vertical="center"/>
    </xf>
    <xf numFmtId="0" fontId="24" fillId="0" borderId="3" xfId="5" applyFont="1" applyBorder="1" applyAlignment="1">
      <alignment horizontal="center" vertical="center" wrapText="1"/>
    </xf>
    <xf numFmtId="0" fontId="24" fillId="0" borderId="2" xfId="12" applyFont="1" applyFill="1" applyBorder="1" applyAlignment="1">
      <alignment horizontal="center" vertical="center" wrapText="1"/>
    </xf>
    <xf numFmtId="0" fontId="24" fillId="0" borderId="5" xfId="5" applyFont="1" applyBorder="1" applyAlignment="1">
      <alignment horizontal="center" vertical="center" wrapText="1"/>
    </xf>
    <xf numFmtId="0" fontId="24" fillId="0" borderId="1" xfId="8" applyFont="1" applyBorder="1">
      <alignment vertical="center"/>
    </xf>
    <xf numFmtId="0" fontId="14" fillId="0" borderId="1" xfId="5" applyFont="1" applyBorder="1">
      <alignment vertical="center"/>
    </xf>
    <xf numFmtId="0" fontId="24" fillId="0" borderId="2" xfId="5" quotePrefix="1" applyFont="1" applyBorder="1" applyAlignment="1">
      <alignment horizontal="center" vertical="center"/>
    </xf>
    <xf numFmtId="3" fontId="23" fillId="8" borderId="0" xfId="0" applyNumberFormat="1" applyFont="1" applyFill="1"/>
    <xf numFmtId="0" fontId="14" fillId="0" borderId="0" xfId="5" applyFont="1" applyAlignment="1">
      <alignment horizontal="left" vertical="center" wrapText="1" indent="1"/>
    </xf>
    <xf numFmtId="3" fontId="28" fillId="0" borderId="0" xfId="6" applyFont="1" applyFill="1" applyBorder="1">
      <alignment horizontal="right" vertical="center"/>
      <protection locked="0"/>
    </xf>
    <xf numFmtId="0" fontId="28" fillId="0" borderId="0" xfId="0" applyFont="1" applyAlignment="1">
      <alignment horizontal="right"/>
    </xf>
    <xf numFmtId="0" fontId="14" fillId="0" borderId="0" xfId="5" quotePrefix="1" applyFont="1" applyAlignment="1">
      <alignment horizontal="right" vertical="center"/>
    </xf>
    <xf numFmtId="0" fontId="24" fillId="0" borderId="0" xfId="10" applyFont="1" applyFill="1" applyBorder="1" applyAlignment="1">
      <alignment horizontal="left" vertical="center" indent="1"/>
    </xf>
    <xf numFmtId="0" fontId="14" fillId="0" borderId="0" xfId="8" applyFont="1" applyAlignment="1">
      <alignment horizontal="left" vertical="center" wrapText="1" indent="1"/>
    </xf>
    <xf numFmtId="0" fontId="14" fillId="0" borderId="3" xfId="8" applyFont="1" applyBorder="1">
      <alignment vertical="center"/>
    </xf>
    <xf numFmtId="0" fontId="24" fillId="0" borderId="3" xfId="12" applyFont="1" applyFill="1" applyBorder="1" applyAlignment="1">
      <alignment horizontal="center" vertical="center" wrapText="1"/>
    </xf>
    <xf numFmtId="0" fontId="14" fillId="0" borderId="1" xfId="8" applyFont="1" applyBorder="1" applyAlignment="1">
      <alignment horizontal="left" vertical="center" wrapText="1" indent="1"/>
    </xf>
    <xf numFmtId="0" fontId="14" fillId="0" borderId="2" xfId="5" quotePrefix="1" applyFont="1" applyBorder="1" applyAlignment="1">
      <alignment horizontal="center" vertical="center"/>
    </xf>
    <xf numFmtId="0" fontId="24" fillId="0" borderId="0" xfId="5" quotePrefix="1" applyFont="1" applyAlignment="1">
      <alignment horizontal="center" vertical="center"/>
    </xf>
    <xf numFmtId="0" fontId="24" fillId="0" borderId="0" xfId="5" applyFont="1" applyAlignment="1">
      <alignment horizontal="left" vertical="center" wrapText="1" indent="1"/>
    </xf>
    <xf numFmtId="3" fontId="24" fillId="0" borderId="0" xfId="6" applyFont="1" applyFill="1" applyBorder="1">
      <alignment horizontal="right" vertical="center"/>
      <protection locked="0"/>
    </xf>
    <xf numFmtId="3" fontId="24" fillId="0" borderId="0" xfId="6" applyFont="1" applyFill="1" applyBorder="1" applyAlignment="1">
      <alignment horizontal="center" vertical="center"/>
      <protection locked="0"/>
    </xf>
    <xf numFmtId="0" fontId="32" fillId="0" borderId="0" xfId="11" applyFont="1" applyFill="1" applyBorder="1" applyAlignment="1">
      <alignment vertical="center" wrapText="1"/>
    </xf>
    <xf numFmtId="0" fontId="24" fillId="0" borderId="0" xfId="10" applyFont="1" applyFill="1" applyBorder="1" applyAlignment="1">
      <alignment vertical="center" wrapText="1"/>
    </xf>
    <xf numFmtId="0" fontId="24" fillId="0" borderId="1" xfId="10" applyFont="1" applyFill="1" applyBorder="1" applyAlignment="1">
      <alignment vertical="center" wrapText="1"/>
    </xf>
    <xf numFmtId="49" fontId="14" fillId="0" borderId="0" xfId="0" applyNumberFormat="1" applyFont="1" applyAlignment="1">
      <alignment horizontal="center" vertical="center"/>
    </xf>
    <xf numFmtId="0" fontId="14" fillId="2" borderId="0" xfId="0" applyFont="1" applyFill="1"/>
    <xf numFmtId="0" fontId="71" fillId="0" borderId="0" xfId="0" applyFont="1" applyAlignment="1">
      <alignment horizontal="left" vertical="center"/>
    </xf>
    <xf numFmtId="0" fontId="24" fillId="0" borderId="13" xfId="0" applyFont="1" applyBorder="1" applyAlignment="1">
      <alignment horizontal="center" vertical="center"/>
    </xf>
    <xf numFmtId="0" fontId="22" fillId="0" borderId="0" xfId="0" applyFont="1" applyAlignment="1">
      <alignment horizontal="right"/>
    </xf>
    <xf numFmtId="0" fontId="51" fillId="0" borderId="1" xfId="0" applyFont="1" applyBorder="1" applyAlignment="1">
      <alignment horizontal="left"/>
    </xf>
    <xf numFmtId="0" fontId="73" fillId="0" borderId="1" xfId="0" applyFont="1" applyBorder="1" applyAlignment="1">
      <alignment vertical="center" wrapText="1"/>
    </xf>
    <xf numFmtId="0" fontId="24" fillId="0" borderId="2" xfId="0" applyFont="1" applyBorder="1" applyAlignment="1">
      <alignment horizontal="left" vertical="top" wrapText="1"/>
    </xf>
    <xf numFmtId="0" fontId="25" fillId="6" borderId="0" xfId="0" applyFont="1" applyFill="1" applyAlignment="1">
      <alignment horizontal="right" vertical="center"/>
    </xf>
    <xf numFmtId="0" fontId="19" fillId="6" borderId="0" xfId="0" applyFont="1" applyFill="1" applyAlignment="1">
      <alignment horizontal="left" vertical="top"/>
    </xf>
    <xf numFmtId="0" fontId="20" fillId="6" borderId="0" xfId="0" applyFont="1" applyFill="1" applyAlignment="1">
      <alignment horizontal="left" vertical="top"/>
    </xf>
    <xf numFmtId="0" fontId="22" fillId="6" borderId="0" xfId="0" applyFont="1" applyFill="1" applyAlignment="1">
      <alignment horizontal="left" vertical="top"/>
    </xf>
    <xf numFmtId="0" fontId="41" fillId="0" borderId="0" xfId="4" applyFont="1" applyAlignment="1">
      <alignment horizontal="right"/>
    </xf>
    <xf numFmtId="0" fontId="24" fillId="0" borderId="11" xfId="0" applyFont="1" applyBorder="1" applyAlignment="1">
      <alignment horizontal="center" vertical="center" wrapText="1"/>
    </xf>
    <xf numFmtId="0" fontId="0" fillId="8" borderId="0" xfId="0" applyFill="1"/>
    <xf numFmtId="0" fontId="46" fillId="0" borderId="0" xfId="0" applyFont="1" applyAlignment="1">
      <alignment horizontal="left" vertical="center"/>
    </xf>
    <xf numFmtId="0" fontId="24" fillId="0" borderId="1" xfId="0" applyFont="1" applyBorder="1" applyAlignment="1">
      <alignment horizontal="left" vertical="center"/>
    </xf>
    <xf numFmtId="0" fontId="46" fillId="0" borderId="5" xfId="0" applyFont="1" applyBorder="1" applyAlignment="1">
      <alignment horizontal="left" vertical="center"/>
    </xf>
    <xf numFmtId="0" fontId="14" fillId="0" borderId="0" xfId="3" applyFont="1" applyAlignment="1">
      <alignment horizontal="left" wrapText="1"/>
    </xf>
    <xf numFmtId="0" fontId="15" fillId="0" borderId="0" xfId="0" applyFont="1" applyAlignment="1">
      <alignment horizontal="left" vertical="center"/>
    </xf>
    <xf numFmtId="0" fontId="20" fillId="7" borderId="19" xfId="0" applyFont="1" applyFill="1" applyBorder="1"/>
    <xf numFmtId="0" fontId="20" fillId="0" borderId="20" xfId="0" applyFont="1" applyBorder="1"/>
    <xf numFmtId="0" fontId="20" fillId="0" borderId="0" xfId="0" applyFont="1"/>
    <xf numFmtId="0" fontId="20" fillId="8" borderId="0" xfId="0" applyFont="1" applyFill="1"/>
    <xf numFmtId="0" fontId="28" fillId="8" borderId="0" xfId="0" applyFont="1" applyFill="1"/>
    <xf numFmtId="0" fontId="24" fillId="0" borderId="12" xfId="0" applyFont="1" applyBorder="1" applyAlignment="1">
      <alignment horizontal="center" vertical="center" wrapText="1"/>
    </xf>
    <xf numFmtId="0" fontId="14" fillId="0" borderId="8" xfId="0" applyFont="1" applyBorder="1" applyAlignment="1">
      <alignment horizontal="center" vertical="center" wrapText="1"/>
    </xf>
    <xf numFmtId="170" fontId="18" fillId="6" borderId="0" xfId="0" applyNumberFormat="1" applyFont="1" applyFill="1"/>
    <xf numFmtId="0" fontId="14" fillId="0" borderId="2" xfId="0" applyFont="1" applyBorder="1" applyAlignment="1">
      <alignment horizontal="center" vertical="top"/>
    </xf>
    <xf numFmtId="10" fontId="14" fillId="6" borderId="0" xfId="0" applyNumberFormat="1" applyFont="1" applyFill="1"/>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38" fillId="0" borderId="0" xfId="3" applyFont="1" applyFill="1" applyBorder="1" applyAlignment="1">
      <alignment horizontal="left"/>
    </xf>
    <xf numFmtId="0" fontId="14" fillId="0" borderId="0" xfId="0" applyFont="1" applyFill="1" applyBorder="1"/>
    <xf numFmtId="0" fontId="39" fillId="8" borderId="0" xfId="3" applyFont="1" applyFill="1" applyAlignment="1">
      <alignment horizontal="left"/>
    </xf>
    <xf numFmtId="0" fontId="14" fillId="8" borderId="0" xfId="0" applyFont="1" applyFill="1" applyBorder="1"/>
    <xf numFmtId="0" fontId="39" fillId="8" borderId="0" xfId="3" applyFont="1" applyFill="1" applyBorder="1" applyAlignment="1">
      <alignment horizontal="left"/>
    </xf>
    <xf numFmtId="0" fontId="14" fillId="8" borderId="0" xfId="3" applyFont="1" applyFill="1" applyBorder="1" applyAlignment="1">
      <alignment horizontal="left"/>
    </xf>
    <xf numFmtId="0" fontId="14" fillId="8" borderId="0" xfId="3" applyFont="1" applyFill="1" applyBorder="1"/>
    <xf numFmtId="0" fontId="22" fillId="8" borderId="0" xfId="0" applyFont="1" applyFill="1" applyBorder="1"/>
    <xf numFmtId="166" fontId="22" fillId="8" borderId="0" xfId="0" applyNumberFormat="1" applyFont="1" applyFill="1"/>
    <xf numFmtId="0" fontId="15" fillId="8" borderId="0" xfId="0" applyFont="1" applyFill="1" applyAlignment="1">
      <alignment horizontal="left" wrapText="1"/>
    </xf>
    <xf numFmtId="0" fontId="16" fillId="0" borderId="0" xfId="2" applyFont="1" applyFill="1">
      <alignment horizontal="left"/>
    </xf>
    <xf numFmtId="0" fontId="14" fillId="0" borderId="0" xfId="0" applyFont="1" applyFill="1"/>
    <xf numFmtId="0" fontId="24" fillId="0" borderId="0" xfId="0" applyFont="1" applyFill="1"/>
    <xf numFmtId="0" fontId="22" fillId="0" borderId="0" xfId="0" applyFont="1" applyFill="1"/>
    <xf numFmtId="0" fontId="33" fillId="0" borderId="0" xfId="4" applyFont="1" applyFill="1"/>
    <xf numFmtId="0" fontId="0" fillId="0" borderId="0" xfId="0" applyFill="1"/>
    <xf numFmtId="0" fontId="18" fillId="0" borderId="0" xfId="0" applyFont="1" applyFill="1"/>
    <xf numFmtId="0" fontId="0" fillId="3" borderId="0" xfId="0" applyFill="1"/>
    <xf numFmtId="0" fontId="78" fillId="0" borderId="0" xfId="4" applyFont="1"/>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81" fillId="0" borderId="0" xfId="2" applyFont="1">
      <alignment horizontal="left"/>
    </xf>
    <xf numFmtId="0" fontId="82" fillId="0" borderId="0" xfId="17" applyFont="1" applyFill="1"/>
    <xf numFmtId="0" fontId="22" fillId="0" borderId="0" xfId="0" applyFont="1" applyFill="1" applyBorder="1"/>
    <xf numFmtId="0" fontId="15" fillId="0" borderId="0" xfId="0" applyFont="1" applyAlignment="1">
      <alignment horizontal="left" wrapText="1"/>
    </xf>
    <xf numFmtId="0" fontId="24" fillId="0" borderId="2" xfId="0" applyFont="1" applyBorder="1" applyAlignment="1">
      <alignment horizontal="center" vertical="center" wrapText="1"/>
    </xf>
    <xf numFmtId="9" fontId="24" fillId="0" borderId="2"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vertical="center" wrapText="1"/>
    </xf>
    <xf numFmtId="0" fontId="24" fillId="0" borderId="1" xfId="0" applyFont="1" applyBorder="1" applyAlignment="1">
      <alignment vertical="center" wrapText="1"/>
    </xf>
    <xf numFmtId="0" fontId="14" fillId="0" borderId="0" xfId="0" applyFont="1" applyAlignment="1">
      <alignment vertical="center" wrapText="1"/>
    </xf>
    <xf numFmtId="0" fontId="28" fillId="0" borderId="0" xfId="0" applyFont="1" applyAlignment="1">
      <alignment vertical="center" wrapText="1"/>
    </xf>
    <xf numFmtId="0" fontId="24" fillId="0" borderId="2" xfId="0" applyFont="1" applyBorder="1" applyAlignment="1">
      <alignment horizont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24" fillId="0" borderId="1" xfId="0" applyFont="1" applyBorder="1" applyAlignment="1">
      <alignment horizontal="left"/>
    </xf>
    <xf numFmtId="0" fontId="24" fillId="0" borderId="2" xfId="9" applyFont="1" applyBorder="1" applyAlignment="1">
      <alignment horizontal="center" vertical="center" wrapText="1"/>
    </xf>
    <xf numFmtId="0" fontId="28" fillId="0" borderId="0" xfId="3" applyFont="1" applyAlignment="1">
      <alignment horizontal="right"/>
    </xf>
    <xf numFmtId="0" fontId="29" fillId="0" borderId="0" xfId="0" applyFont="1" applyFill="1"/>
    <xf numFmtId="3" fontId="32" fillId="0" borderId="0" xfId="0" applyNumberFormat="1" applyFont="1" applyAlignment="1">
      <alignment wrapText="1"/>
    </xf>
    <xf numFmtId="10" fontId="32" fillId="0" borderId="0" xfId="1" applyNumberFormat="1" applyFont="1" applyFill="1" applyBorder="1" applyAlignment="1">
      <alignment wrapText="1"/>
    </xf>
    <xf numFmtId="0" fontId="17" fillId="6" borderId="0" xfId="0" applyFont="1" applyFill="1"/>
    <xf numFmtId="0" fontId="15" fillId="0" borderId="0" xfId="0" applyFont="1" applyFill="1"/>
    <xf numFmtId="0" fontId="24" fillId="0" borderId="2" xfId="0" applyFont="1" applyFill="1" applyBorder="1" applyAlignment="1">
      <alignment horizontal="center" vertical="center" wrapText="1"/>
    </xf>
    <xf numFmtId="0" fontId="0" fillId="0" borderId="0" xfId="0" applyFill="1" applyBorder="1"/>
    <xf numFmtId="0" fontId="24" fillId="0" borderId="1" xfId="0" applyFont="1" applyFill="1" applyBorder="1" applyAlignment="1">
      <alignment horizontal="center" vertical="center" wrapText="1"/>
    </xf>
    <xf numFmtId="0" fontId="14" fillId="0" borderId="0" xfId="0" applyFont="1" applyFill="1" applyBorder="1" applyAlignment="1">
      <alignment horizontal="center"/>
    </xf>
    <xf numFmtId="0" fontId="24" fillId="0" borderId="2" xfId="0" applyFont="1" applyFill="1" applyBorder="1" applyAlignment="1">
      <alignment horizontal="center"/>
    </xf>
    <xf numFmtId="0" fontId="24" fillId="0" borderId="1" xfId="0" applyFont="1" applyFill="1" applyBorder="1"/>
    <xf numFmtId="0" fontId="43" fillId="0" borderId="2" xfId="0" applyFont="1" applyBorder="1" applyAlignment="1">
      <alignment horizontal="center"/>
    </xf>
    <xf numFmtId="0" fontId="24" fillId="0" borderId="1" xfId="0" applyFont="1" applyFill="1" applyBorder="1" applyAlignment="1">
      <alignment vertical="top" wrapText="1"/>
    </xf>
    <xf numFmtId="0" fontId="43" fillId="0" borderId="2" xfId="0" applyFont="1" applyFill="1" applyBorder="1" applyAlignment="1">
      <alignment horizontal="center"/>
    </xf>
    <xf numFmtId="0" fontId="83" fillId="0" borderId="0" xfId="17" applyFont="1" applyFill="1" applyBorder="1"/>
    <xf numFmtId="0" fontId="14" fillId="0" borderId="0" xfId="0" applyFont="1" applyFill="1" applyAlignment="1">
      <alignment horizontal="center"/>
    </xf>
    <xf numFmtId="0" fontId="22" fillId="8" borderId="0" xfId="0" applyFont="1" applyFill="1" applyAlignment="1">
      <alignment horizontal="center"/>
    </xf>
    <xf numFmtId="0" fontId="17" fillId="0" borderId="0" xfId="0" applyFont="1" applyFill="1"/>
    <xf numFmtId="0" fontId="69" fillId="8" borderId="0" xfId="0" applyFont="1" applyFill="1"/>
    <xf numFmtId="0" fontId="54" fillId="0" borderId="0" xfId="0" applyFont="1" applyFill="1" applyAlignment="1">
      <alignment vertical="center"/>
    </xf>
    <xf numFmtId="0" fontId="17" fillId="0" borderId="0" xfId="0" applyFont="1" applyFill="1" applyAlignment="1">
      <alignment vertical="center"/>
    </xf>
    <xf numFmtId="0" fontId="15" fillId="8" borderId="0" xfId="0" applyFont="1" applyFill="1"/>
    <xf numFmtId="0" fontId="15" fillId="0" borderId="0" xfId="0" applyFont="1" applyFill="1" applyAlignment="1">
      <alignment horizontal="center" vertical="center"/>
    </xf>
    <xf numFmtId="0" fontId="15" fillId="0" borderId="0" xfId="0" applyFont="1" applyFill="1" applyAlignment="1">
      <alignment horizontal="left" wrapText="1"/>
    </xf>
    <xf numFmtId="0" fontId="18" fillId="8" borderId="0" xfId="0" applyFont="1" applyFill="1" applyAlignment="1">
      <alignment vertical="center"/>
    </xf>
    <xf numFmtId="0" fontId="18" fillId="8" borderId="0" xfId="0" applyFont="1" applyFill="1" applyAlignment="1">
      <alignment horizontal="center"/>
    </xf>
    <xf numFmtId="0" fontId="18" fillId="0" borderId="4" xfId="0" applyFont="1" applyFill="1" applyBorder="1" applyAlignment="1">
      <alignment horizontal="right" vertical="top"/>
    </xf>
    <xf numFmtId="0" fontId="18" fillId="0" borderId="0" xfId="0" applyFont="1" applyFill="1" applyAlignment="1">
      <alignment horizontal="center"/>
    </xf>
    <xf numFmtId="0" fontId="18" fillId="0" borderId="0" xfId="0" applyFont="1" applyFill="1" applyAlignment="1">
      <alignment vertical="center"/>
    </xf>
    <xf numFmtId="0" fontId="77" fillId="0" borderId="0" xfId="0" applyFont="1" applyFill="1" applyAlignment="1">
      <alignment vertical="center"/>
    </xf>
    <xf numFmtId="0" fontId="14" fillId="0" borderId="2" xfId="0" applyFont="1" applyFill="1" applyBorder="1"/>
    <xf numFmtId="0" fontId="14" fillId="0" borderId="2" xfId="0" applyFont="1" applyBorder="1" applyAlignment="1">
      <alignment horizontal="left" vertical="center" wrapText="1" indent="4"/>
    </xf>
    <xf numFmtId="0" fontId="14" fillId="0" borderId="2" xfId="0" applyFont="1" applyBorder="1" applyAlignment="1">
      <alignment horizontal="left" vertical="center" wrapText="1" indent="3"/>
    </xf>
    <xf numFmtId="0" fontId="24" fillId="0" borderId="2" xfId="0" applyFont="1" applyBorder="1" applyAlignment="1">
      <alignment vertical="center" wrapText="1"/>
    </xf>
    <xf numFmtId="0" fontId="14" fillId="0" borderId="2" xfId="0" applyFont="1" applyBorder="1" applyAlignment="1">
      <alignment horizontal="left" vertical="center" wrapText="1" indent="1"/>
    </xf>
    <xf numFmtId="0" fontId="14" fillId="7" borderId="6" xfId="0" applyFont="1" applyFill="1" applyBorder="1" applyAlignment="1">
      <alignment horizontal="center" vertical="center" wrapText="1"/>
    </xf>
    <xf numFmtId="0" fontId="14" fillId="0" borderId="2" xfId="0" applyFont="1" applyBorder="1" applyAlignment="1">
      <alignment horizontal="left" vertical="center" wrapText="1"/>
    </xf>
    <xf numFmtId="164" fontId="28" fillId="7" borderId="2" xfId="9" applyNumberFormat="1" applyFont="1" applyFill="1" applyBorder="1" applyAlignment="1">
      <alignment horizontal="right" vertical="center" wrapText="1"/>
    </xf>
    <xf numFmtId="0" fontId="14" fillId="7" borderId="2" xfId="0" applyFont="1" applyFill="1" applyBorder="1"/>
    <xf numFmtId="0" fontId="24" fillId="7" borderId="2" xfId="0" applyFont="1" applyFill="1" applyBorder="1"/>
    <xf numFmtId="0" fontId="14" fillId="0" borderId="2" xfId="0" applyFont="1" applyBorder="1" applyAlignment="1">
      <alignment horizontal="left"/>
    </xf>
    <xf numFmtId="0" fontId="24" fillId="7" borderId="2" xfId="0" applyFont="1" applyFill="1" applyBorder="1" applyAlignment="1">
      <alignment horizontal="left" vertical="center"/>
    </xf>
    <xf numFmtId="0" fontId="14" fillId="0" borderId="2" xfId="0" applyFont="1" applyFill="1" applyBorder="1" applyAlignment="1">
      <alignment horizontal="center"/>
    </xf>
    <xf numFmtId="0" fontId="37" fillId="0" borderId="0" xfId="0" applyFont="1" applyFill="1"/>
    <xf numFmtId="0" fontId="15" fillId="0" borderId="0" xfId="0" applyFont="1" applyAlignment="1">
      <alignment horizontal="left" vertical="center" wrapText="1"/>
    </xf>
    <xf numFmtId="0" fontId="14" fillId="0" borderId="0" xfId="0" applyFont="1"/>
    <xf numFmtId="0" fontId="24" fillId="0" borderId="1" xfId="0" applyFont="1" applyBorder="1" applyAlignment="1">
      <alignment horizontal="left"/>
    </xf>
    <xf numFmtId="0" fontId="14" fillId="7" borderId="2" xfId="0" applyFont="1" applyFill="1" applyBorder="1" applyAlignment="1">
      <alignment horizontal="right" vertical="center" wrapText="1"/>
    </xf>
    <xf numFmtId="0" fontId="14" fillId="7" borderId="2" xfId="0" applyFont="1" applyFill="1" applyBorder="1" applyAlignment="1">
      <alignment vertical="center" wrapText="1"/>
    </xf>
    <xf numFmtId="0" fontId="14" fillId="0" borderId="2" xfId="0" applyFont="1" applyBorder="1" applyAlignment="1">
      <alignment horizontal="right" vertical="center" wrapText="1"/>
    </xf>
    <xf numFmtId="0" fontId="28" fillId="0" borderId="2" xfId="0" applyFont="1" applyBorder="1" applyAlignment="1">
      <alignment vertical="center" wrapText="1"/>
    </xf>
    <xf numFmtId="164" fontId="28" fillId="7" borderId="2" xfId="0" applyNumberFormat="1" applyFont="1" applyFill="1" applyBorder="1" applyAlignment="1">
      <alignment vertical="center" wrapText="1"/>
    </xf>
    <xf numFmtId="0" fontId="79" fillId="0" borderId="0" xfId="0" applyFont="1" applyFill="1"/>
    <xf numFmtId="0" fontId="84" fillId="8" borderId="0" xfId="0" applyFont="1" applyFill="1"/>
    <xf numFmtId="0" fontId="84" fillId="6" borderId="0" xfId="0" applyFont="1" applyFill="1"/>
    <xf numFmtId="0" fontId="85" fillId="6" borderId="0" xfId="0" applyFont="1" applyFill="1"/>
    <xf numFmtId="49" fontId="85" fillId="6" borderId="0" xfId="0" applyNumberFormat="1" applyFont="1" applyFill="1" applyAlignment="1">
      <alignment horizontal="left"/>
    </xf>
    <xf numFmtId="0" fontId="78" fillId="0" borderId="0" xfId="4" applyNumberFormat="1" applyFont="1"/>
    <xf numFmtId="0" fontId="24" fillId="0" borderId="0" xfId="0" applyFont="1" applyBorder="1"/>
    <xf numFmtId="14" fontId="24" fillId="0" borderId="0" xfId="0" applyNumberFormat="1" applyFont="1" applyBorder="1" applyAlignment="1">
      <alignment horizontal="right" wrapText="1"/>
    </xf>
    <xf numFmtId="3" fontId="14" fillId="0" borderId="2" xfId="0" applyNumberFormat="1" applyFont="1" applyBorder="1"/>
    <xf numFmtId="3" fontId="14" fillId="7" borderId="2" xfId="0" applyNumberFormat="1" applyFont="1" applyFill="1" applyBorder="1"/>
    <xf numFmtId="3" fontId="24" fillId="7" borderId="2" xfId="0" applyNumberFormat="1" applyFont="1" applyFill="1" applyBorder="1"/>
    <xf numFmtId="3" fontId="14" fillId="0" borderId="2" xfId="3" applyNumberFormat="1" applyFont="1" applyBorder="1" applyAlignment="1">
      <alignment horizontal="right"/>
    </xf>
    <xf numFmtId="3" fontId="14" fillId="7" borderId="2" xfId="3" applyNumberFormat="1" applyFont="1" applyFill="1" applyBorder="1" applyAlignment="1">
      <alignment horizontal="right"/>
    </xf>
    <xf numFmtId="3" fontId="24" fillId="7" borderId="2" xfId="3" applyNumberFormat="1" applyFont="1" applyFill="1" applyBorder="1" applyAlignment="1">
      <alignment horizontal="right"/>
    </xf>
    <xf numFmtId="0" fontId="24" fillId="0" borderId="1" xfId="0" applyFont="1" applyBorder="1"/>
    <xf numFmtId="0" fontId="16" fillId="0" borderId="0" xfId="2" applyFont="1" applyAlignment="1">
      <alignment horizontal="left" wrapText="1"/>
    </xf>
    <xf numFmtId="164" fontId="14" fillId="7" borderId="2" xfId="0" applyNumberFormat="1" applyFont="1" applyFill="1" applyBorder="1" applyAlignment="1">
      <alignment vertical="center" wrapText="1"/>
    </xf>
    <xf numFmtId="3" fontId="14" fillId="7" borderId="2" xfId="3" applyNumberFormat="1" applyFont="1" applyFill="1" applyBorder="1"/>
    <xf numFmtId="3" fontId="14" fillId="0" borderId="2" xfId="3" applyNumberFormat="1" applyFont="1" applyBorder="1"/>
    <xf numFmtId="3" fontId="14" fillId="0" borderId="2" xfId="0" applyNumberFormat="1" applyFont="1" applyBorder="1" applyAlignment="1">
      <alignment vertical="center" wrapText="1"/>
    </xf>
    <xf numFmtId="3" fontId="14" fillId="7" borderId="2" xfId="0" applyNumberFormat="1" applyFont="1" applyFill="1" applyBorder="1" applyAlignment="1">
      <alignment vertical="center" wrapText="1"/>
    </xf>
    <xf numFmtId="3" fontId="24" fillId="0" borderId="2" xfId="3" applyNumberFormat="1" applyFont="1" applyBorder="1"/>
    <xf numFmtId="0" fontId="37" fillId="0" borderId="0" xfId="0" applyFont="1" applyAlignment="1">
      <alignment horizontal="left" vertical="center"/>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0" fontId="36" fillId="0" borderId="0" xfId="0" applyFont="1" applyFill="1" applyAlignment="1">
      <alignment vertical="center"/>
    </xf>
    <xf numFmtId="49" fontId="14" fillId="7" borderId="2" xfId="0" applyNumberFormat="1" applyFont="1" applyFill="1" applyBorder="1" applyAlignment="1">
      <alignment horizontal="center" vertical="center" wrapText="1"/>
    </xf>
    <xf numFmtId="49" fontId="14" fillId="0" borderId="2" xfId="0" applyNumberFormat="1" applyFont="1" applyBorder="1" applyAlignment="1">
      <alignment horizontal="center" vertical="center" wrapText="1"/>
    </xf>
    <xf numFmtId="49" fontId="24" fillId="7" borderId="2" xfId="0" applyNumberFormat="1" applyFont="1" applyFill="1" applyBorder="1" applyAlignment="1">
      <alignment horizontal="center" vertical="center" wrapText="1"/>
    </xf>
    <xf numFmtId="0" fontId="24" fillId="7" borderId="2" xfId="0" applyFont="1" applyFill="1" applyBorder="1" applyAlignment="1">
      <alignment vertical="center" wrapText="1"/>
    </xf>
    <xf numFmtId="164" fontId="28" fillId="0" borderId="2" xfId="1" applyNumberFormat="1" applyFont="1" applyFill="1" applyBorder="1" applyAlignment="1">
      <alignment wrapText="1"/>
    </xf>
    <xf numFmtId="0" fontId="14" fillId="7" borderId="2" xfId="0" applyFont="1" applyFill="1" applyBorder="1" applyAlignment="1">
      <alignment horizontal="center" vertical="center" wrapText="1"/>
    </xf>
    <xf numFmtId="164" fontId="28" fillId="7" borderId="2" xfId="1" applyNumberFormat="1" applyFont="1" applyFill="1" applyBorder="1" applyAlignment="1">
      <alignment wrapText="1"/>
    </xf>
    <xf numFmtId="0" fontId="23" fillId="0" borderId="2" xfId="0" applyFont="1" applyBorder="1" applyAlignment="1">
      <alignment horizontal="center" vertical="center" wrapText="1"/>
    </xf>
    <xf numFmtId="3" fontId="28" fillId="0" borderId="2" xfId="0" applyNumberFormat="1" applyFont="1" applyBorder="1" applyAlignment="1">
      <alignment wrapText="1"/>
    </xf>
    <xf numFmtId="0" fontId="23" fillId="7" borderId="2" xfId="0" applyFont="1" applyFill="1" applyBorder="1" applyAlignment="1">
      <alignment horizontal="center" vertical="center" wrapText="1"/>
    </xf>
    <xf numFmtId="3" fontId="28" fillId="7" borderId="2" xfId="0" applyNumberFormat="1" applyFont="1" applyFill="1" applyBorder="1" applyAlignment="1">
      <alignment wrapText="1"/>
    </xf>
    <xf numFmtId="3" fontId="14" fillId="0" borderId="2" xfId="0" applyNumberFormat="1" applyFont="1" applyBorder="1" applyAlignment="1">
      <alignment wrapText="1"/>
    </xf>
    <xf numFmtId="10" fontId="14" fillId="0" borderId="2" xfId="1" applyNumberFormat="1" applyFont="1" applyBorder="1" applyAlignment="1">
      <alignment wrapText="1"/>
    </xf>
    <xf numFmtId="3" fontId="14" fillId="7" borderId="2" xfId="0" applyNumberFormat="1" applyFont="1" applyFill="1" applyBorder="1" applyAlignment="1">
      <alignment wrapText="1"/>
    </xf>
    <xf numFmtId="10" fontId="14" fillId="7" borderId="2" xfId="1" applyNumberFormat="1" applyFont="1" applyFill="1" applyBorder="1" applyAlignment="1">
      <alignment wrapText="1"/>
    </xf>
    <xf numFmtId="3" fontId="20" fillId="0" borderId="2" xfId="0" applyNumberFormat="1" applyFont="1" applyBorder="1" applyAlignment="1">
      <alignment wrapText="1"/>
    </xf>
    <xf numFmtId="164" fontId="14" fillId="0" borderId="2" xfId="0" applyNumberFormat="1" applyFont="1" applyBorder="1" applyAlignment="1">
      <alignment vertical="center"/>
    </xf>
    <xf numFmtId="0" fontId="14" fillId="0" borderId="2" xfId="3" applyFont="1" applyBorder="1" applyAlignment="1">
      <alignment horizontal="left"/>
    </xf>
    <xf numFmtId="0" fontId="14" fillId="7" borderId="2" xfId="3" applyFont="1" applyFill="1" applyBorder="1" applyAlignment="1">
      <alignment horizontal="left"/>
    </xf>
    <xf numFmtId="3" fontId="14" fillId="0" borderId="2" xfId="3" quotePrefix="1" applyNumberFormat="1" applyFont="1" applyBorder="1" applyAlignment="1">
      <alignment horizontal="right"/>
    </xf>
    <xf numFmtId="3" fontId="14" fillId="7" borderId="2" xfId="3" quotePrefix="1" applyNumberFormat="1" applyFont="1" applyFill="1" applyBorder="1" applyAlignment="1">
      <alignment horizontal="right"/>
    </xf>
    <xf numFmtId="0" fontId="14" fillId="7" borderId="2" xfId="0" applyFont="1" applyFill="1" applyBorder="1" applyAlignment="1">
      <alignment horizontal="left" vertical="center" wrapText="1"/>
    </xf>
    <xf numFmtId="3" fontId="14" fillId="0" borderId="2" xfId="0" applyNumberFormat="1" applyFont="1" applyBorder="1" applyAlignment="1">
      <alignment horizontal="right" vertical="center" wrapText="1"/>
    </xf>
    <xf numFmtId="10" fontId="14" fillId="0" borderId="2" xfId="0" applyNumberFormat="1" applyFont="1" applyBorder="1" applyAlignment="1">
      <alignment vertical="center" wrapText="1"/>
    </xf>
    <xf numFmtId="10" fontId="14" fillId="0" borderId="2" xfId="0" applyNumberFormat="1" applyFont="1" applyBorder="1" applyAlignment="1">
      <alignment horizontal="right" vertical="center" wrapText="1"/>
    </xf>
    <xf numFmtId="10" fontId="14" fillId="0" borderId="2" xfId="1" applyNumberFormat="1" applyFont="1" applyFill="1" applyBorder="1" applyAlignment="1">
      <alignment horizontal="right" vertical="center" wrapText="1"/>
    </xf>
    <xf numFmtId="0" fontId="28" fillId="0" borderId="2" xfId="0" applyFont="1" applyBorder="1" applyAlignment="1">
      <alignment horizontal="center" vertical="center" wrapText="1"/>
    </xf>
    <xf numFmtId="0" fontId="14" fillId="0" borderId="2" xfId="0" applyFont="1" applyBorder="1" applyAlignment="1">
      <alignment horizontal="justify" vertical="center" wrapText="1"/>
    </xf>
    <xf numFmtId="10" fontId="14" fillId="0" borderId="2" xfId="1" applyNumberFormat="1" applyFont="1" applyBorder="1" applyAlignment="1">
      <alignment horizontal="right" vertical="center" wrapText="1"/>
    </xf>
    <xf numFmtId="9" fontId="14" fillId="0" borderId="2" xfId="1" applyFont="1" applyFill="1" applyBorder="1" applyAlignment="1">
      <alignment horizontal="right" vertical="center" wrapText="1"/>
    </xf>
    <xf numFmtId="9" fontId="14" fillId="0" borderId="2" xfId="0" applyNumberFormat="1" applyFont="1" applyBorder="1" applyAlignment="1">
      <alignment horizontal="right" vertical="center" wrapText="1"/>
    </xf>
    <xf numFmtId="0" fontId="14" fillId="0" borderId="2" xfId="3" applyFont="1" applyBorder="1"/>
    <xf numFmtId="4" fontId="14" fillId="0" borderId="2" xfId="3" applyNumberFormat="1" applyFont="1" applyBorder="1" applyAlignment="1">
      <alignment horizontal="right" wrapText="1"/>
    </xf>
    <xf numFmtId="0" fontId="14" fillId="0" borderId="2" xfId="3" applyFont="1" applyBorder="1" applyAlignment="1">
      <alignment wrapText="1"/>
    </xf>
    <xf numFmtId="0" fontId="14" fillId="0" borderId="2" xfId="0" applyFont="1" applyBorder="1" applyAlignment="1">
      <alignment wrapText="1"/>
    </xf>
    <xf numFmtId="0" fontId="50" fillId="0" borderId="2" xfId="0" applyFont="1" applyBorder="1"/>
    <xf numFmtId="0" fontId="14" fillId="7" borderId="2" xfId="0" applyFont="1" applyFill="1" applyBorder="1" applyAlignment="1">
      <alignment horizontal="center" vertical="center"/>
    </xf>
    <xf numFmtId="0" fontId="14" fillId="7" borderId="2" xfId="0" applyFont="1" applyFill="1" applyBorder="1" applyAlignment="1">
      <alignment wrapText="1"/>
    </xf>
    <xf numFmtId="3" fontId="14" fillId="0" borderId="2" xfId="1" applyNumberFormat="1" applyFont="1" applyFill="1" applyBorder="1" applyAlignment="1">
      <alignment wrapText="1"/>
    </xf>
    <xf numFmtId="3" fontId="14" fillId="7" borderId="2" xfId="1" applyNumberFormat="1" applyFont="1" applyFill="1" applyBorder="1" applyAlignment="1">
      <alignment wrapText="1"/>
    </xf>
    <xf numFmtId="164" fontId="14" fillId="0" borderId="2" xfId="0" applyNumberFormat="1" applyFont="1" applyBorder="1" applyAlignment="1">
      <alignment vertical="center" wrapText="1"/>
    </xf>
    <xf numFmtId="0" fontId="28" fillId="7" borderId="2" xfId="0" applyFont="1" applyFill="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indent="2"/>
    </xf>
    <xf numFmtId="0" fontId="26" fillId="0" borderId="2" xfId="0" applyFont="1" applyBorder="1" applyAlignment="1">
      <alignment horizontal="left" vertical="center" wrapText="1" indent="1"/>
    </xf>
    <xf numFmtId="0" fontId="14" fillId="0" borderId="2" xfId="5" applyFont="1" applyFill="1" applyBorder="1" applyAlignment="1">
      <alignment horizontal="center" vertical="center" wrapText="1"/>
    </xf>
    <xf numFmtId="0" fontId="24" fillId="7" borderId="2" xfId="0" applyFont="1" applyFill="1" applyBorder="1" applyAlignment="1">
      <alignment horizontal="center" wrapText="1"/>
    </xf>
    <xf numFmtId="0" fontId="24" fillId="7" borderId="2" xfId="5" applyFont="1" applyFill="1" applyBorder="1" applyAlignment="1">
      <alignment horizontal="center" vertical="center" wrapText="1"/>
    </xf>
    <xf numFmtId="0" fontId="22" fillId="0" borderId="2" xfId="0" applyFont="1" applyBorder="1"/>
    <xf numFmtId="0" fontId="14" fillId="7" borderId="2" xfId="0" applyFont="1" applyFill="1" applyBorder="1" applyAlignment="1">
      <alignment horizontal="center"/>
    </xf>
    <xf numFmtId="0" fontId="14" fillId="0" borderId="2" xfId="0" applyFont="1" applyBorder="1" applyAlignment="1">
      <alignment vertical="center"/>
    </xf>
    <xf numFmtId="3" fontId="28" fillId="0" borderId="2" xfId="0" applyNumberFormat="1" applyFont="1" applyBorder="1" applyAlignment="1">
      <alignment vertical="center" wrapText="1"/>
    </xf>
    <xf numFmtId="1" fontId="28" fillId="0" borderId="2" xfId="0" applyNumberFormat="1" applyFont="1" applyBorder="1" applyAlignment="1">
      <alignment vertical="center" wrapText="1"/>
    </xf>
    <xf numFmtId="0" fontId="14" fillId="7" borderId="2" xfId="0" applyFont="1" applyFill="1" applyBorder="1" applyAlignment="1">
      <alignment vertical="center"/>
    </xf>
    <xf numFmtId="3" fontId="28" fillId="7" borderId="2" xfId="0" applyNumberFormat="1" applyFont="1" applyFill="1" applyBorder="1" applyAlignment="1">
      <alignment vertical="center" wrapText="1"/>
    </xf>
    <xf numFmtId="1" fontId="14" fillId="7" borderId="2" xfId="0" applyNumberFormat="1" applyFont="1" applyFill="1" applyBorder="1" applyAlignment="1">
      <alignment vertical="center" wrapText="1"/>
    </xf>
    <xf numFmtId="1" fontId="14" fillId="0" borderId="2" xfId="0" applyNumberFormat="1" applyFont="1" applyBorder="1" applyAlignment="1">
      <alignment vertical="center" wrapText="1"/>
    </xf>
    <xf numFmtId="0" fontId="27" fillId="0" borderId="2" xfId="0" applyFont="1" applyBorder="1" applyAlignment="1">
      <alignment vertical="center" wrapText="1"/>
    </xf>
    <xf numFmtId="0" fontId="28" fillId="0" borderId="2" xfId="0" applyFont="1" applyBorder="1" applyAlignment="1">
      <alignment vertical="center"/>
    </xf>
    <xf numFmtId="0" fontId="14" fillId="0" borderId="2" xfId="0" applyFont="1" applyBorder="1" applyAlignment="1">
      <alignment horizontal="center" wrapText="1"/>
    </xf>
    <xf numFmtId="0" fontId="14" fillId="7" borderId="2" xfId="0" applyFont="1" applyFill="1" applyBorder="1" applyAlignment="1">
      <alignment horizontal="center" wrapText="1"/>
    </xf>
    <xf numFmtId="0" fontId="76" fillId="0" borderId="0" xfId="8" applyFont="1" applyFill="1">
      <alignment vertical="center"/>
    </xf>
    <xf numFmtId="0" fontId="15" fillId="0" borderId="0" xfId="0" applyFont="1" applyFill="1" applyAlignment="1">
      <alignment horizontal="justify" vertical="center"/>
    </xf>
    <xf numFmtId="0" fontId="14" fillId="0" borderId="2" xfId="0" applyFont="1" applyFill="1" applyBorder="1" applyAlignment="1">
      <alignment horizontal="justify" vertical="center" wrapText="1"/>
    </xf>
    <xf numFmtId="0" fontId="36" fillId="8" borderId="0" xfId="0" applyFont="1" applyFill="1" applyAlignment="1">
      <alignment vertical="center"/>
    </xf>
    <xf numFmtId="0" fontId="15" fillId="8" borderId="0" xfId="0" applyFont="1" applyFill="1" applyAlignment="1">
      <alignment horizontal="center"/>
    </xf>
    <xf numFmtId="0" fontId="18" fillId="8" borderId="0" xfId="0" applyFont="1" applyFill="1" applyAlignment="1">
      <alignment wrapText="1"/>
    </xf>
    <xf numFmtId="0" fontId="15" fillId="0" borderId="0" xfId="0" applyFont="1" applyFill="1" applyAlignment="1">
      <alignment horizontal="center"/>
    </xf>
    <xf numFmtId="0" fontId="14" fillId="0" borderId="2" xfId="0" applyFont="1" applyBorder="1" applyAlignment="1">
      <alignment horizontal="left" vertical="top" wrapText="1"/>
    </xf>
    <xf numFmtId="0" fontId="14" fillId="0" borderId="0" xfId="0" applyFont="1" applyFill="1" applyAlignment="1">
      <alignment vertical="center"/>
    </xf>
    <xf numFmtId="0" fontId="19" fillId="8" borderId="0" xfId="0" applyFont="1" applyFill="1" applyAlignment="1">
      <alignment vertical="center"/>
    </xf>
    <xf numFmtId="0" fontId="15" fillId="8" borderId="0" xfId="0" applyFont="1" applyFill="1" applyAlignment="1">
      <alignment vertical="center"/>
    </xf>
    <xf numFmtId="0" fontId="77" fillId="0" borderId="0" xfId="0" applyFont="1" applyFill="1"/>
    <xf numFmtId="0" fontId="24" fillId="7" borderId="2" xfId="0" applyFont="1" applyFill="1" applyBorder="1" applyAlignment="1">
      <alignment horizontal="center" vertical="center"/>
    </xf>
    <xf numFmtId="0" fontId="24" fillId="7" borderId="2" xfId="0" applyFont="1" applyFill="1" applyBorder="1" applyAlignment="1">
      <alignment horizontal="center"/>
    </xf>
    <xf numFmtId="0" fontId="14" fillId="7" borderId="2" xfId="0" applyFont="1" applyFill="1" applyBorder="1" applyAlignment="1">
      <alignment horizontal="left" wrapText="1"/>
    </xf>
    <xf numFmtId="0" fontId="28" fillId="0" borderId="2" xfId="0" applyFont="1" applyBorder="1"/>
    <xf numFmtId="164" fontId="24" fillId="0" borderId="2" xfId="0" applyNumberFormat="1" applyFont="1" applyBorder="1" applyAlignment="1">
      <alignment vertical="center"/>
    </xf>
    <xf numFmtId="0" fontId="18" fillId="8" borderId="0" xfId="0" applyFont="1" applyFill="1" applyAlignment="1">
      <alignment horizontal="left"/>
    </xf>
    <xf numFmtId="0" fontId="14" fillId="0" borderId="2" xfId="0" applyFont="1" applyFill="1" applyBorder="1" applyAlignment="1">
      <alignment vertical="top" wrapText="1"/>
    </xf>
    <xf numFmtId="0" fontId="14" fillId="0" borderId="10" xfId="0" applyFont="1" applyFill="1" applyBorder="1" applyAlignment="1">
      <alignment horizontal="center" vertical="center" wrapText="1"/>
    </xf>
    <xf numFmtId="0" fontId="14" fillId="0" borderId="2" xfId="9" applyFont="1" applyBorder="1" applyAlignment="1">
      <alignment horizontal="center" vertical="center" wrapText="1"/>
    </xf>
    <xf numFmtId="0" fontId="14" fillId="0" borderId="2" xfId="9" applyFont="1" applyBorder="1" applyAlignment="1">
      <alignment vertical="center" wrapText="1"/>
    </xf>
    <xf numFmtId="0" fontId="14" fillId="0" borderId="2" xfId="9" quotePrefix="1" applyFont="1" applyBorder="1" applyAlignment="1">
      <alignment horizontal="center" vertical="center" wrapText="1"/>
    </xf>
    <xf numFmtId="0" fontId="14" fillId="0" borderId="2" xfId="0" applyFont="1" applyFill="1" applyBorder="1" applyAlignment="1">
      <alignment vertical="center"/>
    </xf>
    <xf numFmtId="0" fontId="14" fillId="0" borderId="2" xfId="0" applyFont="1" applyBorder="1" applyAlignment="1">
      <alignment horizontal="justify" vertical="center"/>
    </xf>
    <xf numFmtId="0" fontId="14" fillId="0" borderId="2" xfId="0" applyFont="1" applyBorder="1" applyAlignment="1">
      <alignment horizontal="left" vertical="center" indent="1"/>
    </xf>
    <xf numFmtId="0" fontId="14" fillId="7" borderId="2" xfId="0" applyFont="1" applyFill="1" applyBorder="1" applyAlignment="1">
      <alignment horizontal="justify" vertical="center"/>
    </xf>
    <xf numFmtId="0" fontId="14" fillId="7" borderId="2" xfId="0" applyFont="1" applyFill="1" applyBorder="1" applyAlignment="1">
      <alignment horizontal="justify" vertical="center" wrapText="1"/>
    </xf>
    <xf numFmtId="0" fontId="24" fillId="0" borderId="2" xfId="0" applyFont="1" applyBorder="1" applyAlignment="1">
      <alignment vertical="center"/>
    </xf>
    <xf numFmtId="10" fontId="14" fillId="0" borderId="2" xfId="1" applyNumberFormat="1" applyFont="1" applyFill="1" applyBorder="1" applyAlignment="1">
      <alignment vertical="center"/>
    </xf>
    <xf numFmtId="0" fontId="32" fillId="0" borderId="2" xfId="0" applyFont="1" applyBorder="1" applyAlignment="1">
      <alignment horizontal="center" vertical="center" wrapText="1"/>
    </xf>
    <xf numFmtId="0" fontId="32" fillId="0" borderId="2" xfId="0" applyFont="1" applyBorder="1" applyAlignment="1">
      <alignment vertical="center"/>
    </xf>
    <xf numFmtId="0" fontId="32" fillId="0" borderId="2" xfId="0" applyFont="1" applyBorder="1" applyAlignment="1">
      <alignment vertical="center" wrapText="1"/>
    </xf>
    <xf numFmtId="0" fontId="21" fillId="0" borderId="2" xfId="0" applyFont="1" applyBorder="1" applyAlignment="1">
      <alignment horizontal="right" vertical="top" wrapText="1"/>
    </xf>
    <xf numFmtId="0" fontId="21" fillId="0" borderId="2" xfId="0" applyFont="1" applyBorder="1" applyAlignment="1">
      <alignment vertical="top"/>
    </xf>
    <xf numFmtId="0" fontId="14" fillId="0" borderId="2" xfId="0" applyFont="1" applyBorder="1" applyAlignment="1">
      <alignment horizontal="left" vertical="top"/>
    </xf>
    <xf numFmtId="0" fontId="21" fillId="7" borderId="2" xfId="0" applyFont="1" applyFill="1" applyBorder="1" applyAlignment="1">
      <alignment horizontal="right" vertical="top" wrapText="1"/>
    </xf>
    <xf numFmtId="0" fontId="21" fillId="7" borderId="2" xfId="0" applyFont="1" applyFill="1" applyBorder="1" applyAlignment="1">
      <alignment vertical="top"/>
    </xf>
    <xf numFmtId="0" fontId="14" fillId="7" borderId="2" xfId="0" applyFont="1" applyFill="1" applyBorder="1" applyAlignment="1">
      <alignment horizontal="left" vertical="top" wrapText="1"/>
    </xf>
    <xf numFmtId="0" fontId="14" fillId="7" borderId="2" xfId="22" applyFont="1" applyFill="1" applyBorder="1" applyAlignment="1">
      <alignment horizontal="left" vertical="top" wrapText="1"/>
    </xf>
    <xf numFmtId="0" fontId="14" fillId="7" borderId="2" xfId="0" applyFont="1" applyFill="1" applyBorder="1" applyAlignment="1">
      <alignment horizontal="left" vertical="top"/>
    </xf>
    <xf numFmtId="0" fontId="21" fillId="0" borderId="2" xfId="0" applyFont="1" applyBorder="1" applyAlignment="1">
      <alignment vertical="top" wrapText="1"/>
    </xf>
    <xf numFmtId="0" fontId="14" fillId="0" borderId="2" xfId="22" applyFont="1" applyFill="1" applyBorder="1" applyAlignment="1">
      <alignment horizontal="left" vertical="top"/>
    </xf>
    <xf numFmtId="9" fontId="14" fillId="0" borderId="2" xfId="0" applyNumberFormat="1" applyFont="1" applyBorder="1" applyAlignment="1">
      <alignment horizontal="left" vertical="top" wrapText="1"/>
    </xf>
    <xf numFmtId="14" fontId="14" fillId="0" borderId="2" xfId="0" applyNumberFormat="1" applyFont="1" applyBorder="1" applyAlignment="1">
      <alignment horizontal="left" vertical="top" wrapText="1"/>
    </xf>
    <xf numFmtId="14" fontId="14" fillId="0" borderId="2" xfId="0" applyNumberFormat="1" applyFont="1" applyBorder="1" applyAlignment="1">
      <alignment horizontal="left" vertical="top"/>
    </xf>
    <xf numFmtId="0" fontId="14" fillId="0" borderId="2" xfId="0" applyFont="1" applyBorder="1" applyAlignment="1">
      <alignment horizontal="right" vertical="top" wrapText="1"/>
    </xf>
    <xf numFmtId="0" fontId="14" fillId="0" borderId="2" xfId="0" applyFont="1" applyBorder="1" applyAlignment="1">
      <alignment vertical="top"/>
    </xf>
    <xf numFmtId="0" fontId="27" fillId="0" borderId="2" xfId="17" applyFont="1" applyFill="1" applyBorder="1" applyAlignment="1">
      <alignment horizontal="left" vertical="top" wrapText="1"/>
    </xf>
    <xf numFmtId="0" fontId="25" fillId="0" borderId="0" xfId="0" applyFont="1" applyBorder="1" applyAlignment="1">
      <alignment horizontal="right" vertical="center"/>
    </xf>
    <xf numFmtId="0" fontId="22" fillId="0" borderId="0" xfId="0" applyFont="1" applyBorder="1"/>
    <xf numFmtId="0" fontId="15" fillId="0" borderId="0" xfId="0" applyFont="1" applyBorder="1" applyAlignment="1">
      <alignment horizontal="left" vertical="top" wrapText="1"/>
    </xf>
    <xf numFmtId="0" fontId="15" fillId="0" borderId="0" xfId="0" applyFont="1" applyBorder="1" applyAlignment="1">
      <alignment horizontal="left" vertical="top"/>
    </xf>
    <xf numFmtId="0" fontId="22" fillId="6" borderId="0" xfId="0" applyFont="1" applyFill="1" applyBorder="1"/>
    <xf numFmtId="164" fontId="28" fillId="0" borderId="2" xfId="0" applyNumberFormat="1" applyFont="1" applyBorder="1" applyAlignment="1">
      <alignment horizontal="right" vertical="center"/>
    </xf>
    <xf numFmtId="164" fontId="14" fillId="0" borderId="2" xfId="0" applyNumberFormat="1" applyFont="1" applyBorder="1" applyAlignment="1">
      <alignment horizontal="right" vertical="center"/>
    </xf>
    <xf numFmtId="164" fontId="14" fillId="7" borderId="2" xfId="0" applyNumberFormat="1" applyFont="1" applyFill="1" applyBorder="1" applyAlignment="1">
      <alignment horizontal="right" vertical="center"/>
    </xf>
    <xf numFmtId="0" fontId="14" fillId="0" borderId="2" xfId="7" applyFont="1" applyBorder="1" applyAlignment="1">
      <alignment vertical="center" wrapText="1"/>
    </xf>
    <xf numFmtId="0" fontId="14" fillId="7" borderId="2" xfId="0" quotePrefix="1" applyFont="1" applyFill="1" applyBorder="1" applyAlignment="1">
      <alignment wrapText="1"/>
    </xf>
    <xf numFmtId="0" fontId="14" fillId="0" borderId="2" xfId="0" applyFont="1" applyBorder="1" applyAlignment="1">
      <alignment horizontal="justify" vertical="top"/>
    </xf>
    <xf numFmtId="0" fontId="14" fillId="0" borderId="2" xfId="7" applyFont="1" applyBorder="1" applyAlignment="1">
      <alignment horizontal="justify" vertical="top"/>
    </xf>
    <xf numFmtId="0" fontId="14" fillId="0" borderId="2" xfId="0" quotePrefix="1" applyFont="1" applyBorder="1"/>
    <xf numFmtId="0" fontId="14" fillId="7" borderId="2" xfId="0" applyFont="1" applyFill="1" applyBorder="1" applyAlignment="1">
      <alignment horizontal="justify" vertical="top"/>
    </xf>
    <xf numFmtId="0" fontId="28" fillId="0" borderId="2" xfId="0" quotePrefix="1" applyFont="1" applyBorder="1" applyAlignment="1">
      <alignment wrapText="1"/>
    </xf>
    <xf numFmtId="0" fontId="14" fillId="0" borderId="2" xfId="0" applyFont="1" applyBorder="1" applyAlignment="1">
      <alignment horizontal="justify" vertical="top" wrapText="1"/>
    </xf>
    <xf numFmtId="0" fontId="14" fillId="7" borderId="2" xfId="7" applyFont="1" applyFill="1" applyBorder="1" applyAlignment="1">
      <alignment horizontal="center" vertical="center"/>
    </xf>
    <xf numFmtId="0" fontId="14" fillId="7" borderId="2" xfId="7" applyFont="1" applyFill="1" applyBorder="1" applyAlignment="1">
      <alignment horizontal="justify" vertical="top"/>
    </xf>
    <xf numFmtId="0" fontId="28" fillId="7" borderId="2" xfId="0" quotePrefix="1" applyFont="1" applyFill="1" applyBorder="1"/>
    <xf numFmtId="0" fontId="14" fillId="7" borderId="2" xfId="0" quotePrefix="1" applyFont="1" applyFill="1" applyBorder="1"/>
    <xf numFmtId="10" fontId="14" fillId="7" borderId="2" xfId="1" quotePrefix="1" applyNumberFormat="1" applyFont="1" applyFill="1" applyBorder="1"/>
    <xf numFmtId="10" fontId="14" fillId="0" borderId="2" xfId="1" applyNumberFormat="1" applyFont="1" applyBorder="1" applyAlignment="1">
      <alignment horizontal="right" vertical="center"/>
    </xf>
    <xf numFmtId="10" fontId="14" fillId="0" borderId="2" xfId="1" quotePrefix="1" applyNumberFormat="1" applyFont="1" applyBorder="1"/>
    <xf numFmtId="0" fontId="14" fillId="0" borderId="2" xfId="0" quotePrefix="1" applyFont="1" applyBorder="1" applyAlignment="1">
      <alignment horizontal="right" wrapText="1"/>
    </xf>
    <xf numFmtId="10" fontId="14" fillId="0" borderId="2" xfId="1" quotePrefix="1" applyNumberFormat="1" applyFont="1" applyFill="1" applyBorder="1" applyAlignment="1"/>
    <xf numFmtId="0" fontId="14" fillId="0" borderId="8" xfId="0" applyFont="1" applyFill="1" applyBorder="1" applyAlignment="1">
      <alignment vertical="center" wrapText="1"/>
    </xf>
    <xf numFmtId="0" fontId="14" fillId="0" borderId="2" xfId="0" quotePrefix="1" applyFont="1" applyBorder="1" applyAlignment="1">
      <alignment horizontal="center" vertical="center"/>
    </xf>
    <xf numFmtId="0" fontId="24" fillId="0" borderId="2" xfId="5" applyFont="1" applyBorder="1" applyAlignment="1">
      <alignment vertical="center" wrapText="1"/>
    </xf>
    <xf numFmtId="3" fontId="14" fillId="0" borderId="2" xfId="6" applyFont="1" applyFill="1" applyBorder="1" applyAlignment="1">
      <alignment horizontal="center" vertical="center"/>
      <protection locked="0"/>
    </xf>
    <xf numFmtId="0" fontId="14" fillId="0" borderId="2" xfId="5" applyFont="1" applyBorder="1" applyAlignment="1">
      <alignment vertical="center" wrapText="1"/>
    </xf>
    <xf numFmtId="10" fontId="14" fillId="0" borderId="2" xfId="1" applyNumberFormat="1" applyFont="1" applyFill="1" applyBorder="1" applyAlignment="1" applyProtection="1">
      <alignment horizontal="center" vertical="center" wrapText="1"/>
      <protection locked="0"/>
    </xf>
    <xf numFmtId="3" fontId="28" fillId="0" borderId="2" xfId="6" applyFont="1" applyFill="1" applyBorder="1" applyAlignment="1">
      <alignment horizontal="center" vertical="center" wrapText="1"/>
      <protection locked="0"/>
    </xf>
    <xf numFmtId="10" fontId="14" fillId="0" borderId="2" xfId="1" applyNumberFormat="1" applyFont="1" applyFill="1" applyBorder="1" applyAlignment="1" applyProtection="1">
      <alignment horizontal="center" vertical="center"/>
      <protection locked="0"/>
    </xf>
    <xf numFmtId="3" fontId="28" fillId="0" borderId="2" xfId="6" applyFont="1" applyFill="1" applyBorder="1" applyAlignment="1">
      <alignment horizontal="center" vertical="center"/>
      <protection locked="0"/>
    </xf>
    <xf numFmtId="0" fontId="14" fillId="7" borderId="2" xfId="0" quotePrefix="1" applyFont="1" applyFill="1" applyBorder="1" applyAlignment="1">
      <alignment horizontal="center" vertical="center"/>
    </xf>
    <xf numFmtId="0" fontId="14" fillId="7" borderId="2" xfId="5" applyFont="1" applyFill="1" applyBorder="1" applyAlignment="1">
      <alignment vertical="center" wrapText="1"/>
    </xf>
    <xf numFmtId="10" fontId="14" fillId="7" borderId="2" xfId="1" applyNumberFormat="1" applyFont="1" applyFill="1" applyBorder="1" applyAlignment="1" applyProtection="1">
      <alignment horizontal="center" vertical="center" wrapText="1"/>
      <protection locked="0"/>
    </xf>
    <xf numFmtId="3" fontId="53" fillId="7" borderId="2" xfId="6" applyFont="1" applyFill="1" applyBorder="1" applyAlignment="1">
      <alignment horizontal="center" vertical="center"/>
      <protection locked="0"/>
    </xf>
    <xf numFmtId="3" fontId="53" fillId="7" borderId="2" xfId="6" applyFont="1" applyFill="1" applyBorder="1">
      <alignment horizontal="right" vertical="center"/>
      <protection locked="0"/>
    </xf>
    <xf numFmtId="0" fontId="14" fillId="0" borderId="2" xfId="9" applyFont="1" applyBorder="1" applyAlignment="1">
      <alignment horizontal="left" vertical="center" wrapText="1" indent="2"/>
    </xf>
    <xf numFmtId="0" fontId="14" fillId="0" borderId="2" xfId="5" applyFont="1" applyFill="1" applyBorder="1" applyAlignment="1">
      <alignment horizontal="left" vertical="center" wrapText="1"/>
    </xf>
    <xf numFmtId="0" fontId="14" fillId="0" borderId="0" xfId="0" applyFont="1" applyFill="1" applyAlignment="1">
      <alignment wrapText="1"/>
    </xf>
    <xf numFmtId="0" fontId="14" fillId="7" borderId="2" xfId="5" quotePrefix="1" applyFont="1" applyFill="1" applyBorder="1" applyAlignment="1">
      <alignment horizontal="center" vertical="center"/>
    </xf>
    <xf numFmtId="0" fontId="14" fillId="7" borderId="2" xfId="5" applyFont="1" applyFill="1" applyBorder="1" applyAlignment="1">
      <alignment horizontal="left" vertical="center" wrapText="1" indent="1"/>
    </xf>
    <xf numFmtId="3" fontId="28" fillId="7" borderId="2" xfId="6" applyFont="1" applyFill="1" applyBorder="1" applyAlignment="1">
      <alignment horizontal="center" vertical="center"/>
      <protection locked="0"/>
    </xf>
    <xf numFmtId="3" fontId="28" fillId="7" borderId="2" xfId="6" applyFont="1" applyFill="1" applyBorder="1">
      <alignment horizontal="right" vertical="center"/>
      <protection locked="0"/>
    </xf>
    <xf numFmtId="0" fontId="14" fillId="0" borderId="2" xfId="5" applyFont="1" applyBorder="1" applyAlignment="1">
      <alignment horizontal="left" vertical="center" wrapText="1" indent="2"/>
    </xf>
    <xf numFmtId="3" fontId="28" fillId="0" borderId="2" xfId="6" applyFont="1" applyFill="1" applyBorder="1">
      <alignment horizontal="right" vertical="center"/>
      <protection locked="0"/>
    </xf>
    <xf numFmtId="0" fontId="14" fillId="0" borderId="2" xfId="5" applyFont="1" applyBorder="1" applyAlignment="1">
      <alignment horizontal="left" vertical="center" wrapText="1" indent="3"/>
    </xf>
    <xf numFmtId="3" fontId="32" fillId="7" borderId="2" xfId="6" applyFont="1" applyFill="1" applyBorder="1" applyAlignment="1">
      <alignment horizontal="center" vertical="center"/>
      <protection locked="0"/>
    </xf>
    <xf numFmtId="0" fontId="14" fillId="0" borderId="2" xfId="5" applyFont="1" applyBorder="1" applyAlignment="1">
      <alignment horizontal="left" vertical="center" wrapText="1" indent="1"/>
    </xf>
    <xf numFmtId="3" fontId="53" fillId="0" borderId="2" xfId="6" applyFont="1" applyFill="1" applyBorder="1">
      <alignment horizontal="right" vertical="center"/>
      <protection locked="0"/>
    </xf>
    <xf numFmtId="0" fontId="15" fillId="8" borderId="0" xfId="8" applyFont="1" applyFill="1">
      <alignment vertical="center"/>
    </xf>
    <xf numFmtId="0" fontId="18" fillId="8" borderId="0" xfId="0" applyFont="1" applyFill="1" applyAlignment="1">
      <alignment vertical="top"/>
    </xf>
    <xf numFmtId="0" fontId="15" fillId="8" borderId="0" xfId="8" applyFont="1" applyFill="1" applyAlignment="1">
      <alignment vertical="top"/>
    </xf>
    <xf numFmtId="0" fontId="15" fillId="8" borderId="0" xfId="8" applyFont="1" applyFill="1" applyAlignment="1">
      <alignment vertical="top" wrapText="1"/>
    </xf>
    <xf numFmtId="0" fontId="15" fillId="0" borderId="0" xfId="8" applyFont="1" applyFill="1">
      <alignment vertical="center"/>
    </xf>
    <xf numFmtId="0" fontId="14" fillId="0" borderId="0" xfId="8" applyFont="1" applyFill="1">
      <alignment vertical="center"/>
    </xf>
    <xf numFmtId="0" fontId="14" fillId="0" borderId="2" xfId="8" applyFont="1" applyFill="1" applyBorder="1" applyAlignment="1">
      <alignment horizontal="left" vertical="center" wrapText="1"/>
    </xf>
    <xf numFmtId="0" fontId="15" fillId="0" borderId="0" xfId="8" applyFont="1" applyFill="1" applyAlignment="1">
      <alignment vertical="top"/>
    </xf>
    <xf numFmtId="0" fontId="26" fillId="0" borderId="2" xfId="0" applyFont="1" applyBorder="1" applyAlignment="1">
      <alignment vertical="center"/>
    </xf>
    <xf numFmtId="0" fontId="72" fillId="0" borderId="2" xfId="0" applyFont="1" applyBorder="1" applyAlignment="1">
      <alignment horizontal="left" vertical="center"/>
    </xf>
    <xf numFmtId="0" fontId="72" fillId="0" borderId="2" xfId="0" applyFont="1" applyBorder="1" applyAlignment="1">
      <alignment horizontal="center" vertical="center"/>
    </xf>
    <xf numFmtId="0" fontId="72" fillId="0" borderId="2" xfId="0" applyFont="1" applyBorder="1" applyAlignment="1">
      <alignment vertical="center"/>
    </xf>
    <xf numFmtId="0" fontId="23" fillId="0" borderId="2" xfId="0" applyFont="1" applyBorder="1"/>
    <xf numFmtId="0" fontId="14" fillId="0" borderId="2" xfId="0" applyFont="1" applyFill="1" applyBorder="1" applyAlignment="1">
      <alignment horizontal="left" wrapText="1" indent="2"/>
    </xf>
    <xf numFmtId="0" fontId="23" fillId="0" borderId="2" xfId="0" applyFont="1" applyFill="1" applyBorder="1" applyAlignment="1">
      <alignment horizontal="center"/>
    </xf>
    <xf numFmtId="0" fontId="14" fillId="0" borderId="2" xfId="0" applyFont="1" applyBorder="1" applyAlignment="1">
      <alignment horizontal="left" wrapText="1"/>
    </xf>
    <xf numFmtId="0" fontId="23" fillId="7" borderId="2" xfId="0" applyFont="1" applyFill="1" applyBorder="1" applyAlignment="1">
      <alignment horizontal="center"/>
    </xf>
    <xf numFmtId="0" fontId="30" fillId="0" borderId="0" xfId="0" applyFont="1" applyFill="1" applyAlignment="1">
      <alignment vertical="center"/>
    </xf>
    <xf numFmtId="0" fontId="31" fillId="0" borderId="0" xfId="0" applyFont="1" applyFill="1" applyAlignment="1">
      <alignment vertical="center"/>
    </xf>
    <xf numFmtId="0" fontId="37" fillId="0" borderId="0" xfId="0" applyFont="1" applyFill="1" applyAlignment="1">
      <alignment vertical="center"/>
    </xf>
    <xf numFmtId="3" fontId="32" fillId="0" borderId="2" xfId="0" applyNumberFormat="1" applyFont="1" applyBorder="1" applyAlignment="1">
      <alignment vertical="center" wrapText="1"/>
    </xf>
    <xf numFmtId="0" fontId="29" fillId="0" borderId="2" xfId="0" applyFont="1" applyBorder="1"/>
    <xf numFmtId="9" fontId="2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14" fillId="0" borderId="2" xfId="0" applyFont="1" applyBorder="1" applyAlignment="1">
      <alignment vertical="center" wrapText="1"/>
    </xf>
    <xf numFmtId="0" fontId="24" fillId="0" borderId="2"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81" fillId="0" borderId="0" xfId="3" applyFont="1"/>
    <xf numFmtId="0" fontId="81" fillId="0" borderId="0" xfId="0" applyFont="1"/>
    <xf numFmtId="0" fontId="81" fillId="0" borderId="0" xfId="0" applyFont="1" applyFill="1" applyAlignment="1">
      <alignment vertical="center"/>
    </xf>
    <xf numFmtId="3" fontId="28" fillId="0" borderId="2" xfId="0" applyNumberFormat="1" applyFont="1" applyFill="1" applyBorder="1" applyAlignment="1">
      <alignment vertical="center" wrapText="1"/>
    </xf>
    <xf numFmtId="1" fontId="14" fillId="0" borderId="2" xfId="0" applyNumberFormat="1" applyFont="1" applyFill="1" applyBorder="1" applyAlignment="1">
      <alignment vertical="center" wrapText="1"/>
    </xf>
    <xf numFmtId="0" fontId="28" fillId="0" borderId="2" xfId="0" applyFont="1" applyFill="1" applyBorder="1" applyAlignment="1">
      <alignment vertical="center" wrapText="1"/>
    </xf>
    <xf numFmtId="0" fontId="65" fillId="0" borderId="2" xfId="0" applyFont="1" applyBorder="1" applyAlignment="1">
      <alignment vertical="center" wrapText="1"/>
    </xf>
    <xf numFmtId="3" fontId="14" fillId="7" borderId="2" xfId="0" applyNumberFormat="1" applyFont="1" applyFill="1" applyBorder="1" applyAlignment="1">
      <alignment vertical="center"/>
    </xf>
    <xf numFmtId="3" fontId="14" fillId="0" borderId="2" xfId="0" applyNumberFormat="1" applyFont="1" applyBorder="1" applyAlignment="1">
      <alignment vertical="center"/>
    </xf>
    <xf numFmtId="3" fontId="28"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2" xfId="0" applyNumberFormat="1" applyFont="1" applyFill="1" applyBorder="1" applyAlignment="1">
      <alignment vertical="center"/>
    </xf>
    <xf numFmtId="3" fontId="28" fillId="0" borderId="2"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7" borderId="2" xfId="0" applyNumberFormat="1" applyFont="1" applyFill="1" applyBorder="1" applyAlignment="1">
      <alignment horizontal="right" vertical="center"/>
    </xf>
    <xf numFmtId="4" fontId="28" fillId="0" borderId="2" xfId="0" applyNumberFormat="1" applyFont="1" applyBorder="1" applyAlignment="1">
      <alignment horizontal="right" vertical="center"/>
    </xf>
    <xf numFmtId="4" fontId="28" fillId="0" borderId="2" xfId="0" quotePrefix="1" applyNumberFormat="1" applyFont="1" applyBorder="1"/>
    <xf numFmtId="4" fontId="28" fillId="7" borderId="2" xfId="0" applyNumberFormat="1" applyFont="1" applyFill="1" applyBorder="1" applyAlignment="1">
      <alignment horizontal="right" vertical="center"/>
    </xf>
    <xf numFmtId="3" fontId="14" fillId="0" borderId="2" xfId="0" quotePrefix="1" applyNumberFormat="1" applyFont="1" applyBorder="1"/>
    <xf numFmtId="3" fontId="28" fillId="0" borderId="2" xfId="0" quotePrefix="1" applyNumberFormat="1" applyFont="1" applyBorder="1"/>
    <xf numFmtId="10" fontId="14" fillId="7" borderId="2" xfId="1" quotePrefix="1" applyNumberFormat="1" applyFont="1" applyFill="1" applyBorder="1" applyAlignment="1">
      <alignment wrapText="1"/>
    </xf>
    <xf numFmtId="10" fontId="14" fillId="0" borderId="2" xfId="1" quotePrefix="1" applyNumberFormat="1" applyFont="1" applyFill="1" applyBorder="1"/>
    <xf numFmtId="0" fontId="81" fillId="0" borderId="0" xfId="2" applyFont="1" applyFill="1">
      <alignment horizontal="left"/>
    </xf>
    <xf numFmtId="3" fontId="87" fillId="0" borderId="2" xfId="0" applyNumberFormat="1" applyFont="1" applyBorder="1"/>
    <xf numFmtId="3" fontId="87" fillId="7" borderId="2" xfId="0" applyNumberFormat="1" applyFont="1" applyFill="1" applyBorder="1"/>
    <xf numFmtId="0" fontId="14" fillId="0" borderId="2" xfId="0" applyFont="1" applyBorder="1" applyAlignment="1">
      <alignment horizontal="left" vertical="center" wrapText="1" indent="2"/>
    </xf>
    <xf numFmtId="0" fontId="14" fillId="0" borderId="2" xfId="0" applyFont="1" applyBorder="1" applyAlignment="1">
      <alignment vertical="center" wrapText="1"/>
    </xf>
    <xf numFmtId="0" fontId="24" fillId="7"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Fill="1" applyBorder="1" applyAlignment="1">
      <alignment horizontal="left" indent="2"/>
    </xf>
    <xf numFmtId="0" fontId="14" fillId="0" borderId="2" xfId="0" applyFont="1" applyFill="1" applyBorder="1" applyAlignment="1">
      <alignment horizontal="left" indent="4"/>
    </xf>
    <xf numFmtId="0" fontId="14" fillId="0" borderId="2" xfId="0" applyFont="1" applyFill="1" applyBorder="1" applyAlignment="1">
      <alignment horizontal="left" vertical="top"/>
    </xf>
    <xf numFmtId="3" fontId="14" fillId="0" borderId="2" xfId="0" applyNumberFormat="1" applyFont="1" applyFill="1" applyBorder="1" applyAlignment="1">
      <alignment horizontal="left" vertical="center"/>
    </xf>
    <xf numFmtId="3" fontId="14" fillId="0" borderId="2" xfId="0" applyNumberFormat="1" applyFont="1" applyFill="1" applyBorder="1" applyAlignment="1">
      <alignment horizontal="left" vertical="top" wrapText="1"/>
    </xf>
    <xf numFmtId="3" fontId="28" fillId="0" borderId="2" xfId="9" applyNumberFormat="1" applyFont="1" applyBorder="1" applyAlignment="1">
      <alignment horizontal="right" vertical="center" wrapText="1"/>
    </xf>
    <xf numFmtId="3" fontId="14" fillId="0" borderId="2" xfId="9" applyNumberFormat="1" applyFont="1" applyBorder="1" applyAlignment="1">
      <alignment horizontal="right" vertical="center" wrapText="1"/>
    </xf>
    <xf numFmtId="3" fontId="14" fillId="7" borderId="2" xfId="9" applyNumberFormat="1" applyFont="1" applyFill="1" applyBorder="1" applyAlignment="1">
      <alignment horizontal="right" vertical="center" wrapText="1"/>
    </xf>
    <xf numFmtId="3" fontId="24" fillId="0" borderId="2" xfId="0" applyNumberFormat="1" applyFont="1" applyBorder="1" applyAlignment="1">
      <alignment vertical="center"/>
    </xf>
    <xf numFmtId="3" fontId="28" fillId="0" borderId="2" xfId="0" applyNumberFormat="1" applyFont="1" applyBorder="1" applyAlignment="1">
      <alignment horizontal="justify" vertical="center" wrapText="1"/>
    </xf>
    <xf numFmtId="3" fontId="28" fillId="7" borderId="2" xfId="0" applyNumberFormat="1" applyFont="1" applyFill="1" applyBorder="1" applyAlignment="1">
      <alignment horizontal="left" vertical="center" wrapText="1"/>
    </xf>
    <xf numFmtId="3" fontId="28" fillId="7" borderId="2" xfId="0" applyNumberFormat="1" applyFont="1" applyFill="1" applyBorder="1" applyAlignment="1">
      <alignment horizontal="justify" vertical="center" wrapText="1"/>
    </xf>
    <xf numFmtId="3" fontId="28" fillId="0" borderId="2" xfId="0" applyNumberFormat="1" applyFont="1" applyBorder="1" applyAlignment="1">
      <alignment vertical="center"/>
    </xf>
    <xf numFmtId="3" fontId="29" fillId="0" borderId="0" xfId="0" applyNumberFormat="1" applyFont="1"/>
    <xf numFmtId="3" fontId="18" fillId="0" borderId="0" xfId="0" applyNumberFormat="1" applyFont="1"/>
    <xf numFmtId="10" fontId="14" fillId="0" borderId="2" xfId="1" applyNumberFormat="1" applyFont="1" applyBorder="1" applyAlignment="1">
      <alignment vertical="center"/>
    </xf>
    <xf numFmtId="3" fontId="24" fillId="0" borderId="10" xfId="0" applyNumberFormat="1" applyFont="1" applyBorder="1" applyAlignment="1">
      <alignment vertical="center"/>
    </xf>
    <xf numFmtId="3" fontId="28" fillId="0" borderId="3" xfId="0" applyNumberFormat="1" applyFont="1" applyBorder="1" applyAlignment="1">
      <alignment horizontal="left" vertical="center" wrapText="1"/>
    </xf>
    <xf numFmtId="3" fontId="28" fillId="0" borderId="10" xfId="0" applyNumberFormat="1" applyFont="1" applyBorder="1" applyAlignment="1">
      <alignment horizontal="left" vertical="center" wrapText="1"/>
    </xf>
    <xf numFmtId="3" fontId="32" fillId="0" borderId="2" xfId="0" applyNumberFormat="1" applyFont="1" applyBorder="1" applyAlignment="1">
      <alignment vertical="center"/>
    </xf>
    <xf numFmtId="3" fontId="28" fillId="7" borderId="2" xfId="0" applyNumberFormat="1" applyFont="1" applyFill="1" applyBorder="1" applyAlignment="1">
      <alignment horizontal="left" vertical="center"/>
    </xf>
    <xf numFmtId="3" fontId="28" fillId="7" borderId="2" xfId="0" applyNumberFormat="1" applyFont="1" applyFill="1" applyBorder="1" applyAlignment="1">
      <alignment vertical="center"/>
    </xf>
    <xf numFmtId="3" fontId="28" fillId="0" borderId="2" xfId="0" applyNumberFormat="1" applyFont="1" applyBorder="1" applyAlignment="1">
      <alignment horizontal="justify" vertical="center"/>
    </xf>
    <xf numFmtId="0" fontId="14" fillId="0" borderId="2" xfId="0" applyFont="1" applyFill="1" applyBorder="1" applyAlignment="1">
      <alignment horizontal="left" vertical="center" wrapText="1"/>
    </xf>
    <xf numFmtId="0" fontId="26" fillId="0" borderId="2" xfId="0" applyFont="1" applyBorder="1" applyAlignment="1">
      <alignment vertical="center" wrapText="1"/>
    </xf>
    <xf numFmtId="9" fontId="14" fillId="7" borderId="2" xfId="1" applyFont="1" applyFill="1" applyBorder="1" applyAlignment="1">
      <alignment vertical="center"/>
    </xf>
    <xf numFmtId="3" fontId="27" fillId="0" borderId="0" xfId="0" applyNumberFormat="1" applyFont="1" applyBorder="1" applyAlignment="1">
      <alignment vertical="center" wrapText="1"/>
    </xf>
    <xf numFmtId="3" fontId="14" fillId="7" borderId="2" xfId="0" applyNumberFormat="1" applyFont="1" applyFill="1" applyBorder="1" applyAlignment="1">
      <alignment vertical="center" wrapText="1"/>
    </xf>
    <xf numFmtId="0" fontId="37" fillId="0" borderId="0" xfId="0" applyFont="1" applyFill="1" applyAlignment="1">
      <alignment horizontal="left" vertical="center" wrapText="1"/>
    </xf>
    <xf numFmtId="0" fontId="32" fillId="0" borderId="2" xfId="0" applyFont="1" applyBorder="1" applyAlignment="1">
      <alignment horizontal="center" vertical="center"/>
    </xf>
    <xf numFmtId="0" fontId="24" fillId="7" borderId="2" xfId="0" applyFont="1" applyFill="1" applyBorder="1" applyAlignment="1">
      <alignment vertical="center"/>
    </xf>
    <xf numFmtId="0" fontId="32" fillId="7" borderId="2" xfId="0" applyFont="1" applyFill="1" applyBorder="1" applyAlignment="1">
      <alignment vertical="center"/>
    </xf>
    <xf numFmtId="3" fontId="28" fillId="7" borderId="2" xfId="0" applyNumberFormat="1" applyFont="1" applyFill="1" applyBorder="1" applyAlignment="1">
      <alignment horizontal="right" vertical="center"/>
    </xf>
    <xf numFmtId="3" fontId="32" fillId="7" borderId="2" xfId="0" applyNumberFormat="1" applyFont="1" applyFill="1" applyBorder="1" applyAlignment="1">
      <alignment vertical="center" wrapText="1"/>
    </xf>
    <xf numFmtId="3" fontId="32" fillId="7" borderId="2" xfId="0" applyNumberFormat="1" applyFont="1" applyFill="1" applyBorder="1" applyAlignment="1">
      <alignment horizontal="center" vertical="center" wrapText="1"/>
    </xf>
    <xf numFmtId="4" fontId="14" fillId="7" borderId="2" xfId="0" applyNumberFormat="1" applyFont="1" applyFill="1" applyBorder="1" applyAlignment="1">
      <alignment vertical="center" wrapText="1"/>
    </xf>
    <xf numFmtId="4" fontId="32" fillId="7" borderId="2" xfId="0" applyNumberFormat="1" applyFont="1" applyFill="1" applyBorder="1" applyAlignment="1">
      <alignment vertical="center" wrapText="1"/>
    </xf>
    <xf numFmtId="4" fontId="32" fillId="7" borderId="2" xfId="0" applyNumberFormat="1" applyFont="1" applyFill="1" applyBorder="1" applyAlignment="1">
      <alignment horizontal="center" vertical="center" wrapText="1"/>
    </xf>
    <xf numFmtId="4" fontId="14" fillId="7" borderId="2" xfId="0" applyNumberFormat="1" applyFont="1" applyFill="1" applyBorder="1" applyAlignment="1">
      <alignment horizontal="center" vertical="center" wrapText="1"/>
    </xf>
    <xf numFmtId="4" fontId="14" fillId="0" borderId="2" xfId="0" applyNumberFormat="1" applyFont="1" applyBorder="1" applyAlignment="1">
      <alignment vertical="center" wrapText="1"/>
    </xf>
    <xf numFmtId="4" fontId="28" fillId="0" borderId="2" xfId="0" applyNumberFormat="1" applyFont="1" applyBorder="1" applyAlignment="1">
      <alignment vertical="center" wrapText="1"/>
    </xf>
    <xf numFmtId="4" fontId="28" fillId="0" borderId="2" xfId="0" applyNumberFormat="1" applyFont="1" applyBorder="1" applyAlignment="1">
      <alignment horizontal="center" vertical="center" wrapText="1"/>
    </xf>
    <xf numFmtId="4" fontId="24" fillId="7" borderId="2" xfId="0" applyNumberFormat="1" applyFont="1" applyFill="1" applyBorder="1" applyAlignment="1">
      <alignment vertical="center" wrapText="1"/>
    </xf>
    <xf numFmtId="4" fontId="14" fillId="7" borderId="2" xfId="0" applyNumberFormat="1" applyFont="1" applyFill="1" applyBorder="1" applyAlignment="1">
      <alignment vertical="center"/>
    </xf>
    <xf numFmtId="4" fontId="28" fillId="7" borderId="2" xfId="0" applyNumberFormat="1" applyFont="1" applyFill="1" applyBorder="1" applyAlignment="1">
      <alignment vertical="center"/>
    </xf>
    <xf numFmtId="4" fontId="28" fillId="7" borderId="2" xfId="0" applyNumberFormat="1" applyFont="1" applyFill="1" applyBorder="1" applyAlignment="1">
      <alignment horizontal="center" vertical="center"/>
    </xf>
    <xf numFmtId="9" fontId="24" fillId="7" borderId="2" xfId="1" applyFont="1" applyFill="1" applyBorder="1" applyAlignment="1">
      <alignment horizontal="right" vertical="center"/>
    </xf>
    <xf numFmtId="10" fontId="14" fillId="0" borderId="2" xfId="1" applyNumberFormat="1" applyFont="1" applyFill="1" applyBorder="1" applyAlignment="1">
      <alignment wrapText="1"/>
    </xf>
    <xf numFmtId="3" fontId="14" fillId="0" borderId="2" xfId="0" applyNumberFormat="1" applyFont="1" applyFill="1" applyBorder="1" applyAlignment="1">
      <alignment vertical="center" wrapText="1"/>
    </xf>
    <xf numFmtId="3" fontId="14" fillId="0" borderId="2" xfId="0" applyNumberFormat="1" applyFont="1" applyFill="1" applyBorder="1" applyAlignment="1">
      <alignment wrapText="1"/>
    </xf>
    <xf numFmtId="3" fontId="28" fillId="0" borderId="2" xfId="0" applyNumberFormat="1" applyFont="1" applyFill="1" applyBorder="1" applyAlignment="1">
      <alignment wrapText="1"/>
    </xf>
    <xf numFmtId="171" fontId="28" fillId="0" borderId="2" xfId="0" applyNumberFormat="1" applyFont="1" applyBorder="1" applyAlignment="1">
      <alignment wrapText="1"/>
    </xf>
    <xf numFmtId="3" fontId="19" fillId="0" borderId="2" xfId="0" applyNumberFormat="1" applyFont="1" applyBorder="1" applyAlignment="1">
      <alignment wrapText="1"/>
    </xf>
    <xf numFmtId="3" fontId="14" fillId="0" borderId="2" xfId="9" applyNumberFormat="1" applyFont="1" applyBorder="1" applyAlignment="1">
      <alignment horizontal="right" wrapText="1"/>
    </xf>
    <xf numFmtId="3" fontId="32" fillId="7" borderId="2" xfId="0" applyNumberFormat="1" applyFont="1" applyFill="1" applyBorder="1" applyAlignment="1">
      <alignment vertical="center"/>
    </xf>
    <xf numFmtId="3" fontId="32" fillId="7" borderId="2" xfId="0" applyNumberFormat="1" applyFont="1" applyFill="1" applyBorder="1" applyAlignment="1">
      <alignment horizontal="center" vertical="center"/>
    </xf>
    <xf numFmtId="3" fontId="28" fillId="7" borderId="2" xfId="0" applyNumberFormat="1" applyFont="1" applyFill="1" applyBorder="1" applyAlignment="1">
      <alignment horizontal="center"/>
    </xf>
    <xf numFmtId="3" fontId="28" fillId="0" borderId="2" xfId="0" applyNumberFormat="1" applyFont="1" applyBorder="1"/>
    <xf numFmtId="3" fontId="28" fillId="7" borderId="2" xfId="0" applyNumberFormat="1" applyFont="1" applyFill="1" applyBorder="1" applyAlignment="1">
      <alignment horizontal="right"/>
    </xf>
    <xf numFmtId="3" fontId="14" fillId="7" borderId="2" xfId="0" applyNumberFormat="1" applyFont="1" applyFill="1" applyBorder="1" applyAlignment="1">
      <alignment horizontal="right"/>
    </xf>
    <xf numFmtId="3" fontId="24" fillId="7" borderId="2" xfId="0" applyNumberFormat="1" applyFont="1" applyFill="1" applyBorder="1" applyAlignment="1">
      <alignment vertical="center"/>
    </xf>
    <xf numFmtId="3" fontId="28" fillId="7" borderId="2" xfId="0" applyNumberFormat="1" applyFont="1" applyFill="1" applyBorder="1"/>
    <xf numFmtId="3" fontId="14" fillId="0" borderId="2" xfId="3" applyNumberFormat="1" applyFont="1" applyFill="1" applyBorder="1"/>
    <xf numFmtId="0" fontId="14" fillId="0" borderId="2" xfId="0" applyFont="1" applyBorder="1" applyAlignment="1">
      <alignment vertical="center" wrapText="1"/>
    </xf>
    <xf numFmtId="0" fontId="24" fillId="0" borderId="2" xfId="0" applyFont="1" applyBorder="1" applyAlignment="1">
      <alignment vertical="center" wrapText="1"/>
    </xf>
    <xf numFmtId="3" fontId="14" fillId="7" borderId="2" xfId="0" applyNumberFormat="1" applyFont="1" applyFill="1" applyBorder="1" applyAlignment="1">
      <alignment vertical="center" wrapText="1"/>
    </xf>
    <xf numFmtId="0" fontId="14" fillId="0" borderId="2" xfId="0" applyFont="1" applyBorder="1" applyAlignment="1">
      <alignment horizontal="center" vertical="center" wrapText="1"/>
    </xf>
    <xf numFmtId="3" fontId="14" fillId="0" borderId="2" xfId="9" applyNumberFormat="1" applyFont="1" applyFill="1" applyBorder="1" applyAlignment="1">
      <alignment horizontal="right" vertical="center" wrapText="1"/>
    </xf>
    <xf numFmtId="10" fontId="14" fillId="0" borderId="2" xfId="1" applyNumberFormat="1" applyFont="1" applyFill="1" applyBorder="1" applyAlignment="1" applyProtection="1">
      <alignment horizontal="right" vertical="center" wrapText="1"/>
      <protection locked="0"/>
    </xf>
    <xf numFmtId="3" fontId="14" fillId="0" borderId="2" xfId="6" applyFont="1" applyFill="1" applyBorder="1" applyAlignment="1">
      <alignment horizontal="right" vertical="center" wrapText="1"/>
      <protection locked="0"/>
    </xf>
    <xf numFmtId="10" fontId="14" fillId="7" borderId="2" xfId="1" applyNumberFormat="1" applyFont="1" applyFill="1" applyBorder="1" applyAlignment="1" applyProtection="1">
      <alignment horizontal="right" vertical="center" wrapText="1"/>
      <protection locked="0"/>
    </xf>
    <xf numFmtId="3" fontId="28" fillId="0" borderId="2" xfId="0" applyNumberFormat="1" applyFont="1" applyBorder="1" applyAlignment="1">
      <alignment vertical="center" wrapText="1"/>
    </xf>
    <xf numFmtId="3" fontId="14" fillId="7" borderId="2" xfId="0" applyNumberFormat="1" applyFont="1" applyFill="1" applyBorder="1" applyAlignment="1">
      <alignment vertical="center" wrapText="1"/>
    </xf>
    <xf numFmtId="3" fontId="28" fillId="0" borderId="2" xfId="9" applyNumberFormat="1" applyFont="1" applyFill="1" applyBorder="1" applyAlignment="1">
      <alignment horizontal="right" vertical="center" wrapText="1"/>
    </xf>
    <xf numFmtId="0" fontId="80" fillId="0" borderId="0" xfId="4" applyFont="1" applyFill="1"/>
    <xf numFmtId="0" fontId="15" fillId="0" borderId="0" xfId="0" applyFont="1" applyAlignment="1">
      <alignment horizontal="left"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vertical="center" wrapText="1"/>
    </xf>
    <xf numFmtId="0" fontId="24" fillId="0" borderId="1" xfId="0" applyFont="1" applyBorder="1"/>
    <xf numFmtId="0" fontId="14" fillId="0" borderId="0" xfId="0" applyFont="1"/>
    <xf numFmtId="0" fontId="24" fillId="0" borderId="2" xfId="0" applyFont="1" applyBorder="1" applyAlignment="1">
      <alignment vertical="center" wrapText="1"/>
    </xf>
    <xf numFmtId="0" fontId="24" fillId="0" borderId="2" xfId="0" applyFont="1" applyBorder="1" applyAlignment="1">
      <alignment horizontal="center" wrapText="1"/>
    </xf>
    <xf numFmtId="0" fontId="24" fillId="0" borderId="0" xfId="0" applyFont="1" applyAlignment="1">
      <alignment horizontal="left"/>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7" borderId="2" xfId="0" applyFont="1" applyFill="1" applyBorder="1" applyAlignment="1">
      <alignment horizontal="left"/>
    </xf>
    <xf numFmtId="3" fontId="22" fillId="0" borderId="0" xfId="0" applyNumberFormat="1" applyFont="1"/>
    <xf numFmtId="3" fontId="22" fillId="2" borderId="0" xfId="0" applyNumberFormat="1" applyFont="1" applyFill="1"/>
    <xf numFmtId="3" fontId="14" fillId="7" borderId="2" xfId="6" applyFont="1" applyFill="1" applyBorder="1">
      <alignment horizontal="right" vertical="center"/>
      <protection locked="0"/>
    </xf>
    <xf numFmtId="3" fontId="14" fillId="0" borderId="2" xfId="6" applyFont="1" applyFill="1" applyBorder="1">
      <alignment horizontal="right" vertical="center"/>
      <protection locked="0"/>
    </xf>
    <xf numFmtId="0" fontId="15" fillId="0" borderId="0" xfId="3" applyFont="1" applyAlignment="1">
      <alignment horizontal="left" vertical="justify" wrapText="1"/>
    </xf>
    <xf numFmtId="0" fontId="24" fillId="0" borderId="1" xfId="0" applyFont="1" applyBorder="1"/>
    <xf numFmtId="0" fontId="24" fillId="7" borderId="2" xfId="0" applyFont="1" applyFill="1" applyBorder="1" applyAlignment="1">
      <alignment vertical="center" wrapText="1"/>
    </xf>
    <xf numFmtId="0" fontId="14" fillId="0" borderId="2" xfId="0" applyFont="1" applyFill="1" applyBorder="1" applyAlignment="1">
      <alignment horizontal="left" vertical="center" wrapText="1"/>
    </xf>
    <xf numFmtId="3" fontId="28" fillId="0" borderId="2" xfId="0" applyNumberFormat="1" applyFont="1" applyBorder="1" applyAlignment="1">
      <alignment vertical="center" wrapText="1"/>
    </xf>
    <xf numFmtId="0" fontId="15" fillId="0" borderId="0" xfId="0" applyFont="1" applyFill="1" applyAlignment="1">
      <alignment horizontal="left" vertical="center" wrapText="1"/>
    </xf>
    <xf numFmtId="3" fontId="14" fillId="7" borderId="2" xfId="0" applyNumberFormat="1" applyFont="1" applyFill="1" applyBorder="1" applyAlignment="1">
      <alignment vertical="center" wrapText="1"/>
    </xf>
    <xf numFmtId="0" fontId="24" fillId="0" borderId="2" xfId="9"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Fill="1" applyBorder="1" applyAlignment="1">
      <alignment horizontal="left" vertical="center" wrapText="1" indent="2"/>
    </xf>
    <xf numFmtId="0" fontId="14" fillId="0" borderId="2" xfId="0" applyFont="1" applyFill="1" applyBorder="1" applyAlignment="1">
      <alignment horizontal="left"/>
    </xf>
    <xf numFmtId="0" fontId="26" fillId="0" borderId="2" xfId="0" applyFont="1" applyFill="1" applyBorder="1" applyAlignment="1">
      <alignment vertical="center"/>
    </xf>
    <xf numFmtId="0" fontId="19" fillId="0" borderId="0" xfId="2" applyFont="1">
      <alignment horizontal="left"/>
    </xf>
    <xf numFmtId="0" fontId="25" fillId="0" borderId="0" xfId="0" applyFont="1"/>
    <xf numFmtId="0" fontId="25" fillId="8" borderId="0" xfId="0" applyFont="1" applyFill="1"/>
    <xf numFmtId="0" fontId="19" fillId="0" borderId="0" xfId="2" applyFont="1" applyAlignment="1">
      <alignment horizontal="left" vertical="center"/>
    </xf>
    <xf numFmtId="0" fontId="14" fillId="0" borderId="0" xfId="2" applyFont="1" applyAlignment="1">
      <alignment horizontal="left" vertical="center"/>
    </xf>
    <xf numFmtId="0" fontId="14" fillId="0" borderId="0" xfId="2" applyFont="1" applyAlignment="1"/>
    <xf numFmtId="0" fontId="19" fillId="0" borderId="2" xfId="0" applyFont="1" applyBorder="1" applyAlignment="1">
      <alignment horizontal="center"/>
    </xf>
    <xf numFmtId="0" fontId="14" fillId="0" borderId="1" xfId="2" applyFont="1" applyBorder="1" applyAlignment="1">
      <alignment horizontal="left" vertical="center"/>
    </xf>
    <xf numFmtId="0" fontId="24" fillId="0" borderId="5" xfId="2" applyFont="1" applyBorder="1" applyAlignment="1"/>
    <xf numFmtId="0" fontId="24" fillId="0" borderId="14" xfId="0" applyFont="1" applyBorder="1"/>
    <xf numFmtId="0" fontId="14" fillId="7" borderId="0" xfId="2" applyFont="1" applyFill="1" applyAlignment="1">
      <alignment horizontal="left" vertical="center"/>
    </xf>
    <xf numFmtId="0" fontId="14" fillId="7" borderId="2" xfId="2" applyFont="1" applyFill="1" applyBorder="1">
      <alignment horizontal="left"/>
    </xf>
    <xf numFmtId="165" fontId="14" fillId="7" borderId="2" xfId="9" applyNumberFormat="1" applyFont="1" applyFill="1" applyBorder="1" applyAlignment="1">
      <alignment horizontal="right" vertical="center" wrapText="1"/>
    </xf>
    <xf numFmtId="0" fontId="14" fillId="0" borderId="2" xfId="2" applyFont="1" applyBorder="1">
      <alignment horizontal="left"/>
    </xf>
    <xf numFmtId="165" fontId="14" fillId="0" borderId="2" xfId="9" applyNumberFormat="1" applyFont="1" applyBorder="1" applyAlignment="1">
      <alignment horizontal="right" vertical="center" wrapText="1"/>
    </xf>
    <xf numFmtId="3" fontId="14" fillId="0" borderId="2" xfId="9" applyNumberFormat="1" applyFont="1" applyBorder="1" applyAlignment="1">
      <alignment horizontal="center" vertical="center" wrapText="1"/>
    </xf>
    <xf numFmtId="0" fontId="14" fillId="0" borderId="2" xfId="2" applyFont="1" applyBorder="1" applyAlignment="1">
      <alignment horizontal="left" indent="1"/>
    </xf>
    <xf numFmtId="0" fontId="14" fillId="0" borderId="0" xfId="0" applyFont="1" applyAlignment="1">
      <alignment horizontal="left" vertical="center" wrapText="1"/>
    </xf>
    <xf numFmtId="0" fontId="14" fillId="0" borderId="2" xfId="0" applyFont="1" applyBorder="1" applyAlignment="1">
      <alignment horizontal="left" wrapText="1" indent="1"/>
    </xf>
    <xf numFmtId="0" fontId="14" fillId="0" borderId="2" xfId="0" applyFont="1" applyBorder="1" applyAlignment="1">
      <alignment horizontal="left" indent="1"/>
    </xf>
    <xf numFmtId="0" fontId="14" fillId="7" borderId="0" xfId="0" applyFont="1" applyFill="1" applyAlignment="1">
      <alignment horizontal="left" vertical="center"/>
    </xf>
    <xf numFmtId="0" fontId="24" fillId="7" borderId="0" xfId="0" applyFont="1" applyFill="1" applyAlignment="1">
      <alignment horizontal="left" vertical="center"/>
    </xf>
    <xf numFmtId="3" fontId="24" fillId="7" borderId="2" xfId="9" applyNumberFormat="1" applyFont="1" applyFill="1" applyBorder="1" applyAlignment="1">
      <alignment horizontal="right" vertical="center" wrapText="1"/>
    </xf>
    <xf numFmtId="165" fontId="24" fillId="7" borderId="2" xfId="9" applyNumberFormat="1" applyFont="1" applyFill="1" applyBorder="1" applyAlignment="1">
      <alignment horizontal="right" vertical="center" wrapText="1"/>
    </xf>
    <xf numFmtId="0" fontId="19" fillId="0" borderId="0" xfId="0" applyFont="1" applyAlignment="1">
      <alignment vertical="center"/>
    </xf>
    <xf numFmtId="0" fontId="14" fillId="7" borderId="2" xfId="2" applyFont="1" applyFill="1" applyBorder="1" applyAlignment="1">
      <alignment horizontal="left" vertical="center"/>
    </xf>
    <xf numFmtId="0" fontId="14" fillId="0" borderId="2" xfId="2" applyFont="1" applyBorder="1" applyAlignment="1">
      <alignment horizontal="left" vertical="center"/>
    </xf>
    <xf numFmtId="0" fontId="14" fillId="0" borderId="2" xfId="0" applyFont="1" applyBorder="1" applyAlignment="1">
      <alignment horizontal="left" vertical="center"/>
    </xf>
    <xf numFmtId="0" fontId="14" fillId="7" borderId="2" xfId="0" applyFont="1" applyFill="1" applyBorder="1" applyAlignment="1">
      <alignment horizontal="left" vertical="center"/>
    </xf>
    <xf numFmtId="0" fontId="25" fillId="8" borderId="0" xfId="0" applyFont="1" applyFill="1" applyAlignment="1">
      <alignment vertical="center"/>
    </xf>
    <xf numFmtId="0" fontId="24" fillId="0" borderId="10" xfId="0" applyFont="1" applyBorder="1" applyAlignment="1">
      <alignment vertical="center" wrapText="1"/>
    </xf>
    <xf numFmtId="0" fontId="14" fillId="0" borderId="11" xfId="0" applyFont="1" applyBorder="1" applyAlignment="1">
      <alignment vertical="center" wrapText="1"/>
    </xf>
    <xf numFmtId="0" fontId="14" fillId="0" borderId="4" xfId="0" applyFont="1" applyBorder="1" applyAlignment="1">
      <alignment horizontal="center" vertical="center" wrapText="1"/>
    </xf>
    <xf numFmtId="0" fontId="24" fillId="0" borderId="3" xfId="0" applyFont="1" applyBorder="1" applyAlignment="1">
      <alignment vertical="center" wrapText="1"/>
    </xf>
    <xf numFmtId="0" fontId="14" fillId="0" borderId="5" xfId="0" applyFont="1" applyBorder="1" applyAlignment="1">
      <alignment horizontal="center" vertical="center" wrapText="1"/>
    </xf>
    <xf numFmtId="0" fontId="24" fillId="7" borderId="2" xfId="0" applyFont="1" applyFill="1" applyBorder="1" applyAlignment="1">
      <alignment horizontal="left" vertical="center" wrapText="1"/>
    </xf>
    <xf numFmtId="0" fontId="14" fillId="0" borderId="2" xfId="0" applyFont="1" applyBorder="1" applyAlignment="1">
      <alignment horizontal="left" vertical="top" wrapText="1" indent="1"/>
    </xf>
    <xf numFmtId="0" fontId="14" fillId="0" borderId="0" xfId="0" applyFont="1" applyAlignment="1">
      <alignment horizontal="left"/>
    </xf>
    <xf numFmtId="0" fontId="24" fillId="0" borderId="0" xfId="0" applyFont="1" applyAlignment="1">
      <alignment horizontal="left" vertical="top" wrapText="1"/>
    </xf>
    <xf numFmtId="0" fontId="14" fillId="0" borderId="0" xfId="0" applyFont="1" applyAlignment="1">
      <alignment horizontal="left" vertical="top" wrapText="1" indent="1"/>
    </xf>
    <xf numFmtId="3" fontId="14" fillId="0" borderId="0" xfId="9" applyNumberFormat="1" applyFont="1" applyAlignment="1">
      <alignment horizontal="right" vertical="center" wrapText="1"/>
    </xf>
    <xf numFmtId="0" fontId="68" fillId="8" borderId="0" xfId="0" applyFont="1" applyFill="1"/>
    <xf numFmtId="0" fontId="23" fillId="3" borderId="0" xfId="0" applyFont="1" applyFill="1"/>
    <xf numFmtId="0" fontId="14" fillId="3" borderId="0" xfId="0" applyFont="1" applyFill="1"/>
    <xf numFmtId="0" fontId="14" fillId="3" borderId="2" xfId="0" applyFont="1" applyFill="1" applyBorder="1" applyAlignment="1">
      <alignment horizontal="center" vertical="center"/>
    </xf>
    <xf numFmtId="0" fontId="14" fillId="3" borderId="10" xfId="0" applyFont="1" applyFill="1" applyBorder="1" applyAlignment="1">
      <alignment horizontal="center" vertical="center"/>
    </xf>
    <xf numFmtId="0" fontId="14" fillId="0" borderId="10" xfId="0" applyFont="1" applyBorder="1" applyAlignment="1">
      <alignment horizontal="center" vertical="center"/>
    </xf>
    <xf numFmtId="0" fontId="24" fillId="3" borderId="11" xfId="0" applyFont="1" applyFill="1" applyBorder="1" applyAlignment="1">
      <alignment vertical="center" wrapText="1"/>
    </xf>
    <xf numFmtId="0" fontId="14" fillId="3" borderId="5" xfId="0" applyFont="1" applyFill="1" applyBorder="1"/>
    <xf numFmtId="0" fontId="24" fillId="3" borderId="3" xfId="0" applyFont="1" applyFill="1" applyBorder="1" applyAlignment="1">
      <alignment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xf>
    <xf numFmtId="0" fontId="14" fillId="3" borderId="2" xfId="0" applyFont="1" applyFill="1" applyBorder="1"/>
    <xf numFmtId="4" fontId="14" fillId="0" borderId="2" xfId="9" applyNumberFormat="1" applyFont="1" applyBorder="1" applyAlignment="1">
      <alignment horizontal="right" vertical="center" wrapText="1"/>
    </xf>
    <xf numFmtId="2" fontId="14" fillId="0" borderId="2" xfId="9" applyNumberFormat="1" applyFont="1" applyBorder="1" applyAlignment="1">
      <alignment horizontal="right" vertical="center" wrapText="1"/>
    </xf>
    <xf numFmtId="0" fontId="14" fillId="3" borderId="2" xfId="0" applyFont="1" applyFill="1" applyBorder="1" applyAlignment="1">
      <alignment wrapText="1"/>
    </xf>
    <xf numFmtId="0" fontId="22" fillId="3" borderId="0" xfId="0" applyFont="1" applyFill="1"/>
    <xf numFmtId="0" fontId="68" fillId="3" borderId="0" xfId="0" applyFont="1" applyFill="1"/>
    <xf numFmtId="0" fontId="17" fillId="3" borderId="2" xfId="0" applyFont="1" applyFill="1" applyBorder="1"/>
    <xf numFmtId="0" fontId="24" fillId="3" borderId="2" xfId="0" applyFont="1" applyFill="1" applyBorder="1" applyAlignment="1">
      <alignment horizontal="center" vertical="center"/>
    </xf>
    <xf numFmtId="10" fontId="14" fillId="3" borderId="2" xfId="0" applyNumberFormat="1" applyFont="1" applyFill="1" applyBorder="1"/>
    <xf numFmtId="0" fontId="24" fillId="3" borderId="0" xfId="0" applyFont="1" applyFill="1"/>
    <xf numFmtId="0" fontId="14" fillId="3" borderId="2"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7" borderId="7"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4" fillId="7" borderId="7" xfId="0" applyFont="1" applyFill="1" applyBorder="1" applyAlignment="1">
      <alignment vertical="center" wrapText="1"/>
    </xf>
    <xf numFmtId="0" fontId="14" fillId="7" borderId="8" xfId="0" applyFont="1" applyFill="1" applyBorder="1" applyAlignment="1">
      <alignment vertical="center" wrapText="1"/>
    </xf>
    <xf numFmtId="0" fontId="14" fillId="3" borderId="3" xfId="0" applyFont="1" applyFill="1" applyBorder="1" applyAlignment="1">
      <alignment horizontal="center" vertical="center" wrapText="1"/>
    </xf>
    <xf numFmtId="0" fontId="14" fillId="3" borderId="3" xfId="0" applyFont="1" applyFill="1" applyBorder="1" applyAlignment="1">
      <alignment horizontal="left" vertical="center" wrapText="1" indent="1"/>
    </xf>
    <xf numFmtId="3" fontId="14" fillId="0" borderId="2" xfId="9" applyNumberFormat="1" applyFont="1" applyBorder="1" applyAlignment="1">
      <alignment vertical="center" wrapText="1"/>
    </xf>
    <xf numFmtId="3" fontId="14" fillId="3" borderId="3" xfId="0" applyNumberFormat="1" applyFont="1" applyFill="1" applyBorder="1" applyAlignment="1">
      <alignment vertical="center" wrapText="1"/>
    </xf>
    <xf numFmtId="0" fontId="24" fillId="3" borderId="2" xfId="0" applyFont="1" applyFill="1" applyBorder="1" applyAlignment="1">
      <alignment horizontal="left" vertical="center" wrapText="1" indent="3"/>
    </xf>
    <xf numFmtId="3" fontId="14" fillId="3" borderId="2" xfId="0" applyNumberFormat="1" applyFont="1" applyFill="1" applyBorder="1" applyAlignment="1">
      <alignment vertical="center" wrapText="1"/>
    </xf>
    <xf numFmtId="0" fontId="14" fillId="3" borderId="2" xfId="0" applyFont="1" applyFill="1" applyBorder="1" applyAlignment="1">
      <alignment horizontal="left" vertical="center" wrapText="1" indent="4"/>
    </xf>
    <xf numFmtId="0" fontId="14" fillId="3" borderId="2" xfId="0" applyFont="1" applyFill="1" applyBorder="1" applyAlignment="1">
      <alignment horizontal="left" vertical="center" wrapText="1" indent="5"/>
    </xf>
    <xf numFmtId="0" fontId="14" fillId="3" borderId="2" xfId="0" applyFont="1" applyFill="1" applyBorder="1" applyAlignment="1">
      <alignment horizontal="left" vertical="center" wrapText="1" indent="6"/>
    </xf>
    <xf numFmtId="0" fontId="14" fillId="0" borderId="2" xfId="0" applyFont="1" applyBorder="1" applyAlignment="1">
      <alignment horizontal="left" vertical="center" wrapText="1" indent="5"/>
    </xf>
    <xf numFmtId="0" fontId="24" fillId="0" borderId="2" xfId="0" applyFont="1" applyBorder="1" applyAlignment="1">
      <alignment horizontal="left" vertical="center" wrapText="1" indent="3"/>
    </xf>
    <xf numFmtId="3" fontId="14" fillId="7" borderId="7" xfId="0" applyNumberFormat="1" applyFont="1" applyFill="1" applyBorder="1" applyAlignment="1">
      <alignment vertical="center" wrapText="1"/>
    </xf>
    <xf numFmtId="0" fontId="24" fillId="0" borderId="2" xfId="0" applyFont="1" applyBorder="1" applyAlignment="1">
      <alignment horizontal="left" vertical="center" wrapText="1" indent="2"/>
    </xf>
    <xf numFmtId="3" fontId="14" fillId="3" borderId="6" xfId="0" applyNumberFormat="1" applyFont="1" applyFill="1" applyBorder="1" applyAlignment="1">
      <alignment vertical="center" wrapText="1"/>
    </xf>
    <xf numFmtId="0" fontId="14" fillId="3" borderId="2" xfId="0" applyFont="1" applyFill="1" applyBorder="1" applyAlignment="1">
      <alignment horizontal="left" vertical="center" wrapText="1" indent="1"/>
    </xf>
    <xf numFmtId="3" fontId="14" fillId="7" borderId="8" xfId="0" applyNumberFormat="1" applyFont="1" applyFill="1" applyBorder="1" applyAlignment="1">
      <alignment vertical="center" wrapText="1"/>
    </xf>
    <xf numFmtId="0" fontId="24" fillId="3" borderId="2" xfId="0" applyFont="1" applyFill="1" applyBorder="1" applyAlignment="1">
      <alignment horizontal="left" vertical="center" wrapText="1"/>
    </xf>
    <xf numFmtId="0" fontId="14" fillId="3" borderId="30" xfId="0" applyFont="1" applyFill="1" applyBorder="1" applyAlignment="1">
      <alignment horizontal="center" vertical="center" wrapText="1"/>
    </xf>
    <xf numFmtId="0" fontId="14" fillId="3" borderId="4" xfId="0" applyFont="1" applyFill="1" applyBorder="1" applyAlignment="1">
      <alignment vertical="center" wrapText="1"/>
    </xf>
    <xf numFmtId="0" fontId="14" fillId="3" borderId="5" xfId="0" applyFont="1" applyFill="1" applyBorder="1" applyAlignment="1">
      <alignment wrapText="1"/>
    </xf>
    <xf numFmtId="0" fontId="91" fillId="7" borderId="2" xfId="0" applyFont="1" applyFill="1" applyBorder="1" applyAlignment="1">
      <alignment horizontal="left" vertical="center" wrapText="1"/>
    </xf>
    <xf numFmtId="172" fontId="14" fillId="7" borderId="3" xfId="23" applyNumberFormat="1" applyFont="1" applyFill="1" applyBorder="1" applyAlignment="1">
      <alignment vertical="center" wrapText="1"/>
    </xf>
    <xf numFmtId="172" fontId="14" fillId="7" borderId="2" xfId="23" applyNumberFormat="1" applyFont="1" applyFill="1" applyBorder="1" applyAlignment="1">
      <alignment vertical="center" wrapText="1"/>
    </xf>
    <xf numFmtId="172" fontId="14" fillId="3" borderId="2" xfId="23" applyNumberFormat="1" applyFont="1" applyFill="1" applyBorder="1" applyAlignment="1">
      <alignment vertical="center" wrapText="1"/>
    </xf>
    <xf numFmtId="0" fontId="14" fillId="3" borderId="2" xfId="0" applyFont="1" applyFill="1" applyBorder="1" applyAlignment="1">
      <alignment horizontal="left" vertical="center" wrapText="1" indent="3"/>
    </xf>
    <xf numFmtId="172" fontId="23" fillId="0" borderId="2" xfId="23" applyNumberFormat="1" applyFont="1" applyBorder="1" applyAlignment="1">
      <alignment vertical="center" wrapText="1"/>
    </xf>
    <xf numFmtId="172" fontId="14" fillId="0" borderId="2" xfId="23" applyNumberFormat="1" applyFont="1" applyBorder="1" applyAlignment="1">
      <alignment vertical="center" wrapText="1"/>
    </xf>
    <xf numFmtId="0" fontId="14" fillId="3" borderId="2" xfId="0" applyFont="1" applyFill="1" applyBorder="1" applyAlignment="1">
      <alignment horizontal="left" vertical="center" wrapText="1" indent="2"/>
    </xf>
    <xf numFmtId="0" fontId="0" fillId="0" borderId="0" xfId="0" applyAlignment="1">
      <alignment horizontal="center" vertical="center"/>
    </xf>
    <xf numFmtId="43" fontId="14" fillId="0" borderId="10" xfId="24" applyFont="1" applyFill="1" applyBorder="1" applyAlignment="1">
      <alignment horizontal="center" vertical="center"/>
    </xf>
    <xf numFmtId="43" fontId="14" fillId="0" borderId="12" xfId="24" applyFont="1" applyFill="1" applyBorder="1" applyAlignment="1">
      <alignment horizontal="left" wrapText="1"/>
    </xf>
    <xf numFmtId="43" fontId="14" fillId="0" borderId="3" xfId="24" applyFont="1" applyFill="1" applyBorder="1" applyAlignment="1">
      <alignment horizontal="center" vertical="center"/>
    </xf>
    <xf numFmtId="43" fontId="14" fillId="0" borderId="5" xfId="24" applyFont="1" applyFill="1" applyBorder="1" applyAlignment="1">
      <alignment horizontal="left"/>
    </xf>
    <xf numFmtId="49" fontId="14" fillId="0" borderId="12" xfId="24" applyNumberFormat="1" applyFont="1" applyFill="1" applyBorder="1" applyAlignment="1">
      <alignment horizontal="left" wrapText="1"/>
    </xf>
    <xf numFmtId="43" fontId="14" fillId="0" borderId="11" xfId="24" applyFont="1" applyFill="1" applyBorder="1" applyAlignment="1">
      <alignment horizontal="center" vertical="center"/>
    </xf>
    <xf numFmtId="49" fontId="14" fillId="0" borderId="4" xfId="24" applyNumberFormat="1" applyFont="1" applyFill="1" applyBorder="1" applyAlignment="1">
      <alignment horizontal="left" wrapText="1"/>
    </xf>
    <xf numFmtId="43" fontId="14" fillId="0" borderId="3" xfId="24" applyFont="1" applyFill="1" applyBorder="1" applyAlignment="1">
      <alignment horizontal="center"/>
    </xf>
    <xf numFmtId="43" fontId="14" fillId="0" borderId="3" xfId="24" applyFont="1" applyFill="1" applyBorder="1"/>
    <xf numFmtId="43" fontId="14" fillId="0" borderId="5" xfId="24" applyFont="1" applyFill="1" applyBorder="1"/>
    <xf numFmtId="0" fontId="88" fillId="0" borderId="0" xfId="0" applyFont="1"/>
    <xf numFmtId="0" fontId="88" fillId="0" borderId="0" xfId="0" applyFont="1" applyAlignment="1">
      <alignment horizontal="center" vertical="center"/>
    </xf>
    <xf numFmtId="0" fontId="92" fillId="8" borderId="0" xfId="0" applyFont="1" applyFill="1"/>
    <xf numFmtId="0" fontId="0" fillId="8" borderId="0" xfId="0" applyFill="1" applyAlignment="1">
      <alignment horizontal="center" vertical="center"/>
    </xf>
    <xf numFmtId="0" fontId="14" fillId="0" borderId="2" xfId="0" applyFont="1" applyFill="1" applyBorder="1" applyAlignment="1">
      <alignment horizontal="left" wrapText="1"/>
    </xf>
    <xf numFmtId="10" fontId="14" fillId="0" borderId="2" xfId="1" quotePrefix="1" applyNumberFormat="1" applyFont="1" applyFill="1" applyBorder="1" applyAlignment="1">
      <alignment wrapText="1"/>
    </xf>
    <xf numFmtId="0" fontId="24" fillId="7" borderId="2" xfId="0" applyFont="1" applyFill="1" applyBorder="1" applyAlignment="1">
      <alignment vertical="center" wrapText="1"/>
    </xf>
    <xf numFmtId="0" fontId="24" fillId="0" borderId="1" xfId="0" applyFont="1" applyBorder="1"/>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0" xfId="0" applyFont="1" applyFill="1" applyAlignment="1">
      <alignment vertical="center"/>
    </xf>
    <xf numFmtId="10" fontId="14" fillId="7" borderId="2" xfId="1" applyNumberFormat="1" applyFont="1" applyFill="1" applyBorder="1" applyAlignment="1">
      <alignment horizontal="right" vertical="center" wrapText="1"/>
    </xf>
    <xf numFmtId="0" fontId="24" fillId="0" borderId="10" xfId="0" applyFont="1" applyFill="1" applyBorder="1" applyAlignment="1">
      <alignment horizontal="center" vertical="center" wrapText="1"/>
    </xf>
    <xf numFmtId="3" fontId="14" fillId="0" borderId="2" xfId="0" applyNumberFormat="1" applyFont="1" applyFill="1" applyBorder="1"/>
    <xf numFmtId="0" fontId="24" fillId="0" borderId="1" xfId="8" applyFont="1" applyBorder="1" applyAlignment="1">
      <alignment horizontal="left"/>
    </xf>
    <xf numFmtId="0" fontId="24" fillId="0" borderId="2" xfId="0" applyFont="1" applyFill="1" applyBorder="1" applyAlignment="1">
      <alignment wrapText="1"/>
    </xf>
    <xf numFmtId="3" fontId="50" fillId="7" borderId="2" xfId="0" applyNumberFormat="1" applyFont="1" applyFill="1" applyBorder="1"/>
    <xf numFmtId="3" fontId="50" fillId="0" borderId="2" xfId="0" applyNumberFormat="1" applyFont="1" applyFill="1" applyBorder="1"/>
    <xf numFmtId="0" fontId="14" fillId="0" borderId="2" xfId="21" applyFont="1" applyBorder="1" applyAlignment="1">
      <alignment wrapText="1"/>
    </xf>
    <xf numFmtId="3" fontId="23" fillId="0" borderId="2" xfId="0" applyNumberFormat="1" applyFont="1" applyFill="1" applyBorder="1"/>
    <xf numFmtId="3" fontId="14" fillId="0" borderId="2" xfId="0" applyNumberFormat="1" applyFont="1" applyFill="1" applyBorder="1" applyAlignment="1">
      <alignment horizontal="right" vertical="center"/>
    </xf>
    <xf numFmtId="3" fontId="14" fillId="0" borderId="0" xfId="1" applyNumberFormat="1" applyFont="1" applyFill="1" applyBorder="1" applyAlignment="1">
      <alignment wrapText="1"/>
    </xf>
    <xf numFmtId="3" fontId="28" fillId="0" borderId="0" xfId="0" applyNumberFormat="1" applyFont="1" applyAlignment="1">
      <alignment horizontal="center" vertical="center" wrapText="1"/>
    </xf>
    <xf numFmtId="3" fontId="24" fillId="7" borderId="2" xfId="0" applyNumberFormat="1" applyFont="1" applyFill="1" applyBorder="1" applyAlignment="1">
      <alignment vertical="center" wrapText="1"/>
    </xf>
    <xf numFmtId="3" fontId="14" fillId="7" borderId="6" xfId="0" applyNumberFormat="1" applyFont="1" applyFill="1" applyBorder="1" applyAlignment="1">
      <alignment vertical="center" wrapText="1"/>
    </xf>
    <xf numFmtId="3" fontId="14" fillId="7" borderId="2" xfId="0" applyNumberFormat="1" applyFont="1" applyFill="1" applyBorder="1" applyAlignment="1">
      <alignment horizontal="center" vertical="center" wrapText="1"/>
    </xf>
    <xf numFmtId="3" fontId="14" fillId="0" borderId="6" xfId="0" applyNumberFormat="1" applyFont="1" applyBorder="1" applyAlignment="1">
      <alignment vertical="center" wrapText="1"/>
    </xf>
    <xf numFmtId="3" fontId="19" fillId="7" borderId="2" xfId="0" applyNumberFormat="1" applyFont="1" applyFill="1" applyBorder="1" applyAlignment="1">
      <alignment horizontal="center" vertical="center" wrapText="1"/>
    </xf>
    <xf numFmtId="49" fontId="15" fillId="0" borderId="0" xfId="0" applyNumberFormat="1" applyFont="1" applyFill="1" applyAlignment="1">
      <alignment horizontal="left" vertical="center"/>
    </xf>
    <xf numFmtId="164" fontId="22" fillId="0" borderId="0" xfId="0" applyNumberFormat="1" applyFont="1" applyFill="1"/>
    <xf numFmtId="3" fontId="14" fillId="0" borderId="2" xfId="3" applyNumberFormat="1" applyFont="1" applyFill="1" applyBorder="1" applyAlignment="1">
      <alignment horizontal="right"/>
    </xf>
    <xf numFmtId="0" fontId="14" fillId="0" borderId="2" xfId="0" applyFont="1" applyBorder="1" applyAlignment="1">
      <alignment horizontal="left" indent="2"/>
    </xf>
    <xf numFmtId="0" fontId="14" fillId="0" borderId="2" xfId="0" applyFont="1" applyFill="1" applyBorder="1" applyAlignment="1">
      <alignment horizontal="left" indent="1"/>
    </xf>
    <xf numFmtId="0" fontId="14" fillId="8" borderId="0" xfId="3" applyFont="1" applyFill="1" applyAlignment="1">
      <alignment horizontal="left"/>
    </xf>
    <xf numFmtId="0" fontId="39" fillId="0" borderId="0" xfId="3" applyFont="1" applyFill="1"/>
    <xf numFmtId="0" fontId="15" fillId="3" borderId="0" xfId="3" applyFont="1" applyFill="1" applyAlignment="1">
      <alignment horizontal="left" vertical="justify" wrapText="1"/>
    </xf>
    <xf numFmtId="3" fontId="14" fillId="7" borderId="2" xfId="0" applyNumberFormat="1" applyFont="1" applyFill="1" applyBorder="1" applyAlignment="1">
      <alignment vertical="center" wrapText="1"/>
    </xf>
    <xf numFmtId="0" fontId="24" fillId="7" borderId="2"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3" fillId="0" borderId="0" xfId="0" applyFont="1" applyFill="1" applyBorder="1"/>
    <xf numFmtId="0" fontId="23" fillId="0" borderId="0" xfId="0" applyFont="1" applyFill="1" applyBorder="1" applyAlignment="1">
      <alignment horizontal="center"/>
    </xf>
    <xf numFmtId="0" fontId="24" fillId="0" borderId="0" xfId="3" applyFont="1" applyFill="1" applyBorder="1" applyAlignment="1">
      <alignment horizontal="left" wrapText="1"/>
    </xf>
    <xf numFmtId="0" fontId="23" fillId="8" borderId="0" xfId="0" applyFont="1" applyFill="1" applyBorder="1"/>
    <xf numFmtId="0" fontId="23" fillId="8" borderId="0" xfId="0" applyFont="1" applyFill="1" applyBorder="1" applyAlignment="1">
      <alignment horizontal="center"/>
    </xf>
    <xf numFmtId="0" fontId="14" fillId="0" borderId="10" xfId="0" applyFont="1" applyFill="1" applyBorder="1" applyAlignment="1">
      <alignment wrapText="1"/>
    </xf>
    <xf numFmtId="0" fontId="14" fillId="0" borderId="10" xfId="0" applyFont="1" applyFill="1" applyBorder="1" applyAlignment="1">
      <alignment vertical="center" wrapText="1"/>
    </xf>
    <xf numFmtId="0" fontId="24" fillId="7" borderId="6" xfId="0" applyFont="1" applyFill="1" applyBorder="1" applyAlignment="1">
      <alignment horizontal="center" wrapText="1"/>
    </xf>
    <xf numFmtId="0" fontId="81" fillId="0" borderId="0" xfId="2" applyFont="1" applyAlignment="1">
      <alignment horizontal="left"/>
    </xf>
    <xf numFmtId="0" fontId="78" fillId="0" borderId="0" xfId="4" applyFont="1" applyFill="1"/>
    <xf numFmtId="0" fontId="14" fillId="0" borderId="3" xfId="0" applyFont="1" applyFill="1" applyBorder="1"/>
    <xf numFmtId="3" fontId="14" fillId="0" borderId="5" xfId="0" applyNumberFormat="1" applyFont="1" applyFill="1" applyBorder="1"/>
    <xf numFmtId="0" fontId="14" fillId="0" borderId="6" xfId="0" applyFont="1" applyFill="1" applyBorder="1" applyAlignment="1">
      <alignment horizontal="left" wrapText="1" indent="2"/>
    </xf>
    <xf numFmtId="0" fontId="14" fillId="0" borderId="8" xfId="0" applyFont="1" applyFill="1" applyBorder="1"/>
    <xf numFmtId="0" fontId="14" fillId="0" borderId="10" xfId="0" applyFont="1" applyFill="1" applyBorder="1"/>
    <xf numFmtId="3" fontId="14" fillId="0" borderId="3" xfId="0" applyNumberFormat="1" applyFont="1" applyFill="1" applyBorder="1"/>
    <xf numFmtId="0" fontId="14" fillId="0" borderId="9" xfId="0" applyFont="1" applyFill="1" applyBorder="1"/>
    <xf numFmtId="0" fontId="14" fillId="0" borderId="5" xfId="0" applyFont="1" applyFill="1" applyBorder="1"/>
    <xf numFmtId="0" fontId="14" fillId="0" borderId="13" xfId="0" applyFont="1" applyFill="1" applyBorder="1"/>
    <xf numFmtId="0" fontId="50" fillId="0" borderId="13" xfId="0" applyFont="1" applyFill="1" applyBorder="1"/>
    <xf numFmtId="0" fontId="14" fillId="0" borderId="12" xfId="0" applyFont="1" applyFill="1" applyBorder="1"/>
    <xf numFmtId="0" fontId="14" fillId="0" borderId="14" xfId="0" applyFont="1" applyFill="1" applyBorder="1"/>
    <xf numFmtId="0" fontId="14" fillId="0" borderId="1" xfId="0" applyFont="1" applyFill="1" applyBorder="1"/>
    <xf numFmtId="0" fontId="50" fillId="0" borderId="1" xfId="0" applyFont="1" applyFill="1" applyBorder="1"/>
    <xf numFmtId="0" fontId="81" fillId="0" borderId="0" xfId="2" applyFont="1" applyFill="1" applyAlignment="1">
      <alignment horizontal="left" wrapText="1"/>
    </xf>
    <xf numFmtId="0" fontId="24" fillId="7" borderId="10" xfId="0" applyFont="1" applyFill="1" applyBorder="1" applyAlignment="1">
      <alignment horizontal="center"/>
    </xf>
    <xf numFmtId="0" fontId="81" fillId="0" borderId="0" xfId="0" applyFont="1" applyFill="1"/>
    <xf numFmtId="0" fontId="81" fillId="0" borderId="0" xfId="2" applyFont="1" applyAlignment="1"/>
    <xf numFmtId="0" fontId="15" fillId="0" borderId="0" xfId="2" applyFont="1">
      <alignment horizontal="left"/>
    </xf>
    <xf numFmtId="0" fontId="30" fillId="0" borderId="0" xfId="0" applyFont="1" applyAlignment="1">
      <alignment horizontal="center" vertical="center"/>
    </xf>
    <xf numFmtId="3" fontId="14" fillId="0" borderId="9" xfId="0" applyNumberFormat="1" applyFont="1" applyBorder="1" applyAlignment="1">
      <alignment vertical="center" wrapText="1"/>
    </xf>
    <xf numFmtId="3" fontId="14" fillId="0" borderId="10" xfId="0" applyNumberFormat="1" applyFont="1" applyBorder="1" applyAlignment="1">
      <alignment vertical="center" wrapText="1"/>
    </xf>
    <xf numFmtId="3" fontId="24" fillId="7" borderId="3" xfId="0" applyNumberFormat="1" applyFont="1" applyFill="1" applyBorder="1" applyAlignment="1">
      <alignment vertical="center" wrapText="1"/>
    </xf>
    <xf numFmtId="3" fontId="14" fillId="0" borderId="15" xfId="0" applyNumberFormat="1" applyFont="1" applyBorder="1" applyAlignment="1">
      <alignment vertical="center" wrapText="1"/>
    </xf>
    <xf numFmtId="3" fontId="14" fillId="0" borderId="4" xfId="0" applyNumberFormat="1" applyFont="1" applyBorder="1" applyAlignment="1">
      <alignment vertical="center" wrapText="1"/>
    </xf>
    <xf numFmtId="3" fontId="14" fillId="0" borderId="14" xfId="0" applyNumberFormat="1" applyFont="1" applyBorder="1" applyAlignment="1">
      <alignment vertical="center" wrapText="1"/>
    </xf>
    <xf numFmtId="3" fontId="14" fillId="0" borderId="5" xfId="0" applyNumberFormat="1" applyFont="1" applyBorder="1" applyAlignment="1">
      <alignment vertical="center" wrapText="1"/>
    </xf>
    <xf numFmtId="3" fontId="14" fillId="0" borderId="9" xfId="0" applyNumberFormat="1" applyFont="1" applyFill="1" applyBorder="1" applyAlignment="1">
      <alignment horizontal="center" vertical="center" wrapText="1"/>
    </xf>
    <xf numFmtId="3" fontId="14" fillId="0" borderId="12" xfId="0" applyNumberFormat="1" applyFont="1" applyFill="1" applyBorder="1" applyAlignment="1">
      <alignment horizontal="center" vertical="center" wrapText="1"/>
    </xf>
    <xf numFmtId="3" fontId="14" fillId="0" borderId="11" xfId="0" applyNumberFormat="1" applyFont="1" applyBorder="1" applyAlignment="1">
      <alignment vertical="center" wrapText="1"/>
    </xf>
    <xf numFmtId="3" fontId="14" fillId="0" borderId="3" xfId="0" applyNumberFormat="1" applyFont="1" applyBorder="1" applyAlignment="1">
      <alignment vertical="center" wrapText="1"/>
    </xf>
    <xf numFmtId="3" fontId="14" fillId="0" borderId="10" xfId="0" applyNumberFormat="1" applyFont="1" applyFill="1" applyBorder="1" applyAlignment="1">
      <alignment horizontal="center" vertical="center" wrapText="1"/>
    </xf>
    <xf numFmtId="164" fontId="32" fillId="7" borderId="3" xfId="0" applyNumberFormat="1" applyFont="1" applyFill="1" applyBorder="1" applyAlignment="1">
      <alignment vertical="center" wrapText="1"/>
    </xf>
    <xf numFmtId="0" fontId="32" fillId="0" borderId="11" xfId="0" applyFont="1" applyBorder="1" applyAlignment="1">
      <alignment horizontal="center" vertical="center" wrapText="1"/>
    </xf>
    <xf numFmtId="0" fontId="32" fillId="0" borderId="3" xfId="0" applyFont="1" applyBorder="1" applyAlignment="1">
      <alignment horizontal="center" vertical="center" wrapText="1"/>
    </xf>
    <xf numFmtId="0" fontId="28" fillId="0" borderId="10" xfId="0" applyFont="1" applyFill="1" applyBorder="1" applyAlignment="1">
      <alignment horizontal="center" vertical="center" wrapText="1"/>
    </xf>
    <xf numFmtId="3" fontId="14" fillId="0" borderId="2" xfId="0" applyNumberFormat="1" applyFont="1" applyFill="1" applyBorder="1" applyAlignment="1">
      <alignment horizontal="right" vertical="center" wrapText="1"/>
    </xf>
    <xf numFmtId="0" fontId="30" fillId="0" borderId="0" xfId="0" applyFont="1" applyFill="1"/>
    <xf numFmtId="3" fontId="19" fillId="0" borderId="2" xfId="0" applyNumberFormat="1" applyFont="1" applyFill="1" applyBorder="1" applyAlignment="1">
      <alignment wrapText="1"/>
    </xf>
    <xf numFmtId="0" fontId="14" fillId="0" borderId="2" xfId="0" applyFont="1" applyFill="1" applyBorder="1" applyAlignment="1">
      <alignment horizontal="center" vertical="center" wrapText="1"/>
    </xf>
    <xf numFmtId="0" fontId="14" fillId="0" borderId="2" xfId="5" applyFont="1" applyBorder="1" applyAlignment="1">
      <alignment horizontal="left" vertical="center" wrapText="1"/>
    </xf>
    <xf numFmtId="0" fontId="14" fillId="0" borderId="0" xfId="0" applyFont="1" applyFill="1" applyAlignment="1">
      <alignment horizontal="left" vertical="top" wrapText="1" indent="1"/>
    </xf>
    <xf numFmtId="3" fontId="14" fillId="0" borderId="9" xfId="0" applyNumberFormat="1" applyFont="1" applyFill="1" applyBorder="1" applyAlignment="1">
      <alignment vertical="center" wrapText="1"/>
    </xf>
    <xf numFmtId="3" fontId="14" fillId="0" borderId="13" xfId="0" applyNumberFormat="1" applyFont="1" applyFill="1" applyBorder="1" applyAlignment="1">
      <alignment vertical="center" wrapText="1"/>
    </xf>
    <xf numFmtId="3" fontId="14" fillId="0" borderId="12" xfId="0" applyNumberFormat="1" applyFont="1" applyFill="1" applyBorder="1" applyAlignment="1">
      <alignment vertical="center" wrapText="1"/>
    </xf>
    <xf numFmtId="3" fontId="14" fillId="0" borderId="15" xfId="0" applyNumberFormat="1" applyFont="1" applyFill="1" applyBorder="1" applyAlignment="1">
      <alignment vertical="center" wrapText="1"/>
    </xf>
    <xf numFmtId="3" fontId="14" fillId="0" borderId="0" xfId="0" applyNumberFormat="1" applyFont="1" applyFill="1" applyBorder="1" applyAlignment="1">
      <alignment vertical="center" wrapText="1"/>
    </xf>
    <xf numFmtId="3" fontId="14" fillId="0" borderId="4" xfId="0" applyNumberFormat="1" applyFont="1" applyFill="1" applyBorder="1" applyAlignment="1">
      <alignment vertical="center" wrapText="1"/>
    </xf>
    <xf numFmtId="3" fontId="14" fillId="0" borderId="14" xfId="0" applyNumberFormat="1" applyFont="1" applyFill="1" applyBorder="1" applyAlignment="1">
      <alignment vertical="center" wrapText="1"/>
    </xf>
    <xf numFmtId="3" fontId="14" fillId="0" borderId="1" xfId="0" applyNumberFormat="1" applyFont="1" applyFill="1" applyBorder="1" applyAlignment="1">
      <alignment vertical="center" wrapText="1"/>
    </xf>
    <xf numFmtId="3" fontId="14" fillId="0" borderId="5" xfId="0" applyNumberFormat="1" applyFont="1" applyFill="1" applyBorder="1" applyAlignment="1">
      <alignment vertical="center" wrapText="1"/>
    </xf>
    <xf numFmtId="0" fontId="18" fillId="0" borderId="0" xfId="0" applyFont="1" applyBorder="1"/>
    <xf numFmtId="3" fontId="14" fillId="0" borderId="8" xfId="0" applyNumberFormat="1" applyFont="1" applyBorder="1" applyAlignment="1">
      <alignment vertical="center" wrapText="1"/>
    </xf>
    <xf numFmtId="3" fontId="14" fillId="0" borderId="10" xfId="0" applyNumberFormat="1" applyFont="1" applyFill="1" applyBorder="1" applyAlignment="1">
      <alignment vertical="center" wrapText="1"/>
    </xf>
    <xf numFmtId="3" fontId="14" fillId="0" borderId="6" xfId="0" applyNumberFormat="1" applyFont="1" applyFill="1" applyBorder="1" applyAlignment="1">
      <alignment vertical="center" wrapText="1"/>
    </xf>
    <xf numFmtId="3" fontId="14" fillId="0" borderId="8" xfId="0" applyNumberFormat="1" applyFont="1" applyFill="1" applyBorder="1" applyAlignment="1">
      <alignment vertical="center" wrapText="1"/>
    </xf>
    <xf numFmtId="0" fontId="81" fillId="0" borderId="0" xfId="2" applyFont="1" applyAlignment="1">
      <alignment horizontal="left" vertical="center"/>
    </xf>
    <xf numFmtId="172" fontId="14" fillId="0" borderId="6" xfId="23" applyNumberFormat="1" applyFont="1" applyBorder="1" applyAlignment="1">
      <alignment vertical="center" wrapText="1"/>
    </xf>
    <xf numFmtId="172" fontId="14" fillId="3" borderId="6" xfId="23" applyNumberFormat="1" applyFont="1" applyFill="1" applyBorder="1" applyAlignment="1">
      <alignment vertical="center" wrapText="1"/>
    </xf>
    <xf numFmtId="172" fontId="14" fillId="0" borderId="8" xfId="23" applyNumberFormat="1" applyFont="1" applyBorder="1" applyAlignment="1">
      <alignment vertical="center" wrapText="1"/>
    </xf>
    <xf numFmtId="172" fontId="14" fillId="3" borderId="8" xfId="23" applyNumberFormat="1" applyFont="1" applyFill="1" applyBorder="1" applyAlignment="1">
      <alignment vertical="center" wrapText="1"/>
    </xf>
    <xf numFmtId="172" fontId="14" fillId="3" borderId="10" xfId="23" applyNumberFormat="1" applyFont="1" applyFill="1" applyBorder="1" applyAlignment="1">
      <alignment vertical="center" wrapText="1"/>
    </xf>
    <xf numFmtId="172" fontId="14" fillId="0" borderId="2" xfId="23" applyNumberFormat="1" applyFont="1" applyFill="1" applyBorder="1" applyAlignment="1">
      <alignment vertical="center" wrapText="1"/>
    </xf>
    <xf numFmtId="0" fontId="14" fillId="8" borderId="0" xfId="0" applyFont="1" applyFill="1" applyAlignment="1">
      <alignment horizontal="left"/>
    </xf>
    <xf numFmtId="0" fontId="24" fillId="7" borderId="6" xfId="0" applyFont="1" applyFill="1" applyBorder="1" applyAlignment="1">
      <alignment horizontal="center" vertical="center" wrapText="1"/>
    </xf>
    <xf numFmtId="0" fontId="24" fillId="7" borderId="2" xfId="0" applyFont="1" applyFill="1" applyBorder="1" applyAlignment="1">
      <alignment horizontal="justify" vertical="center" wrapText="1"/>
    </xf>
    <xf numFmtId="0" fontId="15" fillId="0" borderId="0" xfId="0" applyFont="1" applyFill="1" applyAlignment="1">
      <alignment horizontal="left"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49" fontId="15" fillId="0" borderId="0" xfId="0" applyNumberFormat="1" applyFont="1" applyFill="1" applyAlignment="1">
      <alignment horizontal="left" vertical="center" wrapText="1"/>
    </xf>
    <xf numFmtId="0" fontId="14" fillId="0" borderId="2" xfId="0" applyFont="1" applyBorder="1" applyAlignment="1">
      <alignment vertical="center" wrapText="1"/>
    </xf>
    <xf numFmtId="0" fontId="14" fillId="0" borderId="11" xfId="0" applyFont="1" applyBorder="1" applyAlignment="1">
      <alignment horizontal="center" vertical="center" wrapText="1"/>
    </xf>
    <xf numFmtId="0" fontId="14" fillId="7" borderId="2" xfId="0" applyFont="1" applyFill="1" applyBorder="1" applyAlignment="1">
      <alignment horizontal="center" vertical="center"/>
    </xf>
    <xf numFmtId="0" fontId="14" fillId="7" borderId="2" xfId="0" applyFont="1" applyFill="1" applyBorder="1" applyAlignment="1">
      <alignment horizont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24" fillId="0" borderId="8" xfId="9" applyFont="1" applyBorder="1" applyAlignment="1">
      <alignment horizontal="center" vertical="center" wrapText="1"/>
    </xf>
    <xf numFmtId="0" fontId="24" fillId="0" borderId="2" xfId="9" applyFont="1" applyBorder="1" applyAlignment="1">
      <alignment horizontal="center" vertical="center" wrapText="1"/>
    </xf>
    <xf numFmtId="0" fontId="14" fillId="0" borderId="2" xfId="0" applyFont="1" applyBorder="1" applyAlignment="1">
      <alignment horizontal="center" vertical="center" wrapText="1"/>
    </xf>
    <xf numFmtId="0" fontId="14" fillId="7" borderId="2" xfId="0" applyFont="1" applyFill="1" applyBorder="1" applyAlignment="1">
      <alignment horizontal="left"/>
    </xf>
    <xf numFmtId="0" fontId="14" fillId="0" borderId="8" xfId="0" applyFont="1" applyFill="1" applyBorder="1" applyAlignment="1">
      <alignment horizontal="center" vertical="center" wrapText="1"/>
    </xf>
    <xf numFmtId="0" fontId="29" fillId="0" borderId="0" xfId="0" applyFont="1" applyFill="1" applyAlignment="1">
      <alignment vertical="center"/>
    </xf>
    <xf numFmtId="0" fontId="29" fillId="0" borderId="0" xfId="0" applyFont="1" applyFill="1" applyAlignment="1">
      <alignment vertical="center" wrapText="1"/>
    </xf>
    <xf numFmtId="0" fontId="24" fillId="0" borderId="0" xfId="0" applyFont="1" applyFill="1" applyAlignment="1">
      <alignment vertical="center" wrapText="1"/>
    </xf>
    <xf numFmtId="3" fontId="14" fillId="0" borderId="2" xfId="6" applyFont="1" applyFill="1" applyBorder="1" applyAlignment="1">
      <alignment horizontal="left" vertical="center" wrapText="1"/>
      <protection locked="0"/>
    </xf>
    <xf numFmtId="0" fontId="22" fillId="8" borderId="0" xfId="0" applyFont="1" applyFill="1" applyBorder="1" applyAlignment="1">
      <alignment horizontal="left"/>
    </xf>
    <xf numFmtId="0" fontId="75" fillId="0" borderId="0" xfId="3" applyFont="1" applyFill="1" applyBorder="1" applyAlignment="1">
      <alignment horizontal="left" wrapText="1"/>
    </xf>
    <xf numFmtId="10" fontId="14" fillId="0" borderId="2" xfId="9" applyNumberFormat="1" applyFont="1" applyFill="1" applyBorder="1" applyAlignment="1">
      <alignment horizontal="right" vertical="center" wrapText="1"/>
    </xf>
    <xf numFmtId="2" fontId="14" fillId="0" borderId="2" xfId="9" applyNumberFormat="1" applyFont="1" applyFill="1" applyBorder="1" applyAlignment="1">
      <alignment horizontal="right" vertical="center" wrapText="1"/>
    </xf>
    <xf numFmtId="4" fontId="14" fillId="0" borderId="2" xfId="9"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3" fontId="87" fillId="0" borderId="2" xfId="0" applyNumberFormat="1" applyFont="1" applyFill="1" applyBorder="1"/>
    <xf numFmtId="0" fontId="14" fillId="7" borderId="6" xfId="0" applyFont="1" applyFill="1" applyBorder="1" applyAlignment="1">
      <alignment horizontal="left" vertical="center" wrapText="1"/>
    </xf>
    <xf numFmtId="3" fontId="87" fillId="0" borderId="10" xfId="0" applyNumberFormat="1" applyFont="1" applyBorder="1"/>
    <xf numFmtId="3" fontId="87" fillId="0" borderId="9" xfId="0" applyNumberFormat="1" applyFont="1" applyFill="1" applyBorder="1"/>
    <xf numFmtId="3" fontId="87" fillId="0" borderId="13" xfId="0" applyNumberFormat="1" applyFont="1" applyFill="1" applyBorder="1"/>
    <xf numFmtId="0" fontId="22" fillId="0" borderId="9" xfId="0" applyFont="1" applyBorder="1"/>
    <xf numFmtId="0" fontId="14" fillId="0" borderId="13" xfId="0" applyFont="1" applyBorder="1"/>
    <xf numFmtId="49" fontId="24" fillId="0" borderId="0" xfId="0" applyNumberFormat="1" applyFont="1" applyFill="1" applyBorder="1" applyAlignment="1">
      <alignment horizontal="center" vertical="center" wrapText="1"/>
    </xf>
    <xf numFmtId="0" fontId="24" fillId="0" borderId="0" xfId="0" applyFont="1" applyFill="1" applyBorder="1" applyAlignment="1">
      <alignment vertical="center" wrapText="1"/>
    </xf>
    <xf numFmtId="3" fontId="24" fillId="0" borderId="0" xfId="0" applyNumberFormat="1" applyFont="1" applyFill="1" applyBorder="1" applyAlignment="1">
      <alignment vertical="center" wrapText="1"/>
    </xf>
    <xf numFmtId="49" fontId="24" fillId="0" borderId="0" xfId="0" applyNumberFormat="1" applyFont="1" applyFill="1" applyAlignment="1">
      <alignment horizontal="center" vertical="center" wrapText="1"/>
    </xf>
    <xf numFmtId="164" fontId="24" fillId="0" borderId="0" xfId="0" applyNumberFormat="1" applyFont="1" applyFill="1" applyAlignment="1">
      <alignment vertical="center" wrapText="1"/>
    </xf>
    <xf numFmtId="0" fontId="14" fillId="0" borderId="2" xfId="0" applyFont="1" applyFill="1" applyBorder="1" applyAlignment="1">
      <alignment horizontal="left" vertical="center" wrapText="1" indent="1"/>
    </xf>
    <xf numFmtId="0" fontId="14" fillId="0" borderId="2" xfId="3" applyFont="1" applyBorder="1" applyAlignment="1">
      <alignment horizontal="left" indent="1"/>
    </xf>
    <xf numFmtId="172" fontId="14" fillId="0" borderId="2" xfId="1" applyNumberFormat="1" applyFont="1" applyFill="1" applyBorder="1" applyAlignment="1">
      <alignment horizontal="center"/>
    </xf>
    <xf numFmtId="172" fontId="14" fillId="0" borderId="2" xfId="0" applyNumberFormat="1" applyFont="1" applyBorder="1" applyAlignment="1">
      <alignment horizontal="right"/>
    </xf>
    <xf numFmtId="9" fontId="14" fillId="0" borderId="2" xfId="0" applyNumberFormat="1" applyFont="1" applyBorder="1" applyAlignment="1">
      <alignment horizontal="center"/>
    </xf>
    <xf numFmtId="9" fontId="14" fillId="0" borderId="2" xfId="0" applyNumberFormat="1" applyFont="1" applyBorder="1" applyAlignment="1">
      <alignment horizontal="right"/>
    </xf>
    <xf numFmtId="9" fontId="14" fillId="0" borderId="2" xfId="1" applyFont="1" applyFill="1" applyBorder="1" applyAlignment="1">
      <alignment horizontal="right"/>
    </xf>
    <xf numFmtId="49" fontId="14" fillId="0" borderId="2" xfId="0" applyNumberFormat="1" applyFont="1" applyBorder="1" applyAlignment="1">
      <alignment horizontal="center"/>
    </xf>
    <xf numFmtId="49" fontId="14" fillId="0" borderId="2" xfId="0" applyNumberFormat="1" applyFont="1" applyBorder="1" applyAlignment="1">
      <alignment horizontal="right"/>
    </xf>
    <xf numFmtId="0" fontId="14" fillId="0" borderId="2" xfId="0" applyFont="1" applyBorder="1" applyAlignment="1">
      <alignment horizontal="right"/>
    </xf>
    <xf numFmtId="10" fontId="14" fillId="0" borderId="2" xfId="1" applyNumberFormat="1" applyFont="1" applyFill="1" applyBorder="1" applyAlignment="1">
      <alignment horizontal="center"/>
    </xf>
    <xf numFmtId="9" fontId="14" fillId="0" borderId="2" xfId="1" applyFont="1" applyFill="1" applyBorder="1"/>
    <xf numFmtId="172" fontId="14" fillId="0" borderId="2" xfId="1" applyNumberFormat="1" applyFont="1" applyFill="1" applyBorder="1" applyAlignment="1">
      <alignment horizontal="right"/>
    </xf>
    <xf numFmtId="0" fontId="14" fillId="0" borderId="2" xfId="3" applyFont="1" applyBorder="1" applyAlignment="1">
      <alignment horizontal="left" indent="3"/>
    </xf>
    <xf numFmtId="0" fontId="14" fillId="0" borderId="2" xfId="3" applyFont="1" applyBorder="1" applyAlignment="1">
      <alignment horizontal="left" indent="2"/>
    </xf>
    <xf numFmtId="0" fontId="69" fillId="0" borderId="0" xfId="0" applyFont="1" applyFill="1"/>
    <xf numFmtId="0" fontId="69" fillId="0" borderId="0" xfId="0" applyFont="1" applyFill="1" applyAlignment="1">
      <alignment vertical="center"/>
    </xf>
    <xf numFmtId="0" fontId="14" fillId="0" borderId="3" xfId="3" applyFont="1" applyBorder="1" applyAlignment="1">
      <alignment horizontal="left"/>
    </xf>
    <xf numFmtId="0" fontId="14" fillId="0" borderId="3" xfId="0" applyFont="1" applyBorder="1"/>
    <xf numFmtId="0" fontId="81" fillId="0" borderId="0" xfId="0" applyFont="1" applyFill="1" applyAlignment="1">
      <alignment horizontal="center"/>
    </xf>
    <xf numFmtId="0" fontId="14" fillId="8" borderId="0" xfId="0" applyFont="1" applyFill="1" applyAlignment="1">
      <alignment horizontal="center"/>
    </xf>
    <xf numFmtId="0" fontId="81" fillId="0" borderId="0" xfId="0" applyFont="1" applyFill="1" applyAlignment="1">
      <alignment horizontal="left"/>
    </xf>
    <xf numFmtId="0" fontId="14" fillId="7" borderId="10" xfId="0" applyFont="1" applyFill="1" applyBorder="1" applyAlignment="1">
      <alignment vertical="center" wrapText="1"/>
    </xf>
    <xf numFmtId="0" fontId="14" fillId="0" borderId="3" xfId="0" applyFont="1" applyBorder="1" applyAlignment="1">
      <alignment vertical="center" wrapText="1"/>
    </xf>
    <xf numFmtId="0" fontId="24" fillId="7" borderId="12" xfId="0" applyFont="1" applyFill="1" applyBorder="1" applyAlignment="1">
      <alignment horizontal="center" wrapText="1"/>
    </xf>
    <xf numFmtId="0" fontId="14" fillId="0" borderId="3" xfId="0" applyFont="1" applyFill="1" applyBorder="1" applyAlignment="1">
      <alignment vertical="center" wrapText="1"/>
    </xf>
    <xf numFmtId="0" fontId="24" fillId="7" borderId="1" xfId="0" applyFont="1" applyFill="1" applyBorder="1"/>
    <xf numFmtId="0" fontId="29" fillId="0" borderId="0" xfId="0" applyFont="1" applyAlignment="1">
      <alignment horizontal="center"/>
    </xf>
    <xf numFmtId="3" fontId="96" fillId="0" borderId="2" xfId="0" applyNumberFormat="1" applyFont="1" applyBorder="1" applyAlignment="1">
      <alignment vertical="center" wrapText="1"/>
    </xf>
    <xf numFmtId="0" fontId="96" fillId="0" borderId="2" xfId="0" applyFont="1" applyBorder="1" applyAlignment="1">
      <alignment horizontal="center" vertical="center" wrapText="1"/>
    </xf>
    <xf numFmtId="0" fontId="96" fillId="0" borderId="2" xfId="0" applyFont="1" applyBorder="1" applyAlignment="1">
      <alignment vertical="center" wrapText="1"/>
    </xf>
    <xf numFmtId="0" fontId="97" fillId="0" borderId="2" xfId="0" applyFont="1" applyBorder="1" applyAlignment="1">
      <alignment vertical="center" wrapText="1"/>
    </xf>
    <xf numFmtId="3" fontId="96" fillId="7" borderId="2" xfId="0" applyNumberFormat="1" applyFont="1" applyFill="1" applyBorder="1" applyAlignment="1">
      <alignment vertical="center" wrapText="1"/>
    </xf>
    <xf numFmtId="0" fontId="14" fillId="0" borderId="6" xfId="0" applyFont="1" applyBorder="1" applyAlignment="1">
      <alignment vertical="center" wrapText="1"/>
    </xf>
    <xf numFmtId="3" fontId="28" fillId="0" borderId="8" xfId="0" applyNumberFormat="1" applyFont="1" applyBorder="1" applyAlignment="1">
      <alignment vertical="center" wrapText="1"/>
    </xf>
    <xf numFmtId="3" fontId="14" fillId="0" borderId="10" xfId="0" applyNumberFormat="1" applyFont="1" applyBorder="1" applyAlignment="1">
      <alignment horizontal="right" vertical="center"/>
    </xf>
    <xf numFmtId="0" fontId="48" fillId="0" borderId="0" xfId="0" applyFont="1" applyAlignment="1">
      <alignment horizontal="left" vertical="center"/>
    </xf>
    <xf numFmtId="0" fontId="48" fillId="0" borderId="0" xfId="0" applyFont="1" applyAlignment="1">
      <alignment horizontal="center" vertical="center" wrapText="1"/>
    </xf>
    <xf numFmtId="0" fontId="14" fillId="0" borderId="3" xfId="9" applyFont="1" applyBorder="1" applyAlignment="1">
      <alignment horizontal="center" vertical="center" wrapText="1"/>
    </xf>
    <xf numFmtId="3" fontId="14" fillId="0" borderId="3" xfId="9" applyNumberFormat="1" applyFont="1" applyBorder="1" applyAlignment="1">
      <alignment horizontal="center" vertical="center" wrapText="1"/>
    </xf>
    <xf numFmtId="3" fontId="14" fillId="0" borderId="3" xfId="9" applyNumberFormat="1" applyFont="1" applyBorder="1" applyAlignment="1">
      <alignment horizontal="right" vertical="center" wrapText="1"/>
    </xf>
    <xf numFmtId="3" fontId="14" fillId="0" borderId="8" xfId="9" applyNumberFormat="1" applyFont="1" applyBorder="1" applyAlignment="1">
      <alignment horizontal="center" vertical="center" wrapText="1"/>
    </xf>
    <xf numFmtId="0" fontId="14" fillId="0" borderId="10" xfId="9" applyFont="1" applyBorder="1" applyAlignment="1">
      <alignment horizontal="center" vertical="center" wrapText="1"/>
    </xf>
    <xf numFmtId="3" fontId="14" fillId="0" borderId="10" xfId="9" applyNumberFormat="1" applyFont="1" applyBorder="1" applyAlignment="1">
      <alignment horizontal="center" vertical="center" wrapText="1"/>
    </xf>
    <xf numFmtId="3" fontId="14" fillId="0" borderId="10" xfId="9" applyNumberFormat="1" applyFont="1" applyBorder="1" applyAlignment="1">
      <alignment horizontal="right" vertical="center" wrapText="1"/>
    </xf>
    <xf numFmtId="0" fontId="98" fillId="0" borderId="0" xfId="17" applyFont="1"/>
    <xf numFmtId="0" fontId="81" fillId="0" borderId="0" xfId="2" applyFont="1" applyFill="1" applyAlignment="1">
      <alignment horizontal="center" vertical="center"/>
    </xf>
    <xf numFmtId="0" fontId="15" fillId="8" borderId="0" xfId="0" applyFont="1" applyFill="1" applyAlignment="1">
      <alignment horizontal="center" vertical="center"/>
    </xf>
    <xf numFmtId="0" fontId="81" fillId="0" borderId="0" xfId="2" applyFont="1" applyFill="1" applyAlignment="1">
      <alignment horizontal="left" vertical="center"/>
    </xf>
    <xf numFmtId="3" fontId="14" fillId="0" borderId="8" xfId="0" applyNumberFormat="1" applyFont="1" applyBorder="1" applyAlignment="1">
      <alignment horizontal="right" vertical="center"/>
    </xf>
    <xf numFmtId="0" fontId="14" fillId="7" borderId="6" xfId="0" applyFont="1" applyFill="1" applyBorder="1" applyAlignment="1">
      <alignment vertical="center" wrapText="1"/>
    </xf>
    <xf numFmtId="3" fontId="14" fillId="7" borderId="8" xfId="0" applyNumberFormat="1" applyFont="1" applyFill="1" applyBorder="1" applyAlignment="1">
      <alignment horizontal="right" vertical="center"/>
    </xf>
    <xf numFmtId="3" fontId="28" fillId="0" borderId="3" xfId="0" applyNumberFormat="1" applyFont="1" applyBorder="1" applyAlignment="1">
      <alignment horizontal="right" vertical="center"/>
    </xf>
    <xf numFmtId="0" fontId="26" fillId="0" borderId="10" xfId="0" applyFont="1" applyBorder="1" applyAlignment="1">
      <alignment vertical="center" wrapText="1"/>
    </xf>
    <xf numFmtId="3" fontId="28" fillId="0" borderId="10" xfId="0" applyNumberFormat="1" applyFont="1" applyBorder="1" applyAlignment="1">
      <alignment vertical="center" wrapText="1"/>
    </xf>
    <xf numFmtId="0" fontId="14" fillId="0" borderId="10"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8" fillId="8" borderId="0" xfId="0" applyFont="1" applyFill="1" applyAlignment="1">
      <alignment horizontal="left"/>
    </xf>
    <xf numFmtId="0" fontId="18" fillId="0" borderId="0" xfId="0" applyFont="1" applyFill="1" applyAlignment="1">
      <alignment horizontal="left"/>
    </xf>
    <xf numFmtId="0" fontId="24" fillId="7" borderId="6" xfId="0" applyFont="1" applyFill="1" applyBorder="1" applyAlignment="1">
      <alignment horizontal="left"/>
    </xf>
    <xf numFmtId="0" fontId="14" fillId="0" borderId="0" xfId="0" applyFont="1" applyFill="1" applyAlignment="1">
      <alignment horizontal="left"/>
    </xf>
    <xf numFmtId="10" fontId="14" fillId="7" borderId="2" xfId="9" applyNumberFormat="1" applyFont="1" applyFill="1" applyBorder="1" applyAlignment="1">
      <alignment horizontal="right" vertical="center" wrapText="1"/>
    </xf>
    <xf numFmtId="0" fontId="14" fillId="0" borderId="11" xfId="0" applyFont="1" applyFill="1" applyBorder="1" applyAlignment="1">
      <alignment vertical="center" wrapText="1"/>
    </xf>
    <xf numFmtId="0" fontId="19" fillId="0" borderId="20" xfId="0" applyFont="1" applyFill="1" applyBorder="1" applyAlignment="1">
      <alignment wrapText="1"/>
    </xf>
    <xf numFmtId="0" fontId="20" fillId="0" borderId="20" xfId="0" applyFont="1" applyFill="1" applyBorder="1"/>
    <xf numFmtId="0" fontId="19" fillId="0" borderId="20" xfId="0" applyFont="1" applyFill="1" applyBorder="1"/>
    <xf numFmtId="0" fontId="22" fillId="0" borderId="0" xfId="0" applyFont="1" applyAlignment="1">
      <alignment horizontal="left"/>
    </xf>
    <xf numFmtId="0" fontId="15" fillId="0" borderId="0" xfId="0" applyFont="1" applyFill="1" applyAlignment="1">
      <alignment horizontal="left"/>
    </xf>
    <xf numFmtId="0" fontId="15" fillId="8" borderId="0" xfId="0" applyFont="1" applyFill="1" applyAlignment="1">
      <alignment horizontal="left"/>
    </xf>
    <xf numFmtId="0" fontId="54" fillId="0" borderId="0" xfId="0" applyFont="1" applyFill="1" applyAlignment="1">
      <alignment horizontal="left" vertical="center"/>
    </xf>
    <xf numFmtId="0" fontId="24" fillId="7" borderId="2" xfId="5" quotePrefix="1" applyFont="1" applyFill="1" applyBorder="1" applyAlignment="1">
      <alignment horizontal="left" vertical="center"/>
    </xf>
    <xf numFmtId="0" fontId="64" fillId="0" borderId="0" xfId="17" applyFont="1"/>
    <xf numFmtId="0" fontId="15" fillId="0" borderId="0" xfId="0" applyFont="1" applyFill="1" applyAlignment="1">
      <alignment horizontal="left" vertical="center"/>
    </xf>
    <xf numFmtId="0" fontId="15" fillId="8" borderId="0" xfId="0" applyFont="1" applyFill="1" applyAlignment="1">
      <alignment horizontal="left" vertical="center"/>
    </xf>
    <xf numFmtId="0" fontId="14" fillId="0" borderId="15" xfId="0" applyFont="1" applyBorder="1" applyAlignment="1">
      <alignment vertical="center" wrapText="1"/>
    </xf>
    <xf numFmtId="0" fontId="14" fillId="0" borderId="4" xfId="0" applyFont="1" applyFill="1" applyBorder="1" applyAlignment="1">
      <alignment vertical="center" wrapText="1"/>
    </xf>
    <xf numFmtId="0" fontId="36" fillId="0" borderId="0" xfId="0" applyFont="1" applyFill="1" applyAlignment="1">
      <alignment horizontal="left" vertical="center"/>
    </xf>
    <xf numFmtId="0" fontId="14" fillId="0" borderId="2" xfId="0" applyFont="1" applyFill="1" applyBorder="1" applyAlignment="1">
      <alignment horizontal="center" vertical="top" wrapText="1"/>
    </xf>
    <xf numFmtId="0" fontId="14" fillId="0" borderId="2" xfId="0" applyFont="1" applyFill="1" applyBorder="1" applyAlignment="1">
      <alignment horizontal="left" vertical="top" wrapText="1"/>
    </xf>
    <xf numFmtId="0" fontId="24" fillId="7" borderId="2" xfId="0" applyFont="1" applyFill="1" applyBorder="1" applyAlignment="1">
      <alignment horizontal="left"/>
    </xf>
    <xf numFmtId="0" fontId="24" fillId="0" borderId="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3" xfId="0" applyFont="1" applyBorder="1" applyAlignment="1">
      <alignment horizontal="center" vertical="center" wrapText="1"/>
    </xf>
    <xf numFmtId="0" fontId="14" fillId="0" borderId="10" xfId="0" applyFont="1" applyBorder="1" applyAlignment="1">
      <alignment horizontal="center" vertical="center" wrapText="1"/>
    </xf>
    <xf numFmtId="3" fontId="14" fillId="7" borderId="2" xfId="0" applyNumberFormat="1" applyFont="1" applyFill="1" applyBorder="1" applyAlignment="1">
      <alignment vertical="center" wrapText="1"/>
    </xf>
    <xf numFmtId="0" fontId="14" fillId="0" borderId="2"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24" fillId="0" borderId="2"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top" wrapText="1"/>
    </xf>
    <xf numFmtId="0" fontId="14" fillId="0" borderId="2"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0" xfId="0" applyFont="1" applyFill="1" applyBorder="1" applyAlignment="1">
      <alignment horizontal="justify" vertical="center" wrapText="1"/>
    </xf>
    <xf numFmtId="0" fontId="96" fillId="0" borderId="2"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96" fillId="0" borderId="2" xfId="0" applyFont="1" applyBorder="1" applyAlignment="1">
      <alignment horizontal="left" vertical="center" wrapText="1"/>
    </xf>
    <xf numFmtId="0" fontId="96" fillId="0" borderId="10" xfId="0" applyFont="1" applyBorder="1" applyAlignment="1">
      <alignment horizontal="left" vertical="center" wrapText="1"/>
    </xf>
    <xf numFmtId="0" fontId="95" fillId="8" borderId="0" xfId="0" applyFont="1" applyFill="1"/>
    <xf numFmtId="0" fontId="95" fillId="8" borderId="0" xfId="0" applyFont="1" applyFill="1" applyAlignment="1">
      <alignment horizontal="left"/>
    </xf>
    <xf numFmtId="0" fontId="99" fillId="0" borderId="0" xfId="2" applyFont="1">
      <alignment horizontal="left"/>
    </xf>
    <xf numFmtId="0" fontId="95" fillId="0" borderId="0" xfId="0" applyFont="1" applyAlignment="1">
      <alignment horizontal="left"/>
    </xf>
    <xf numFmtId="0" fontId="95" fillId="0" borderId="0" xfId="0" applyFont="1"/>
    <xf numFmtId="0" fontId="93" fillId="0" borderId="0" xfId="0" applyFont="1" applyAlignment="1">
      <alignment vertical="center"/>
    </xf>
    <xf numFmtId="0" fontId="100" fillId="7" borderId="6" xfId="0" applyFont="1" applyFill="1" applyBorder="1" applyAlignment="1">
      <alignment horizontal="center" vertical="center" wrapText="1"/>
    </xf>
    <xf numFmtId="0" fontId="100" fillId="7" borderId="2" xfId="0" applyFont="1" applyFill="1" applyBorder="1" applyAlignment="1">
      <alignment horizontal="left"/>
    </xf>
    <xf numFmtId="0" fontId="100" fillId="7" borderId="2" xfId="0" applyFont="1" applyFill="1" applyBorder="1" applyAlignment="1">
      <alignment horizontal="center" vertical="center" wrapText="1"/>
    </xf>
    <xf numFmtId="0" fontId="14" fillId="0" borderId="10"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0" xfId="3" applyFont="1" applyFill="1" applyBorder="1" applyAlignment="1">
      <alignment horizontal="left" vertical="center" wrapText="1"/>
    </xf>
    <xf numFmtId="0" fontId="14" fillId="0" borderId="14" xfId="0" applyFont="1" applyBorder="1" applyAlignment="1">
      <alignment vertical="center" wrapText="1"/>
    </xf>
    <xf numFmtId="0" fontId="14" fillId="0" borderId="8" xfId="0" applyFont="1" applyBorder="1" applyAlignment="1">
      <alignment horizontal="center"/>
    </xf>
    <xf numFmtId="0" fontId="14" fillId="0" borderId="8" xfId="0" applyFont="1" applyBorder="1"/>
    <xf numFmtId="0" fontId="14" fillId="0" borderId="0" xfId="0" applyFont="1" applyBorder="1"/>
    <xf numFmtId="0" fontId="14" fillId="0" borderId="12" xfId="0" applyFont="1" applyFill="1" applyBorder="1" applyAlignment="1">
      <alignment vertical="center" wrapText="1"/>
    </xf>
    <xf numFmtId="0" fontId="14" fillId="0" borderId="5" xfId="0" applyFont="1" applyFill="1" applyBorder="1" applyAlignment="1">
      <alignment vertical="center" wrapText="1"/>
    </xf>
    <xf numFmtId="3" fontId="87" fillId="0" borderId="6" xfId="0" applyNumberFormat="1" applyFont="1" applyBorder="1"/>
    <xf numFmtId="3" fontId="87" fillId="0" borderId="9" xfId="0" applyNumberFormat="1" applyFont="1" applyBorder="1"/>
    <xf numFmtId="3" fontId="87" fillId="0" borderId="8" xfId="0" applyNumberFormat="1" applyFont="1" applyBorder="1"/>
    <xf numFmtId="3" fontId="87" fillId="7" borderId="8" xfId="0" applyNumberFormat="1" applyFont="1" applyFill="1" applyBorder="1"/>
    <xf numFmtId="3" fontId="87" fillId="0" borderId="6" xfId="0" applyNumberFormat="1" applyFont="1" applyFill="1" applyBorder="1"/>
    <xf numFmtId="3" fontId="87" fillId="0" borderId="8" xfId="0" applyNumberFormat="1" applyFont="1" applyFill="1" applyBorder="1"/>
    <xf numFmtId="0" fontId="14" fillId="0" borderId="2"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Fill="1" applyBorder="1" applyAlignment="1">
      <alignment horizontal="left" vertical="center" wrapText="1"/>
    </xf>
    <xf numFmtId="0" fontId="96" fillId="0" borderId="2" xfId="0" applyFont="1" applyFill="1" applyBorder="1" applyAlignment="1">
      <alignment horizontal="center" vertical="top"/>
    </xf>
    <xf numFmtId="0" fontId="96" fillId="0" borderId="2" xfId="0" applyFont="1" applyFill="1" applyBorder="1" applyAlignment="1">
      <alignment horizontal="left" vertical="top" wrapText="1"/>
    </xf>
    <xf numFmtId="0" fontId="14" fillId="0" borderId="2" xfId="0" applyFont="1" applyFill="1" applyBorder="1" applyAlignment="1">
      <alignment horizontal="center" vertical="top"/>
    </xf>
    <xf numFmtId="0" fontId="14" fillId="0" borderId="10" xfId="0" applyFont="1" applyFill="1" applyBorder="1" applyAlignment="1">
      <alignment horizontal="center" vertical="top"/>
    </xf>
    <xf numFmtId="0" fontId="14" fillId="0" borderId="2" xfId="0" applyFont="1" applyFill="1" applyBorder="1" applyAlignment="1">
      <alignment horizontal="left" vertical="center"/>
    </xf>
    <xf numFmtId="0" fontId="14" fillId="0" borderId="10"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0"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10" xfId="0" applyFont="1" applyBorder="1" applyAlignment="1">
      <alignment horizontal="center" vertical="center" wrapText="1"/>
    </xf>
    <xf numFmtId="0" fontId="14" fillId="0" borderId="10" xfId="0" applyFont="1" applyFill="1" applyBorder="1" applyAlignment="1">
      <alignment horizontal="center" vertical="top"/>
    </xf>
    <xf numFmtId="0" fontId="14" fillId="0" borderId="3" xfId="0" applyFont="1" applyFill="1" applyBorder="1" applyAlignment="1">
      <alignment horizontal="center" vertical="top"/>
    </xf>
    <xf numFmtId="0" fontId="96" fillId="0" borderId="2" xfId="0" applyFont="1" applyFill="1" applyBorder="1" applyAlignment="1">
      <alignment horizontal="left" vertical="center" wrapText="1"/>
    </xf>
    <xf numFmtId="0" fontId="14" fillId="0" borderId="2" xfId="0" applyFont="1" applyFill="1" applyBorder="1" applyAlignment="1">
      <alignment horizontal="center" vertical="top"/>
    </xf>
    <xf numFmtId="0" fontId="18" fillId="8" borderId="0" xfId="0" applyFont="1" applyFill="1" applyAlignment="1">
      <alignment horizontal="left"/>
    </xf>
    <xf numFmtId="0" fontId="24" fillId="0" borderId="2" xfId="0" applyFont="1" applyFill="1" applyBorder="1" applyAlignment="1">
      <alignment horizontal="left" vertical="center" wrapText="1"/>
    </xf>
    <xf numFmtId="0" fontId="14" fillId="0" borderId="11" xfId="0" applyFont="1" applyFill="1" applyBorder="1" applyAlignment="1">
      <alignment horizontal="center" vertical="top"/>
    </xf>
    <xf numFmtId="0" fontId="14" fillId="0" borderId="1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14" fillId="0" borderId="8" xfId="0" applyFont="1" applyFill="1" applyBorder="1" applyAlignment="1">
      <alignment horizontal="left" vertical="center" wrapText="1"/>
    </xf>
    <xf numFmtId="164" fontId="24" fillId="7" borderId="2" xfId="0" applyNumberFormat="1" applyFont="1" applyFill="1" applyBorder="1" applyAlignment="1">
      <alignment vertical="center" wrapText="1"/>
    </xf>
    <xf numFmtId="164" fontId="28" fillId="0" borderId="2" xfId="0" applyNumberFormat="1" applyFont="1" applyBorder="1" applyAlignment="1">
      <alignment vertical="center" wrapText="1"/>
    </xf>
    <xf numFmtId="0" fontId="14" fillId="0" borderId="2" xfId="0" applyFont="1" applyBorder="1" applyAlignment="1">
      <alignment horizontal="center" vertical="top" wrapText="1"/>
    </xf>
    <xf numFmtId="0" fontId="14" fillId="0" borderId="6" xfId="0" applyFont="1" applyBorder="1" applyAlignment="1">
      <alignment vertical="top" wrapText="1"/>
    </xf>
    <xf numFmtId="0" fontId="14" fillId="0" borderId="2" xfId="0" applyFont="1" applyFill="1" applyBorder="1" applyAlignment="1">
      <alignment horizontal="justify" vertical="top" wrapText="1"/>
    </xf>
    <xf numFmtId="0" fontId="14" fillId="0" borderId="9" xfId="0" applyFont="1" applyFill="1" applyBorder="1" applyAlignment="1">
      <alignment horizontal="center" vertical="top"/>
    </xf>
    <xf numFmtId="0" fontId="18" fillId="0" borderId="0" xfId="0" applyFont="1" applyFill="1" applyAlignment="1">
      <alignment horizontal="left" vertical="center"/>
    </xf>
    <xf numFmtId="0" fontId="14" fillId="0" borderId="0" xfId="0" applyFont="1" applyFill="1" applyAlignment="1">
      <alignment horizontal="left" vertical="center"/>
    </xf>
    <xf numFmtId="0" fontId="75" fillId="0" borderId="0" xfId="0" applyFont="1" applyFill="1" applyAlignment="1">
      <alignment horizontal="left" vertical="center"/>
    </xf>
    <xf numFmtId="0" fontId="18" fillId="8" borderId="0" xfId="0" applyFont="1" applyFill="1" applyAlignment="1">
      <alignment horizontal="left" vertical="center"/>
    </xf>
    <xf numFmtId="0" fontId="75" fillId="0" borderId="0" xfId="0" applyFont="1" applyFill="1" applyAlignment="1">
      <alignment horizontal="left"/>
    </xf>
    <xf numFmtId="0" fontId="24" fillId="0" borderId="2" xfId="0" applyFont="1" applyFill="1" applyBorder="1" applyAlignment="1">
      <alignment horizontal="center" vertical="top" wrapText="1"/>
    </xf>
    <xf numFmtId="0" fontId="18" fillId="0" borderId="0" xfId="0" applyFont="1" applyFill="1" applyAlignment="1">
      <alignment vertical="top"/>
    </xf>
    <xf numFmtId="0" fontId="24" fillId="7" borderId="2" xfId="0" applyFont="1" applyFill="1" applyBorder="1" applyAlignment="1">
      <alignment vertical="top"/>
    </xf>
    <xf numFmtId="0" fontId="24" fillId="0" borderId="2" xfId="0" applyFont="1" applyFill="1" applyBorder="1" applyAlignment="1">
      <alignmen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2" xfId="5" quotePrefix="1" applyFont="1" applyFill="1" applyBorder="1" applyAlignment="1">
      <alignment horizontal="left" vertical="top" wrapText="1"/>
    </xf>
    <xf numFmtId="0" fontId="14" fillId="0" borderId="2" xfId="5" applyFont="1" applyFill="1" applyBorder="1" applyAlignment="1">
      <alignment horizontal="center" vertical="top" wrapText="1"/>
    </xf>
    <xf numFmtId="0" fontId="14" fillId="0" borderId="2" xfId="5" applyFont="1" applyFill="1" applyBorder="1" applyAlignment="1">
      <alignment horizontal="left" vertical="top" wrapText="1"/>
    </xf>
    <xf numFmtId="0" fontId="14" fillId="0" borderId="2" xfId="8" applyFont="1" applyFill="1" applyBorder="1" applyAlignment="1">
      <alignment horizontal="center" vertical="top"/>
    </xf>
    <xf numFmtId="0" fontId="14" fillId="0" borderId="2" xfId="8" applyFont="1" applyFill="1" applyBorder="1" applyAlignment="1">
      <alignment horizontal="left" vertical="top" wrapText="1"/>
    </xf>
    <xf numFmtId="0" fontId="14" fillId="0" borderId="1" xfId="0" applyFont="1" applyFill="1" applyBorder="1" applyAlignment="1">
      <alignment vertical="top" wrapText="1"/>
    </xf>
    <xf numFmtId="0" fontId="14" fillId="0" borderId="14" xfId="0" applyFont="1" applyFill="1" applyBorder="1" applyAlignment="1">
      <alignment vertical="top" wrapText="1"/>
    </xf>
    <xf numFmtId="0" fontId="14" fillId="0" borderId="2" xfId="0" applyFont="1" applyFill="1" applyBorder="1" applyAlignment="1">
      <alignment horizontal="left" vertical="center" wrapText="1"/>
    </xf>
    <xf numFmtId="0" fontId="14" fillId="0" borderId="2" xfId="3"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4" fillId="7" borderId="6" xfId="0" applyFont="1" applyFill="1" applyBorder="1" applyAlignment="1">
      <alignment horizontal="center"/>
    </xf>
    <xf numFmtId="173" fontId="0" fillId="8" borderId="0" xfId="0" applyNumberFormat="1" applyFill="1"/>
    <xf numFmtId="173" fontId="14" fillId="0" borderId="2" xfId="24" applyNumberFormat="1" applyFont="1" applyFill="1" applyBorder="1" applyAlignment="1">
      <alignment vertical="center"/>
    </xf>
    <xf numFmtId="173" fontId="14" fillId="0" borderId="2" xfId="24" applyNumberFormat="1" applyFont="1" applyFill="1" applyBorder="1"/>
    <xf numFmtId="173" fontId="14" fillId="0" borderId="2" xfId="24" applyNumberFormat="1" applyFont="1" applyFill="1" applyBorder="1" applyAlignment="1">
      <alignment horizontal="right" vertical="center"/>
    </xf>
    <xf numFmtId="43" fontId="14" fillId="0" borderId="2" xfId="24" applyFont="1" applyFill="1" applyBorder="1" applyAlignment="1">
      <alignment horizontal="left" wrapText="1"/>
    </xf>
    <xf numFmtId="0" fontId="15" fillId="3" borderId="0" xfId="0" applyFont="1" applyFill="1"/>
    <xf numFmtId="0" fontId="34" fillId="3" borderId="0" xfId="4" applyFont="1" applyFill="1" applyAlignment="1">
      <alignment horizontal="center" vertical="center"/>
    </xf>
    <xf numFmtId="0" fontId="15" fillId="0" borderId="0" xfId="0" applyFont="1" applyFill="1" applyAlignment="1">
      <alignment horizontal="left" wrapText="1"/>
    </xf>
    <xf numFmtId="0" fontId="15" fillId="0" borderId="0" xfId="0" applyFont="1" applyAlignment="1">
      <alignment horizontal="left" wrapText="1"/>
    </xf>
    <xf numFmtId="0" fontId="15" fillId="0" borderId="0" xfId="3" applyFont="1" applyAlignment="1">
      <alignment horizontal="left" wrapText="1"/>
    </xf>
    <xf numFmtId="0" fontId="15" fillId="0" borderId="0" xfId="3" applyFont="1" applyFill="1" applyAlignment="1">
      <alignment horizontal="left" wrapText="1"/>
    </xf>
    <xf numFmtId="0" fontId="37" fillId="0" borderId="0" xfId="0" applyFont="1" applyAlignment="1">
      <alignment horizontal="left" wrapText="1"/>
    </xf>
    <xf numFmtId="0" fontId="15" fillId="0" borderId="0" xfId="3" applyFont="1" applyFill="1" applyAlignment="1">
      <alignment horizontal="left" vertical="justify" wrapText="1"/>
    </xf>
    <xf numFmtId="0" fontId="15" fillId="0" borderId="0" xfId="3" applyFont="1" applyAlignment="1">
      <alignment horizontal="left" vertical="justify" wrapText="1"/>
    </xf>
    <xf numFmtId="0" fontId="15" fillId="0" borderId="0" xfId="3" applyFont="1" applyAlignment="1">
      <alignment horizontal="left" vertical="justify"/>
    </xf>
    <xf numFmtId="0" fontId="15" fillId="0" borderId="0" xfId="3" applyFont="1" applyAlignment="1">
      <alignment horizontal="left" vertical="top" wrapText="1"/>
    </xf>
    <xf numFmtId="0" fontId="24" fillId="6" borderId="0" xfId="3" applyFont="1" applyFill="1" applyAlignment="1">
      <alignment horizontal="left"/>
    </xf>
    <xf numFmtId="0" fontId="15" fillId="0" borderId="0" xfId="0" applyFont="1" applyAlignment="1">
      <alignment horizontal="left" vertical="center" wrapText="1"/>
    </xf>
    <xf numFmtId="0" fontId="14" fillId="7" borderId="2" xfId="0" applyFont="1" applyFill="1" applyBorder="1" applyAlignment="1">
      <alignment horizontal="left" vertical="center" wrapText="1"/>
    </xf>
    <xf numFmtId="0" fontId="24" fillId="0" borderId="0" xfId="0" applyFont="1" applyAlignment="1">
      <alignment horizontal="left" wrapText="1"/>
    </xf>
    <xf numFmtId="0" fontId="24" fillId="0" borderId="4" xfId="0" applyFont="1" applyBorder="1" applyAlignment="1">
      <alignment horizontal="left" wrapText="1"/>
    </xf>
    <xf numFmtId="0" fontId="24" fillId="0" borderId="1" xfId="0" applyFont="1" applyBorder="1" applyAlignment="1">
      <alignment horizontal="left" wrapText="1"/>
    </xf>
    <xf numFmtId="0" fontId="24" fillId="0" borderId="5" xfId="0" applyFont="1" applyBorder="1" applyAlignment="1">
      <alignment horizontal="left" wrapText="1"/>
    </xf>
    <xf numFmtId="0" fontId="24" fillId="0" borderId="2" xfId="0" applyFont="1" applyBorder="1" applyAlignment="1">
      <alignment horizontal="center" vertical="center" wrapText="1"/>
    </xf>
    <xf numFmtId="0" fontId="21" fillId="0" borderId="2" xfId="0" applyFont="1" applyBorder="1" applyAlignment="1">
      <alignment horizontal="left" vertical="center" wrapText="1"/>
    </xf>
    <xf numFmtId="0" fontId="62" fillId="0" borderId="6" xfId="0" applyFont="1" applyBorder="1" applyAlignment="1">
      <alignment horizontal="center" vertical="center" wrapText="1"/>
    </xf>
    <xf numFmtId="0" fontId="62" fillId="0" borderId="8"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3" xfId="0" applyFont="1" applyFill="1" applyBorder="1" applyAlignment="1">
      <alignment horizontal="left" vertical="center" wrapText="1"/>
    </xf>
    <xf numFmtId="3" fontId="14" fillId="0" borderId="10" xfId="6" applyFont="1" applyFill="1" applyBorder="1" applyAlignment="1">
      <alignment horizontal="left" vertical="center" wrapText="1"/>
      <protection locked="0"/>
    </xf>
    <xf numFmtId="3" fontId="14" fillId="0" borderId="3" xfId="6" applyFont="1" applyFill="1" applyBorder="1" applyAlignment="1">
      <alignment horizontal="left" vertical="center" wrapText="1"/>
      <protection locked="0"/>
    </xf>
    <xf numFmtId="0" fontId="14" fillId="0" borderId="1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0" xfId="5" applyFont="1" applyFill="1" applyBorder="1" applyAlignment="1">
      <alignment horizontal="center" vertical="center" wrapText="1"/>
    </xf>
    <xf numFmtId="0" fontId="14" fillId="0" borderId="3" xfId="5"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0"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2" xfId="3" applyFont="1" applyFill="1" applyBorder="1" applyAlignment="1">
      <alignment horizontal="left" vertical="center"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5" fillId="0" borderId="0" xfId="0" applyFont="1" applyFill="1" applyAlignment="1">
      <alignment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9" fontId="24" fillId="0" borderId="2"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xf>
    <xf numFmtId="49" fontId="15" fillId="0" borderId="0" xfId="0" applyNumberFormat="1" applyFont="1" applyFill="1" applyAlignment="1">
      <alignment horizontal="left" vertical="center" wrapText="1"/>
    </xf>
    <xf numFmtId="0" fontId="24" fillId="0" borderId="13" xfId="0" applyFont="1" applyBorder="1" applyAlignment="1">
      <alignment horizontal="center" vertical="center" wrapText="1"/>
    </xf>
    <xf numFmtId="49" fontId="37" fillId="0" borderId="0" xfId="0" applyNumberFormat="1" applyFont="1" applyFill="1" applyAlignment="1">
      <alignment horizontal="left" vertical="center" wrapText="1"/>
    </xf>
    <xf numFmtId="0" fontId="24" fillId="0" borderId="15" xfId="0" applyFont="1" applyBorder="1" applyAlignment="1">
      <alignment vertical="center" wrapText="1"/>
    </xf>
    <xf numFmtId="0" fontId="24" fillId="0" borderId="14" xfId="0" applyFont="1" applyBorder="1" applyAlignment="1">
      <alignment vertical="center" wrapText="1"/>
    </xf>
    <xf numFmtId="0" fontId="44" fillId="0" borderId="0" xfId="0" applyFont="1" applyAlignment="1"/>
    <xf numFmtId="0" fontId="24" fillId="0" borderId="0" xfId="0" applyFont="1" applyAlignment="1">
      <alignment vertical="center" wrapText="1"/>
    </xf>
    <xf numFmtId="0" fontId="24" fillId="0" borderId="1" xfId="0" applyFont="1" applyBorder="1" applyAlignment="1">
      <alignment vertical="center" wrapText="1"/>
    </xf>
    <xf numFmtId="0" fontId="14" fillId="0" borderId="2" xfId="0" applyFont="1" applyBorder="1" applyAlignment="1">
      <alignment horizontal="left" vertical="center" wrapText="1" indent="2"/>
    </xf>
    <xf numFmtId="0" fontId="24" fillId="7" borderId="2" xfId="0" applyFont="1" applyFill="1" applyBorder="1" applyAlignment="1">
      <alignment vertical="center" wrapText="1"/>
    </xf>
    <xf numFmtId="0" fontId="24" fillId="0" borderId="1" xfId="0" applyFont="1" applyBorder="1"/>
    <xf numFmtId="0" fontId="14" fillId="0" borderId="2" xfId="0" applyFont="1" applyBorder="1" applyAlignment="1">
      <alignment vertical="center" wrapText="1"/>
    </xf>
    <xf numFmtId="0" fontId="14" fillId="0" borderId="0" xfId="0" applyFont="1"/>
    <xf numFmtId="0" fontId="24" fillId="0" borderId="0" xfId="0" applyFont="1" applyAlignment="1">
      <alignment horizontal="center" vertical="center" wrapText="1"/>
    </xf>
    <xf numFmtId="0" fontId="15" fillId="0" borderId="0" xfId="2" applyFont="1" applyAlignment="1">
      <alignment horizontal="left" wrapText="1"/>
    </xf>
    <xf numFmtId="0" fontId="15" fillId="0" borderId="0" xfId="2" applyFont="1" applyFill="1" applyAlignment="1">
      <alignment horizontal="left" wrapText="1"/>
    </xf>
    <xf numFmtId="0" fontId="14" fillId="0" borderId="0" xfId="2" applyFont="1" applyAlignment="1">
      <alignment horizontal="left" wrapText="1"/>
    </xf>
    <xf numFmtId="0" fontId="15" fillId="0" borderId="0" xfId="0" applyFont="1" applyFill="1" applyAlignment="1">
      <alignment wrapText="1"/>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4" xfId="0" applyFont="1" applyBorder="1" applyAlignment="1">
      <alignment horizontal="center" vertical="center"/>
    </xf>
    <xf numFmtId="0" fontId="24" fillId="0" borderId="14" xfId="0" applyFont="1" applyBorder="1" applyAlignment="1">
      <alignment horizontal="center" vertical="center"/>
    </xf>
    <xf numFmtId="0" fontId="24" fillId="0" borderId="5" xfId="0" applyFont="1" applyBorder="1" applyAlignment="1">
      <alignment horizontal="center" vertical="center"/>
    </xf>
    <xf numFmtId="0" fontId="15" fillId="0" borderId="0" xfId="0" applyFont="1" applyFill="1"/>
    <xf numFmtId="0" fontId="24" fillId="0" borderId="2" xfId="0" applyFont="1" applyBorder="1" applyAlignment="1">
      <alignment horizontal="left" vertical="center" wrapText="1"/>
    </xf>
    <xf numFmtId="0" fontId="24" fillId="0" borderId="2" xfId="0" applyFont="1" applyBorder="1" applyAlignment="1">
      <alignment vertical="center" wrapText="1"/>
    </xf>
    <xf numFmtId="0" fontId="24" fillId="0" borderId="1" xfId="0" applyFont="1" applyBorder="1" applyAlignment="1">
      <alignment horizontal="center" vertical="center" wrapText="1"/>
    </xf>
    <xf numFmtId="0" fontId="24" fillId="0" borderId="6" xfId="0" applyFont="1" applyBorder="1" applyAlignment="1">
      <alignment horizontal="left" wrapText="1"/>
    </xf>
    <xf numFmtId="0" fontId="24" fillId="0" borderId="8" xfId="0" applyFont="1" applyBorder="1" applyAlignment="1">
      <alignment horizontal="left" wrapText="1"/>
    </xf>
    <xf numFmtId="0" fontId="19" fillId="0" borderId="0" xfId="0" applyFont="1" applyAlignment="1">
      <alignment horizontal="left" wrapText="1"/>
    </xf>
    <xf numFmtId="0" fontId="15" fillId="0" borderId="0" xfId="0" applyFont="1" applyFill="1" applyAlignment="1">
      <alignment horizontal="left" vertical="center" wrapText="1"/>
    </xf>
    <xf numFmtId="0" fontId="86" fillId="0" borderId="0" xfId="0" applyFont="1" applyFill="1" applyAlignment="1">
      <alignment horizontal="left" vertical="center" wrapText="1"/>
    </xf>
    <xf numFmtId="0" fontId="37" fillId="0" borderId="0" xfId="0" applyFont="1" applyAlignment="1">
      <alignment horizontal="left" vertical="center" wrapText="1"/>
    </xf>
    <xf numFmtId="0" fontId="24" fillId="0" borderId="13" xfId="0" applyFont="1" applyBorder="1" applyAlignment="1">
      <alignment horizontal="center" vertical="center"/>
    </xf>
    <xf numFmtId="0" fontId="31" fillId="0" borderId="0" xfId="0" applyFont="1" applyFill="1" applyAlignment="1">
      <alignment horizontal="left" vertical="center" wrapText="1"/>
    </xf>
    <xf numFmtId="0" fontId="31" fillId="0" borderId="0" xfId="0" applyFont="1" applyAlignment="1">
      <alignment horizontal="left" vertical="center" wrapText="1"/>
    </xf>
    <xf numFmtId="0" fontId="94" fillId="0" borderId="0" xfId="0" applyFont="1" applyAlignment="1">
      <alignment horizontal="left" vertical="center" wrapText="1"/>
    </xf>
    <xf numFmtId="0" fontId="24" fillId="3" borderId="10"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9"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9" xfId="0" applyFont="1" applyFill="1" applyBorder="1" applyAlignment="1">
      <alignment horizontal="left" wrapText="1"/>
    </xf>
    <xf numFmtId="0" fontId="24" fillId="3" borderId="12" xfId="0" applyFont="1" applyFill="1" applyBorder="1" applyAlignment="1">
      <alignment horizontal="left" wrapText="1"/>
    </xf>
    <xf numFmtId="0" fontId="24" fillId="3" borderId="15" xfId="0" applyFont="1" applyFill="1" applyBorder="1" applyAlignment="1">
      <alignment horizontal="left" wrapText="1"/>
    </xf>
    <xf numFmtId="0" fontId="24" fillId="3" borderId="4" xfId="0" applyFont="1" applyFill="1" applyBorder="1" applyAlignment="1">
      <alignment horizontal="left" wrapText="1"/>
    </xf>
    <xf numFmtId="0" fontId="24" fillId="3" borderId="15"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43" fontId="24" fillId="0" borderId="10" xfId="24" applyFont="1" applyFill="1" applyBorder="1" applyAlignment="1">
      <alignment horizontal="center" vertical="center" wrapText="1"/>
    </xf>
    <xf numFmtId="43" fontId="24" fillId="0" borderId="2" xfId="24" applyFont="1" applyFill="1" applyBorder="1" applyAlignment="1">
      <alignment horizontal="center" vertical="center" wrapText="1"/>
    </xf>
    <xf numFmtId="0" fontId="24" fillId="0" borderId="10" xfId="0" applyFont="1" applyBorder="1" applyAlignment="1">
      <alignment horizontal="center" vertical="center"/>
    </xf>
    <xf numFmtId="0" fontId="96" fillId="0" borderId="11" xfId="0" applyFont="1" applyBorder="1" applyAlignment="1">
      <alignment horizontal="left" vertical="center" wrapText="1"/>
    </xf>
    <xf numFmtId="0" fontId="96" fillId="0" borderId="3" xfId="0" applyFont="1" applyBorder="1" applyAlignment="1">
      <alignment horizontal="left" vertical="center" wrapText="1"/>
    </xf>
    <xf numFmtId="0" fontId="14" fillId="0" borderId="10" xfId="0" applyFont="1" applyFill="1" applyBorder="1" applyAlignment="1">
      <alignment horizontal="center" vertical="top"/>
    </xf>
    <xf numFmtId="0" fontId="14" fillId="0" borderId="3" xfId="0" applyFont="1" applyFill="1" applyBorder="1" applyAlignment="1">
      <alignment horizontal="center" vertical="top"/>
    </xf>
    <xf numFmtId="0" fontId="24" fillId="0" borderId="10"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96" fillId="0" borderId="2" xfId="0" applyFont="1" applyFill="1" applyBorder="1" applyAlignment="1">
      <alignment horizontal="center" vertical="top"/>
    </xf>
    <xf numFmtId="0" fontId="96" fillId="0" borderId="2" xfId="0" applyFont="1" applyFill="1" applyBorder="1" applyAlignment="1">
      <alignment horizontal="left" vertical="top" wrapText="1"/>
    </xf>
    <xf numFmtId="0" fontId="96" fillId="0" borderId="2" xfId="0" applyFont="1" applyFill="1" applyBorder="1" applyAlignment="1">
      <alignment horizontal="left" vertical="center" wrapText="1"/>
    </xf>
    <xf numFmtId="0" fontId="14" fillId="0" borderId="2" xfId="0" applyFont="1" applyFill="1" applyBorder="1" applyAlignment="1">
      <alignment horizontal="center" vertical="top"/>
    </xf>
    <xf numFmtId="0" fontId="24" fillId="0" borderId="10" xfId="0" applyFont="1" applyBorder="1" applyAlignment="1">
      <alignment horizontal="left" vertical="center" wrapText="1"/>
    </xf>
    <xf numFmtId="0" fontId="14" fillId="0" borderId="0" xfId="0" applyFont="1" applyBorder="1" applyAlignment="1">
      <alignment vertical="center" wrapText="1"/>
    </xf>
    <xf numFmtId="0" fontId="24" fillId="0" borderId="3" xfId="0" applyFont="1" applyBorder="1" applyAlignment="1">
      <alignment horizontal="left" vertical="center" wrapText="1"/>
    </xf>
    <xf numFmtId="3" fontId="14" fillId="7" borderId="2" xfId="0" applyNumberFormat="1" applyFont="1" applyFill="1" applyBorder="1" applyAlignment="1">
      <alignment vertical="center" wrapText="1"/>
    </xf>
    <xf numFmtId="3" fontId="28" fillId="0" borderId="15" xfId="0" applyNumberFormat="1" applyFont="1" applyBorder="1" applyAlignment="1">
      <alignment vertical="center" wrapText="1"/>
    </xf>
    <xf numFmtId="3" fontId="28" fillId="0" borderId="0" xfId="0" applyNumberFormat="1" applyFont="1" applyBorder="1" applyAlignment="1">
      <alignment vertical="center" wrapText="1"/>
    </xf>
    <xf numFmtId="3" fontId="28" fillId="0" borderId="4" xfId="0" applyNumberFormat="1" applyFont="1" applyBorder="1" applyAlignment="1">
      <alignment vertical="center" wrapText="1"/>
    </xf>
    <xf numFmtId="0" fontId="24" fillId="0" borderId="3" xfId="0" applyFont="1" applyBorder="1" applyAlignment="1">
      <alignment horizontal="left"/>
    </xf>
    <xf numFmtId="0" fontId="14" fillId="7" borderId="2" xfId="0" applyFont="1" applyFill="1" applyBorder="1" applyAlignment="1">
      <alignment horizontal="center" vertical="center"/>
    </xf>
    <xf numFmtId="0" fontId="28" fillId="0" borderId="2" xfId="0" applyFont="1" applyFill="1" applyBorder="1" applyAlignment="1">
      <alignment horizontal="left" vertical="center" wrapText="1"/>
    </xf>
    <xf numFmtId="0" fontId="14" fillId="7" borderId="2" xfId="0" applyFont="1" applyFill="1" applyBorder="1" applyAlignment="1">
      <alignment horizontal="center"/>
    </xf>
    <xf numFmtId="0" fontId="46" fillId="0" borderId="0" xfId="0" applyFont="1" applyAlignment="1">
      <alignment vertical="center"/>
    </xf>
    <xf numFmtId="0" fontId="24" fillId="0" borderId="2" xfId="0" applyFont="1" applyBorder="1" applyAlignment="1">
      <alignment horizontal="left" vertical="center"/>
    </xf>
    <xf numFmtId="0" fontId="14" fillId="0" borderId="6" xfId="0" applyFont="1" applyFill="1" applyBorder="1" applyAlignment="1">
      <alignment horizontal="center" vertical="top" wrapText="1"/>
    </xf>
    <xf numFmtId="0" fontId="14" fillId="0" borderId="12" xfId="0" applyFont="1" applyFill="1" applyBorder="1" applyAlignment="1">
      <alignment horizontal="justify" vertical="center" wrapText="1"/>
    </xf>
    <xf numFmtId="0" fontId="68" fillId="0" borderId="4" xfId="0" applyFont="1" applyFill="1" applyBorder="1" applyAlignment="1">
      <alignment horizontal="justify" vertical="center" wrapText="1"/>
    </xf>
    <xf numFmtId="0" fontId="68" fillId="0" borderId="5" xfId="0" applyFont="1" applyFill="1" applyBorder="1" applyAlignment="1">
      <alignment horizontal="justify" vertical="center" wrapText="1"/>
    </xf>
    <xf numFmtId="0" fontId="14" fillId="0" borderId="12" xfId="0" applyFont="1" applyBorder="1" applyAlignment="1">
      <alignment horizontal="left" vertical="top" wrapText="1"/>
    </xf>
    <xf numFmtId="0" fontId="14" fillId="0" borderId="4" xfId="0" applyFont="1" applyBorder="1" applyAlignment="1">
      <alignment horizontal="left" vertical="top" wrapText="1"/>
    </xf>
    <xf numFmtId="0" fontId="14" fillId="0" borderId="10" xfId="0" applyFont="1" applyBorder="1" applyAlignment="1">
      <alignment horizontal="left" vertical="top"/>
    </xf>
    <xf numFmtId="0" fontId="14" fillId="0" borderId="11" xfId="0" applyFont="1" applyBorder="1" applyAlignment="1">
      <alignment horizontal="left" vertical="top"/>
    </xf>
    <xf numFmtId="0" fontId="24" fillId="0" borderId="11" xfId="0" applyFont="1" applyBorder="1" applyAlignment="1">
      <alignment horizontal="center" vertical="center"/>
    </xf>
    <xf numFmtId="0" fontId="24" fillId="0" borderId="3" xfId="0" applyFont="1" applyBorder="1" applyAlignment="1">
      <alignment horizontal="center" vertic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3" xfId="0" applyFont="1" applyBorder="1" applyAlignment="1">
      <alignment horizontal="center"/>
    </xf>
    <xf numFmtId="0" fontId="24" fillId="0" borderId="2" xfId="0" applyFont="1" applyBorder="1" applyAlignment="1">
      <alignment horizontal="center" wrapText="1"/>
    </xf>
    <xf numFmtId="0" fontId="18" fillId="8" borderId="0" xfId="0" applyFont="1" applyFill="1" applyAlignment="1">
      <alignment horizontal="left" vertical="center" wrapText="1"/>
    </xf>
    <xf numFmtId="0" fontId="18" fillId="8" borderId="0" xfId="0" applyFont="1" applyFill="1" applyAlignment="1">
      <alignment horizontal="left"/>
    </xf>
    <xf numFmtId="0" fontId="24" fillId="0" borderId="9" xfId="9" applyFont="1" applyBorder="1" applyAlignment="1">
      <alignment horizontal="center" vertical="center" wrapText="1"/>
    </xf>
    <xf numFmtId="0" fontId="24" fillId="0" borderId="12" xfId="9" applyFont="1" applyBorder="1" applyAlignment="1">
      <alignment horizontal="center" vertical="center" wrapText="1"/>
    </xf>
    <xf numFmtId="0" fontId="24" fillId="0" borderId="15" xfId="9" applyFont="1" applyBorder="1" applyAlignment="1">
      <alignment horizontal="center" vertical="center" wrapText="1"/>
    </xf>
    <xf numFmtId="0" fontId="24" fillId="0" borderId="4" xfId="9" applyFont="1" applyBorder="1" applyAlignment="1">
      <alignment horizontal="center" vertical="center" wrapText="1"/>
    </xf>
    <xf numFmtId="0" fontId="24" fillId="0" borderId="6" xfId="9" applyFont="1" applyBorder="1" applyAlignment="1">
      <alignment horizontal="center" vertical="center" wrapText="1"/>
    </xf>
    <xf numFmtId="0" fontId="24" fillId="0" borderId="8" xfId="9" applyFont="1" applyBorder="1" applyAlignment="1">
      <alignment horizontal="center" vertical="center" wrapText="1"/>
    </xf>
    <xf numFmtId="0" fontId="24" fillId="0" borderId="15" xfId="0" applyFont="1" applyBorder="1" applyAlignment="1">
      <alignment horizontal="left"/>
    </xf>
    <xf numFmtId="0" fontId="24" fillId="0" borderId="0" xfId="0" applyFont="1" applyBorder="1" applyAlignment="1">
      <alignment horizontal="left"/>
    </xf>
    <xf numFmtId="0" fontId="24" fillId="0" borderId="14" xfId="0" applyFont="1" applyBorder="1" applyAlignment="1">
      <alignment horizontal="left"/>
    </xf>
    <xf numFmtId="0" fontId="24" fillId="0" borderId="1" xfId="0" applyFont="1" applyBorder="1" applyAlignment="1">
      <alignment horizontal="left"/>
    </xf>
    <xf numFmtId="0" fontId="24" fillId="0" borderId="2" xfId="0" applyFont="1" applyBorder="1" applyAlignment="1">
      <alignment horizontal="left"/>
    </xf>
    <xf numFmtId="0" fontId="24" fillId="7" borderId="2" xfId="0" applyFont="1" applyFill="1" applyBorder="1" applyAlignment="1">
      <alignment horizontal="center"/>
    </xf>
    <xf numFmtId="0" fontId="14" fillId="0" borderId="2" xfId="5" applyFont="1" applyBorder="1" applyAlignment="1">
      <alignment horizontal="left" vertical="center" wrapText="1"/>
    </xf>
    <xf numFmtId="0" fontId="14" fillId="7" borderId="2" xfId="5" applyFont="1" applyFill="1" applyBorder="1" applyAlignment="1">
      <alignment horizontal="left" vertical="center" wrapText="1"/>
    </xf>
    <xf numFmtId="0" fontId="24" fillId="0" borderId="2" xfId="9" applyFont="1" applyBorder="1" applyAlignment="1">
      <alignment horizontal="center" vertical="center" wrapText="1"/>
    </xf>
    <xf numFmtId="0" fontId="14" fillId="0" borderId="2" xfId="0" applyFont="1" applyBorder="1" applyAlignment="1">
      <alignment horizontal="center" vertical="center"/>
    </xf>
    <xf numFmtId="0" fontId="14" fillId="0" borderId="6" xfId="0" applyFont="1" applyBorder="1" applyAlignment="1">
      <alignment horizontal="left" vertical="center" wrapText="1"/>
    </xf>
    <xf numFmtId="3" fontId="28"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0" fontId="81" fillId="0" borderId="0" xfId="2" applyFont="1" applyAlignment="1">
      <alignment horizontal="left"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5" applyFont="1" applyBorder="1" applyAlignment="1">
      <alignment horizontal="center" vertical="center" wrapText="1"/>
    </xf>
    <xf numFmtId="0" fontId="24" fillId="0" borderId="12" xfId="5" applyFont="1" applyBorder="1" applyAlignment="1">
      <alignment horizontal="center" vertical="center" wrapText="1"/>
    </xf>
    <xf numFmtId="0" fontId="24" fillId="0" borderId="15" xfId="5" applyFont="1" applyBorder="1" applyAlignment="1">
      <alignment horizontal="center" vertical="center" wrapText="1"/>
    </xf>
    <xf numFmtId="0" fontId="24" fillId="0" borderId="4" xfId="5" applyFont="1" applyBorder="1" applyAlignment="1">
      <alignment horizontal="center" vertical="center" wrapText="1"/>
    </xf>
    <xf numFmtId="0" fontId="24" fillId="0" borderId="6" xfId="5"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7" borderId="8" xfId="0" applyFont="1" applyFill="1" applyBorder="1" applyAlignment="1">
      <alignment horizontal="left"/>
    </xf>
    <xf numFmtId="0" fontId="14" fillId="7" borderId="2" xfId="0" applyFont="1" applyFill="1" applyBorder="1" applyAlignment="1">
      <alignment horizontal="left"/>
    </xf>
    <xf numFmtId="0" fontId="24" fillId="0" borderId="2" xfId="0" applyFont="1" applyFill="1" applyBorder="1" applyAlignment="1">
      <alignment horizontal="left" vertical="center" wrapText="1"/>
    </xf>
    <xf numFmtId="0" fontId="81" fillId="0" borderId="0" xfId="2" applyFont="1" applyFill="1" applyAlignment="1">
      <alignment horizontal="left" wrapText="1"/>
    </xf>
    <xf numFmtId="0" fontId="24" fillId="0" borderId="6" xfId="0" applyFont="1" applyFill="1" applyBorder="1" applyAlignment="1">
      <alignment horizontal="center" wrapText="1"/>
    </xf>
    <xf numFmtId="0" fontId="24" fillId="0" borderId="7" xfId="0" applyFont="1" applyFill="1" applyBorder="1" applyAlignment="1">
      <alignment horizontal="center" wrapText="1"/>
    </xf>
    <xf numFmtId="0" fontId="24" fillId="0" borderId="8" xfId="0" applyFont="1" applyFill="1" applyBorder="1" applyAlignment="1">
      <alignment horizontal="center" wrapText="1"/>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3" xfId="0" applyFont="1" applyBorder="1" applyAlignment="1">
      <alignment horizontal="center" vertical="top"/>
    </xf>
    <xf numFmtId="0" fontId="14" fillId="0" borderId="11" xfId="0" applyFont="1" applyFill="1" applyBorder="1" applyAlignment="1">
      <alignment horizontal="center" vertical="top"/>
    </xf>
    <xf numFmtId="0" fontId="14" fillId="0" borderId="9" xfId="0" applyFont="1" applyBorder="1" applyAlignment="1">
      <alignment horizontal="left" vertical="center" wrapText="1"/>
    </xf>
    <xf numFmtId="0" fontId="14" fillId="0" borderId="12" xfId="0" applyFont="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9" xfId="0" applyFont="1" applyFill="1" applyBorder="1" applyAlignment="1">
      <alignment horizontal="center" vertical="top"/>
    </xf>
    <xf numFmtId="0" fontId="14" fillId="0" borderId="15" xfId="0" applyFont="1" applyFill="1" applyBorder="1" applyAlignment="1">
      <alignment horizontal="center" vertical="top"/>
    </xf>
    <xf numFmtId="0" fontId="14" fillId="0" borderId="13"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24" fillId="7" borderId="9" xfId="0" applyFont="1" applyFill="1" applyBorder="1" applyAlignment="1">
      <alignment horizontal="center" vertical="center"/>
    </xf>
    <xf numFmtId="0" fontId="24" fillId="7" borderId="13" xfId="0" applyFont="1" applyFill="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4" xfId="0" applyFont="1" applyBorder="1" applyAlignment="1">
      <alignment horizontal="left" vertical="center" wrapText="1"/>
    </xf>
    <xf numFmtId="0" fontId="14" fillId="0" borderId="9" xfId="0" applyFont="1" applyBorder="1" applyAlignment="1">
      <alignment horizontal="center" vertical="center" wrapText="1"/>
    </xf>
    <xf numFmtId="0" fontId="14" fillId="0" borderId="3"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0" xfId="0" applyFont="1" applyFill="1" applyBorder="1" applyAlignment="1">
      <alignment horizontal="left" wrapText="1"/>
    </xf>
    <xf numFmtId="0" fontId="14" fillId="0" borderId="11" xfId="0" applyFont="1" applyFill="1" applyBorder="1" applyAlignment="1">
      <alignment horizontal="left" wrapText="1"/>
    </xf>
    <xf numFmtId="0" fontId="14" fillId="0" borderId="3" xfId="0" applyFont="1" applyFill="1" applyBorder="1" applyAlignment="1">
      <alignment horizontal="left" wrapText="1"/>
    </xf>
    <xf numFmtId="0" fontId="19" fillId="0" borderId="21" xfId="0" applyFont="1" applyFill="1" applyBorder="1" applyAlignment="1">
      <alignment horizontal="left" wrapText="1"/>
    </xf>
    <xf numFmtId="0" fontId="19" fillId="0" borderId="23" xfId="0" applyFont="1" applyFill="1" applyBorder="1" applyAlignment="1">
      <alignment horizontal="left" wrapText="1"/>
    </xf>
    <xf numFmtId="0" fontId="19" fillId="0" borderId="21" xfId="0" applyFont="1" applyBorder="1" applyAlignment="1">
      <alignment horizontal="left" wrapText="1"/>
    </xf>
    <xf numFmtId="0" fontId="19" fillId="0" borderId="23" xfId="0" applyFont="1" applyBorder="1" applyAlignment="1">
      <alignment horizontal="left" wrapText="1"/>
    </xf>
    <xf numFmtId="0" fontId="19" fillId="0" borderId="22" xfId="0" applyFont="1" applyBorder="1" applyAlignment="1">
      <alignment horizontal="left"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7" borderId="21" xfId="0" applyFont="1" applyFill="1" applyBorder="1" applyAlignment="1">
      <alignment horizontal="left"/>
    </xf>
    <xf numFmtId="0" fontId="19" fillId="7" borderId="22" xfId="0" applyFont="1" applyFill="1" applyBorder="1" applyAlignment="1">
      <alignment horizontal="left"/>
    </xf>
    <xf numFmtId="0" fontId="19" fillId="7" borderId="23" xfId="0" applyFont="1" applyFill="1" applyBorder="1" applyAlignment="1">
      <alignment horizontal="left"/>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7" borderId="16" xfId="0" applyFont="1" applyFill="1" applyBorder="1" applyAlignment="1">
      <alignment horizontal="left"/>
    </xf>
    <xf numFmtId="0" fontId="19" fillId="7" borderId="17" xfId="0" applyFont="1" applyFill="1" applyBorder="1" applyAlignment="1">
      <alignment horizontal="left"/>
    </xf>
    <xf numFmtId="0" fontId="19" fillId="7" borderId="18" xfId="0" applyFont="1" applyFill="1" applyBorder="1" applyAlignment="1">
      <alignment horizontal="left"/>
    </xf>
    <xf numFmtId="0" fontId="19" fillId="0" borderId="24"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xf numFmtId="0" fontId="14" fillId="0" borderId="6" xfId="0" applyFont="1" applyBorder="1" applyAlignment="1">
      <alignment horizontal="left" wrapText="1"/>
    </xf>
    <xf numFmtId="0" fontId="14" fillId="0" borderId="8" xfId="0" applyFont="1" applyBorder="1" applyAlignment="1">
      <alignment horizontal="left" wrapText="1"/>
    </xf>
  </cellXfs>
  <cellStyles count="25">
    <cellStyle name="=C:\WINNT35\SYSTEM32\COMMAND.COM" xfId="5" xr:uid="{82CBB6B4-8594-4171-A1AA-B8C48E33D8F5}"/>
    <cellStyle name="1 Otsikko" xfId="18" xr:uid="{E6A58B2F-C483-41F5-979E-EFE2FB1FC3B8}"/>
    <cellStyle name="2 otsikko" xfId="14" xr:uid="{A0BBB04A-D89E-439D-B46F-D89BB5B42BB6}"/>
    <cellStyle name="Heading 1 2" xfId="11" xr:uid="{F98A9279-4FBA-4F64-A46B-335633777EC3}"/>
    <cellStyle name="Heading 2 2" xfId="10" xr:uid="{CD69CE38-710F-4D4F-9262-BD6353A52600}"/>
    <cellStyle name="HeadingTable" xfId="12" xr:uid="{95D1801A-5E07-4FD7-8A7F-8AB2A4E5E82F}"/>
    <cellStyle name="Hyperlinkki" xfId="17" builtinId="8"/>
    <cellStyle name="Neutraali" xfId="22" builtinId="28"/>
    <cellStyle name="Normaali" xfId="0" builtinId="0"/>
    <cellStyle name="Normaali 2" xfId="13" xr:uid="{EA6FD018-60A2-403C-A3C8-88B9A763F5AA}"/>
    <cellStyle name="Normaali 22" xfId="3" xr:uid="{FEC84B38-3CF4-4A48-935D-99B41B28C020}"/>
    <cellStyle name="Normal 2" xfId="7" xr:uid="{7281D5CD-C0E9-4AEF-AD75-1CCED95CD781}"/>
    <cellStyle name="Normal 2 2" xfId="8" xr:uid="{D220905E-998A-4877-A443-3D972113F3F8}"/>
    <cellStyle name="Normal 2 2 2" xfId="16" xr:uid="{79F2439D-8D17-47B2-8D71-E9C589738C85}"/>
    <cellStyle name="Normal 2 5 2 2" xfId="20" xr:uid="{420B744C-8A02-4EFE-8C10-60F202F45C29}"/>
    <cellStyle name="Normal 2_~0149226 2" xfId="15" xr:uid="{1CAEC2A0-48C8-4162-B268-9A9A527BFD61}"/>
    <cellStyle name="Normal 4" xfId="21" xr:uid="{B7CDBBB0-311B-4047-8413-A2DA460CD60C}"/>
    <cellStyle name="Normal 9" xfId="19" xr:uid="{5734DFD0-AE33-4F48-9773-6F0CC78EE93E}"/>
    <cellStyle name="Normal_20 OPR" xfId="9" xr:uid="{F63EA447-BBFA-44B6-A235-C05CBEA44639}"/>
    <cellStyle name="optionalExposure" xfId="6" xr:uid="{44198B53-8F57-40BD-9CF2-C2E902848F5A}"/>
    <cellStyle name="Percent 2" xfId="23" xr:uid="{DF6ADC2C-A9EA-401F-965B-79A58C9AA14C}"/>
    <cellStyle name="Pilkku 2" xfId="24" xr:uid="{A62FB1BE-90EE-4FA4-989B-B169083D280D}"/>
    <cellStyle name="Prosenttia" xfId="1" builtinId="5"/>
    <cellStyle name="VV_otsikko1" xfId="2" xr:uid="{6DA8B581-2F89-4716-89C3-EDE2FE0C3BA1}"/>
    <cellStyle name="vv-otsikko2" xfId="4" xr:uid="{C62D4F4F-4EDB-4C28-AF7B-01DBA71D1FC9}"/>
  </cellStyles>
  <dxfs count="3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4" tint="0.59996337778862885"/>
        </patternFill>
      </fill>
    </dxf>
    <dxf>
      <fill>
        <patternFill>
          <bgColor theme="4" tint="0.5999633777886288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FFCC"/>
      <color rgb="FFD8EEFE"/>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ustomXml" Target="../customXml/item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tyles" Target="styles.xml"/><Relationship Id="rId108"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158750</xdr:rowOff>
    </xdr:from>
    <xdr:to>
      <xdr:col>0</xdr:col>
      <xdr:colOff>586208</xdr:colOff>
      <xdr:row>3</xdr:row>
      <xdr:rowOff>25400</xdr:rowOff>
    </xdr:to>
    <xdr:pic>
      <xdr:nvPicPr>
        <xdr:cNvPr id="2" name="Picture 5">
          <a:extLst>
            <a:ext uri="{FF2B5EF4-FFF2-40B4-BE49-F238E27FC236}">
              <a16:creationId xmlns:a16="http://schemas.microsoft.com/office/drawing/2014/main" id="{C4B4B740-5763-421F-AFDA-52EC9A1F8A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33349" y="158750"/>
          <a:ext cx="452859" cy="419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147526</xdr:colOff>
      <xdr:row>0</xdr:row>
      <xdr:rowOff>83384</xdr:rowOff>
    </xdr:from>
    <xdr:to>
      <xdr:col>0</xdr:col>
      <xdr:colOff>506301</xdr:colOff>
      <xdr:row>1</xdr:row>
      <xdr:rowOff>85828</xdr:rowOff>
    </xdr:to>
    <xdr:pic>
      <xdr:nvPicPr>
        <xdr:cNvPr id="2" name="Picture 5">
          <a:extLst>
            <a:ext uri="{FF2B5EF4-FFF2-40B4-BE49-F238E27FC236}">
              <a16:creationId xmlns:a16="http://schemas.microsoft.com/office/drawing/2014/main" id="{4AA9B422-CF25-709F-43AD-51C4B06CA9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9513"/>
        <a:stretch/>
      </xdr:blipFill>
      <xdr:spPr bwMode="auto">
        <a:xfrm>
          <a:off x="147526" y="83384"/>
          <a:ext cx="352425" cy="32321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36</xdr:row>
      <xdr:rowOff>307440</xdr:rowOff>
    </xdr:from>
    <xdr:to>
      <xdr:col>2</xdr:col>
      <xdr:colOff>582465</xdr:colOff>
      <xdr:row>45</xdr:row>
      <xdr:rowOff>107950</xdr:rowOff>
    </xdr:to>
    <xdr:pic>
      <xdr:nvPicPr>
        <xdr:cNvPr id="3" name="Kuva 2">
          <a:extLst>
            <a:ext uri="{FF2B5EF4-FFF2-40B4-BE49-F238E27FC236}">
              <a16:creationId xmlns:a16="http://schemas.microsoft.com/office/drawing/2014/main" id="{FD9B6EC5-E7F3-45A0-B497-84EAF113191E}"/>
            </a:ext>
          </a:extLst>
        </xdr:cNvPr>
        <xdr:cNvPicPr>
          <a:picLocks noChangeAspect="1"/>
        </xdr:cNvPicPr>
      </xdr:nvPicPr>
      <xdr:blipFill>
        <a:blip xmlns:r="http://schemas.openxmlformats.org/officeDocument/2006/relationships" r:embed="rId1"/>
        <a:stretch>
          <a:fillRect/>
        </a:stretch>
      </xdr:blipFill>
      <xdr:spPr>
        <a:xfrm>
          <a:off x="0" y="8263990"/>
          <a:ext cx="6094265" cy="3039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35985</xdr:colOff>
      <xdr:row>21</xdr:row>
      <xdr:rowOff>127519</xdr:rowOff>
    </xdr:from>
    <xdr:to>
      <xdr:col>3</xdr:col>
      <xdr:colOff>74083</xdr:colOff>
      <xdr:row>38</xdr:row>
      <xdr:rowOff>120883</xdr:rowOff>
    </xdr:to>
    <xdr:pic>
      <xdr:nvPicPr>
        <xdr:cNvPr id="2" name="Kuva 1">
          <a:extLst>
            <a:ext uri="{FF2B5EF4-FFF2-40B4-BE49-F238E27FC236}">
              <a16:creationId xmlns:a16="http://schemas.microsoft.com/office/drawing/2014/main" id="{5C2A3ED0-B6CE-5E01-B2B6-DA32AE90D6F7}"/>
            </a:ext>
          </a:extLst>
        </xdr:cNvPr>
        <xdr:cNvPicPr>
          <a:picLocks noChangeAspect="1"/>
        </xdr:cNvPicPr>
      </xdr:nvPicPr>
      <xdr:blipFill>
        <a:blip xmlns:r="http://schemas.openxmlformats.org/officeDocument/2006/relationships" r:embed="rId1"/>
        <a:stretch>
          <a:fillRect/>
        </a:stretch>
      </xdr:blipFill>
      <xdr:spPr>
        <a:xfrm>
          <a:off x="311152" y="6043602"/>
          <a:ext cx="5562598" cy="3623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E27658C-E190-44AE-BDF2-69EB81825CF9}"/>
            </a:ext>
          </a:extLst>
        </xdr:cNvPr>
        <xdr:cNvSpPr txBox="1"/>
      </xdr:nvSpPr>
      <xdr:spPr>
        <a:xfrm>
          <a:off x="2130425" y="535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hyperlink" Target="https://www.op.fi/documents/20556/62165/192+EMTN+JPY/99d42d07-0105-4827-a48b-750bc6a4f90a" TargetMode="External"/><Relationship Id="rId7" Type="http://schemas.openxmlformats.org/officeDocument/2006/relationships/printerSettings" Target="../printerSettings/printerSettings79.bin"/><Relationship Id="rId2" Type="http://schemas.openxmlformats.org/officeDocument/2006/relationships/hyperlink" Target="https://www.op.fi/op-financial-group/about-us/group-member-cooperative-banks" TargetMode="External"/><Relationship Id="rId1" Type="http://schemas.openxmlformats.org/officeDocument/2006/relationships/hyperlink" Target="https://www.op.fi/documents/20556/62165/250+Final+Terms/9df2e465-125f-14e7-35f1-c3bbded35590" TargetMode="External"/><Relationship Id="rId6" Type="http://schemas.openxmlformats.org/officeDocument/2006/relationships/hyperlink" Target="https://www.op.fi/op-financial-group/about-us/group-member-cooperative-banks" TargetMode="External"/><Relationship Id="rId5" Type="http://schemas.openxmlformats.org/officeDocument/2006/relationships/hyperlink" Target="https://www.op.fi/documents/20556/62165/248+Final+Terms/2fb889d3-accd-26cd-a369-a1e2f41c71e3" TargetMode="External"/><Relationship Id="rId4" Type="http://schemas.openxmlformats.org/officeDocument/2006/relationships/hyperlink" Target="https://www.op.fi/documents/20556/62165/197+Final+Terms/57248a66-27b7-4bf1-9586-6999d13dc67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24A4-23AF-427F-8325-0326E818AE4E}">
  <sheetPr codeName="Taul1">
    <tabColor theme="4"/>
  </sheetPr>
  <dimension ref="A1:I39"/>
  <sheetViews>
    <sheetView showGridLines="0" tabSelected="1" zoomScaleNormal="100" workbookViewId="0">
      <selection activeCell="B20" sqref="B20"/>
    </sheetView>
  </sheetViews>
  <sheetFormatPr defaultColWidth="8.58203125" defaultRowHeight="14.5"/>
  <cols>
    <col min="1" max="8" width="8.58203125" style="267"/>
    <col min="9" max="9" width="15.33203125" style="267" customWidth="1"/>
    <col min="10" max="16384" width="8.58203125" style="267"/>
  </cols>
  <sheetData>
    <row r="1" spans="1:9">
      <c r="A1" s="300"/>
      <c r="B1" s="300"/>
      <c r="C1" s="302"/>
      <c r="D1" s="302"/>
      <c r="E1" s="302"/>
      <c r="F1" s="302"/>
      <c r="G1" s="302"/>
      <c r="H1" s="302"/>
      <c r="I1" s="302"/>
    </row>
    <row r="2" spans="1:9">
      <c r="A2" s="377"/>
      <c r="B2" s="300"/>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0"/>
      <c r="B16" s="302"/>
      <c r="C16" s="302"/>
      <c r="D16" s="302"/>
      <c r="E16" s="302"/>
      <c r="F16" s="302"/>
      <c r="G16" s="302"/>
      <c r="H16" s="302"/>
      <c r="I16" s="302"/>
    </row>
    <row r="17" spans="1:9" ht="26">
      <c r="A17" s="1208" t="s">
        <v>2304</v>
      </c>
      <c r="B17" s="1208"/>
      <c r="C17" s="1208"/>
      <c r="D17" s="1208"/>
      <c r="E17" s="1208"/>
      <c r="F17" s="1208"/>
      <c r="G17" s="1208"/>
      <c r="H17" s="1208"/>
      <c r="I17" s="1208"/>
    </row>
    <row r="18" spans="1:9" ht="23.5">
      <c r="A18" s="701"/>
      <c r="B18" s="302"/>
      <c r="C18" s="302"/>
      <c r="D18" s="302"/>
      <c r="E18" s="302"/>
      <c r="F18" s="302"/>
      <c r="G18" s="302"/>
      <c r="H18" s="302"/>
      <c r="I18" s="302"/>
    </row>
    <row r="19" spans="1:9" ht="23.5">
      <c r="A19" s="701"/>
      <c r="B19" s="1207" t="s">
        <v>2836</v>
      </c>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c r="A39" s="302"/>
      <c r="B39" s="302"/>
      <c r="C39" s="302"/>
      <c r="D39" s="302"/>
      <c r="E39" s="302"/>
      <c r="F39" s="302"/>
      <c r="G39" s="302"/>
      <c r="H39" s="302"/>
      <c r="I39" s="302"/>
    </row>
  </sheetData>
  <mergeCells count="1">
    <mergeCell ref="A17:I17"/>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731E-6830-4E58-B39B-0E796B2AC612}">
  <sheetPr codeName="Sheet11"/>
  <dimension ref="A1:N9"/>
  <sheetViews>
    <sheetView showGridLines="0" zoomScaleNormal="100" workbookViewId="0">
      <selection activeCell="E41" sqref="E41"/>
    </sheetView>
  </sheetViews>
  <sheetFormatPr defaultColWidth="8.58203125" defaultRowHeight="14.5"/>
  <cols>
    <col min="1" max="1" width="20" style="5" customWidth="1"/>
    <col min="2" max="7" width="11.33203125" style="5" customWidth="1"/>
    <col min="8" max="16384" width="8.58203125" style="5"/>
  </cols>
  <sheetData>
    <row r="1" spans="1:14" ht="18.5">
      <c r="A1" s="306" t="s">
        <v>2568</v>
      </c>
      <c r="B1" s="7"/>
      <c r="C1" s="7"/>
      <c r="D1" s="7"/>
      <c r="E1" s="7"/>
      <c r="F1" s="7"/>
      <c r="G1" s="7"/>
      <c r="H1" s="51"/>
      <c r="I1" s="51"/>
      <c r="J1" s="51"/>
      <c r="K1" s="51"/>
      <c r="L1" s="51"/>
      <c r="M1" s="51"/>
      <c r="N1" s="51"/>
    </row>
    <row r="2" spans="1:14">
      <c r="A2" s="39"/>
      <c r="B2" s="39"/>
      <c r="C2" s="39"/>
      <c r="D2" s="39"/>
      <c r="E2" s="7"/>
      <c r="F2" s="7"/>
      <c r="G2" s="7"/>
      <c r="H2" s="51"/>
      <c r="I2" s="51"/>
      <c r="J2" s="51"/>
      <c r="K2" s="51"/>
      <c r="L2" s="51"/>
      <c r="M2" s="51"/>
      <c r="N2" s="51"/>
    </row>
    <row r="3" spans="1:14" ht="14.5" customHeight="1">
      <c r="A3" s="6"/>
      <c r="B3" s="6"/>
      <c r="C3" s="6"/>
      <c r="D3" s="1227" t="s">
        <v>2003</v>
      </c>
      <c r="E3" s="1228"/>
      <c r="F3" s="1227" t="s">
        <v>94</v>
      </c>
      <c r="G3" s="1228"/>
      <c r="H3" s="51"/>
      <c r="I3" s="51"/>
      <c r="J3" s="51"/>
      <c r="K3" s="51"/>
      <c r="L3" s="51"/>
      <c r="M3" s="51"/>
    </row>
    <row r="4" spans="1:14">
      <c r="A4" s="6"/>
      <c r="B4" s="186"/>
      <c r="C4" s="7"/>
      <c r="D4" s="204" t="s">
        <v>116</v>
      </c>
      <c r="E4" s="204" t="s">
        <v>117</v>
      </c>
      <c r="F4" s="204" t="s">
        <v>116</v>
      </c>
      <c r="G4" s="204" t="s">
        <v>117</v>
      </c>
      <c r="H4" s="51"/>
      <c r="I4" s="51"/>
      <c r="J4" s="51"/>
      <c r="K4" s="51"/>
      <c r="L4" s="51"/>
      <c r="M4" s="51"/>
    </row>
    <row r="5" spans="1:14" ht="24">
      <c r="A5" s="55" t="s">
        <v>93</v>
      </c>
      <c r="B5" s="185"/>
      <c r="C5" s="188"/>
      <c r="D5" s="184" t="s">
        <v>254</v>
      </c>
      <c r="E5" s="184" t="s">
        <v>255</v>
      </c>
      <c r="F5" s="184" t="s">
        <v>254</v>
      </c>
      <c r="G5" s="184" t="s">
        <v>255</v>
      </c>
      <c r="H5" s="51"/>
      <c r="I5" s="51"/>
      <c r="J5" s="51"/>
      <c r="K5" s="51"/>
      <c r="L5" s="51"/>
      <c r="M5" s="51"/>
    </row>
    <row r="6" spans="1:14" ht="47.5" customHeight="1">
      <c r="A6" s="1226" t="s">
        <v>256</v>
      </c>
      <c r="B6" s="1226"/>
      <c r="C6" s="1226"/>
      <c r="D6" s="604">
        <v>2305.8213841400002</v>
      </c>
      <c r="E6" s="604">
        <v>2305.8213841400002</v>
      </c>
      <c r="F6" s="604">
        <v>2305.6450392400002</v>
      </c>
      <c r="G6" s="604">
        <v>8530.8866451880003</v>
      </c>
      <c r="H6" s="282"/>
      <c r="I6" s="51"/>
      <c r="J6" s="51"/>
      <c r="K6" s="51"/>
      <c r="L6" s="51"/>
      <c r="M6" s="51"/>
    </row>
    <row r="7" spans="1:14">
      <c r="A7" s="7"/>
      <c r="B7" s="7"/>
      <c r="C7" s="7"/>
      <c r="D7" s="7"/>
      <c r="E7" s="7"/>
      <c r="F7" s="7"/>
      <c r="G7" s="7"/>
    </row>
    <row r="8" spans="1:14">
      <c r="A8" s="1210" t="s">
        <v>2624</v>
      </c>
      <c r="B8" s="1210"/>
      <c r="C8" s="1210"/>
      <c r="D8" s="1210"/>
      <c r="E8" s="1210"/>
      <c r="F8" s="1210"/>
      <c r="G8" s="1210"/>
    </row>
    <row r="9" spans="1:14">
      <c r="A9" s="298"/>
      <c r="B9" s="298"/>
      <c r="C9" s="298"/>
      <c r="D9" s="298"/>
      <c r="E9" s="298"/>
      <c r="F9" s="298"/>
      <c r="G9" s="298"/>
    </row>
  </sheetData>
  <mergeCells count="4">
    <mergeCell ref="A6:C6"/>
    <mergeCell ref="D3:E3"/>
    <mergeCell ref="F3:G3"/>
    <mergeCell ref="A8:G8"/>
  </mergeCells>
  <pageMargins left="0.7" right="0.7" top="0.75" bottom="0.75" header="0.3" footer="0.3"/>
  <pageSetup paperSize="9" fitToWidth="0" fitToHeight="0" orientation="landscape" r:id="rId1"/>
  <colBreaks count="1" manualBreakCount="1">
    <brk id="7" max="1048575" man="1"/>
  </col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0185-FA17-42B3-A3ED-4F4A5C9E550D}">
  <sheetPr codeName="Sheet59">
    <pageSetUpPr fitToPage="1"/>
  </sheetPr>
  <dimension ref="A1:Q9"/>
  <sheetViews>
    <sheetView showGridLines="0" zoomScaleNormal="100" workbookViewId="0">
      <selection activeCell="C2" sqref="C2"/>
    </sheetView>
  </sheetViews>
  <sheetFormatPr defaultColWidth="8.58203125" defaultRowHeight="14.5"/>
  <cols>
    <col min="1" max="1" width="39" style="216" customWidth="1"/>
    <col min="2" max="2" width="40.08203125" style="216" customWidth="1"/>
    <col min="3" max="16384" width="8.58203125" style="216"/>
  </cols>
  <sheetData>
    <row r="1" spans="1:17" ht="18.5">
      <c r="A1" s="596" t="s">
        <v>2605</v>
      </c>
      <c r="B1" s="215"/>
    </row>
    <row r="2" spans="1:17">
      <c r="A2" s="215"/>
      <c r="B2" s="215"/>
    </row>
    <row r="3" spans="1:17">
      <c r="A3" s="217"/>
      <c r="B3" s="217"/>
    </row>
    <row r="4" spans="1:17">
      <c r="A4" s="55" t="s">
        <v>1786</v>
      </c>
      <c r="B4" s="80"/>
      <c r="C4" s="218"/>
      <c r="D4" s="218"/>
      <c r="E4" s="218"/>
      <c r="F4" s="218"/>
      <c r="G4" s="218"/>
      <c r="H4" s="218"/>
      <c r="I4" s="218"/>
      <c r="J4" s="218"/>
      <c r="K4" s="218"/>
      <c r="L4" s="218"/>
      <c r="M4" s="218"/>
      <c r="N4" s="218"/>
      <c r="O4" s="218"/>
      <c r="P4" s="218"/>
      <c r="Q4" s="218"/>
    </row>
    <row r="5" spans="1:17" ht="30.5" customHeight="1">
      <c r="A5" s="438" t="s">
        <v>49</v>
      </c>
      <c r="B5" s="438" t="s">
        <v>2650</v>
      </c>
      <c r="C5" s="219"/>
      <c r="D5" s="219"/>
      <c r="E5" s="219"/>
      <c r="F5" s="219"/>
      <c r="G5" s="219"/>
      <c r="H5" s="219"/>
      <c r="J5" s="219"/>
      <c r="K5" s="219"/>
      <c r="L5" s="219"/>
      <c r="M5" s="219"/>
      <c r="N5" s="219"/>
      <c r="O5" s="219"/>
      <c r="P5" s="219"/>
      <c r="Q5" s="219"/>
    </row>
    <row r="6" spans="1:17">
      <c r="A6" s="1461" t="s">
        <v>1787</v>
      </c>
      <c r="B6" s="1462"/>
      <c r="C6" s="219"/>
      <c r="D6" s="219"/>
      <c r="E6" s="219"/>
      <c r="F6" s="219"/>
      <c r="G6" s="219"/>
      <c r="H6" s="219"/>
      <c r="J6" s="219"/>
      <c r="K6" s="219"/>
      <c r="L6" s="219"/>
      <c r="M6" s="219"/>
      <c r="N6" s="219"/>
      <c r="O6" s="219"/>
      <c r="P6" s="219"/>
      <c r="Q6" s="219"/>
    </row>
    <row r="7" spans="1:17">
      <c r="A7" s="4"/>
      <c r="B7" s="4"/>
      <c r="C7" s="218"/>
      <c r="D7" s="218"/>
      <c r="E7" s="218"/>
      <c r="F7" s="218"/>
      <c r="G7" s="218"/>
      <c r="H7" s="218"/>
      <c r="I7" s="218"/>
      <c r="J7" s="218"/>
      <c r="K7" s="218"/>
      <c r="L7" s="218"/>
      <c r="M7" s="218"/>
      <c r="N7" s="218"/>
      <c r="O7" s="218"/>
      <c r="P7" s="218"/>
      <c r="Q7" s="218"/>
    </row>
    <row r="8" spans="1:17">
      <c r="A8" s="220"/>
      <c r="B8" s="220"/>
    </row>
    <row r="9" spans="1:17">
      <c r="C9" s="220"/>
      <c r="D9" s="220"/>
      <c r="E9" s="220"/>
      <c r="F9" s="220"/>
      <c r="G9" s="220"/>
      <c r="H9" s="220"/>
      <c r="I9" s="220"/>
      <c r="J9" s="220"/>
      <c r="K9" s="220"/>
      <c r="L9" s="220"/>
      <c r="M9" s="220"/>
      <c r="N9" s="220"/>
    </row>
  </sheetData>
  <mergeCells count="1">
    <mergeCell ref="A6:B6"/>
  </mergeCells>
  <pageMargins left="0.7" right="0.7" top="0.75" bottom="0.75" header="0.3" footer="0.3"/>
  <pageSetup paperSize="9"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F9C7-7FAF-4245-A39E-6D8007242801}">
  <sheetPr codeName="Sheet60">
    <tabColor theme="4"/>
  </sheetPr>
  <dimension ref="A1:D38"/>
  <sheetViews>
    <sheetView showGridLines="0" zoomScaleNormal="100" workbookViewId="0">
      <selection activeCell="E1" sqref="E1"/>
    </sheetView>
  </sheetViews>
  <sheetFormatPr defaultColWidth="8.58203125" defaultRowHeight="14.5"/>
  <cols>
    <col min="1" max="1" width="11.5" style="27" customWidth="1"/>
    <col min="2" max="2" width="19.5" style="27" customWidth="1"/>
    <col min="3" max="3" width="17.33203125" style="27" customWidth="1"/>
    <col min="4" max="4" width="31.08203125" style="27" customWidth="1"/>
    <col min="5" max="16384" width="8.58203125" style="27"/>
  </cols>
  <sheetData>
    <row r="1" spans="1:4" ht="21">
      <c r="A1" s="889" t="s">
        <v>2606</v>
      </c>
      <c r="B1" s="298"/>
      <c r="C1" s="298"/>
      <c r="D1" s="298"/>
    </row>
    <row r="2" spans="1:4">
      <c r="A2" s="298"/>
      <c r="B2" s="298"/>
      <c r="C2" s="298"/>
      <c r="D2" s="298"/>
    </row>
    <row r="3" spans="1:4">
      <c r="A3" s="298"/>
      <c r="B3" s="298"/>
      <c r="C3" s="298"/>
      <c r="D3" s="298"/>
    </row>
    <row r="4" spans="1:4" ht="79" customHeight="1">
      <c r="A4" s="1293" t="s">
        <v>2812</v>
      </c>
      <c r="B4" s="1293"/>
      <c r="C4" s="1293"/>
      <c r="D4" s="1293"/>
    </row>
    <row r="5" spans="1:4">
      <c r="A5" s="583"/>
      <c r="B5" s="583"/>
      <c r="C5" s="298"/>
      <c r="D5" s="298"/>
    </row>
    <row r="6" spans="1:4">
      <c r="A6" s="298"/>
      <c r="B6" s="584"/>
      <c r="C6" s="298"/>
      <c r="D6" s="298"/>
    </row>
    <row r="7" spans="1:4">
      <c r="A7" s="584"/>
      <c r="B7" s="584"/>
      <c r="C7" s="298"/>
      <c r="D7" s="298"/>
    </row>
    <row r="8" spans="1:4">
      <c r="A8" s="584"/>
      <c r="B8" s="584"/>
      <c r="C8" s="298"/>
      <c r="D8" s="298"/>
    </row>
    <row r="9" spans="1:4">
      <c r="A9" s="584" t="s">
        <v>2630</v>
      </c>
      <c r="B9" s="584"/>
      <c r="C9" s="298"/>
      <c r="D9" s="298"/>
    </row>
    <row r="10" spans="1:4">
      <c r="A10" s="584"/>
      <c r="B10" s="584"/>
      <c r="C10" s="298"/>
      <c r="D10" s="298"/>
    </row>
    <row r="11" spans="1:4">
      <c r="A11" s="584"/>
      <c r="B11" s="584"/>
      <c r="C11" s="298"/>
      <c r="D11" s="298"/>
    </row>
    <row r="12" spans="1:4">
      <c r="A12" s="584"/>
      <c r="B12" s="584"/>
      <c r="C12" s="298"/>
      <c r="D12" s="298"/>
    </row>
    <row r="13" spans="1:4">
      <c r="A13" s="584"/>
      <c r="B13" s="584"/>
      <c r="C13" s="298"/>
      <c r="D13" s="298"/>
    </row>
    <row r="14" spans="1:4">
      <c r="A14" s="583"/>
      <c r="B14" s="583"/>
      <c r="C14" s="298"/>
      <c r="D14" s="298"/>
    </row>
    <row r="15" spans="1:4">
      <c r="A15" s="585"/>
      <c r="B15" s="585"/>
      <c r="C15" s="298"/>
      <c r="D15" s="298"/>
    </row>
    <row r="16" spans="1:4">
      <c r="A16" s="298"/>
      <c r="B16" s="584" t="s">
        <v>1798</v>
      </c>
      <c r="C16" s="298"/>
      <c r="D16" s="584" t="s">
        <v>1799</v>
      </c>
    </row>
    <row r="17" spans="1:4">
      <c r="A17" s="298"/>
      <c r="B17" s="584" t="s">
        <v>1807</v>
      </c>
      <c r="C17" s="298"/>
      <c r="D17" s="584" t="s">
        <v>1808</v>
      </c>
    </row>
    <row r="18" spans="1:4">
      <c r="A18" s="298"/>
      <c r="B18" s="585"/>
      <c r="C18" s="298"/>
      <c r="D18" s="298"/>
    </row>
    <row r="19" spans="1:4">
      <c r="A19" s="298"/>
      <c r="B19" s="298"/>
      <c r="C19" s="298"/>
      <c r="D19" s="298"/>
    </row>
    <row r="20" spans="1:4">
      <c r="A20" s="298"/>
      <c r="B20" s="584" t="s">
        <v>1800</v>
      </c>
      <c r="C20" s="298"/>
      <c r="D20" s="584" t="s">
        <v>2756</v>
      </c>
    </row>
    <row r="21" spans="1:4">
      <c r="A21" s="298"/>
      <c r="B21" s="585"/>
      <c r="C21" s="298"/>
      <c r="D21" s="298"/>
    </row>
    <row r="22" spans="1:4">
      <c r="A22" s="298"/>
      <c r="B22" s="298"/>
      <c r="C22" s="298"/>
      <c r="D22" s="298"/>
    </row>
    <row r="23" spans="1:4">
      <c r="A23" s="298"/>
      <c r="B23" s="584" t="s">
        <v>2757</v>
      </c>
      <c r="C23" s="298"/>
      <c r="D23" s="584" t="s">
        <v>1801</v>
      </c>
    </row>
    <row r="24" spans="1:4">
      <c r="A24" s="298"/>
      <c r="B24" s="585"/>
      <c r="C24" s="298"/>
      <c r="D24" s="298"/>
    </row>
    <row r="25" spans="1:4">
      <c r="A25" s="298"/>
      <c r="B25" s="298"/>
      <c r="C25" s="298"/>
      <c r="D25" s="298"/>
    </row>
    <row r="26" spans="1:4">
      <c r="A26" s="298"/>
      <c r="B26" s="584" t="s">
        <v>1802</v>
      </c>
      <c r="C26" s="298"/>
      <c r="D26" s="584" t="s">
        <v>1803</v>
      </c>
    </row>
    <row r="27" spans="1:4">
      <c r="A27" s="298"/>
      <c r="B27" s="585"/>
      <c r="C27" s="298"/>
      <c r="D27" s="298"/>
    </row>
    <row r="28" spans="1:4">
      <c r="A28" s="298"/>
      <c r="B28" s="298"/>
      <c r="C28" s="298"/>
      <c r="D28" s="298"/>
    </row>
    <row r="29" spans="1:4">
      <c r="A29" s="298"/>
      <c r="B29" s="584" t="s">
        <v>1804</v>
      </c>
      <c r="C29" s="298"/>
      <c r="D29" s="584" t="s">
        <v>1805</v>
      </c>
    </row>
    <row r="30" spans="1:4">
      <c r="A30" s="298"/>
      <c r="B30" s="585"/>
      <c r="C30" s="298"/>
      <c r="D30" s="298"/>
    </row>
    <row r="31" spans="1:4">
      <c r="A31" s="298"/>
      <c r="B31" s="298"/>
      <c r="C31" s="298"/>
      <c r="D31" s="298"/>
    </row>
    <row r="32" spans="1:4">
      <c r="A32" s="298"/>
      <c r="B32" s="584" t="s">
        <v>1806</v>
      </c>
      <c r="C32" s="298"/>
      <c r="D32" s="298"/>
    </row>
    <row r="33" spans="1:4">
      <c r="A33" s="298"/>
      <c r="B33" s="298"/>
      <c r="C33" s="298"/>
      <c r="D33" s="298"/>
    </row>
    <row r="34" spans="1:4">
      <c r="A34" s="298"/>
      <c r="B34" s="298"/>
      <c r="C34" s="298"/>
      <c r="D34" s="298"/>
    </row>
    <row r="35" spans="1:4">
      <c r="A35" s="298"/>
      <c r="B35" s="298"/>
      <c r="C35" s="298"/>
      <c r="D35" s="298"/>
    </row>
    <row r="36" spans="1:4">
      <c r="A36" s="298"/>
      <c r="B36" s="298"/>
      <c r="C36" s="298"/>
      <c r="D36" s="298"/>
    </row>
    <row r="37" spans="1:4">
      <c r="A37" s="298"/>
      <c r="B37" s="298"/>
      <c r="C37" s="298"/>
      <c r="D37" s="298"/>
    </row>
    <row r="38" spans="1:4">
      <c r="A38" s="298"/>
      <c r="B38" s="298"/>
      <c r="C38" s="298"/>
      <c r="D38" s="298"/>
    </row>
  </sheetData>
  <mergeCells count="1">
    <mergeCell ref="A4:D4"/>
  </mergeCells>
  <pageMargins left="0.7" right="0.7" top="0.75" bottom="0.75" header="0.3" footer="0.3"/>
  <pageSetup paperSize="9" scale="9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93CF-29D5-4D85-9D38-6EF497D8CA54}">
  <sheetPr codeName="Taul3">
    <pageSetUpPr fitToPage="1"/>
  </sheetPr>
  <dimension ref="A1:D8"/>
  <sheetViews>
    <sheetView showGridLines="0" zoomScaleNormal="100" workbookViewId="0">
      <selection activeCell="E1" sqref="E1"/>
    </sheetView>
  </sheetViews>
  <sheetFormatPr defaultColWidth="8.58203125" defaultRowHeight="13"/>
  <cols>
    <col min="1" max="1" width="7.08203125" style="346" customWidth="1"/>
    <col min="2" max="2" width="8.6640625" style="346" customWidth="1"/>
    <col min="3" max="3" width="24.08203125" style="1068" customWidth="1"/>
    <col min="4" max="4" width="72.25" style="346" customWidth="1"/>
    <col min="5" max="16384" width="8.58203125" style="346"/>
  </cols>
  <sheetData>
    <row r="1" spans="1:4" ht="18.5">
      <c r="A1" s="306" t="s">
        <v>2758</v>
      </c>
      <c r="B1" s="329"/>
      <c r="C1" s="1067"/>
      <c r="D1" s="329"/>
    </row>
    <row r="2" spans="1:4" ht="18.5">
      <c r="A2" s="3"/>
      <c r="B2" s="329"/>
      <c r="C2" s="1067"/>
      <c r="D2" s="329"/>
    </row>
    <row r="3" spans="1:4" ht="18.5">
      <c r="A3" s="3"/>
      <c r="B3" s="329"/>
      <c r="C3" s="1067"/>
      <c r="D3" s="329"/>
    </row>
    <row r="4" spans="1:4" ht="36" customHeight="1">
      <c r="A4" s="878" t="s">
        <v>2152</v>
      </c>
      <c r="B4" s="451" t="s">
        <v>2631</v>
      </c>
      <c r="C4" s="1070"/>
      <c r="D4" s="878" t="s">
        <v>1989</v>
      </c>
    </row>
    <row r="5" spans="1:4" ht="409.5" customHeight="1">
      <c r="A5" s="1233" t="s">
        <v>2153</v>
      </c>
      <c r="B5" s="1235" t="s">
        <v>1465</v>
      </c>
      <c r="C5" s="1231" t="s">
        <v>2154</v>
      </c>
      <c r="D5" s="1229" t="s">
        <v>2833</v>
      </c>
    </row>
    <row r="6" spans="1:4" ht="283" customHeight="1">
      <c r="A6" s="1234"/>
      <c r="B6" s="1236"/>
      <c r="C6" s="1232"/>
      <c r="D6" s="1230"/>
    </row>
    <row r="7" spans="1:4" ht="53.5" customHeight="1">
      <c r="A7" s="958" t="s">
        <v>2155</v>
      </c>
      <c r="B7" s="449" t="s">
        <v>1467</v>
      </c>
      <c r="C7" s="976" t="s">
        <v>2156</v>
      </c>
      <c r="D7" s="957" t="s">
        <v>1336</v>
      </c>
    </row>
    <row r="8" spans="1:4">
      <c r="A8" s="329"/>
      <c r="B8" s="329"/>
      <c r="C8" s="1067"/>
      <c r="D8" s="329"/>
    </row>
  </sheetData>
  <mergeCells count="4">
    <mergeCell ref="D5:D6"/>
    <mergeCell ref="C5:C6"/>
    <mergeCell ref="A5:A6"/>
    <mergeCell ref="B5:B6"/>
  </mergeCells>
  <conditionalFormatting sqref="C7">
    <cfRule type="cellIs" dxfId="33" priority="2" stopIfTrue="1" operator="lessThan">
      <formula>0</formula>
    </cfRule>
  </conditionalFormatting>
  <conditionalFormatting sqref="C5">
    <cfRule type="cellIs" dxfId="32" priority="1" stopIfTrue="1" operator="lessThan">
      <formula>0</formula>
    </cfRule>
  </conditionalFormatting>
  <pageMargins left="0.7" right="0.7" top="0.75" bottom="0.75" header="0.3" footer="0.3"/>
  <pageSetup paperSize="9" scale="74"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A6F1-F59D-4D91-85C5-E995A666FA23}">
  <sheetPr codeName="Taul4">
    <tabColor theme="4"/>
  </sheetPr>
  <dimension ref="A1:K6"/>
  <sheetViews>
    <sheetView showGridLines="0" zoomScaleNormal="100" workbookViewId="0">
      <selection activeCell="C1" sqref="C1"/>
    </sheetView>
  </sheetViews>
  <sheetFormatPr defaultColWidth="8.58203125" defaultRowHeight="14.5"/>
  <cols>
    <col min="1" max="1" width="8.58203125" style="5"/>
    <col min="2" max="2" width="67" style="5" customWidth="1"/>
    <col min="3" max="16384" width="8.58203125" style="5"/>
  </cols>
  <sheetData>
    <row r="1" spans="1:11" ht="21">
      <c r="A1" s="303">
        <v>2</v>
      </c>
      <c r="B1" s="303" t="s">
        <v>2143</v>
      </c>
    </row>
    <row r="2" spans="1:11" ht="21">
      <c r="A2" s="43"/>
      <c r="B2" s="40"/>
      <c r="C2" s="42"/>
      <c r="D2" s="42"/>
      <c r="E2" s="42"/>
      <c r="F2" s="42"/>
      <c r="G2" s="42"/>
    </row>
    <row r="3" spans="1:11" ht="17.25" customHeight="1">
      <c r="A3" s="191" t="s">
        <v>11</v>
      </c>
      <c r="B3" s="192" t="s">
        <v>2015</v>
      </c>
      <c r="C3" s="221"/>
      <c r="D3" s="221"/>
      <c r="E3" s="221"/>
      <c r="F3" s="221"/>
      <c r="G3" s="221"/>
      <c r="H3" s="221"/>
      <c r="I3" s="221"/>
      <c r="J3" s="221"/>
      <c r="K3" s="27"/>
    </row>
    <row r="4" spans="1:11" ht="17.25" customHeight="1">
      <c r="A4" s="191" t="s">
        <v>12</v>
      </c>
      <c r="B4" s="192" t="s">
        <v>2016</v>
      </c>
      <c r="C4" s="221"/>
      <c r="D4" s="221"/>
      <c r="E4" s="221"/>
      <c r="F4" s="221"/>
      <c r="G4" s="221"/>
      <c r="H4" s="221"/>
      <c r="I4" s="221"/>
      <c r="J4" s="221"/>
      <c r="K4" s="27"/>
    </row>
    <row r="5" spans="1:11" ht="17.25" customHeight="1">
      <c r="A5" s="191" t="s">
        <v>13</v>
      </c>
      <c r="B5" s="192" t="s">
        <v>1998</v>
      </c>
      <c r="C5" s="221"/>
      <c r="D5" s="221"/>
      <c r="E5" s="221"/>
      <c r="F5" s="221"/>
      <c r="G5" s="221"/>
      <c r="H5" s="221"/>
      <c r="I5" s="221"/>
      <c r="J5" s="221"/>
      <c r="K5" s="27"/>
    </row>
    <row r="6" spans="1:11" ht="17.25" customHeight="1">
      <c r="A6" s="191"/>
      <c r="B6" s="192"/>
      <c r="C6" s="42"/>
      <c r="D6" s="42"/>
      <c r="E6" s="33"/>
    </row>
  </sheetData>
  <hyperlinks>
    <hyperlink ref="B3" location="'Table 2.1'!A1" display="Institution risk management approach (EU OVA)" xr:uid="{305ABE9A-D0AE-4442-B88F-088DA99D9F47}"/>
    <hyperlink ref="B4" location="'Table 2.2'!A1" display="Disclosure on governance arrangements (EU OVB)" xr:uid="{585F9AEE-6308-42E5-BF09-13D6728FB066}"/>
    <hyperlink ref="B5" location="'Table 2.3'!A1" display="Declaration on the adequacy of risk management arrangements, and risk statement" xr:uid="{20B2E610-E57D-4EBA-BAFA-53D5DEEA34CA}"/>
  </hyperlinks>
  <pageMargins left="0.7" right="0.7" top="0.75" bottom="0.75" header="0.3" footer="0.3"/>
  <pageSetup paperSize="9" scale="85" orientation="landscape" r:id="rId1"/>
  <colBreaks count="1" manualBreakCount="1">
    <brk id="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C777-77D3-444E-B651-AA015AEF163A}">
  <sheetPr codeName="Sheet62">
    <pageSetUpPr fitToPage="1"/>
  </sheetPr>
  <dimension ref="A1:D19"/>
  <sheetViews>
    <sheetView showGridLines="0" zoomScaleNormal="100" workbookViewId="0">
      <selection activeCell="E5" sqref="E5"/>
    </sheetView>
  </sheetViews>
  <sheetFormatPr defaultColWidth="8.33203125" defaultRowHeight="14.5"/>
  <cols>
    <col min="1" max="1" width="7.08203125" style="350" customWidth="1"/>
    <col min="2" max="2" width="4.33203125" style="350" customWidth="1"/>
    <col min="3" max="3" width="21" style="1057" customWidth="1"/>
    <col min="4" max="4" width="104.58203125" style="221" customWidth="1"/>
    <col min="5" max="16384" width="8.33203125" style="221"/>
  </cols>
  <sheetData>
    <row r="1" spans="1:4" ht="18.5">
      <c r="A1" s="1016" t="s">
        <v>2281</v>
      </c>
      <c r="B1" s="352"/>
      <c r="C1" s="1058"/>
      <c r="D1" s="301"/>
    </row>
    <row r="2" spans="1:4" ht="14.5" customHeight="1">
      <c r="A2" s="1014"/>
      <c r="B2" s="352"/>
      <c r="C2" s="1058"/>
      <c r="D2" s="301"/>
    </row>
    <row r="3" spans="1:4">
      <c r="A3" s="352"/>
      <c r="B3" s="352"/>
      <c r="C3" s="1058"/>
      <c r="D3" s="301"/>
    </row>
    <row r="4" spans="1:4" s="206" customFormat="1" ht="24">
      <c r="A4" s="450" t="s">
        <v>2152</v>
      </c>
      <c r="B4" s="451" t="s">
        <v>2631</v>
      </c>
      <c r="C4" s="1070"/>
      <c r="D4" s="878" t="s">
        <v>1989</v>
      </c>
    </row>
    <row r="5" spans="1:4" s="206" customFormat="1" ht="51" customHeight="1">
      <c r="A5" s="1148" t="s">
        <v>1831</v>
      </c>
      <c r="B5" s="1148" t="s">
        <v>1465</v>
      </c>
      <c r="C5" s="1147" t="s">
        <v>1832</v>
      </c>
      <c r="D5" s="488" t="s">
        <v>2609</v>
      </c>
    </row>
    <row r="6" spans="1:4" s="953" customFormat="1" ht="224" customHeight="1">
      <c r="A6" s="1239" t="s">
        <v>1833</v>
      </c>
      <c r="B6" s="1239" t="s">
        <v>1834</v>
      </c>
      <c r="C6" s="1238" t="s">
        <v>1835</v>
      </c>
      <c r="D6" s="1237" t="s">
        <v>2828</v>
      </c>
    </row>
    <row r="7" spans="1:4" s="953" customFormat="1" ht="283.5" customHeight="1">
      <c r="A7" s="1239"/>
      <c r="B7" s="1239"/>
      <c r="C7" s="1238"/>
      <c r="D7" s="1237"/>
    </row>
    <row r="8" spans="1:4" s="206" customFormat="1" ht="54" customHeight="1">
      <c r="A8" s="1053" t="s">
        <v>1836</v>
      </c>
      <c r="B8" s="1053" t="s">
        <v>1837</v>
      </c>
      <c r="C8" s="1052" t="s">
        <v>1838</v>
      </c>
      <c r="D8" s="488" t="s">
        <v>2609</v>
      </c>
    </row>
    <row r="9" spans="1:4" s="206" customFormat="1" ht="409.5" customHeight="1">
      <c r="A9" s="1077" t="s">
        <v>1839</v>
      </c>
      <c r="B9" s="1077" t="s">
        <v>1522</v>
      </c>
      <c r="C9" s="1078" t="s">
        <v>1840</v>
      </c>
      <c r="D9" s="1199" t="s">
        <v>2829</v>
      </c>
    </row>
    <row r="10" spans="1:4" s="206" customFormat="1" ht="243" customHeight="1">
      <c r="A10" s="1242" t="s">
        <v>1839</v>
      </c>
      <c r="B10" s="1242" t="s">
        <v>1524</v>
      </c>
      <c r="C10" s="1240" t="s">
        <v>1841</v>
      </c>
      <c r="D10" s="1229" t="s">
        <v>2830</v>
      </c>
    </row>
    <row r="11" spans="1:4" s="206" customFormat="1" ht="54.5" customHeight="1">
      <c r="A11" s="1243"/>
      <c r="B11" s="1243"/>
      <c r="C11" s="1241"/>
      <c r="D11" s="1230"/>
    </row>
    <row r="12" spans="1:4" s="206" customFormat="1" ht="260.5" customHeight="1">
      <c r="A12" s="1077" t="s">
        <v>1842</v>
      </c>
      <c r="B12" s="1077" t="s">
        <v>1526</v>
      </c>
      <c r="C12" s="1078" t="s">
        <v>1843</v>
      </c>
      <c r="D12" s="1199" t="s">
        <v>2831</v>
      </c>
    </row>
    <row r="13" spans="1:4" s="206" customFormat="1" ht="202.5" customHeight="1">
      <c r="A13" s="1239" t="s">
        <v>1844</v>
      </c>
      <c r="B13" s="1239" t="s">
        <v>1547</v>
      </c>
      <c r="C13" s="1238" t="s">
        <v>1845</v>
      </c>
      <c r="D13" s="1237" t="s">
        <v>2832</v>
      </c>
    </row>
    <row r="14" spans="1:4" s="206" customFormat="1" ht="386" customHeight="1">
      <c r="A14" s="1239"/>
      <c r="B14" s="1239"/>
      <c r="C14" s="1238"/>
      <c r="D14" s="1237"/>
    </row>
    <row r="15" spans="1:4" s="206" customFormat="1" ht="176.5" customHeight="1">
      <c r="A15" s="1239"/>
      <c r="B15" s="1239"/>
      <c r="C15" s="1238"/>
      <c r="D15" s="1237"/>
    </row>
    <row r="16" spans="1:4" s="206" customFormat="1" ht="12">
      <c r="A16" s="340"/>
      <c r="B16" s="340"/>
      <c r="C16" s="1060"/>
      <c r="D16" s="555"/>
    </row>
    <row r="17" spans="1:3" s="206" customFormat="1" ht="12">
      <c r="A17" s="1015"/>
      <c r="B17" s="1015"/>
      <c r="C17" s="953"/>
    </row>
    <row r="18" spans="1:3" s="206" customFormat="1" ht="12">
      <c r="A18" s="1015"/>
      <c r="B18" s="1015"/>
      <c r="C18" s="953"/>
    </row>
    <row r="19" spans="1:3" s="206" customFormat="1" ht="12">
      <c r="A19" s="1015"/>
      <c r="B19" s="1015"/>
      <c r="C19" s="953"/>
    </row>
  </sheetData>
  <mergeCells count="12">
    <mergeCell ref="D13:D15"/>
    <mergeCell ref="C13:C15"/>
    <mergeCell ref="B13:B15"/>
    <mergeCell ref="A13:A15"/>
    <mergeCell ref="D6:D7"/>
    <mergeCell ref="C6:C7"/>
    <mergeCell ref="B6:B7"/>
    <mergeCell ref="A6:A7"/>
    <mergeCell ref="D10:D11"/>
    <mergeCell ref="C10:C11"/>
    <mergeCell ref="B10:B11"/>
    <mergeCell ref="A10:A11"/>
  </mergeCells>
  <conditionalFormatting sqref="C6 C8:C9">
    <cfRule type="cellIs" dxfId="31" priority="2" stopIfTrue="1" operator="lessThan">
      <formula>0</formula>
    </cfRule>
  </conditionalFormatting>
  <conditionalFormatting sqref="C10 C12">
    <cfRule type="cellIs" dxfId="30" priority="1" stopIfTrue="1" operator="lessThan">
      <formula>0</formula>
    </cfRule>
  </conditionalFormatting>
  <pageMargins left="0.70866141732283472" right="0.70866141732283472" top="0.74803149606299213" bottom="0.74803149606299213" header="0.31496062992125984" footer="0.31496062992125984"/>
  <pageSetup paperSize="9" scale="86" fitToHeight="7" orientation="landscape" r:id="rId1"/>
  <rowBreaks count="2" manualBreakCount="2">
    <brk id="7" max="3" man="1"/>
    <brk id="12"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F24F-64ED-437C-8F11-7EA95FA50CD7}">
  <sheetPr codeName="Sheet3">
    <pageSetUpPr fitToPage="1"/>
  </sheetPr>
  <dimension ref="A1:H32"/>
  <sheetViews>
    <sheetView showGridLines="0" zoomScaleNormal="100" workbookViewId="0">
      <selection activeCell="E2" sqref="E2"/>
    </sheetView>
  </sheetViews>
  <sheetFormatPr defaultColWidth="8.58203125" defaultRowHeight="14.5"/>
  <cols>
    <col min="1" max="1" width="6.33203125" style="27" customWidth="1"/>
    <col min="2" max="2" width="5.1640625" style="341" customWidth="1"/>
    <col min="3" max="3" width="13.4140625" style="27" customWidth="1"/>
    <col min="4" max="4" width="78.58203125" style="27" customWidth="1"/>
    <col min="5" max="16384" width="8.58203125" style="27"/>
  </cols>
  <sheetData>
    <row r="1" spans="1:8" s="206" customFormat="1" ht="20.5" customHeight="1">
      <c r="A1" s="597" t="s">
        <v>2282</v>
      </c>
      <c r="B1" s="340"/>
      <c r="C1" s="296"/>
      <c r="D1" s="296"/>
      <c r="H1" s="287"/>
    </row>
    <row r="2" spans="1:8" s="288" customFormat="1" ht="12.75" customHeight="1">
      <c r="A2" s="286"/>
      <c r="B2" s="333"/>
      <c r="C2" s="286"/>
      <c r="D2" s="285"/>
      <c r="H2" s="289"/>
    </row>
    <row r="3" spans="1:8" s="288" customFormat="1" ht="12" customHeight="1">
      <c r="A3" s="286"/>
      <c r="B3" s="333"/>
      <c r="C3" s="286"/>
      <c r="D3" s="978"/>
      <c r="H3" s="289"/>
    </row>
    <row r="4" spans="1:8" s="288" customFormat="1" ht="35" customHeight="1">
      <c r="A4" s="879" t="s">
        <v>1811</v>
      </c>
      <c r="B4" s="879" t="s">
        <v>2631</v>
      </c>
      <c r="C4" s="1017"/>
      <c r="D4" s="1019" t="s">
        <v>1989</v>
      </c>
      <c r="H4" s="289"/>
    </row>
    <row r="5" spans="1:8" s="288" customFormat="1" ht="301.5" customHeight="1">
      <c r="A5" s="169" t="s">
        <v>2042</v>
      </c>
      <c r="B5" s="1155" t="s">
        <v>2043</v>
      </c>
      <c r="C5" s="169" t="s">
        <v>2041</v>
      </c>
      <c r="D5" s="885" t="s">
        <v>1793</v>
      </c>
      <c r="E5" s="291"/>
      <c r="F5" s="291"/>
      <c r="H5" s="289"/>
    </row>
    <row r="6" spans="1:8" s="288" customFormat="1" ht="272.5" customHeight="1">
      <c r="A6" s="1074"/>
      <c r="B6" s="1056"/>
      <c r="C6" s="1074"/>
      <c r="D6" s="401" t="s">
        <v>2823</v>
      </c>
      <c r="E6" s="291"/>
      <c r="F6" s="291"/>
      <c r="H6" s="289"/>
    </row>
    <row r="7" spans="1:8" s="288" customFormat="1" ht="184" customHeight="1">
      <c r="A7" s="1074"/>
      <c r="B7" s="1056"/>
      <c r="C7" s="1074"/>
      <c r="D7" s="1198" t="s">
        <v>2750</v>
      </c>
      <c r="E7" s="291"/>
      <c r="F7" s="291"/>
      <c r="H7" s="289"/>
    </row>
    <row r="8" spans="1:8" s="288" customFormat="1" ht="216.5" customHeight="1">
      <c r="A8" s="1074"/>
      <c r="B8" s="1056"/>
      <c r="C8" s="1074"/>
      <c r="D8" s="1198" t="s">
        <v>1794</v>
      </c>
      <c r="E8" s="291"/>
      <c r="F8" s="291"/>
      <c r="H8" s="289"/>
    </row>
    <row r="9" spans="1:8" s="288" customFormat="1" ht="202" customHeight="1">
      <c r="A9" s="763"/>
      <c r="B9" s="961"/>
      <c r="C9" s="1074"/>
      <c r="D9" s="1198" t="s">
        <v>2751</v>
      </c>
      <c r="E9" s="291"/>
      <c r="F9" s="291"/>
      <c r="H9" s="289"/>
    </row>
    <row r="10" spans="1:8" s="288" customFormat="1" ht="203.5" customHeight="1">
      <c r="A10" s="763"/>
      <c r="B10" s="1056"/>
      <c r="C10" s="1074"/>
      <c r="D10" s="1198" t="s">
        <v>2752</v>
      </c>
      <c r="E10" s="291"/>
      <c r="F10" s="291"/>
      <c r="H10" s="289"/>
    </row>
    <row r="11" spans="1:8" s="288" customFormat="1" ht="300" customHeight="1">
      <c r="A11" s="763"/>
      <c r="B11" s="1056"/>
      <c r="C11" s="1074"/>
      <c r="D11" s="1198" t="s">
        <v>2753</v>
      </c>
      <c r="E11" s="291"/>
      <c r="F11" s="291"/>
      <c r="H11" s="289"/>
    </row>
    <row r="12" spans="1:8" s="288" customFormat="1" ht="188" customHeight="1">
      <c r="A12" s="763"/>
      <c r="B12" s="1056"/>
      <c r="C12" s="1074"/>
      <c r="D12" s="1198" t="s">
        <v>2754</v>
      </c>
      <c r="E12" s="291"/>
      <c r="F12" s="291"/>
      <c r="H12" s="289"/>
    </row>
    <row r="13" spans="1:8" s="288" customFormat="1" ht="248" customHeight="1">
      <c r="A13" s="763"/>
      <c r="B13" s="1056"/>
      <c r="C13" s="1074"/>
      <c r="D13" s="1198" t="s">
        <v>2755</v>
      </c>
      <c r="E13" s="291"/>
      <c r="F13" s="291"/>
      <c r="H13" s="289"/>
    </row>
    <row r="14" spans="1:8" s="288" customFormat="1" ht="237" customHeight="1">
      <c r="A14" s="763"/>
      <c r="B14" s="1056"/>
      <c r="C14" s="1074"/>
      <c r="D14" s="1198" t="s">
        <v>1795</v>
      </c>
      <c r="E14" s="290"/>
      <c r="F14" s="290"/>
      <c r="H14" s="289"/>
    </row>
    <row r="15" spans="1:8" s="288" customFormat="1" ht="183" customHeight="1">
      <c r="A15" s="763"/>
      <c r="B15" s="1056"/>
      <c r="C15" s="1074"/>
      <c r="D15" s="1198" t="s">
        <v>1796</v>
      </c>
      <c r="E15" s="290"/>
      <c r="F15" s="290"/>
      <c r="H15" s="289"/>
    </row>
    <row r="16" spans="1:8" s="288" customFormat="1" ht="213" customHeight="1">
      <c r="A16" s="1018"/>
      <c r="B16" s="1055"/>
      <c r="C16" s="1122"/>
      <c r="D16" s="1198" t="s">
        <v>1797</v>
      </c>
      <c r="E16" s="290"/>
      <c r="F16" s="290"/>
      <c r="H16" s="289"/>
    </row>
    <row r="17" spans="1:8" s="288" customFormat="1" ht="139" customHeight="1">
      <c r="A17" s="1172" t="s">
        <v>1846</v>
      </c>
      <c r="B17" s="1172" t="s">
        <v>1498</v>
      </c>
      <c r="C17" s="1173" t="s">
        <v>1790</v>
      </c>
      <c r="D17" s="1121" t="s">
        <v>2678</v>
      </c>
      <c r="E17" s="290"/>
      <c r="F17" s="290"/>
      <c r="H17" s="289"/>
    </row>
    <row r="18" spans="1:8" s="292" customFormat="1" ht="295.5" customHeight="1">
      <c r="A18" s="1172" t="s">
        <v>1847</v>
      </c>
      <c r="B18" s="1172" t="s">
        <v>1522</v>
      </c>
      <c r="C18" s="1173" t="s">
        <v>1791</v>
      </c>
      <c r="D18" s="1198" t="s">
        <v>2646</v>
      </c>
    </row>
    <row r="19" spans="1:8" s="977" customFormat="1" ht="315" customHeight="1">
      <c r="A19" s="1246" t="s">
        <v>1848</v>
      </c>
      <c r="B19" s="1246" t="s">
        <v>1524</v>
      </c>
      <c r="C19" s="1245" t="s">
        <v>1792</v>
      </c>
      <c r="D19" s="1244" t="s">
        <v>2647</v>
      </c>
    </row>
    <row r="20" spans="1:8" s="977" customFormat="1" ht="270.5" customHeight="1">
      <c r="A20" s="1246"/>
      <c r="B20" s="1246"/>
      <c r="C20" s="1245"/>
      <c r="D20" s="1244"/>
    </row>
    <row r="21" spans="1:8" s="292" customFormat="1">
      <c r="A21" s="880"/>
      <c r="B21" s="881"/>
      <c r="C21" s="880"/>
      <c r="D21" s="882"/>
    </row>
    <row r="22" spans="1:8" s="292" customFormat="1">
      <c r="A22" s="883"/>
      <c r="B22" s="884"/>
      <c r="C22" s="883"/>
      <c r="D22" s="883"/>
    </row>
    <row r="23" spans="1:8" s="292" customFormat="1">
      <c r="A23" s="883"/>
      <c r="B23" s="884"/>
      <c r="C23" s="883"/>
      <c r="D23" s="883"/>
    </row>
    <row r="24" spans="1:8">
      <c r="D24" s="206"/>
    </row>
    <row r="25" spans="1:8">
      <c r="D25" s="206"/>
    </row>
    <row r="26" spans="1:8">
      <c r="D26" s="206"/>
    </row>
    <row r="27" spans="1:8">
      <c r="D27" s="206"/>
    </row>
    <row r="28" spans="1:8">
      <c r="D28" s="212"/>
    </row>
    <row r="29" spans="1:8">
      <c r="D29" s="223"/>
    </row>
    <row r="30" spans="1:8" ht="48.65" customHeight="1">
      <c r="D30" s="294"/>
    </row>
    <row r="31" spans="1:8">
      <c r="D31" s="223"/>
    </row>
    <row r="32" spans="1:8" ht="24" customHeight="1">
      <c r="D32" s="294"/>
    </row>
  </sheetData>
  <mergeCells count="4">
    <mergeCell ref="D19:D20"/>
    <mergeCell ref="C19:C20"/>
    <mergeCell ref="B19:B20"/>
    <mergeCell ref="A19:A20"/>
  </mergeCells>
  <conditionalFormatting sqref="C5">
    <cfRule type="cellIs" dxfId="29" priority="3" stopIfTrue="1" operator="lessThan">
      <formula>0</formula>
    </cfRule>
  </conditionalFormatting>
  <conditionalFormatting sqref="C17">
    <cfRule type="cellIs" dxfId="28" priority="2" stopIfTrue="1" operator="lessThan">
      <formula>0</formula>
    </cfRule>
  </conditionalFormatting>
  <conditionalFormatting sqref="C18:C19">
    <cfRule type="cellIs" dxfId="27" priority="1" stopIfTrue="1" operator="lessThan">
      <formula>0</formula>
    </cfRule>
  </conditionalFormatting>
  <pageMargins left="0.70866141732283472" right="0.70866141732283472" top="0.74803149606299213" bottom="0.74803149606299213" header="0.31496062992125984" footer="0.31496062992125984"/>
  <pageSetup paperSize="9" scale="76" fitToHeight="0" orientation="portrait" r:id="rId1"/>
  <rowBreaks count="4" manualBreakCount="4">
    <brk id="6" max="3" man="1"/>
    <brk id="9" max="3" man="1"/>
    <brk id="16" max="3" man="1"/>
    <brk id="18"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8724-0B36-4D5A-8B93-F8966B95F5FE}">
  <sheetPr codeName="Taul5">
    <pageSetUpPr fitToPage="1"/>
  </sheetPr>
  <dimension ref="A1:D31"/>
  <sheetViews>
    <sheetView showGridLines="0" zoomScaleNormal="100" workbookViewId="0">
      <selection activeCell="E1" sqref="E1"/>
    </sheetView>
  </sheetViews>
  <sheetFormatPr defaultColWidth="8.58203125" defaultRowHeight="13"/>
  <cols>
    <col min="1" max="1" width="70.9140625" style="343" customWidth="1"/>
    <col min="2" max="4" width="9.4140625" style="343" customWidth="1"/>
    <col min="5" max="16384" width="8.58203125" style="343"/>
  </cols>
  <sheetData>
    <row r="1" spans="1:4" ht="18.5">
      <c r="A1" s="906" t="s">
        <v>2280</v>
      </c>
      <c r="B1" s="1010"/>
      <c r="C1" s="1010"/>
      <c r="D1" s="1010"/>
    </row>
    <row r="2" spans="1:4">
      <c r="A2" s="342"/>
      <c r="B2" s="1010"/>
      <c r="C2" s="1010"/>
      <c r="D2" s="1010"/>
    </row>
    <row r="3" spans="1:4">
      <c r="A3" s="342"/>
      <c r="B3" s="1010"/>
      <c r="C3" s="1010"/>
      <c r="D3" s="1010"/>
    </row>
    <row r="4" spans="1:4" ht="52.5" customHeight="1">
      <c r="A4" s="1247" t="s">
        <v>2009</v>
      </c>
      <c r="B4" s="1247"/>
      <c r="C4" s="1247"/>
      <c r="D4" s="1247"/>
    </row>
    <row r="5" spans="1:4">
      <c r="A5" s="851"/>
      <c r="B5" s="1011"/>
      <c r="C5" s="1011"/>
      <c r="D5" s="1011"/>
    </row>
    <row r="6" spans="1:4" ht="76.5" customHeight="1">
      <c r="A6" s="1247" t="s">
        <v>2676</v>
      </c>
      <c r="B6" s="1247"/>
      <c r="C6" s="1247"/>
      <c r="D6" s="1247"/>
    </row>
    <row r="7" spans="1:4">
      <c r="A7" s="851"/>
      <c r="B7" s="1011"/>
      <c r="C7" s="1011"/>
      <c r="D7" s="1011"/>
    </row>
    <row r="8" spans="1:4" ht="105.5" customHeight="1">
      <c r="A8" s="1247" t="s">
        <v>2677</v>
      </c>
      <c r="B8" s="1247"/>
      <c r="C8" s="1247"/>
      <c r="D8" s="1247"/>
    </row>
    <row r="9" spans="1:4" ht="107" customHeight="1">
      <c r="A9" s="1247" t="s">
        <v>2011</v>
      </c>
      <c r="B9" s="1247"/>
      <c r="C9" s="1247"/>
      <c r="D9" s="1247"/>
    </row>
    <row r="10" spans="1:4" ht="99" customHeight="1">
      <c r="A10" s="1247" t="s">
        <v>2010</v>
      </c>
      <c r="B10" s="1247"/>
      <c r="C10" s="1247"/>
      <c r="D10" s="1247"/>
    </row>
    <row r="11" spans="1:4">
      <c r="A11" s="296"/>
      <c r="B11" s="1010"/>
      <c r="C11" s="1010"/>
      <c r="D11" s="1010"/>
    </row>
    <row r="12" spans="1:4">
      <c r="A12" s="1021" t="s">
        <v>2659</v>
      </c>
      <c r="B12" s="478" t="s">
        <v>2003</v>
      </c>
      <c r="C12" s="478" t="s">
        <v>94</v>
      </c>
      <c r="D12" s="478" t="s">
        <v>2660</v>
      </c>
    </row>
    <row r="13" spans="1:4">
      <c r="A13" s="1012" t="s">
        <v>2661</v>
      </c>
      <c r="B13" s="1013"/>
      <c r="C13" s="1013"/>
      <c r="D13" s="1013"/>
    </row>
    <row r="14" spans="1:4">
      <c r="A14" s="996" t="s">
        <v>2662</v>
      </c>
      <c r="B14" s="997">
        <v>0.192</v>
      </c>
      <c r="C14" s="997">
        <v>0.17399999999999999</v>
      </c>
      <c r="D14" s="998">
        <v>0.14299999999999999</v>
      </c>
    </row>
    <row r="15" spans="1:4">
      <c r="A15" s="996" t="s">
        <v>2663</v>
      </c>
      <c r="B15" s="999">
        <v>1.44</v>
      </c>
      <c r="C15" s="999">
        <v>1.37</v>
      </c>
      <c r="D15" s="1000">
        <v>1.1000000000000001</v>
      </c>
    </row>
    <row r="16" spans="1:4">
      <c r="A16" s="996" t="s">
        <v>2664</v>
      </c>
      <c r="B16" s="997">
        <v>5.0999999999999997E-2</v>
      </c>
      <c r="C16" s="997">
        <v>5.6000000000000001E-2</v>
      </c>
      <c r="D16" s="1001">
        <v>0.1</v>
      </c>
    </row>
    <row r="17" spans="1:4">
      <c r="A17" s="996" t="s">
        <v>2665</v>
      </c>
      <c r="B17" s="999">
        <v>1.99</v>
      </c>
      <c r="C17" s="999">
        <v>2.17</v>
      </c>
      <c r="D17" s="1001">
        <v>1.2</v>
      </c>
    </row>
    <row r="18" spans="1:4">
      <c r="A18" s="996" t="s">
        <v>2666</v>
      </c>
      <c r="B18" s="999">
        <v>1.3</v>
      </c>
      <c r="C18" s="999">
        <v>1.28</v>
      </c>
      <c r="D18" s="1001">
        <v>1.1000000000000001</v>
      </c>
    </row>
    <row r="19" spans="1:4">
      <c r="A19" s="421" t="s">
        <v>2667</v>
      </c>
      <c r="B19" s="196"/>
      <c r="C19" s="196"/>
      <c r="D19" s="196"/>
    </row>
    <row r="20" spans="1:4">
      <c r="A20" s="996" t="s">
        <v>2668</v>
      </c>
      <c r="B20" s="1002">
        <v>5.47</v>
      </c>
      <c r="C20" s="1002">
        <v>5.79</v>
      </c>
      <c r="D20" s="1003">
        <v>50</v>
      </c>
    </row>
    <row r="21" spans="1:4">
      <c r="A21" s="421" t="s">
        <v>2669</v>
      </c>
      <c r="B21" s="196"/>
      <c r="C21" s="196"/>
      <c r="D21" s="1004"/>
    </row>
    <row r="22" spans="1:4">
      <c r="A22" s="996" t="s">
        <v>2667</v>
      </c>
      <c r="B22" s="1005">
        <v>0.32250000000000001</v>
      </c>
      <c r="C22" s="1005">
        <v>0.3649</v>
      </c>
      <c r="D22" s="1006">
        <v>0.7</v>
      </c>
    </row>
    <row r="23" spans="1:4">
      <c r="A23" s="996" t="s">
        <v>2670</v>
      </c>
      <c r="B23" s="1005">
        <v>0.24779999999999999</v>
      </c>
      <c r="C23" s="1005">
        <v>0.28660000000000002</v>
      </c>
      <c r="D23" s="1007">
        <v>0.495</v>
      </c>
    </row>
    <row r="24" spans="1:4">
      <c r="A24" s="1008" t="s">
        <v>2671</v>
      </c>
      <c r="B24" s="1005">
        <v>0.114</v>
      </c>
      <c r="C24" s="1005">
        <v>0.14180000000000001</v>
      </c>
      <c r="D24" s="1007">
        <v>0.22</v>
      </c>
    </row>
    <row r="25" spans="1:4">
      <c r="A25" s="1008" t="s">
        <v>2672</v>
      </c>
      <c r="B25" s="1005">
        <v>0.1091</v>
      </c>
      <c r="C25" s="1005">
        <v>0.1202</v>
      </c>
      <c r="D25" s="1007">
        <v>0.22500000000000001</v>
      </c>
    </row>
    <row r="26" spans="1:4">
      <c r="A26" s="1008" t="s">
        <v>2673</v>
      </c>
      <c r="B26" s="1005">
        <v>2.0400000000000001E-2</v>
      </c>
      <c r="C26" s="1005">
        <v>2.1100000000000001E-2</v>
      </c>
      <c r="D26" s="998">
        <v>0.04</v>
      </c>
    </row>
    <row r="27" spans="1:4">
      <c r="A27" s="1008" t="s">
        <v>2674</v>
      </c>
      <c r="B27" s="1005">
        <v>4.3E-3</v>
      </c>
      <c r="C27" s="1005">
        <v>3.5000000000000001E-3</v>
      </c>
      <c r="D27" s="998">
        <v>0.01</v>
      </c>
    </row>
    <row r="28" spans="1:4">
      <c r="A28" s="1009" t="s">
        <v>1206</v>
      </c>
      <c r="B28" s="1005">
        <v>6.2799999999999995E-2</v>
      </c>
      <c r="C28" s="1005">
        <v>6.6299999999999998E-2</v>
      </c>
      <c r="D28" s="998">
        <v>0.12</v>
      </c>
    </row>
    <row r="29" spans="1:4">
      <c r="A29" s="1009" t="s">
        <v>2675</v>
      </c>
      <c r="B29" s="1005">
        <v>3.5200000000000002E-2</v>
      </c>
      <c r="C29" s="1005">
        <v>3.7600000000000001E-2</v>
      </c>
      <c r="D29" s="998">
        <v>7.0000000000000007E-2</v>
      </c>
    </row>
    <row r="30" spans="1:4">
      <c r="A30" s="1009" t="s">
        <v>391</v>
      </c>
      <c r="B30" s="1005">
        <v>6.7999999999999996E-3</v>
      </c>
      <c r="C30" s="1005">
        <v>7.7999999999999996E-3</v>
      </c>
      <c r="D30" s="998">
        <v>1.4999999999999999E-2</v>
      </c>
    </row>
    <row r="31" spans="1:4">
      <c r="A31" s="1010"/>
      <c r="B31" s="1010"/>
      <c r="C31" s="1010"/>
      <c r="D31" s="1010"/>
    </row>
  </sheetData>
  <mergeCells count="5">
    <mergeCell ref="A4:D4"/>
    <mergeCell ref="A6:D6"/>
    <mergeCell ref="A8:D8"/>
    <mergeCell ref="A9:D9"/>
    <mergeCell ref="A10:D10"/>
  </mergeCells>
  <pageMargins left="0.7" right="0.7" top="0.75" bottom="0.75" header="0.3" footer="0.3"/>
  <pageSetup paperSize="9" scale="79"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35C2-F422-439D-A196-1ECAFE0238E8}">
  <sheetPr codeName="Sheet10">
    <tabColor theme="4"/>
  </sheetPr>
  <dimension ref="A1:G22"/>
  <sheetViews>
    <sheetView showGridLines="0" zoomScaleNormal="100" workbookViewId="0">
      <selection activeCell="B40" sqref="B40"/>
    </sheetView>
  </sheetViews>
  <sheetFormatPr defaultColWidth="8.58203125" defaultRowHeight="14.5"/>
  <cols>
    <col min="1" max="1" width="8.58203125" style="5"/>
    <col min="2" max="2" width="76.9140625" style="5" customWidth="1"/>
    <col min="3" max="16384" width="8.58203125" style="5"/>
  </cols>
  <sheetData>
    <row r="1" spans="1:7" ht="21">
      <c r="A1" s="303">
        <v>3</v>
      </c>
      <c r="B1" s="303" t="s">
        <v>10</v>
      </c>
    </row>
    <row r="2" spans="1:7" ht="21">
      <c r="A2" s="43"/>
      <c r="B2" s="40"/>
      <c r="C2" s="42"/>
      <c r="D2" s="42"/>
      <c r="E2" s="42"/>
      <c r="F2" s="42"/>
      <c r="G2" s="42"/>
    </row>
    <row r="3" spans="1:7" ht="17.25" customHeight="1">
      <c r="A3" s="191" t="s">
        <v>27</v>
      </c>
      <c r="B3" s="192" t="s">
        <v>15</v>
      </c>
      <c r="C3" s="42"/>
      <c r="D3" s="42"/>
      <c r="E3" s="33"/>
    </row>
    <row r="4" spans="1:7" ht="17.25" customHeight="1">
      <c r="A4" s="191" t="s">
        <v>29</v>
      </c>
      <c r="B4" s="192" t="s">
        <v>16</v>
      </c>
      <c r="C4" s="42"/>
      <c r="D4" s="42"/>
      <c r="E4" s="33"/>
    </row>
    <row r="5" spans="1:7" ht="17.25" customHeight="1">
      <c r="A5" s="191" t="s">
        <v>31</v>
      </c>
      <c r="B5" s="1071" t="s">
        <v>2027</v>
      </c>
      <c r="C5" s="42"/>
      <c r="D5" s="42"/>
      <c r="E5" s="33"/>
    </row>
    <row r="6" spans="1:7" ht="17.25" customHeight="1">
      <c r="A6" s="191" t="s">
        <v>33</v>
      </c>
      <c r="B6" s="192" t="s">
        <v>17</v>
      </c>
      <c r="C6" s="42"/>
      <c r="D6" s="42"/>
      <c r="E6" s="33"/>
    </row>
    <row r="7" spans="1:7" ht="17.25" customHeight="1">
      <c r="A7" s="191" t="s">
        <v>34</v>
      </c>
      <c r="B7" s="192" t="s">
        <v>2030</v>
      </c>
      <c r="C7" s="42"/>
      <c r="D7" s="42"/>
      <c r="E7" s="33"/>
    </row>
    <row r="8" spans="1:7" ht="17.25" customHeight="1">
      <c r="A8" s="191" t="s">
        <v>36</v>
      </c>
      <c r="B8" s="192" t="s">
        <v>18</v>
      </c>
      <c r="C8" s="42"/>
      <c r="D8" s="42"/>
      <c r="E8" s="33"/>
    </row>
    <row r="9" spans="1:7" ht="17.25" customHeight="1">
      <c r="A9" s="191" t="s">
        <v>38</v>
      </c>
      <c r="B9" s="192" t="s">
        <v>19</v>
      </c>
      <c r="C9" s="42"/>
      <c r="D9" s="42"/>
      <c r="E9" s="33"/>
    </row>
    <row r="10" spans="1:7" ht="17.25" customHeight="1">
      <c r="A10" s="191" t="s">
        <v>2161</v>
      </c>
      <c r="B10" s="192" t="s">
        <v>20</v>
      </c>
      <c r="C10" s="42"/>
      <c r="D10" s="42"/>
      <c r="E10" s="33"/>
    </row>
    <row r="11" spans="1:7" ht="17.25" customHeight="1">
      <c r="A11" s="191" t="s">
        <v>2162</v>
      </c>
      <c r="B11" s="192" t="s">
        <v>21</v>
      </c>
      <c r="C11" s="42"/>
      <c r="D11" s="42"/>
      <c r="E11" s="33"/>
    </row>
    <row r="12" spans="1:7" ht="17.25" customHeight="1">
      <c r="A12" s="191" t="s">
        <v>2163</v>
      </c>
      <c r="B12" s="192" t="s">
        <v>22</v>
      </c>
      <c r="C12" s="42"/>
      <c r="D12" s="42"/>
      <c r="E12" s="33"/>
    </row>
    <row r="13" spans="1:7" ht="17.25" customHeight="1">
      <c r="A13" s="191" t="s">
        <v>2164</v>
      </c>
      <c r="B13" s="192" t="s">
        <v>23</v>
      </c>
      <c r="C13" s="42"/>
      <c r="D13" s="42"/>
      <c r="E13" s="33"/>
    </row>
    <row r="14" spans="1:7" ht="17.25" customHeight="1">
      <c r="A14" s="191" t="s">
        <v>2165</v>
      </c>
      <c r="B14" s="192" t="s">
        <v>24</v>
      </c>
      <c r="C14" s="42"/>
      <c r="D14" s="42"/>
      <c r="E14" s="33"/>
    </row>
    <row r="15" spans="1:7" ht="17.25" customHeight="1">
      <c r="A15" s="191" t="s">
        <v>2166</v>
      </c>
      <c r="B15" s="192" t="s">
        <v>25</v>
      </c>
      <c r="C15" s="42"/>
      <c r="D15" s="42"/>
      <c r="E15" s="33"/>
    </row>
    <row r="16" spans="1:7" ht="17.25" customHeight="1">
      <c r="A16" s="191" t="s">
        <v>2167</v>
      </c>
      <c r="B16" s="192" t="s">
        <v>2028</v>
      </c>
      <c r="C16" s="42"/>
      <c r="D16" s="42"/>
      <c r="E16" s="33"/>
    </row>
    <row r="17" spans="1:5" ht="17.25" customHeight="1">
      <c r="A17" s="191" t="s">
        <v>2168</v>
      </c>
      <c r="B17" s="192" t="s">
        <v>2029</v>
      </c>
      <c r="C17" s="42"/>
      <c r="D17" s="42"/>
      <c r="E17" s="33"/>
    </row>
    <row r="18" spans="1:5" ht="17.25" customHeight="1">
      <c r="A18" s="191"/>
      <c r="B18" s="192"/>
      <c r="C18" s="42"/>
      <c r="D18" s="42"/>
      <c r="E18" s="33"/>
    </row>
    <row r="19" spans="1:5" ht="17.25" customHeight="1"/>
    <row r="20" spans="1:5" ht="17.25" customHeight="1"/>
    <row r="21" spans="1:5" ht="17.25" customHeight="1"/>
    <row r="22" spans="1:5" ht="17.25" customHeight="1"/>
  </sheetData>
  <phoneticPr fontId="12" type="noConversion"/>
  <hyperlinks>
    <hyperlink ref="B3" location="'Table 3.1'!A1" display="Standardised approach (EU CR5)" xr:uid="{DD7F5C77-CD73-4A6D-9496-F74602EEFC91}"/>
    <hyperlink ref="B4" location="'Table 3.2'!A1" display="Standardised approach – Credit risk exposure and CRM effects (EU CR4)" xr:uid="{D6C8961E-4703-4456-A0D2-146CA8EBCEC1}"/>
    <hyperlink ref="B6" location="'Table 3.4'!A1" display="CRM techniques overview:  Disclosure of the use of credit risk mitigation techniques (EU CR3)" xr:uid="{081D8074-3E56-4F14-A2BD-D8CE703F5232}"/>
    <hyperlink ref="B8" location="'Table 3.6'!A1" display="Maturity of exposures (EU CR1-A)" xr:uid="{4483AF11-9B29-4AF6-A7AB-7C76B1DDB8ED}"/>
    <hyperlink ref="B9" location="'Table 3.7'!A1" display="Performing and non-performing exposures and related provisions (EU CR1)" xr:uid="{00BF4FCA-A47B-4F19-B79F-BCA333B28E36}"/>
    <hyperlink ref="B10" location="'Table 3.8'!A1" display="Changes in the stock of non-performing loans and advances (EU CR2)" xr:uid="{71CC2B6C-DB1B-4F69-9C92-CCB6AA2081AB}"/>
    <hyperlink ref="B11" location="'Table 3.9'!A1" display="Credit quality of forborne exposures (EU CQ1)" xr:uid="{0DDA8076-3F28-4FFF-A451-A822D9A8FA3E}"/>
    <hyperlink ref="B12" location="'Table 3.10'!A1" display="Quality of non-performing exposures by geography (EU CQ4)" xr:uid="{BB7A0992-E540-4082-AEAC-B594D5D172D9}"/>
    <hyperlink ref="B13" location="'Table 3.11'!A1" display="Credit quality of loans and advances to non-financial corporations by industry (EU CQ5)" xr:uid="{18E8029A-9B74-4105-BA37-0EAD43253153}"/>
    <hyperlink ref="B14" location="'Table 3.12'!A1" display="Collateral obtained by taking possession and execution processes (EU CQ7)" xr:uid="{BD28409D-3AF9-4E1F-A2F6-264F02357B2B}"/>
    <hyperlink ref="B15" location="'Table 3.13'!A1" display="Credit quality of performing and non-performing exposures by past due days (EU CQ3)" xr:uid="{CC7D0EBB-A908-4CDA-827F-26D027E86FC2}"/>
    <hyperlink ref="B7" location="'Table 3.5'!A1" display="Qualitative disclosure requirements related to CRM techniques (EU CRC)" xr:uid="{9480BB9C-F576-4BA1-B49B-E4E5C549946B}"/>
    <hyperlink ref="B16" location="'Table 3.14'!A1" display="General qualitative information about credit risk (EU CRA)" xr:uid="{DF1D8DBD-01AD-4229-B788-0C79DED32364}"/>
    <hyperlink ref="B17" location="'Table 3.15'!A1" display="Additional disclosure related to the credit quality of assets (EU CRB)" xr:uid="{B250557E-D64E-4A4F-AFB1-1B7B87178B7A}"/>
    <hyperlink ref="B5" location="'Table 3.3'!A1" display="Qualitative disclosure requirements related to standardised model (EU CRD)" xr:uid="{9F763A70-42BC-4C1A-A2F5-183DF6C1210B}"/>
  </hyperlinks>
  <pageMargins left="0.7" right="0.7" top="0.75" bottom="0.75" header="0.3" footer="0.3"/>
  <pageSetup paperSize="9" scale="85" orientation="landscape"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0D0-69E3-4CB8-B2E8-107035407A50}">
  <sheetPr codeName="Taul6"/>
  <dimension ref="A1:S53"/>
  <sheetViews>
    <sheetView showGridLines="0" zoomScaleNormal="100" workbookViewId="0">
      <selection activeCell="T1" sqref="T1"/>
    </sheetView>
  </sheetViews>
  <sheetFormatPr defaultColWidth="8.58203125" defaultRowHeight="14.5"/>
  <cols>
    <col min="1" max="1" width="3.5" style="5" customWidth="1"/>
    <col min="2" max="2" width="51.08203125" style="5" customWidth="1"/>
    <col min="3" max="4" width="6.08203125" style="5" customWidth="1"/>
    <col min="5" max="5" width="6.08203125" style="5" hidden="1" customWidth="1"/>
    <col min="6" max="6" width="6.08203125" style="22" customWidth="1"/>
    <col min="7" max="9" width="6.08203125" style="5" customWidth="1"/>
    <col min="10" max="10" width="6.08203125" style="5" hidden="1" customWidth="1"/>
    <col min="11" max="14" width="6.08203125" style="5" customWidth="1"/>
    <col min="15" max="15" width="6.08203125" style="5" hidden="1" customWidth="1"/>
    <col min="16" max="18" width="6.08203125" style="5" customWidth="1"/>
    <col min="19" max="19" width="7.25" style="5" customWidth="1"/>
    <col min="20" max="16384" width="8.58203125" style="5"/>
  </cols>
  <sheetData>
    <row r="1" spans="1:19" ht="18.5">
      <c r="A1" s="306" t="s">
        <v>2210</v>
      </c>
      <c r="B1" s="7"/>
      <c r="C1" s="7"/>
      <c r="D1" s="7"/>
      <c r="E1" s="298"/>
      <c r="F1" s="301"/>
      <c r="G1" s="298"/>
      <c r="H1" s="298"/>
      <c r="I1" s="298"/>
      <c r="J1" s="298"/>
      <c r="K1" s="298"/>
      <c r="L1" s="7"/>
      <c r="M1" s="7"/>
      <c r="N1" s="7"/>
      <c r="O1" s="7"/>
      <c r="P1" s="7"/>
      <c r="Q1" s="7"/>
      <c r="R1" s="7"/>
      <c r="S1" s="7"/>
    </row>
    <row r="2" spans="1:19" ht="18.5">
      <c r="A2" s="7"/>
      <c r="B2" s="85"/>
      <c r="C2" s="7"/>
      <c r="D2" s="7"/>
      <c r="E2" s="298"/>
      <c r="F2" s="301"/>
      <c r="G2" s="298"/>
      <c r="H2" s="298"/>
      <c r="I2" s="298"/>
      <c r="J2" s="298"/>
      <c r="K2" s="298"/>
      <c r="L2" s="7"/>
      <c r="M2" s="7"/>
      <c r="N2" s="7"/>
      <c r="O2" s="7"/>
      <c r="P2" s="7"/>
      <c r="Q2" s="7"/>
      <c r="R2" s="7"/>
      <c r="S2" s="7"/>
    </row>
    <row r="3" spans="1:19">
      <c r="A3" s="7"/>
      <c r="B3" s="7"/>
      <c r="C3" s="7"/>
      <c r="D3" s="7"/>
      <c r="E3" s="7"/>
      <c r="F3" s="113"/>
      <c r="G3" s="7"/>
      <c r="H3" s="7"/>
      <c r="I3" s="7"/>
      <c r="J3" s="7"/>
      <c r="K3" s="7"/>
      <c r="L3" s="7"/>
      <c r="M3" s="7"/>
      <c r="N3" s="7"/>
      <c r="O3" s="7"/>
      <c r="P3" s="7"/>
      <c r="Q3" s="7"/>
      <c r="R3" s="7"/>
      <c r="S3" s="7"/>
    </row>
    <row r="4" spans="1:19">
      <c r="A4" s="82" t="s">
        <v>2045</v>
      </c>
      <c r="B4" s="82"/>
      <c r="C4" s="4"/>
      <c r="D4" s="4"/>
      <c r="E4" s="4"/>
      <c r="F4" s="4"/>
      <c r="G4" s="4"/>
      <c r="H4" s="4"/>
      <c r="I4" s="4"/>
      <c r="J4" s="4"/>
      <c r="K4" s="4"/>
      <c r="L4" s="4"/>
      <c r="M4" s="4"/>
      <c r="N4" s="4"/>
      <c r="O4" s="4"/>
      <c r="P4" s="4"/>
      <c r="Q4" s="4"/>
      <c r="R4" s="4"/>
      <c r="S4" s="4"/>
    </row>
    <row r="5" spans="1:19" ht="16" customHeight="1">
      <c r="A5" s="1248" t="s">
        <v>258</v>
      </c>
      <c r="B5" s="1249"/>
      <c r="C5" s="1254" t="s">
        <v>253</v>
      </c>
      <c r="D5" s="1255"/>
      <c r="E5" s="1255"/>
      <c r="F5" s="1255"/>
      <c r="G5" s="1255"/>
      <c r="H5" s="1255"/>
      <c r="I5" s="1255"/>
      <c r="J5" s="1255"/>
      <c r="K5" s="1255"/>
      <c r="L5" s="1255"/>
      <c r="M5" s="1255"/>
      <c r="N5" s="1255"/>
      <c r="O5" s="1255"/>
      <c r="P5" s="1255"/>
      <c r="Q5" s="1256"/>
      <c r="R5" s="1257" t="s">
        <v>154</v>
      </c>
      <c r="S5" s="1257" t="s">
        <v>259</v>
      </c>
    </row>
    <row r="6" spans="1:19" ht="16" customHeight="1">
      <c r="A6" s="1250"/>
      <c r="B6" s="1251"/>
      <c r="C6" s="90">
        <v>0</v>
      </c>
      <c r="D6" s="311">
        <v>0.02</v>
      </c>
      <c r="E6" s="90">
        <v>0.04</v>
      </c>
      <c r="F6" s="311">
        <v>0.1</v>
      </c>
      <c r="G6" s="311">
        <v>0.2</v>
      </c>
      <c r="H6" s="311">
        <v>0.35</v>
      </c>
      <c r="I6" s="311">
        <v>0.5</v>
      </c>
      <c r="J6" s="311">
        <v>0.7</v>
      </c>
      <c r="K6" s="311">
        <v>0.75</v>
      </c>
      <c r="L6" s="311">
        <v>1</v>
      </c>
      <c r="M6" s="311">
        <v>1.5</v>
      </c>
      <c r="N6" s="311">
        <v>2.5</v>
      </c>
      <c r="O6" s="311">
        <v>3.7</v>
      </c>
      <c r="P6" s="311">
        <v>12.5</v>
      </c>
      <c r="Q6" s="311" t="s">
        <v>260</v>
      </c>
      <c r="R6" s="1257"/>
      <c r="S6" s="1257"/>
    </row>
    <row r="7" spans="1:19" ht="16" customHeight="1">
      <c r="A7" s="1252"/>
      <c r="B7" s="1253"/>
      <c r="C7" s="93" t="s">
        <v>116</v>
      </c>
      <c r="D7" s="93" t="s">
        <v>117</v>
      </c>
      <c r="E7" s="93" t="s">
        <v>118</v>
      </c>
      <c r="F7" s="93" t="s">
        <v>167</v>
      </c>
      <c r="G7" s="93" t="s">
        <v>168</v>
      </c>
      <c r="H7" s="93" t="s">
        <v>245</v>
      </c>
      <c r="I7" s="93" t="s">
        <v>246</v>
      </c>
      <c r="J7" s="93" t="s">
        <v>247</v>
      </c>
      <c r="K7" s="93" t="s">
        <v>248</v>
      </c>
      <c r="L7" s="93" t="s">
        <v>249</v>
      </c>
      <c r="M7" s="93" t="s">
        <v>250</v>
      </c>
      <c r="N7" s="93" t="s">
        <v>251</v>
      </c>
      <c r="O7" s="93" t="s">
        <v>252</v>
      </c>
      <c r="P7" s="93" t="s">
        <v>261</v>
      </c>
      <c r="Q7" s="93" t="s">
        <v>262</v>
      </c>
      <c r="R7" s="93" t="s">
        <v>263</v>
      </c>
      <c r="S7" s="93" t="s">
        <v>264</v>
      </c>
    </row>
    <row r="8" spans="1:19" ht="16" customHeight="1">
      <c r="A8" s="57">
        <v>1</v>
      </c>
      <c r="B8" s="168" t="s">
        <v>265</v>
      </c>
      <c r="C8" s="679">
        <v>26390.452995598323</v>
      </c>
      <c r="D8" s="419"/>
      <c r="E8" s="419"/>
      <c r="F8" s="419"/>
      <c r="G8" s="679" t="s">
        <v>105</v>
      </c>
      <c r="H8" s="419"/>
      <c r="I8" s="419"/>
      <c r="J8" s="419"/>
      <c r="K8" s="419" t="s">
        <v>105</v>
      </c>
      <c r="L8" s="419" t="s">
        <v>105</v>
      </c>
      <c r="M8" s="419" t="s">
        <v>105</v>
      </c>
      <c r="N8" s="679">
        <v>189.70368563</v>
      </c>
      <c r="O8" s="419"/>
      <c r="P8" s="419"/>
      <c r="Q8" s="412"/>
      <c r="R8" s="417">
        <f>SUM(C8:Q8)</f>
        <v>26580.156681228324</v>
      </c>
      <c r="S8" s="415">
        <v>0</v>
      </c>
    </row>
    <row r="9" spans="1:19" ht="16" customHeight="1">
      <c r="A9" s="57">
        <v>2</v>
      </c>
      <c r="B9" s="361" t="s">
        <v>266</v>
      </c>
      <c r="C9" s="679">
        <v>3947.7026478781559</v>
      </c>
      <c r="D9" s="419"/>
      <c r="E9" s="419"/>
      <c r="F9" s="419"/>
      <c r="G9" s="679">
        <v>97.193139492102574</v>
      </c>
      <c r="H9" s="419"/>
      <c r="I9" s="419"/>
      <c r="J9" s="419"/>
      <c r="K9" s="419" t="s">
        <v>105</v>
      </c>
      <c r="L9" s="419" t="s">
        <v>105</v>
      </c>
      <c r="M9" s="419" t="s">
        <v>105</v>
      </c>
      <c r="N9" s="419"/>
      <c r="O9" s="419"/>
      <c r="P9" s="419"/>
      <c r="Q9" s="412"/>
      <c r="R9" s="417">
        <f t="shared" ref="R9:R23" si="0">SUM(C9:Q9)</f>
        <v>4044.8957873702584</v>
      </c>
      <c r="S9" s="415">
        <v>0</v>
      </c>
    </row>
    <row r="10" spans="1:19" ht="16" customHeight="1">
      <c r="A10" s="57">
        <v>3</v>
      </c>
      <c r="B10" s="361" t="s">
        <v>267</v>
      </c>
      <c r="C10" s="679"/>
      <c r="D10" s="419"/>
      <c r="E10" s="419"/>
      <c r="F10" s="419"/>
      <c r="G10" s="679">
        <v>72.563692579999994</v>
      </c>
      <c r="H10" s="419"/>
      <c r="I10" s="679">
        <v>0.75</v>
      </c>
      <c r="J10" s="419"/>
      <c r="K10" s="419" t="s">
        <v>105</v>
      </c>
      <c r="L10" s="679" t="s">
        <v>105</v>
      </c>
      <c r="M10" s="419" t="s">
        <v>105</v>
      </c>
      <c r="N10" s="419"/>
      <c r="O10" s="419"/>
      <c r="P10" s="419"/>
      <c r="Q10" s="412"/>
      <c r="R10" s="417">
        <f t="shared" si="0"/>
        <v>73.313692579999994</v>
      </c>
      <c r="S10" s="415">
        <v>0</v>
      </c>
    </row>
    <row r="11" spans="1:19" ht="16" customHeight="1">
      <c r="A11" s="57">
        <v>4</v>
      </c>
      <c r="B11" s="361" t="s">
        <v>268</v>
      </c>
      <c r="C11" s="679">
        <v>709.59538371746567</v>
      </c>
      <c r="D11" s="419"/>
      <c r="E11" s="419"/>
      <c r="F11" s="419"/>
      <c r="G11" s="679" t="s">
        <v>105</v>
      </c>
      <c r="H11" s="419"/>
      <c r="I11" s="679"/>
      <c r="J11" s="419"/>
      <c r="K11" s="419" t="s">
        <v>105</v>
      </c>
      <c r="L11" s="679" t="s">
        <v>105</v>
      </c>
      <c r="M11" s="419" t="s">
        <v>105</v>
      </c>
      <c r="N11" s="419"/>
      <c r="O11" s="419"/>
      <c r="P11" s="419"/>
      <c r="Q11" s="412"/>
      <c r="R11" s="417">
        <f t="shared" si="0"/>
        <v>709.59538371746567</v>
      </c>
      <c r="S11" s="415">
        <v>709.59538371879978</v>
      </c>
    </row>
    <row r="12" spans="1:19" ht="16" customHeight="1">
      <c r="A12" s="57">
        <v>5</v>
      </c>
      <c r="B12" s="361" t="s">
        <v>269</v>
      </c>
      <c r="C12" s="679">
        <v>708.21142249000002</v>
      </c>
      <c r="D12" s="419"/>
      <c r="E12" s="419"/>
      <c r="F12" s="419"/>
      <c r="G12" s="679" t="s">
        <v>105</v>
      </c>
      <c r="H12" s="419"/>
      <c r="I12" s="679"/>
      <c r="J12" s="419"/>
      <c r="K12" s="419" t="s">
        <v>105</v>
      </c>
      <c r="L12" s="679" t="s">
        <v>105</v>
      </c>
      <c r="M12" s="419" t="s">
        <v>105</v>
      </c>
      <c r="N12" s="419"/>
      <c r="O12" s="419"/>
      <c r="P12" s="419"/>
      <c r="Q12" s="412"/>
      <c r="R12" s="417">
        <f t="shared" si="0"/>
        <v>708.21142249000002</v>
      </c>
      <c r="S12" s="415">
        <v>708.21142249000025</v>
      </c>
    </row>
    <row r="13" spans="1:19" ht="16" customHeight="1">
      <c r="A13" s="57">
        <v>6</v>
      </c>
      <c r="B13" s="361" t="s">
        <v>270</v>
      </c>
      <c r="C13" s="679">
        <v>123.48744777</v>
      </c>
      <c r="D13" s="419"/>
      <c r="E13" s="419"/>
      <c r="F13" s="419"/>
      <c r="G13" s="679">
        <v>761.81893636722555</v>
      </c>
      <c r="H13" s="419"/>
      <c r="I13" s="679">
        <v>344.53222827000002</v>
      </c>
      <c r="J13" s="419"/>
      <c r="K13" s="419" t="s">
        <v>105</v>
      </c>
      <c r="L13" s="679">
        <v>44.704108850000004</v>
      </c>
      <c r="M13" s="679">
        <v>9.7529500000000015E-3</v>
      </c>
      <c r="N13" s="419"/>
      <c r="O13" s="419"/>
      <c r="P13" s="419"/>
      <c r="Q13" s="412"/>
      <c r="R13" s="417">
        <f>SUM(C13:Q13)</f>
        <v>1274.5524742072255</v>
      </c>
      <c r="S13" s="415">
        <v>232.84827761800045</v>
      </c>
    </row>
    <row r="14" spans="1:19" ht="16" customHeight="1">
      <c r="A14" s="57">
        <v>7</v>
      </c>
      <c r="B14" s="361" t="s">
        <v>271</v>
      </c>
      <c r="C14" s="419"/>
      <c r="D14" s="419"/>
      <c r="E14" s="419"/>
      <c r="F14" s="419"/>
      <c r="G14" s="679">
        <v>216.8604949758176</v>
      </c>
      <c r="H14" s="419"/>
      <c r="I14" s="679">
        <v>557.93006213000001</v>
      </c>
      <c r="J14" s="419"/>
      <c r="K14" s="419" t="s">
        <v>105</v>
      </c>
      <c r="L14" s="679">
        <v>27495.251185828045</v>
      </c>
      <c r="M14" s="419"/>
      <c r="N14" s="419"/>
      <c r="O14" s="419"/>
      <c r="P14" s="419"/>
      <c r="Q14" s="412"/>
      <c r="R14" s="417">
        <f t="shared" si="0"/>
        <v>28270.041742933863</v>
      </c>
      <c r="S14" s="415">
        <v>24207.834719015325</v>
      </c>
    </row>
    <row r="15" spans="1:19" ht="16" customHeight="1">
      <c r="A15" s="57">
        <v>8</v>
      </c>
      <c r="B15" s="361" t="s">
        <v>272</v>
      </c>
      <c r="C15" s="419"/>
      <c r="D15" s="419"/>
      <c r="E15" s="419"/>
      <c r="F15" s="419"/>
      <c r="G15" s="419"/>
      <c r="H15" s="419"/>
      <c r="I15" s="679"/>
      <c r="J15" s="419"/>
      <c r="K15" s="679">
        <v>14218.264229166683</v>
      </c>
      <c r="L15" s="679" t="s">
        <v>105</v>
      </c>
      <c r="M15" s="419" t="s">
        <v>105</v>
      </c>
      <c r="N15" s="419"/>
      <c r="O15" s="419"/>
      <c r="P15" s="419"/>
      <c r="Q15" s="412"/>
      <c r="R15" s="417">
        <f t="shared" si="0"/>
        <v>14218.264229166683</v>
      </c>
      <c r="S15" s="415">
        <v>14218.32138901353</v>
      </c>
    </row>
    <row r="16" spans="1:19" ht="16" customHeight="1">
      <c r="A16" s="57">
        <v>9</v>
      </c>
      <c r="B16" s="361" t="s">
        <v>273</v>
      </c>
      <c r="C16" s="419"/>
      <c r="D16" s="419"/>
      <c r="E16" s="419"/>
      <c r="F16" s="419"/>
      <c r="G16" s="419"/>
      <c r="H16" s="679">
        <v>46735.59369953</v>
      </c>
      <c r="I16" s="679">
        <v>7141.3250798500003</v>
      </c>
      <c r="J16" s="419"/>
      <c r="K16" s="419" t="s">
        <v>105</v>
      </c>
      <c r="L16" s="679" t="s">
        <v>105</v>
      </c>
      <c r="M16" s="419" t="s">
        <v>105</v>
      </c>
      <c r="N16" s="419"/>
      <c r="O16" s="419"/>
      <c r="P16" s="419"/>
      <c r="Q16" s="412"/>
      <c r="R16" s="417">
        <f t="shared" si="0"/>
        <v>53876.918779380001</v>
      </c>
      <c r="S16" s="415">
        <v>53877.288778906906</v>
      </c>
    </row>
    <row r="17" spans="1:19" ht="14.5" customHeight="1">
      <c r="A17" s="57">
        <v>10</v>
      </c>
      <c r="B17" s="361" t="s">
        <v>274</v>
      </c>
      <c r="C17" s="419"/>
      <c r="D17" s="419"/>
      <c r="E17" s="419"/>
      <c r="F17" s="419"/>
      <c r="G17" s="419"/>
      <c r="H17" s="419"/>
      <c r="I17" s="679"/>
      <c r="J17" s="419"/>
      <c r="K17" s="419" t="s">
        <v>105</v>
      </c>
      <c r="L17" s="679">
        <v>1595.2040509519766</v>
      </c>
      <c r="M17" s="679">
        <v>475.3058196250646</v>
      </c>
      <c r="N17" s="419"/>
      <c r="O17" s="419"/>
      <c r="P17" s="419"/>
      <c r="Q17" s="412"/>
      <c r="R17" s="417">
        <f t="shared" si="0"/>
        <v>2070.5098705770411</v>
      </c>
      <c r="S17" s="415">
        <v>2070.5098706022109</v>
      </c>
    </row>
    <row r="18" spans="1:19" ht="16" customHeight="1">
      <c r="A18" s="57">
        <v>11</v>
      </c>
      <c r="B18" s="361" t="s">
        <v>275</v>
      </c>
      <c r="C18" s="419"/>
      <c r="D18" s="419"/>
      <c r="E18" s="419"/>
      <c r="F18" s="419"/>
      <c r="G18" s="419"/>
      <c r="H18" s="419"/>
      <c r="I18" s="679"/>
      <c r="J18" s="419"/>
      <c r="K18" s="419" t="s">
        <v>105</v>
      </c>
      <c r="L18" s="679" t="s">
        <v>105</v>
      </c>
      <c r="M18" s="679">
        <v>1131.09272756</v>
      </c>
      <c r="N18" s="419"/>
      <c r="O18" s="419"/>
      <c r="P18" s="419"/>
      <c r="Q18" s="412"/>
      <c r="R18" s="417">
        <f t="shared" si="0"/>
        <v>1131.09272756</v>
      </c>
      <c r="S18" s="415">
        <v>1131.0927275554006</v>
      </c>
    </row>
    <row r="19" spans="1:19" ht="16" customHeight="1">
      <c r="A19" s="57">
        <v>12</v>
      </c>
      <c r="B19" s="361" t="s">
        <v>276</v>
      </c>
      <c r="C19" s="419"/>
      <c r="D19" s="419"/>
      <c r="E19" s="419"/>
      <c r="F19" s="928">
        <v>6084.4101377799998</v>
      </c>
      <c r="G19" s="419"/>
      <c r="H19" s="419"/>
      <c r="I19" s="679"/>
      <c r="J19" s="419"/>
      <c r="K19" s="419" t="s">
        <v>105</v>
      </c>
      <c r="L19" s="679" t="s">
        <v>105</v>
      </c>
      <c r="M19" s="419" t="s">
        <v>105</v>
      </c>
      <c r="N19" s="419"/>
      <c r="O19" s="419"/>
      <c r="P19" s="419"/>
      <c r="Q19" s="412"/>
      <c r="R19" s="417">
        <f>SUM(C19:Q19)</f>
        <v>6084.4101377799998</v>
      </c>
      <c r="S19" s="676"/>
    </row>
    <row r="20" spans="1:19" hidden="1">
      <c r="A20" s="57">
        <v>13</v>
      </c>
      <c r="B20" s="361" t="s">
        <v>277</v>
      </c>
      <c r="C20" s="419"/>
      <c r="D20" s="419"/>
      <c r="E20" s="419"/>
      <c r="F20" s="679"/>
      <c r="G20" s="419"/>
      <c r="H20" s="419"/>
      <c r="I20" s="679"/>
      <c r="J20" s="419"/>
      <c r="K20" s="419" t="s">
        <v>105</v>
      </c>
      <c r="L20" s="679" t="s">
        <v>105</v>
      </c>
      <c r="M20" s="419" t="s">
        <v>105</v>
      </c>
      <c r="N20" s="419"/>
      <c r="O20" s="419"/>
      <c r="P20" s="419"/>
      <c r="Q20" s="412"/>
      <c r="R20" s="417"/>
      <c r="S20" s="415"/>
    </row>
    <row r="21" spans="1:19" ht="16" customHeight="1">
      <c r="A21" s="57">
        <v>14</v>
      </c>
      <c r="B21" s="361" t="s">
        <v>278</v>
      </c>
      <c r="C21" s="419"/>
      <c r="D21" s="419"/>
      <c r="E21" s="419"/>
      <c r="F21" s="679"/>
      <c r="G21" s="419"/>
      <c r="H21" s="419"/>
      <c r="I21" s="419"/>
      <c r="J21" s="419"/>
      <c r="K21" s="419" t="s">
        <v>105</v>
      </c>
      <c r="L21" s="679" t="s">
        <v>105</v>
      </c>
      <c r="M21" s="419" t="s">
        <v>105</v>
      </c>
      <c r="N21" s="419"/>
      <c r="O21" s="419"/>
      <c r="P21" s="679">
        <v>16.118285749999998</v>
      </c>
      <c r="Q21" s="412"/>
      <c r="R21" s="417">
        <f t="shared" si="0"/>
        <v>16.118285749999998</v>
      </c>
      <c r="S21" s="415">
        <v>16.118285745000005</v>
      </c>
    </row>
    <row r="22" spans="1:19" ht="16" customHeight="1">
      <c r="A22" s="57">
        <v>15</v>
      </c>
      <c r="B22" s="361" t="s">
        <v>279</v>
      </c>
      <c r="C22" s="419"/>
      <c r="D22" s="419"/>
      <c r="E22" s="419"/>
      <c r="F22" s="679"/>
      <c r="G22" s="419"/>
      <c r="H22" s="419"/>
      <c r="I22" s="419"/>
      <c r="J22" s="419"/>
      <c r="K22" s="419" t="s">
        <v>105</v>
      </c>
      <c r="L22" s="679">
        <v>2409.9002925500004</v>
      </c>
      <c r="M22" s="419" t="s">
        <v>105</v>
      </c>
      <c r="N22" s="419"/>
      <c r="O22" s="419"/>
      <c r="P22" s="419" t="s">
        <v>105</v>
      </c>
      <c r="Q22" s="412"/>
      <c r="R22" s="417">
        <f t="shared" si="0"/>
        <v>2409.9002925500004</v>
      </c>
      <c r="S22" s="415">
        <v>2409.9002925500008</v>
      </c>
    </row>
    <row r="23" spans="1:19" ht="16" customHeight="1">
      <c r="A23" s="57">
        <v>16</v>
      </c>
      <c r="B23" s="361" t="s">
        <v>280</v>
      </c>
      <c r="C23" s="419"/>
      <c r="D23" s="419"/>
      <c r="E23" s="419"/>
      <c r="F23" s="679"/>
      <c r="G23" s="419"/>
      <c r="H23" s="419"/>
      <c r="I23" s="419"/>
      <c r="J23" s="419"/>
      <c r="K23" s="419" t="s">
        <v>105</v>
      </c>
      <c r="L23" s="679">
        <v>595.05238434</v>
      </c>
      <c r="M23" s="419" t="s">
        <v>105</v>
      </c>
      <c r="N23" s="419"/>
      <c r="O23" s="419"/>
      <c r="P23" s="419" t="s">
        <v>105</v>
      </c>
      <c r="Q23" s="415">
        <v>584.26879015999998</v>
      </c>
      <c r="R23" s="417">
        <f t="shared" si="0"/>
        <v>1179.3211744999999</v>
      </c>
      <c r="S23" s="415">
        <v>1179.3211744999635</v>
      </c>
    </row>
    <row r="24" spans="1:19" ht="16" customHeight="1">
      <c r="A24" s="409">
        <v>17</v>
      </c>
      <c r="B24" s="373" t="s">
        <v>281</v>
      </c>
      <c r="C24" s="417">
        <v>31879.449897453946</v>
      </c>
      <c r="D24" s="414"/>
      <c r="E24" s="414"/>
      <c r="F24" s="417">
        <v>6084.4101377799998</v>
      </c>
      <c r="G24" s="417">
        <v>1148.4362634151457</v>
      </c>
      <c r="H24" s="417">
        <v>46735.59369953</v>
      </c>
      <c r="I24" s="417">
        <v>8044.5373702500001</v>
      </c>
      <c r="J24" s="417">
        <v>0</v>
      </c>
      <c r="K24" s="417">
        <v>14218.264229166683</v>
      </c>
      <c r="L24" s="417">
        <v>32140.112022520021</v>
      </c>
      <c r="M24" s="417">
        <v>1606.4083001350646</v>
      </c>
      <c r="N24" s="417">
        <v>189.70368563</v>
      </c>
      <c r="O24" s="417">
        <v>0</v>
      </c>
      <c r="P24" s="417">
        <v>16.118285749999998</v>
      </c>
      <c r="Q24" s="417">
        <v>584.26879015999998</v>
      </c>
      <c r="R24" s="417">
        <v>142647.30268179087</v>
      </c>
      <c r="S24" s="417">
        <v>100761.04232171513</v>
      </c>
    </row>
    <row r="25" spans="1:19">
      <c r="A25" s="6"/>
      <c r="B25" s="6"/>
      <c r="C25" s="6"/>
      <c r="D25" s="6"/>
      <c r="E25" s="6"/>
      <c r="F25" s="4"/>
      <c r="G25" s="6"/>
      <c r="H25" s="6"/>
      <c r="I25" s="6"/>
      <c r="J25" s="6"/>
      <c r="K25" s="6"/>
      <c r="L25" s="6"/>
      <c r="M25" s="6"/>
      <c r="N25" s="6"/>
      <c r="O25" s="6"/>
      <c r="P25" s="6"/>
      <c r="Q25" s="6"/>
      <c r="R25" s="6"/>
      <c r="S25" s="6"/>
    </row>
    <row r="26" spans="1:19">
      <c r="A26" s="82" t="s">
        <v>257</v>
      </c>
      <c r="B26" s="82"/>
      <c r="C26" s="4"/>
      <c r="D26" s="4"/>
      <c r="E26" s="4"/>
      <c r="F26" s="4"/>
      <c r="G26" s="4"/>
      <c r="H26" s="4"/>
      <c r="I26" s="4"/>
      <c r="J26" s="4"/>
      <c r="K26" s="4"/>
      <c r="L26" s="4"/>
      <c r="M26" s="4"/>
      <c r="N26" s="4"/>
      <c r="O26" s="4"/>
      <c r="P26" s="4"/>
      <c r="Q26" s="4"/>
      <c r="R26" s="4"/>
      <c r="S26" s="4"/>
    </row>
    <row r="27" spans="1:19" ht="16" customHeight="1">
      <c r="A27" s="1248" t="s">
        <v>258</v>
      </c>
      <c r="B27" s="1249"/>
      <c r="C27" s="1254" t="s">
        <v>253</v>
      </c>
      <c r="D27" s="1255"/>
      <c r="E27" s="1255"/>
      <c r="F27" s="1255"/>
      <c r="G27" s="1255"/>
      <c r="H27" s="1255"/>
      <c r="I27" s="1255"/>
      <c r="J27" s="1255"/>
      <c r="K27" s="1255"/>
      <c r="L27" s="1255"/>
      <c r="M27" s="1255"/>
      <c r="N27" s="1255"/>
      <c r="O27" s="1255"/>
      <c r="P27" s="1255"/>
      <c r="Q27" s="1256"/>
      <c r="R27" s="1257" t="s">
        <v>154</v>
      </c>
      <c r="S27" s="1257" t="s">
        <v>259</v>
      </c>
    </row>
    <row r="28" spans="1:19" ht="16" customHeight="1">
      <c r="A28" s="1250"/>
      <c r="B28" s="1251"/>
      <c r="C28" s="90">
        <v>0</v>
      </c>
      <c r="D28" s="311">
        <v>0.02</v>
      </c>
      <c r="E28" s="90">
        <v>0.04</v>
      </c>
      <c r="F28" s="311">
        <v>0.1</v>
      </c>
      <c r="G28" s="311">
        <v>0.2</v>
      </c>
      <c r="H28" s="311">
        <v>0.35</v>
      </c>
      <c r="I28" s="311">
        <v>0.5</v>
      </c>
      <c r="J28" s="311">
        <v>0.7</v>
      </c>
      <c r="K28" s="311">
        <v>0.75</v>
      </c>
      <c r="L28" s="311">
        <v>1</v>
      </c>
      <c r="M28" s="311">
        <v>1.5</v>
      </c>
      <c r="N28" s="311">
        <v>2.5</v>
      </c>
      <c r="O28" s="311">
        <v>3.7</v>
      </c>
      <c r="P28" s="311">
        <v>12.5</v>
      </c>
      <c r="Q28" s="311" t="s">
        <v>260</v>
      </c>
      <c r="R28" s="1257"/>
      <c r="S28" s="1257"/>
    </row>
    <row r="29" spans="1:19" ht="16" customHeight="1">
      <c r="A29" s="1252"/>
      <c r="B29" s="1253"/>
      <c r="C29" s="93" t="s">
        <v>116</v>
      </c>
      <c r="D29" s="93" t="s">
        <v>117</v>
      </c>
      <c r="E29" s="93" t="s">
        <v>118</v>
      </c>
      <c r="F29" s="93" t="s">
        <v>167</v>
      </c>
      <c r="G29" s="93" t="s">
        <v>168</v>
      </c>
      <c r="H29" s="93" t="s">
        <v>245</v>
      </c>
      <c r="I29" s="93" t="s">
        <v>246</v>
      </c>
      <c r="J29" s="93" t="s">
        <v>247</v>
      </c>
      <c r="K29" s="93" t="s">
        <v>248</v>
      </c>
      <c r="L29" s="93" t="s">
        <v>249</v>
      </c>
      <c r="M29" s="93" t="s">
        <v>250</v>
      </c>
      <c r="N29" s="93" t="s">
        <v>251</v>
      </c>
      <c r="O29" s="93" t="s">
        <v>252</v>
      </c>
      <c r="P29" s="93" t="s">
        <v>261</v>
      </c>
      <c r="Q29" s="93" t="s">
        <v>262</v>
      </c>
      <c r="R29" s="93" t="s">
        <v>263</v>
      </c>
      <c r="S29" s="93" t="s">
        <v>264</v>
      </c>
    </row>
    <row r="30" spans="1:19" ht="16" customHeight="1">
      <c r="A30" s="57">
        <v>1</v>
      </c>
      <c r="B30" s="168" t="s">
        <v>265</v>
      </c>
      <c r="C30" s="415">
        <v>38288.243074222766</v>
      </c>
      <c r="D30" s="415"/>
      <c r="E30" s="415"/>
      <c r="F30" s="415"/>
      <c r="G30" s="415"/>
      <c r="H30" s="415"/>
      <c r="I30" s="415"/>
      <c r="J30" s="415"/>
      <c r="K30" s="415"/>
      <c r="L30" s="415"/>
      <c r="M30" s="415"/>
      <c r="N30" s="415">
        <v>187.42016673000006</v>
      </c>
      <c r="O30" s="415"/>
      <c r="P30" s="415"/>
      <c r="Q30" s="415"/>
      <c r="R30" s="417">
        <f>SUM(C30:Q30)</f>
        <v>38475.663240952767</v>
      </c>
      <c r="S30" s="415">
        <v>35867.221094797118</v>
      </c>
    </row>
    <row r="31" spans="1:19" ht="16" customHeight="1">
      <c r="A31" s="57">
        <v>2</v>
      </c>
      <c r="B31" s="361" t="s">
        <v>266</v>
      </c>
      <c r="C31" s="415">
        <v>4312.4989610632701</v>
      </c>
      <c r="D31" s="415"/>
      <c r="E31" s="415"/>
      <c r="F31" s="415"/>
      <c r="G31" s="415"/>
      <c r="H31" s="415"/>
      <c r="I31" s="415"/>
      <c r="J31" s="415"/>
      <c r="K31" s="415"/>
      <c r="L31" s="415"/>
      <c r="M31" s="415"/>
      <c r="N31" s="415"/>
      <c r="O31" s="415"/>
      <c r="P31" s="415"/>
      <c r="Q31" s="415"/>
      <c r="R31" s="417">
        <f t="shared" ref="R31:R34" si="1">SUM(C31:Q31)</f>
        <v>4312.4989610632701</v>
      </c>
      <c r="S31" s="415">
        <v>2802.8995791233051</v>
      </c>
    </row>
    <row r="32" spans="1:19" ht="16" customHeight="1">
      <c r="A32" s="57">
        <v>3</v>
      </c>
      <c r="B32" s="361" t="s">
        <v>267</v>
      </c>
      <c r="C32" s="415">
        <v>0</v>
      </c>
      <c r="D32" s="415"/>
      <c r="E32" s="415"/>
      <c r="F32" s="415"/>
      <c r="G32" s="415">
        <v>117.27060844</v>
      </c>
      <c r="H32" s="415"/>
      <c r="I32" s="415"/>
      <c r="J32" s="415"/>
      <c r="K32" s="415"/>
      <c r="L32" s="415">
        <v>3.3994322449999981</v>
      </c>
      <c r="M32" s="415"/>
      <c r="N32" s="415"/>
      <c r="O32" s="415"/>
      <c r="P32" s="415"/>
      <c r="Q32" s="415"/>
      <c r="R32" s="417">
        <f t="shared" si="1"/>
        <v>120.670040685</v>
      </c>
      <c r="S32" s="415">
        <v>3.3994801349999979</v>
      </c>
    </row>
    <row r="33" spans="1:19" ht="16" customHeight="1">
      <c r="A33" s="57">
        <v>4</v>
      </c>
      <c r="B33" s="361" t="s">
        <v>268</v>
      </c>
      <c r="C33" s="415">
        <v>691.95511380840037</v>
      </c>
      <c r="D33" s="415"/>
      <c r="E33" s="415"/>
      <c r="F33" s="415"/>
      <c r="G33" s="415"/>
      <c r="H33" s="415"/>
      <c r="I33" s="415"/>
      <c r="J33" s="415"/>
      <c r="K33" s="415"/>
      <c r="L33" s="415"/>
      <c r="M33" s="415"/>
      <c r="N33" s="415"/>
      <c r="O33" s="415"/>
      <c r="P33" s="415"/>
      <c r="Q33" s="415"/>
      <c r="R33" s="417">
        <f t="shared" si="1"/>
        <v>691.95511380840037</v>
      </c>
      <c r="S33" s="415">
        <v>168.40846580839985</v>
      </c>
    </row>
    <row r="34" spans="1:19" ht="16" customHeight="1">
      <c r="A34" s="57">
        <v>5</v>
      </c>
      <c r="B34" s="361" t="s">
        <v>269</v>
      </c>
      <c r="C34" s="415">
        <v>975.77085725999984</v>
      </c>
      <c r="D34" s="415"/>
      <c r="E34" s="415"/>
      <c r="F34" s="415"/>
      <c r="G34" s="415"/>
      <c r="H34" s="415"/>
      <c r="I34" s="415"/>
      <c r="J34" s="415"/>
      <c r="K34" s="415"/>
      <c r="L34" s="415"/>
      <c r="M34" s="415"/>
      <c r="N34" s="415"/>
      <c r="O34" s="415"/>
      <c r="P34" s="415"/>
      <c r="Q34" s="415"/>
      <c r="R34" s="417">
        <f t="shared" si="1"/>
        <v>975.77085725999984</v>
      </c>
      <c r="S34" s="415"/>
    </row>
    <row r="35" spans="1:19" ht="16" customHeight="1">
      <c r="A35" s="57">
        <v>6</v>
      </c>
      <c r="B35" s="361" t="s">
        <v>270</v>
      </c>
      <c r="C35" s="415">
        <v>356.36003434001361</v>
      </c>
      <c r="D35" s="415">
        <v>14.5761669</v>
      </c>
      <c r="E35" s="415"/>
      <c r="F35" s="415"/>
      <c r="G35" s="415">
        <v>629.13519914699987</v>
      </c>
      <c r="H35" s="415"/>
      <c r="I35" s="415">
        <v>347.04930805499993</v>
      </c>
      <c r="J35" s="415"/>
      <c r="K35" s="415"/>
      <c r="L35" s="415">
        <v>162.03794559000002</v>
      </c>
      <c r="M35" s="415">
        <v>0.4</v>
      </c>
      <c r="N35" s="415"/>
      <c r="O35" s="415"/>
      <c r="P35" s="415"/>
      <c r="Q35" s="415"/>
      <c r="R35" s="417">
        <f>SUM(C35:Q35)</f>
        <v>1509.5586540320135</v>
      </c>
      <c r="S35" s="415">
        <v>1136.8080363760012</v>
      </c>
    </row>
    <row r="36" spans="1:19" ht="16" customHeight="1">
      <c r="A36" s="57">
        <v>7</v>
      </c>
      <c r="B36" s="361" t="s">
        <v>271</v>
      </c>
      <c r="C36" s="415"/>
      <c r="D36" s="415"/>
      <c r="E36" s="415"/>
      <c r="F36" s="415"/>
      <c r="G36" s="415"/>
      <c r="H36" s="415"/>
      <c r="I36" s="415"/>
      <c r="J36" s="415"/>
      <c r="K36" s="415"/>
      <c r="L36" s="415">
        <v>5357.1380523602975</v>
      </c>
      <c r="M36" s="415"/>
      <c r="N36" s="415"/>
      <c r="O36" s="415"/>
      <c r="P36" s="415"/>
      <c r="Q36" s="415"/>
      <c r="R36" s="417">
        <f t="shared" ref="R36:R39" si="2">SUM(C36:Q36)</f>
        <v>5357.1380523602975</v>
      </c>
      <c r="S36" s="415">
        <v>5357.1380523601101</v>
      </c>
    </row>
    <row r="37" spans="1:19" ht="16" customHeight="1">
      <c r="A37" s="57">
        <v>8</v>
      </c>
      <c r="B37" s="361" t="s">
        <v>272</v>
      </c>
      <c r="C37" s="415"/>
      <c r="D37" s="415"/>
      <c r="E37" s="415"/>
      <c r="F37" s="415"/>
      <c r="G37" s="415"/>
      <c r="H37" s="415"/>
      <c r="I37" s="415"/>
      <c r="J37" s="415"/>
      <c r="K37" s="415">
        <v>1684.1712253598475</v>
      </c>
      <c r="L37" s="415"/>
      <c r="M37" s="415"/>
      <c r="N37" s="415"/>
      <c r="O37" s="415"/>
      <c r="P37" s="415"/>
      <c r="Q37" s="415"/>
      <c r="R37" s="417">
        <f t="shared" si="2"/>
        <v>1684.1712253598475</v>
      </c>
      <c r="S37" s="415">
        <v>1684.1712253535957</v>
      </c>
    </row>
    <row r="38" spans="1:19" ht="16" customHeight="1">
      <c r="A38" s="57">
        <v>9</v>
      </c>
      <c r="B38" s="361" t="s">
        <v>273</v>
      </c>
      <c r="C38" s="415"/>
      <c r="D38" s="415"/>
      <c r="E38" s="415"/>
      <c r="F38" s="415"/>
      <c r="G38" s="415"/>
      <c r="H38" s="415">
        <v>111.58756464</v>
      </c>
      <c r="I38" s="415">
        <v>236.79908896000001</v>
      </c>
      <c r="J38" s="415"/>
      <c r="K38" s="415"/>
      <c r="L38" s="415"/>
      <c r="M38" s="415"/>
      <c r="N38" s="415"/>
      <c r="O38" s="415"/>
      <c r="P38" s="415"/>
      <c r="Q38" s="415"/>
      <c r="R38" s="417">
        <f t="shared" si="2"/>
        <v>348.38665359999999</v>
      </c>
      <c r="S38" s="415">
        <v>348.38665359660075</v>
      </c>
    </row>
    <row r="39" spans="1:19" ht="16" customHeight="1">
      <c r="A39" s="57">
        <v>10</v>
      </c>
      <c r="B39" s="361" t="s">
        <v>274</v>
      </c>
      <c r="C39" s="415"/>
      <c r="D39" s="415"/>
      <c r="E39" s="415"/>
      <c r="F39" s="415"/>
      <c r="G39" s="415"/>
      <c r="H39" s="415"/>
      <c r="I39" s="415"/>
      <c r="J39" s="415"/>
      <c r="K39" s="415"/>
      <c r="L39" s="415">
        <v>38.609945584999821</v>
      </c>
      <c r="M39" s="415">
        <v>21.946095374699937</v>
      </c>
      <c r="N39" s="415"/>
      <c r="O39" s="415"/>
      <c r="P39" s="415"/>
      <c r="Q39" s="415"/>
      <c r="R39" s="417">
        <f t="shared" si="2"/>
        <v>60.556040959699757</v>
      </c>
      <c r="S39" s="415">
        <v>60.556040959699814</v>
      </c>
    </row>
    <row r="40" spans="1:19" ht="16" hidden="1" customHeight="1">
      <c r="A40" s="57">
        <v>11</v>
      </c>
      <c r="B40" s="361" t="s">
        <v>275</v>
      </c>
      <c r="C40" s="415"/>
      <c r="D40" s="415"/>
      <c r="E40" s="415"/>
      <c r="F40" s="415"/>
      <c r="G40" s="415"/>
      <c r="H40" s="415"/>
      <c r="I40" s="415"/>
      <c r="J40" s="415"/>
      <c r="K40" s="415"/>
      <c r="L40" s="415"/>
      <c r="M40" s="415"/>
      <c r="N40" s="415"/>
      <c r="O40" s="415"/>
      <c r="P40" s="415"/>
      <c r="Q40" s="415"/>
      <c r="R40" s="417"/>
      <c r="S40" s="415"/>
    </row>
    <row r="41" spans="1:19" ht="16" customHeight="1">
      <c r="A41" s="57">
        <v>12</v>
      </c>
      <c r="B41" s="361" t="s">
        <v>276</v>
      </c>
      <c r="C41" s="415"/>
      <c r="D41" s="415"/>
      <c r="E41" s="415"/>
      <c r="F41" s="415">
        <v>5404.3680860400018</v>
      </c>
      <c r="G41" s="415"/>
      <c r="H41" s="415"/>
      <c r="I41" s="415"/>
      <c r="J41" s="415"/>
      <c r="K41" s="415"/>
      <c r="L41" s="415"/>
      <c r="M41" s="415"/>
      <c r="N41" s="415"/>
      <c r="O41" s="415"/>
      <c r="P41" s="415"/>
      <c r="Q41" s="415"/>
      <c r="R41" s="417">
        <f t="shared" ref="R41:R45" si="3">SUM(C41:Q41)</f>
        <v>5404.3680860400018</v>
      </c>
      <c r="S41" s="415">
        <v>1.4000000000000001E-7</v>
      </c>
    </row>
    <row r="42" spans="1:19">
      <c r="A42" s="57">
        <v>13</v>
      </c>
      <c r="B42" s="361" t="s">
        <v>277</v>
      </c>
      <c r="C42" s="415"/>
      <c r="D42" s="415"/>
      <c r="E42" s="415"/>
      <c r="F42" s="415"/>
      <c r="G42" s="415"/>
      <c r="H42" s="415"/>
      <c r="I42" s="415"/>
      <c r="J42" s="415"/>
      <c r="K42" s="415"/>
      <c r="L42" s="415"/>
      <c r="M42" s="415">
        <v>9.9630850000000007E-2</v>
      </c>
      <c r="N42" s="415"/>
      <c r="O42" s="415"/>
      <c r="P42" s="415"/>
      <c r="Q42" s="415"/>
      <c r="R42" s="417">
        <f t="shared" si="3"/>
        <v>9.9630850000000007E-2</v>
      </c>
      <c r="S42" s="415">
        <v>9.9630850000000007E-2</v>
      </c>
    </row>
    <row r="43" spans="1:19" ht="16" customHeight="1">
      <c r="A43" s="57">
        <v>14</v>
      </c>
      <c r="B43" s="361" t="s">
        <v>278</v>
      </c>
      <c r="C43" s="415"/>
      <c r="D43" s="415"/>
      <c r="E43" s="415"/>
      <c r="F43" s="415"/>
      <c r="G43" s="415"/>
      <c r="H43" s="415"/>
      <c r="I43" s="415"/>
      <c r="J43" s="415"/>
      <c r="K43" s="415"/>
      <c r="L43" s="415"/>
      <c r="M43" s="415"/>
      <c r="N43" s="415"/>
      <c r="O43" s="415"/>
      <c r="P43" s="415">
        <v>1E-3</v>
      </c>
      <c r="Q43" s="415"/>
      <c r="R43" s="417">
        <f t="shared" si="3"/>
        <v>1E-3</v>
      </c>
      <c r="S43" s="415">
        <v>1E-3</v>
      </c>
    </row>
    <row r="44" spans="1:19" ht="16" customHeight="1">
      <c r="A44" s="57">
        <v>15</v>
      </c>
      <c r="B44" s="361" t="s">
        <v>279</v>
      </c>
      <c r="C44" s="415"/>
      <c r="D44" s="415"/>
      <c r="E44" s="415"/>
      <c r="F44" s="415"/>
      <c r="G44" s="415"/>
      <c r="H44" s="415"/>
      <c r="I44" s="415"/>
      <c r="J44" s="415"/>
      <c r="K44" s="415"/>
      <c r="L44" s="415">
        <v>1.1467380600000348</v>
      </c>
      <c r="M44" s="415"/>
      <c r="N44" s="415"/>
      <c r="O44" s="415"/>
      <c r="P44" s="415"/>
      <c r="Q44" s="415"/>
      <c r="R44" s="417">
        <f t="shared" si="3"/>
        <v>1.1467380600000348</v>
      </c>
      <c r="S44" s="415">
        <v>1.1467380599999883</v>
      </c>
    </row>
    <row r="45" spans="1:19" ht="16" customHeight="1">
      <c r="A45" s="57">
        <v>16</v>
      </c>
      <c r="B45" s="361" t="s">
        <v>280</v>
      </c>
      <c r="C45" s="415"/>
      <c r="D45" s="415"/>
      <c r="E45" s="415"/>
      <c r="F45" s="415"/>
      <c r="G45" s="415"/>
      <c r="H45" s="415"/>
      <c r="I45" s="415"/>
      <c r="J45" s="415"/>
      <c r="K45" s="415"/>
      <c r="L45" s="415">
        <v>98.655355047799219</v>
      </c>
      <c r="M45" s="415"/>
      <c r="N45" s="415"/>
      <c r="O45" s="415"/>
      <c r="P45" s="415"/>
      <c r="Q45" s="415"/>
      <c r="R45" s="417">
        <f t="shared" si="3"/>
        <v>98.655355047799219</v>
      </c>
      <c r="S45" s="415">
        <v>98.647340327799213</v>
      </c>
    </row>
    <row r="46" spans="1:19" ht="16" customHeight="1">
      <c r="A46" s="409">
        <v>17</v>
      </c>
      <c r="B46" s="373" t="s">
        <v>281</v>
      </c>
      <c r="C46" s="417">
        <f>SUM(C30:C45)</f>
        <v>44624.828040694447</v>
      </c>
      <c r="D46" s="417">
        <f>SUM(D30:D45)</f>
        <v>14.5761669</v>
      </c>
      <c r="E46" s="417"/>
      <c r="F46" s="417">
        <f t="shared" ref="F46:I46" si="4">SUM(F30:F45)</f>
        <v>5404.3680860400018</v>
      </c>
      <c r="G46" s="417">
        <f t="shared" si="4"/>
        <v>746.40580758699991</v>
      </c>
      <c r="H46" s="417">
        <f t="shared" si="4"/>
        <v>111.58756464</v>
      </c>
      <c r="I46" s="417">
        <f t="shared" si="4"/>
        <v>583.84839701499993</v>
      </c>
      <c r="J46" s="417"/>
      <c r="K46" s="417">
        <f t="shared" ref="K46" si="5">SUM(K30:K45)</f>
        <v>1684.1712253598475</v>
      </c>
      <c r="L46" s="417">
        <f>SUM(L30:L45)</f>
        <v>5660.9874688880964</v>
      </c>
      <c r="M46" s="417">
        <f t="shared" ref="M46:N46" si="6">SUM(M30:M45)</f>
        <v>22.445726224699936</v>
      </c>
      <c r="N46" s="417">
        <f t="shared" si="6"/>
        <v>187.42016673000006</v>
      </c>
      <c r="O46" s="417"/>
      <c r="P46" s="417">
        <f t="shared" ref="P46" si="7">SUM(P30:P45)</f>
        <v>1E-3</v>
      </c>
      <c r="Q46" s="417"/>
      <c r="R46" s="417">
        <f t="shared" ref="R46" si="8">SUM(R30:R45)</f>
        <v>59040.639650079102</v>
      </c>
      <c r="S46" s="417">
        <f>SUM(S30:S45)</f>
        <v>47528.88333788763</v>
      </c>
    </row>
    <row r="47" spans="1:19">
      <c r="A47" s="7"/>
      <c r="B47" s="7"/>
      <c r="C47" s="7"/>
      <c r="D47" s="7"/>
      <c r="E47" s="7"/>
      <c r="F47" s="113"/>
      <c r="G47" s="7"/>
      <c r="H47" s="7"/>
      <c r="I47" s="7"/>
      <c r="J47" s="7"/>
      <c r="K47" s="7"/>
      <c r="L47" s="7"/>
      <c r="M47" s="7"/>
      <c r="N47" s="7"/>
      <c r="O47" s="7"/>
      <c r="P47" s="7"/>
      <c r="Q47" s="7"/>
      <c r="R47" s="7"/>
      <c r="S47" s="7"/>
    </row>
    <row r="48" spans="1:19" ht="31.5" customHeight="1">
      <c r="A48" s="1210" t="s">
        <v>2625</v>
      </c>
      <c r="B48" s="1210"/>
      <c r="C48" s="1210"/>
      <c r="D48" s="1210"/>
      <c r="E48" s="1210"/>
      <c r="F48" s="1210"/>
      <c r="G48" s="1210"/>
      <c r="H48" s="1210"/>
      <c r="I48" s="1210"/>
      <c r="J48" s="1210"/>
      <c r="K48" s="1210"/>
      <c r="L48" s="1210"/>
      <c r="M48" s="1210"/>
      <c r="N48" s="1210"/>
      <c r="O48" s="1210"/>
      <c r="P48" s="1210"/>
      <c r="Q48" s="1210"/>
      <c r="R48" s="1210"/>
      <c r="S48" s="1210"/>
    </row>
    <row r="49" spans="1:19">
      <c r="A49" s="2"/>
      <c r="B49" s="2"/>
      <c r="C49" s="2"/>
      <c r="D49" s="2"/>
      <c r="E49" s="2"/>
      <c r="F49" s="2"/>
      <c r="G49" s="2"/>
      <c r="H49" s="2"/>
      <c r="I49" s="2"/>
      <c r="J49" s="2"/>
      <c r="K49" s="2"/>
      <c r="L49" s="2"/>
      <c r="M49" s="2"/>
      <c r="N49" s="2"/>
      <c r="O49" s="2"/>
      <c r="P49" s="2"/>
      <c r="Q49" s="2"/>
      <c r="R49" s="2"/>
      <c r="S49" s="2"/>
    </row>
    <row r="50" spans="1:19" ht="39" customHeight="1">
      <c r="A50" s="1210" t="s">
        <v>282</v>
      </c>
      <c r="B50" s="1210"/>
      <c r="C50" s="1210"/>
      <c r="D50" s="1210"/>
      <c r="E50" s="1210"/>
      <c r="F50" s="1210"/>
      <c r="G50" s="1210"/>
      <c r="H50" s="1210"/>
      <c r="I50" s="1210"/>
      <c r="J50" s="1210"/>
      <c r="K50" s="1210"/>
      <c r="L50" s="1210"/>
      <c r="M50" s="1210"/>
      <c r="N50" s="1210"/>
      <c r="O50" s="1210"/>
      <c r="P50" s="1210"/>
      <c r="Q50" s="1210"/>
      <c r="R50" s="1210"/>
      <c r="S50" s="1210"/>
    </row>
    <row r="51" spans="1:19">
      <c r="A51" s="309"/>
      <c r="B51" s="309"/>
      <c r="C51" s="309"/>
      <c r="D51" s="309"/>
      <c r="E51" s="309"/>
      <c r="F51" s="309"/>
      <c r="G51" s="309"/>
      <c r="H51" s="309"/>
      <c r="I51" s="309"/>
      <c r="J51" s="309"/>
      <c r="K51" s="309"/>
      <c r="L51" s="309"/>
      <c r="M51" s="309"/>
      <c r="N51" s="309"/>
      <c r="O51" s="309"/>
      <c r="P51" s="309"/>
      <c r="Q51" s="309"/>
      <c r="R51" s="309"/>
      <c r="S51" s="309"/>
    </row>
    <row r="52" spans="1:19" ht="29.15" customHeight="1">
      <c r="A52" s="1210" t="s">
        <v>283</v>
      </c>
      <c r="B52" s="1210"/>
      <c r="C52" s="1210"/>
      <c r="D52" s="1210"/>
      <c r="E52" s="1210"/>
      <c r="F52" s="1210"/>
      <c r="G52" s="1210"/>
      <c r="H52" s="1210"/>
      <c r="I52" s="1210"/>
      <c r="J52" s="1210"/>
      <c r="K52" s="1210"/>
      <c r="L52" s="1210"/>
      <c r="M52" s="1210"/>
      <c r="N52" s="1210"/>
      <c r="O52" s="1210"/>
      <c r="P52" s="1210"/>
      <c r="Q52" s="1210"/>
      <c r="R52" s="1210"/>
      <c r="S52" s="1210"/>
    </row>
    <row r="53" spans="1:19">
      <c r="A53" s="7"/>
      <c r="B53" s="7"/>
      <c r="C53" s="7"/>
      <c r="D53" s="7"/>
      <c r="E53" s="7"/>
      <c r="F53" s="113"/>
      <c r="G53" s="7"/>
      <c r="H53" s="7"/>
      <c r="I53" s="7"/>
      <c r="J53" s="7"/>
      <c r="K53" s="7"/>
      <c r="L53" s="7"/>
      <c r="M53" s="7"/>
      <c r="N53" s="7"/>
      <c r="O53" s="7"/>
      <c r="P53" s="7"/>
      <c r="Q53" s="7"/>
      <c r="R53" s="7"/>
      <c r="S53" s="7"/>
    </row>
  </sheetData>
  <mergeCells count="11">
    <mergeCell ref="A48:S48"/>
    <mergeCell ref="A50:S50"/>
    <mergeCell ref="A52:S52"/>
    <mergeCell ref="A5:B7"/>
    <mergeCell ref="C5:Q5"/>
    <mergeCell ref="R5:R6"/>
    <mergeCell ref="S5:S6"/>
    <mergeCell ref="A27:B29"/>
    <mergeCell ref="C27:Q27"/>
    <mergeCell ref="R27:R28"/>
    <mergeCell ref="S27:S28"/>
  </mergeCells>
  <pageMargins left="0.70866141732283472" right="0.70866141732283472" top="0.74803149606299213" bottom="0.74803149606299213" header="0.31496062992125984" footer="0.31496062992125984"/>
  <pageSetup paperSize="9" scale="74" fitToHeight="2" orientation="landscape" r:id="rId1"/>
  <rowBreaks count="1" manualBreakCount="1">
    <brk id="25"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F4F0-7962-4F46-9018-5EA79352CB8D}">
  <sheetPr codeName="Taul7">
    <pageSetUpPr fitToPage="1"/>
  </sheetPr>
  <dimension ref="A1:H50"/>
  <sheetViews>
    <sheetView showGridLines="0" zoomScaleNormal="100" zoomScalePageLayoutView="80" workbookViewId="0">
      <selection activeCell="I2" sqref="I2"/>
    </sheetView>
  </sheetViews>
  <sheetFormatPr defaultColWidth="8.58203125" defaultRowHeight="14.5"/>
  <cols>
    <col min="1" max="1" width="4.08203125" style="5" customWidth="1"/>
    <col min="2" max="2" width="43.75" style="5" customWidth="1"/>
    <col min="3" max="6" width="15.33203125" style="5" customWidth="1"/>
    <col min="7" max="8" width="10.58203125" style="5" customWidth="1"/>
    <col min="9" max="16384" width="8.58203125" style="5"/>
  </cols>
  <sheetData>
    <row r="1" spans="1:8" ht="18.5">
      <c r="A1" s="306" t="s">
        <v>2211</v>
      </c>
      <c r="B1" s="7"/>
      <c r="C1" s="7"/>
      <c r="D1" s="7"/>
      <c r="E1" s="7"/>
      <c r="F1" s="7"/>
      <c r="G1" s="7"/>
      <c r="H1" s="7"/>
    </row>
    <row r="2" spans="1:8" ht="18.5">
      <c r="A2" s="3"/>
      <c r="B2" s="7"/>
      <c r="C2" s="7"/>
      <c r="D2" s="7"/>
      <c r="E2" s="298"/>
      <c r="F2" s="298"/>
      <c r="G2" s="298"/>
      <c r="H2" s="7"/>
    </row>
    <row r="3" spans="1:8">
      <c r="A3" s="7"/>
      <c r="B3" s="7"/>
      <c r="C3" s="7"/>
      <c r="D3" s="298"/>
      <c r="E3" s="301"/>
      <c r="F3" s="298"/>
      <c r="G3" s="7"/>
      <c r="H3" s="7"/>
    </row>
    <row r="4" spans="1:8">
      <c r="A4" s="82" t="s">
        <v>2045</v>
      </c>
      <c r="B4" s="7"/>
      <c r="C4" s="6"/>
      <c r="D4" s="6"/>
      <c r="E4" s="6"/>
      <c r="F4" s="6"/>
      <c r="G4" s="6"/>
      <c r="H4" s="6"/>
    </row>
    <row r="5" spans="1:8" ht="20.5" customHeight="1">
      <c r="A5" s="1248" t="s">
        <v>258</v>
      </c>
      <c r="B5" s="1249"/>
      <c r="C5" s="1256" t="s">
        <v>284</v>
      </c>
      <c r="D5" s="1225"/>
      <c r="E5" s="1254" t="s">
        <v>285</v>
      </c>
      <c r="F5" s="1256"/>
      <c r="G5" s="1254" t="s">
        <v>286</v>
      </c>
      <c r="H5" s="1256"/>
    </row>
    <row r="6" spans="1:8" ht="26.15" customHeight="1">
      <c r="A6" s="1250"/>
      <c r="B6" s="1251"/>
      <c r="C6" s="313" t="s">
        <v>287</v>
      </c>
      <c r="D6" s="310" t="s">
        <v>288</v>
      </c>
      <c r="E6" s="313" t="s">
        <v>287</v>
      </c>
      <c r="F6" s="310" t="s">
        <v>288</v>
      </c>
      <c r="G6" s="310" t="s">
        <v>289</v>
      </c>
      <c r="H6" s="310" t="s">
        <v>290</v>
      </c>
    </row>
    <row r="7" spans="1:8">
      <c r="A7" s="1252"/>
      <c r="B7" s="1253"/>
      <c r="C7" s="93" t="s">
        <v>116</v>
      </c>
      <c r="D7" s="83" t="s">
        <v>117</v>
      </c>
      <c r="E7" s="83" t="s">
        <v>118</v>
      </c>
      <c r="F7" s="83" t="s">
        <v>167</v>
      </c>
      <c r="G7" s="83" t="s">
        <v>168</v>
      </c>
      <c r="H7" s="83" t="s">
        <v>245</v>
      </c>
    </row>
    <row r="8" spans="1:8">
      <c r="A8" s="411">
        <v>1</v>
      </c>
      <c r="B8" s="168" t="s">
        <v>265</v>
      </c>
      <c r="C8" s="676">
        <v>22002.337129500014</v>
      </c>
      <c r="D8" s="676">
        <v>469.43553827</v>
      </c>
      <c r="E8" s="676">
        <v>26389.68628771932</v>
      </c>
      <c r="F8" s="415">
        <v>190.47039350949973</v>
      </c>
      <c r="G8" s="415">
        <v>474.25921407499959</v>
      </c>
      <c r="H8" s="674">
        <v>1.7842604156277468E-2</v>
      </c>
    </row>
    <row r="9" spans="1:8">
      <c r="A9" s="411">
        <v>2</v>
      </c>
      <c r="B9" s="361" t="s">
        <v>266</v>
      </c>
      <c r="C9" s="676">
        <v>2937.5115027699972</v>
      </c>
      <c r="D9" s="676">
        <v>938.00437734999991</v>
      </c>
      <c r="E9" s="676">
        <v>3763.4780021635033</v>
      </c>
      <c r="F9" s="415">
        <v>281.41778520630004</v>
      </c>
      <c r="G9" s="415">
        <v>19.438627899000011</v>
      </c>
      <c r="H9" s="674">
        <v>4.8057178530278022E-3</v>
      </c>
    </row>
    <row r="10" spans="1:8">
      <c r="A10" s="411">
        <v>3</v>
      </c>
      <c r="B10" s="361" t="s">
        <v>267</v>
      </c>
      <c r="C10" s="676">
        <v>46.555902789999962</v>
      </c>
      <c r="D10" s="676">
        <v>25.472141150000002</v>
      </c>
      <c r="E10" s="676">
        <v>72.563692579999994</v>
      </c>
      <c r="F10" s="415">
        <v>0.75</v>
      </c>
      <c r="G10" s="415">
        <v>14.887738516000006</v>
      </c>
      <c r="H10" s="674">
        <v>0.20306900378472256</v>
      </c>
    </row>
    <row r="11" spans="1:8">
      <c r="A11" s="411">
        <v>4</v>
      </c>
      <c r="B11" s="361" t="s">
        <v>268</v>
      </c>
      <c r="C11" s="676">
        <v>567.55157719999988</v>
      </c>
      <c r="D11" s="676"/>
      <c r="E11" s="676">
        <v>707.62117968379982</v>
      </c>
      <c r="F11" s="415">
        <v>1.9742040350000001</v>
      </c>
      <c r="G11" s="415"/>
      <c r="H11" s="674"/>
    </row>
    <row r="12" spans="1:8">
      <c r="A12" s="411">
        <v>5</v>
      </c>
      <c r="B12" s="361" t="s">
        <v>269</v>
      </c>
      <c r="C12" s="676">
        <v>708.2114224899999</v>
      </c>
      <c r="D12" s="676"/>
      <c r="E12" s="676">
        <v>708.2114224899999</v>
      </c>
      <c r="F12" s="415"/>
      <c r="G12" s="415"/>
      <c r="H12" s="674"/>
    </row>
    <row r="13" spans="1:8">
      <c r="A13" s="411">
        <v>6</v>
      </c>
      <c r="B13" s="361" t="s">
        <v>270</v>
      </c>
      <c r="C13" s="676">
        <v>1128.6361124000011</v>
      </c>
      <c r="D13" s="676">
        <v>1093.9975571599998</v>
      </c>
      <c r="E13" s="676">
        <v>807.48574004999966</v>
      </c>
      <c r="F13" s="415">
        <v>467.06673415699976</v>
      </c>
      <c r="G13" s="415">
        <v>369.34863967939998</v>
      </c>
      <c r="H13" s="674">
        <v>0.28978692298188913</v>
      </c>
    </row>
    <row r="14" spans="1:8">
      <c r="A14" s="411">
        <v>7</v>
      </c>
      <c r="B14" s="650" t="s">
        <v>271</v>
      </c>
      <c r="C14" s="676">
        <v>25980.425575140001</v>
      </c>
      <c r="D14" s="676">
        <v>15959.334677090001</v>
      </c>
      <c r="E14" s="676">
        <v>23590.43885251</v>
      </c>
      <c r="F14" s="676">
        <v>4679.6028904300001</v>
      </c>
      <c r="G14" s="676">
        <v>27003.950340980002</v>
      </c>
      <c r="H14" s="674">
        <v>0.95521437805176979</v>
      </c>
    </row>
    <row r="15" spans="1:8">
      <c r="A15" s="411">
        <v>8</v>
      </c>
      <c r="B15" s="361" t="s">
        <v>291</v>
      </c>
      <c r="C15" s="676">
        <v>16152.282125170001</v>
      </c>
      <c r="D15" s="676">
        <v>7164.0438479699997</v>
      </c>
      <c r="E15" s="676">
        <v>13223.19320426</v>
      </c>
      <c r="F15" s="676">
        <v>995.0710249</v>
      </c>
      <c r="G15" s="676">
        <v>10173.619496249999</v>
      </c>
      <c r="H15" s="674">
        <v>0.71553175073122455</v>
      </c>
    </row>
    <row r="16" spans="1:8">
      <c r="A16" s="411">
        <v>9</v>
      </c>
      <c r="B16" s="361" t="s">
        <v>292</v>
      </c>
      <c r="C16" s="676">
        <v>53454.846800913103</v>
      </c>
      <c r="D16" s="676">
        <v>782.08255644999997</v>
      </c>
      <c r="E16" s="676">
        <v>53454.846800913103</v>
      </c>
      <c r="F16" s="415">
        <v>422.07197846999998</v>
      </c>
      <c r="G16" s="415">
        <v>18987.988373299799</v>
      </c>
      <c r="H16" s="674">
        <v>0.35243270779927877</v>
      </c>
    </row>
    <row r="17" spans="1:8">
      <c r="A17" s="411">
        <v>10</v>
      </c>
      <c r="B17" s="361" t="s">
        <v>274</v>
      </c>
      <c r="C17" s="676">
        <v>2320.9232569720516</v>
      </c>
      <c r="D17" s="676">
        <v>186.41833461079767</v>
      </c>
      <c r="E17" s="676">
        <v>2014.42202254775</v>
      </c>
      <c r="F17" s="415">
        <v>56.087848054400048</v>
      </c>
      <c r="G17" s="415">
        <v>2308.1627803900001</v>
      </c>
      <c r="H17" s="674">
        <v>1.1147798970495781</v>
      </c>
    </row>
    <row r="18" spans="1:8">
      <c r="A18" s="411">
        <v>11</v>
      </c>
      <c r="B18" s="361" t="s">
        <v>275</v>
      </c>
      <c r="C18" s="676">
        <v>918.63170635089909</v>
      </c>
      <c r="D18" s="676">
        <v>443.12562712000033</v>
      </c>
      <c r="E18" s="676">
        <v>911.48753254549933</v>
      </c>
      <c r="F18" s="415">
        <v>219.60519500990011</v>
      </c>
      <c r="G18" s="415">
        <v>1696.6390913333992</v>
      </c>
      <c r="H18" s="674">
        <v>1.5000000000002651</v>
      </c>
    </row>
    <row r="19" spans="1:8">
      <c r="A19" s="411">
        <v>12</v>
      </c>
      <c r="B19" s="361" t="s">
        <v>276</v>
      </c>
      <c r="C19" s="676">
        <v>6084.4101377800025</v>
      </c>
      <c r="D19" s="676"/>
      <c r="E19" s="676">
        <v>6084.4101377800025</v>
      </c>
      <c r="F19" s="415"/>
      <c r="G19" s="415">
        <v>608.44101377800052</v>
      </c>
      <c r="H19" s="674">
        <v>0.10000000000000005</v>
      </c>
    </row>
    <row r="20" spans="1:8">
      <c r="A20" s="411">
        <v>13</v>
      </c>
      <c r="B20" s="361" t="s">
        <v>293</v>
      </c>
      <c r="C20" s="677"/>
      <c r="D20" s="677"/>
      <c r="E20" s="677"/>
      <c r="F20" s="412"/>
      <c r="G20" s="678"/>
      <c r="H20" s="674"/>
    </row>
    <row r="21" spans="1:8">
      <c r="A21" s="411">
        <v>14</v>
      </c>
      <c r="B21" s="361" t="s">
        <v>294</v>
      </c>
      <c r="C21" s="676">
        <v>13.528399374999996</v>
      </c>
      <c r="D21" s="676">
        <v>2.5898863700000003</v>
      </c>
      <c r="E21" s="676">
        <v>13.528399374999996</v>
      </c>
      <c r="F21" s="415">
        <v>2.5898863700000003</v>
      </c>
      <c r="G21" s="415">
        <v>201.47857181320001</v>
      </c>
      <c r="H21" s="674">
        <v>12.500000000043434</v>
      </c>
    </row>
    <row r="22" spans="1:8">
      <c r="A22" s="411">
        <v>15</v>
      </c>
      <c r="B22" s="361" t="s">
        <v>295</v>
      </c>
      <c r="C22" s="676">
        <v>2409.9002925499985</v>
      </c>
      <c r="D22" s="676"/>
      <c r="E22" s="676">
        <v>2409.9002925499985</v>
      </c>
      <c r="F22" s="415"/>
      <c r="G22" s="415">
        <v>2409.9002925499985</v>
      </c>
      <c r="H22" s="674">
        <v>1</v>
      </c>
    </row>
    <row r="23" spans="1:8">
      <c r="A23" s="411">
        <v>16</v>
      </c>
      <c r="B23" s="361" t="s">
        <v>280</v>
      </c>
      <c r="C23" s="676">
        <v>1179.3211745001495</v>
      </c>
      <c r="D23" s="676"/>
      <c r="E23" s="676">
        <v>1179.3211745001495</v>
      </c>
      <c r="F23" s="415"/>
      <c r="G23" s="415">
        <v>907.16981551718106</v>
      </c>
      <c r="H23" s="674">
        <v>0.76923049897894125</v>
      </c>
    </row>
    <row r="24" spans="1:8">
      <c r="A24" s="413">
        <v>17</v>
      </c>
      <c r="B24" s="373" t="s">
        <v>281</v>
      </c>
      <c r="C24" s="417">
        <f t="shared" ref="C24:F24" si="0">SUM(C8:C23)</f>
        <v>135905.07311590124</v>
      </c>
      <c r="D24" s="417">
        <f t="shared" si="0"/>
        <v>27064.504543540796</v>
      </c>
      <c r="E24" s="417">
        <f t="shared" si="0"/>
        <v>135330.59474166814</v>
      </c>
      <c r="F24" s="417">
        <f t="shared" si="0"/>
        <v>7316.7079401421006</v>
      </c>
      <c r="G24" s="417">
        <f>SUM(G8:G23)</f>
        <v>65175.283996080965</v>
      </c>
      <c r="H24" s="418">
        <v>0.45689811703948768</v>
      </c>
    </row>
    <row r="25" spans="1:8">
      <c r="A25" s="96"/>
      <c r="B25" s="315"/>
      <c r="C25" s="326"/>
      <c r="D25" s="326"/>
      <c r="E25" s="326"/>
      <c r="F25" s="326"/>
      <c r="G25" s="326"/>
      <c r="H25" s="327"/>
    </row>
    <row r="26" spans="1:8">
      <c r="A26" s="82" t="s">
        <v>257</v>
      </c>
      <c r="B26" s="7"/>
      <c r="C26" s="6"/>
      <c r="D26" s="6"/>
      <c r="E26" s="6"/>
      <c r="F26" s="6"/>
      <c r="G26" s="6"/>
      <c r="H26" s="6"/>
    </row>
    <row r="27" spans="1:8" ht="18.649999999999999" customHeight="1">
      <c r="A27" s="1248" t="s">
        <v>258</v>
      </c>
      <c r="B27" s="1249"/>
      <c r="C27" s="1256" t="s">
        <v>284</v>
      </c>
      <c r="D27" s="1225"/>
      <c r="E27" s="1254" t="s">
        <v>285</v>
      </c>
      <c r="F27" s="1256"/>
      <c r="G27" s="1254" t="s">
        <v>286</v>
      </c>
      <c r="H27" s="1256"/>
    </row>
    <row r="28" spans="1:8" ht="24">
      <c r="A28" s="1250"/>
      <c r="B28" s="1251"/>
      <c r="C28" s="313" t="s">
        <v>287</v>
      </c>
      <c r="D28" s="310" t="s">
        <v>288</v>
      </c>
      <c r="E28" s="313" t="s">
        <v>287</v>
      </c>
      <c r="F28" s="310" t="s">
        <v>288</v>
      </c>
      <c r="G28" s="310" t="s">
        <v>289</v>
      </c>
      <c r="H28" s="310" t="s">
        <v>290</v>
      </c>
    </row>
    <row r="29" spans="1:8">
      <c r="A29" s="1252"/>
      <c r="B29" s="1253"/>
      <c r="C29" s="93" t="s">
        <v>116</v>
      </c>
      <c r="D29" s="83" t="s">
        <v>117</v>
      </c>
      <c r="E29" s="83" t="s">
        <v>118</v>
      </c>
      <c r="F29" s="83" t="s">
        <v>167</v>
      </c>
      <c r="G29" s="83" t="s">
        <v>168</v>
      </c>
      <c r="H29" s="83" t="s">
        <v>245</v>
      </c>
    </row>
    <row r="30" spans="1:8">
      <c r="A30" s="411">
        <v>1</v>
      </c>
      <c r="B30" s="168" t="s">
        <v>265</v>
      </c>
      <c r="C30" s="415">
        <v>36625.411456049907</v>
      </c>
      <c r="D30" s="415">
        <v>115.33336701</v>
      </c>
      <c r="E30" s="415">
        <v>38379.953545725388</v>
      </c>
      <c r="F30" s="415">
        <v>95.70969522770001</v>
      </c>
      <c r="G30" s="415">
        <v>468.55041682500035</v>
      </c>
      <c r="H30" s="416">
        <v>1.2177838596068184E-2</v>
      </c>
    </row>
    <row r="31" spans="1:8">
      <c r="A31" s="411">
        <v>2</v>
      </c>
      <c r="B31" s="361" t="s">
        <v>266</v>
      </c>
      <c r="C31" s="415">
        <v>3145.4856310199921</v>
      </c>
      <c r="D31" s="415">
        <v>982.83402410999986</v>
      </c>
      <c r="E31" s="415">
        <v>4018.7781430724813</v>
      </c>
      <c r="F31" s="415">
        <v>293.7208179907999</v>
      </c>
      <c r="G31" s="415"/>
      <c r="H31" s="416"/>
    </row>
    <row r="32" spans="1:8">
      <c r="A32" s="411">
        <v>3</v>
      </c>
      <c r="B32" s="361" t="s">
        <v>267</v>
      </c>
      <c r="C32" s="415">
        <v>295.24593472000004</v>
      </c>
      <c r="D32" s="415">
        <v>20.857637730000004</v>
      </c>
      <c r="E32" s="415">
        <v>120.27202016999999</v>
      </c>
      <c r="F32" s="415">
        <v>0.39802051500000002</v>
      </c>
      <c r="G32" s="415">
        <v>26.853553932999997</v>
      </c>
      <c r="H32" s="416">
        <v>0.22253704217353476</v>
      </c>
    </row>
    <row r="33" spans="1:8">
      <c r="A33" s="411">
        <v>4</v>
      </c>
      <c r="B33" s="361" t="s">
        <v>268</v>
      </c>
      <c r="C33" s="415">
        <v>523.546648</v>
      </c>
      <c r="D33" s="415"/>
      <c r="E33" s="415">
        <v>691.72306165340001</v>
      </c>
      <c r="F33" s="415">
        <v>0.23205215500000001</v>
      </c>
      <c r="G33" s="415"/>
      <c r="H33" s="416"/>
    </row>
    <row r="34" spans="1:8">
      <c r="A34" s="411">
        <v>5</v>
      </c>
      <c r="B34" s="361" t="s">
        <v>269</v>
      </c>
      <c r="C34" s="415">
        <v>975.77085726000018</v>
      </c>
      <c r="D34" s="415"/>
      <c r="E34" s="415">
        <v>975.77085726000018</v>
      </c>
      <c r="F34" s="415"/>
      <c r="G34" s="415"/>
      <c r="H34" s="416"/>
    </row>
    <row r="35" spans="1:8">
      <c r="A35" s="411">
        <v>6</v>
      </c>
      <c r="B35" s="361" t="s">
        <v>270</v>
      </c>
      <c r="C35" s="415">
        <v>1284.0607757900011</v>
      </c>
      <c r="D35" s="415">
        <v>1217.0243660199999</v>
      </c>
      <c r="E35" s="415">
        <v>997.10457452000117</v>
      </c>
      <c r="F35" s="415">
        <v>512.45407951200013</v>
      </c>
      <c r="G35" s="415">
        <v>462.65885962760001</v>
      </c>
      <c r="H35" s="416">
        <v>0.30648617620245977</v>
      </c>
    </row>
    <row r="36" spans="1:8">
      <c r="A36" s="411">
        <v>7</v>
      </c>
      <c r="B36" s="361" t="s">
        <v>271</v>
      </c>
      <c r="C36" s="415">
        <v>4826.9784240737581</v>
      </c>
      <c r="D36" s="415">
        <v>2079.3477584636998</v>
      </c>
      <c r="E36" s="415">
        <v>4522.2832148049592</v>
      </c>
      <c r="F36" s="415">
        <v>834.85483755519965</v>
      </c>
      <c r="G36" s="415">
        <v>5205.5012480837622</v>
      </c>
      <c r="H36" s="416">
        <v>0.97169443781468512</v>
      </c>
    </row>
    <row r="37" spans="1:8">
      <c r="A37" s="411">
        <v>8</v>
      </c>
      <c r="B37" s="361" t="s">
        <v>291</v>
      </c>
      <c r="C37" s="415">
        <v>1686.8298472770912</v>
      </c>
      <c r="D37" s="415">
        <v>3177.4833616508408</v>
      </c>
      <c r="E37" s="415">
        <v>1683.7544712078693</v>
      </c>
      <c r="F37" s="415">
        <v>0.41675415300000002</v>
      </c>
      <c r="G37" s="415">
        <v>1245.2781201870898</v>
      </c>
      <c r="H37" s="416">
        <v>0.73940113774373661</v>
      </c>
    </row>
    <row r="38" spans="1:8">
      <c r="A38" s="411">
        <v>9</v>
      </c>
      <c r="B38" s="361" t="s">
        <v>292</v>
      </c>
      <c r="C38" s="415">
        <v>254.65379465929971</v>
      </c>
      <c r="D38" s="415">
        <v>104.77085686629997</v>
      </c>
      <c r="E38" s="415">
        <v>254.65379465939967</v>
      </c>
      <c r="F38" s="415">
        <v>93.732858937199993</v>
      </c>
      <c r="G38" s="415">
        <v>152.90854620449986</v>
      </c>
      <c r="H38" s="416">
        <v>0.4389047187254026</v>
      </c>
    </row>
    <row r="39" spans="1:8">
      <c r="A39" s="411">
        <v>10</v>
      </c>
      <c r="B39" s="361" t="s">
        <v>274</v>
      </c>
      <c r="C39" s="415">
        <v>88.688142344999775</v>
      </c>
      <c r="D39" s="415">
        <v>10.503368120000024</v>
      </c>
      <c r="E39" s="415">
        <v>59.735105669699955</v>
      </c>
      <c r="F39" s="415">
        <v>0.82093528999999987</v>
      </c>
      <c r="G39" s="415">
        <v>71.529088647699581</v>
      </c>
      <c r="H39" s="416">
        <v>1.1812048395849093</v>
      </c>
    </row>
    <row r="40" spans="1:8" ht="14.5" hidden="1" customHeight="1">
      <c r="A40" s="411">
        <v>11</v>
      </c>
      <c r="B40" s="361" t="s">
        <v>275</v>
      </c>
      <c r="C40" s="412"/>
      <c r="D40" s="412"/>
      <c r="E40" s="412"/>
      <c r="F40" s="412"/>
      <c r="G40" s="412"/>
      <c r="H40" s="416"/>
    </row>
    <row r="41" spans="1:8" ht="14.5" customHeight="1">
      <c r="A41" s="411">
        <v>12</v>
      </c>
      <c r="B41" s="361" t="s">
        <v>276</v>
      </c>
      <c r="C41" s="415">
        <v>5404.3680860400009</v>
      </c>
      <c r="D41" s="415"/>
      <c r="E41" s="415">
        <v>5404.3680860400009</v>
      </c>
      <c r="F41" s="415"/>
      <c r="G41" s="415">
        <v>540.43680860399968</v>
      </c>
      <c r="H41" s="416">
        <v>0.1</v>
      </c>
    </row>
    <row r="42" spans="1:8" ht="14.5" customHeight="1">
      <c r="A42" s="411">
        <v>13</v>
      </c>
      <c r="B42" s="361" t="s">
        <v>293</v>
      </c>
      <c r="C42" s="415"/>
      <c r="D42" s="415">
        <v>0.19926170000000001</v>
      </c>
      <c r="E42" s="415"/>
      <c r="F42" s="415">
        <v>9.9630850000000007E-2</v>
      </c>
      <c r="G42" s="415">
        <v>0.14944627499999999</v>
      </c>
      <c r="H42" s="416">
        <v>1.5</v>
      </c>
    </row>
    <row r="43" spans="1:8">
      <c r="A43" s="411">
        <v>14</v>
      </c>
      <c r="B43" s="361" t="s">
        <v>294</v>
      </c>
      <c r="C43" s="415">
        <v>1E-3</v>
      </c>
      <c r="D43" s="415"/>
      <c r="E43" s="415">
        <v>1E-3</v>
      </c>
      <c r="F43" s="415"/>
      <c r="G43" s="415">
        <v>1.2500000000000001E-2</v>
      </c>
      <c r="H43" s="416">
        <v>12.5</v>
      </c>
    </row>
    <row r="44" spans="1:8">
      <c r="A44" s="411">
        <v>15</v>
      </c>
      <c r="B44" s="361" t="s">
        <v>295</v>
      </c>
      <c r="C44" s="415">
        <v>1.1467380600000099</v>
      </c>
      <c r="D44" s="415"/>
      <c r="E44" s="415">
        <v>1.1467380600000099</v>
      </c>
      <c r="F44" s="415"/>
      <c r="G44" s="415">
        <v>1.1467380600000099</v>
      </c>
      <c r="H44" s="416">
        <v>1</v>
      </c>
    </row>
    <row r="45" spans="1:8">
      <c r="A45" s="411">
        <v>16</v>
      </c>
      <c r="B45" s="361" t="s">
        <v>280</v>
      </c>
      <c r="C45" s="415">
        <v>98.655355047799119</v>
      </c>
      <c r="D45" s="415"/>
      <c r="E45" s="415">
        <v>98.655355047799119</v>
      </c>
      <c r="F45" s="415"/>
      <c r="G45" s="415">
        <v>98.655355047799119</v>
      </c>
      <c r="H45" s="416">
        <v>1</v>
      </c>
    </row>
    <row r="46" spans="1:8">
      <c r="A46" s="413">
        <v>17</v>
      </c>
      <c r="B46" s="373" t="s">
        <v>281</v>
      </c>
      <c r="C46" s="417">
        <v>55210.842690477482</v>
      </c>
      <c r="D46" s="417">
        <v>7708.3540016811357</v>
      </c>
      <c r="E46" s="417">
        <v>57208.199968025721</v>
      </c>
      <c r="F46" s="417">
        <v>1832.439682185897</v>
      </c>
      <c r="G46" s="417">
        <v>8273.6806814641241</v>
      </c>
      <c r="H46" s="418">
        <v>0.1401</v>
      </c>
    </row>
    <row r="47" spans="1:8">
      <c r="A47" s="7"/>
      <c r="B47" s="7"/>
      <c r="C47" s="7"/>
      <c r="D47" s="7"/>
      <c r="E47" s="7"/>
      <c r="F47" s="7"/>
      <c r="G47" s="7"/>
      <c r="H47" s="7"/>
    </row>
    <row r="48" spans="1:8" ht="15" customHeight="1">
      <c r="A48" s="1209" t="s">
        <v>296</v>
      </c>
      <c r="B48" s="1209"/>
      <c r="C48" s="1209"/>
      <c r="D48" s="1209"/>
      <c r="E48" s="1209"/>
      <c r="F48" s="1209"/>
      <c r="G48" s="1209"/>
      <c r="H48" s="1209"/>
    </row>
    <row r="49" spans="1:8" ht="15" customHeight="1">
      <c r="A49" s="1209" t="s">
        <v>2625</v>
      </c>
      <c r="B49" s="1209"/>
      <c r="C49" s="1209"/>
      <c r="D49" s="1209"/>
      <c r="E49" s="1209"/>
      <c r="F49" s="1209"/>
      <c r="G49" s="1209"/>
      <c r="H49" s="1209"/>
    </row>
    <row r="50" spans="1:8">
      <c r="A50" s="7"/>
      <c r="B50" s="7"/>
      <c r="C50" s="7"/>
      <c r="D50" s="7"/>
      <c r="E50" s="7"/>
      <c r="F50" s="7"/>
      <c r="G50" s="7"/>
      <c r="H50" s="7"/>
    </row>
  </sheetData>
  <mergeCells count="10">
    <mergeCell ref="A48:H48"/>
    <mergeCell ref="A49:H49"/>
    <mergeCell ref="A5:B7"/>
    <mergeCell ref="C5:D5"/>
    <mergeCell ref="E5:F5"/>
    <mergeCell ref="G5:H5"/>
    <mergeCell ref="A27:B29"/>
    <mergeCell ref="C27:D27"/>
    <mergeCell ref="E27:F27"/>
    <mergeCell ref="G27:H27"/>
  </mergeCells>
  <pageMargins left="0.70866141732283472" right="0.70866141732283472" top="0.74803149606299213" bottom="0.74803149606299213" header="0.31496062992125984" footer="0.31496062992125984"/>
  <pageSetup paperSize="9" scale="6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C489A-F5EC-4E0D-9FFC-9CAA009BBF79}">
  <sheetPr codeName="Sheet64">
    <pageSetUpPr fitToPage="1"/>
  </sheetPr>
  <dimension ref="A1:D9"/>
  <sheetViews>
    <sheetView showGridLines="0" zoomScaleNormal="100" workbookViewId="0">
      <selection activeCell="E1" sqref="E1"/>
    </sheetView>
  </sheetViews>
  <sheetFormatPr defaultColWidth="8.58203125" defaultRowHeight="13"/>
  <cols>
    <col min="1" max="1" width="8.33203125" style="346" customWidth="1"/>
    <col min="2" max="2" width="6.33203125" style="346" customWidth="1"/>
    <col min="3" max="3" width="33.33203125" style="1068" customWidth="1"/>
    <col min="4" max="4" width="55.33203125" style="346" customWidth="1"/>
    <col min="5" max="16384" width="8.58203125" style="346"/>
  </cols>
  <sheetData>
    <row r="1" spans="1:4" s="5" customFormat="1" ht="18.5">
      <c r="A1" s="306" t="s">
        <v>2212</v>
      </c>
      <c r="B1" s="7"/>
      <c r="C1" s="1066"/>
      <c r="D1" s="7"/>
    </row>
    <row r="2" spans="1:4" s="5" customFormat="1" ht="16" customHeight="1">
      <c r="A2" s="3"/>
      <c r="B2" s="7"/>
      <c r="C2" s="1066"/>
      <c r="D2" s="7"/>
    </row>
    <row r="3" spans="1:4" s="5" customFormat="1" ht="16" customHeight="1">
      <c r="A3" s="3"/>
      <c r="B3" s="7"/>
      <c r="C3" s="1066"/>
      <c r="D3" s="7"/>
    </row>
    <row r="4" spans="1:4" ht="27.65" customHeight="1">
      <c r="A4" s="878" t="s">
        <v>1811</v>
      </c>
      <c r="B4" s="878" t="s">
        <v>2631</v>
      </c>
      <c r="C4" s="767"/>
      <c r="D4" s="878" t="s">
        <v>1989</v>
      </c>
    </row>
    <row r="5" spans="1:4" ht="55" customHeight="1">
      <c r="A5" s="966" t="s">
        <v>1849</v>
      </c>
      <c r="B5" s="402" t="s">
        <v>1465</v>
      </c>
      <c r="C5" s="1052" t="s">
        <v>1850</v>
      </c>
      <c r="D5" s="401" t="s">
        <v>1991</v>
      </c>
    </row>
    <row r="6" spans="1:4" ht="59.5" customHeight="1">
      <c r="A6" s="966" t="s">
        <v>1851</v>
      </c>
      <c r="B6" s="402" t="s">
        <v>1467</v>
      </c>
      <c r="C6" s="1052" t="s">
        <v>1852</v>
      </c>
      <c r="D6" s="401" t="s">
        <v>2007</v>
      </c>
    </row>
    <row r="7" spans="1:4" ht="100.5" customHeight="1">
      <c r="A7" s="966" t="s">
        <v>1853</v>
      </c>
      <c r="B7" s="402" t="s">
        <v>1854</v>
      </c>
      <c r="C7" s="1052" t="s">
        <v>1993</v>
      </c>
      <c r="D7" s="401" t="s">
        <v>1992</v>
      </c>
    </row>
    <row r="8" spans="1:4" ht="82" customHeight="1">
      <c r="A8" s="966" t="s">
        <v>1855</v>
      </c>
      <c r="B8" s="402" t="s">
        <v>1522</v>
      </c>
      <c r="C8" s="1052" t="s">
        <v>1856</v>
      </c>
      <c r="D8" s="401" t="s">
        <v>2680</v>
      </c>
    </row>
    <row r="9" spans="1:4">
      <c r="A9" s="329"/>
      <c r="B9" s="329"/>
      <c r="C9" s="1067"/>
      <c r="D9" s="329"/>
    </row>
  </sheetData>
  <pageMargins left="0.70866141732283472" right="0.70866141732283472"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26B0-881F-4D55-AB83-E317667D06D3}">
  <sheetPr codeName="Taul2">
    <tabColor theme="4"/>
  </sheetPr>
  <dimension ref="A1:J141"/>
  <sheetViews>
    <sheetView showGridLines="0" topLeftCell="A39" zoomScale="99" zoomScaleNormal="99" workbookViewId="0">
      <selection activeCell="B61" sqref="B61"/>
    </sheetView>
  </sheetViews>
  <sheetFormatPr defaultColWidth="8.58203125" defaultRowHeight="14.5"/>
  <cols>
    <col min="1" max="1" width="10.83203125" style="46" customWidth="1"/>
    <col min="2" max="2" width="122.1640625" style="5" customWidth="1"/>
    <col min="3" max="4" width="8.58203125" style="27"/>
    <col min="5" max="16384" width="8.58203125" style="5"/>
  </cols>
  <sheetData>
    <row r="1" spans="1:10" ht="26">
      <c r="A1" s="299"/>
      <c r="B1" s="41" t="s">
        <v>2304</v>
      </c>
      <c r="D1" s="190"/>
      <c r="E1" s="190"/>
      <c r="F1" s="190"/>
      <c r="G1" s="27"/>
      <c r="H1" s="27"/>
      <c r="I1" s="27"/>
      <c r="J1" s="27"/>
    </row>
    <row r="2" spans="1:10">
      <c r="A2" s="43"/>
      <c r="B2" s="7"/>
      <c r="E2" s="27"/>
      <c r="F2" s="27"/>
      <c r="G2" s="27"/>
      <c r="H2" s="27"/>
      <c r="I2" s="27"/>
      <c r="J2" s="27"/>
    </row>
    <row r="3" spans="1:10" ht="21">
      <c r="A3" s="43"/>
      <c r="B3" s="44" t="s">
        <v>0</v>
      </c>
      <c r="E3" s="27"/>
      <c r="F3" s="27"/>
      <c r="G3" s="27"/>
      <c r="H3" s="27"/>
      <c r="I3" s="27"/>
      <c r="J3" s="27"/>
    </row>
    <row r="4" spans="1:10">
      <c r="A4" s="43"/>
      <c r="B4" s="7"/>
      <c r="E4" s="27"/>
      <c r="F4" s="27"/>
      <c r="G4" s="27"/>
      <c r="H4" s="27"/>
      <c r="I4" s="27"/>
      <c r="J4" s="27"/>
    </row>
    <row r="5" spans="1:10" ht="21">
      <c r="A5" s="303">
        <v>1</v>
      </c>
      <c r="B5" s="303" t="s">
        <v>2158</v>
      </c>
      <c r="D5" s="190"/>
      <c r="E5" s="190"/>
      <c r="F5" s="190"/>
      <c r="G5" s="27"/>
      <c r="H5" s="27"/>
      <c r="I5" s="27"/>
      <c r="J5" s="27"/>
    </row>
    <row r="6" spans="1:10" ht="10" customHeight="1">
      <c r="A6" s="43"/>
      <c r="B6" s="40"/>
      <c r="D6" s="190"/>
      <c r="E6" s="190"/>
      <c r="F6" s="190"/>
      <c r="G6" s="27"/>
      <c r="H6" s="27"/>
      <c r="I6" s="27"/>
      <c r="J6" s="27"/>
    </row>
    <row r="7" spans="1:10" ht="17.25" customHeight="1">
      <c r="A7" s="191" t="s">
        <v>1</v>
      </c>
      <c r="B7" s="192" t="s">
        <v>2</v>
      </c>
      <c r="C7" s="221"/>
      <c r="D7" s="221"/>
      <c r="E7" s="221"/>
      <c r="F7" s="221"/>
      <c r="G7" s="221"/>
      <c r="H7" s="221"/>
      <c r="I7" s="221"/>
      <c r="J7" s="27"/>
    </row>
    <row r="8" spans="1:10" ht="17.25" customHeight="1">
      <c r="A8" s="191" t="s">
        <v>3</v>
      </c>
      <c r="B8" s="192" t="s">
        <v>2601</v>
      </c>
      <c r="C8" s="221"/>
      <c r="D8" s="221"/>
      <c r="E8" s="221"/>
      <c r="F8" s="221"/>
      <c r="G8" s="221"/>
      <c r="H8" s="221"/>
      <c r="I8" s="221"/>
      <c r="J8" s="27"/>
    </row>
    <row r="9" spans="1:10" ht="17.25" customHeight="1">
      <c r="A9" s="191" t="s">
        <v>4</v>
      </c>
      <c r="B9" s="192" t="s">
        <v>5</v>
      </c>
      <c r="C9" s="346"/>
      <c r="D9" s="346"/>
      <c r="E9" s="346"/>
      <c r="F9" s="346"/>
      <c r="G9" s="346"/>
      <c r="H9" s="346"/>
      <c r="I9" s="221"/>
      <c r="J9" s="27"/>
    </row>
    <row r="10" spans="1:10" ht="17.25" customHeight="1">
      <c r="A10" s="191" t="s">
        <v>6</v>
      </c>
      <c r="B10" s="192" t="s">
        <v>7</v>
      </c>
      <c r="C10" s="346"/>
      <c r="D10" s="346"/>
      <c r="E10" s="346"/>
      <c r="F10" s="346"/>
      <c r="G10" s="346"/>
      <c r="H10" s="346"/>
      <c r="I10" s="221"/>
      <c r="J10" s="27"/>
    </row>
    <row r="11" spans="1:10" ht="17.25" customHeight="1">
      <c r="A11" s="191" t="s">
        <v>8</v>
      </c>
      <c r="B11" s="192" t="s">
        <v>9</v>
      </c>
      <c r="C11" s="346"/>
      <c r="D11" s="346"/>
      <c r="E11" s="346"/>
      <c r="F11" s="346"/>
      <c r="G11" s="346"/>
      <c r="H11" s="346"/>
      <c r="I11" s="221"/>
      <c r="J11" s="27"/>
    </row>
    <row r="12" spans="1:10" ht="17.25" customHeight="1">
      <c r="A12" s="191" t="s">
        <v>2159</v>
      </c>
      <c r="B12" s="192" t="s">
        <v>2157</v>
      </c>
      <c r="C12" s="346"/>
      <c r="D12" s="346"/>
      <c r="E12" s="346"/>
      <c r="F12" s="346"/>
      <c r="G12" s="346"/>
      <c r="H12" s="346"/>
      <c r="I12" s="221"/>
      <c r="J12" s="27"/>
    </row>
    <row r="13" spans="1:10" ht="17.25" customHeight="1">
      <c r="A13" s="191" t="s">
        <v>2160</v>
      </c>
      <c r="B13" s="192" t="s">
        <v>14</v>
      </c>
      <c r="C13" s="182"/>
      <c r="D13" s="182"/>
      <c r="E13" s="182"/>
      <c r="F13" s="182"/>
      <c r="G13" s="182"/>
      <c r="H13" s="182"/>
      <c r="I13" s="27"/>
      <c r="J13" s="27"/>
    </row>
    <row r="14" spans="1:10" ht="17.25" customHeight="1">
      <c r="A14" s="191" t="s">
        <v>2602</v>
      </c>
      <c r="B14" s="192" t="s">
        <v>2014</v>
      </c>
      <c r="C14" s="182"/>
      <c r="D14" s="182"/>
      <c r="E14" s="182"/>
      <c r="F14" s="182"/>
      <c r="G14" s="182"/>
      <c r="H14" s="182"/>
      <c r="I14" s="27"/>
      <c r="J14" s="27"/>
    </row>
    <row r="15" spans="1:10" ht="17.25" customHeight="1">
      <c r="A15" s="191"/>
      <c r="B15" s="339"/>
      <c r="C15" s="182"/>
      <c r="D15" s="182"/>
      <c r="E15" s="182"/>
      <c r="F15" s="182"/>
      <c r="G15" s="182"/>
      <c r="H15" s="182"/>
      <c r="I15" s="27"/>
      <c r="J15" s="27"/>
    </row>
    <row r="16" spans="1:10" ht="21">
      <c r="A16" s="303">
        <v>2</v>
      </c>
      <c r="B16" s="303" t="s">
        <v>2143</v>
      </c>
      <c r="D16" s="190"/>
      <c r="E16" s="190"/>
      <c r="F16" s="190"/>
      <c r="G16" s="27"/>
      <c r="H16" s="27"/>
      <c r="I16" s="27"/>
      <c r="J16" s="27"/>
    </row>
    <row r="17" spans="1:8" ht="10" customHeight="1">
      <c r="A17" s="43"/>
      <c r="B17" s="40"/>
      <c r="D17" s="190"/>
      <c r="E17" s="42"/>
      <c r="F17" s="42"/>
    </row>
    <row r="18" spans="1:8" ht="17.25" customHeight="1">
      <c r="A18" s="191" t="s">
        <v>11</v>
      </c>
      <c r="B18" s="192" t="s">
        <v>2015</v>
      </c>
      <c r="C18" s="182"/>
      <c r="D18" s="182"/>
      <c r="E18" s="33"/>
      <c r="F18" s="33"/>
      <c r="G18" s="33"/>
      <c r="H18" s="33"/>
    </row>
    <row r="19" spans="1:8" ht="17.25" customHeight="1">
      <c r="A19" s="191" t="s">
        <v>12</v>
      </c>
      <c r="B19" s="192" t="s">
        <v>2016</v>
      </c>
      <c r="C19" s="182"/>
      <c r="D19" s="182"/>
      <c r="E19" s="33"/>
      <c r="F19" s="33"/>
      <c r="G19" s="33"/>
      <c r="H19" s="33"/>
    </row>
    <row r="20" spans="1:8" ht="17.25" customHeight="1">
      <c r="A20" s="191" t="s">
        <v>13</v>
      </c>
      <c r="B20" s="192" t="s">
        <v>1998</v>
      </c>
      <c r="C20" s="182"/>
      <c r="D20" s="182"/>
      <c r="E20" s="33"/>
      <c r="F20" s="33"/>
      <c r="G20" s="33"/>
      <c r="H20" s="33"/>
    </row>
    <row r="21" spans="1:8" ht="17.149999999999999" customHeight="1">
      <c r="A21" s="43"/>
      <c r="B21" s="192"/>
    </row>
    <row r="22" spans="1:8" ht="21">
      <c r="A22" s="303">
        <v>3</v>
      </c>
      <c r="B22" s="303" t="s">
        <v>10</v>
      </c>
      <c r="C22" s="190"/>
      <c r="D22" s="190"/>
      <c r="E22" s="42"/>
      <c r="F22" s="42"/>
    </row>
    <row r="23" spans="1:8" ht="10" customHeight="1">
      <c r="A23" s="43"/>
      <c r="B23" s="40"/>
      <c r="D23" s="190"/>
      <c r="E23" s="42"/>
      <c r="F23" s="42"/>
    </row>
    <row r="24" spans="1:8" ht="17.25" customHeight="1">
      <c r="A24" s="191" t="s">
        <v>27</v>
      </c>
      <c r="B24" s="192" t="s">
        <v>15</v>
      </c>
      <c r="C24" s="182"/>
      <c r="D24" s="182"/>
    </row>
    <row r="25" spans="1:8" ht="17.25" customHeight="1">
      <c r="A25" s="191" t="s">
        <v>29</v>
      </c>
      <c r="B25" s="192" t="s">
        <v>16</v>
      </c>
      <c r="C25" s="182"/>
      <c r="D25" s="182"/>
    </row>
    <row r="26" spans="1:8" ht="17.25" customHeight="1">
      <c r="A26" s="191" t="s">
        <v>31</v>
      </c>
      <c r="B26" s="192" t="s">
        <v>2027</v>
      </c>
      <c r="C26" s="182"/>
      <c r="D26" s="182"/>
    </row>
    <row r="27" spans="1:8" ht="17.25" customHeight="1">
      <c r="A27" s="191" t="s">
        <v>33</v>
      </c>
      <c r="B27" s="192" t="s">
        <v>17</v>
      </c>
      <c r="C27" s="182"/>
      <c r="D27" s="182"/>
    </row>
    <row r="28" spans="1:8" ht="17.25" customHeight="1">
      <c r="A28" s="191" t="s">
        <v>34</v>
      </c>
      <c r="B28" s="192" t="s">
        <v>2030</v>
      </c>
      <c r="C28" s="182"/>
      <c r="D28" s="182"/>
    </row>
    <row r="29" spans="1:8" ht="17.25" customHeight="1">
      <c r="A29" s="191" t="s">
        <v>36</v>
      </c>
      <c r="B29" s="192" t="s">
        <v>18</v>
      </c>
      <c r="C29" s="182"/>
      <c r="D29" s="182"/>
    </row>
    <row r="30" spans="1:8" ht="17.25" customHeight="1">
      <c r="A30" s="191" t="s">
        <v>38</v>
      </c>
      <c r="B30" s="192" t="s">
        <v>19</v>
      </c>
      <c r="C30" s="182"/>
      <c r="D30" s="182"/>
    </row>
    <row r="31" spans="1:8" ht="17.25" customHeight="1">
      <c r="A31" s="191" t="s">
        <v>2161</v>
      </c>
      <c r="B31" s="192" t="s">
        <v>20</v>
      </c>
      <c r="C31" s="182"/>
      <c r="D31" s="182"/>
    </row>
    <row r="32" spans="1:8" ht="17.25" customHeight="1">
      <c r="A32" s="191" t="s">
        <v>2162</v>
      </c>
      <c r="B32" s="192" t="s">
        <v>21</v>
      </c>
      <c r="C32" s="182"/>
      <c r="D32" s="182"/>
    </row>
    <row r="33" spans="1:10" ht="17.25" customHeight="1">
      <c r="A33" s="191" t="s">
        <v>2163</v>
      </c>
      <c r="B33" s="192" t="s">
        <v>22</v>
      </c>
      <c r="C33" s="182"/>
      <c r="D33" s="182"/>
    </row>
    <row r="34" spans="1:10" ht="17.25" customHeight="1">
      <c r="A34" s="191" t="s">
        <v>2164</v>
      </c>
      <c r="B34" s="192" t="s">
        <v>23</v>
      </c>
      <c r="C34" s="182"/>
      <c r="D34" s="182"/>
    </row>
    <row r="35" spans="1:10" ht="17.25" customHeight="1">
      <c r="A35" s="191" t="s">
        <v>2165</v>
      </c>
      <c r="B35" s="192" t="s">
        <v>24</v>
      </c>
      <c r="C35" s="182"/>
      <c r="D35" s="182"/>
    </row>
    <row r="36" spans="1:10" ht="17.25" customHeight="1">
      <c r="A36" s="191" t="s">
        <v>2166</v>
      </c>
      <c r="B36" s="192" t="s">
        <v>25</v>
      </c>
      <c r="C36" s="182"/>
      <c r="D36" s="182"/>
    </row>
    <row r="37" spans="1:10" ht="17.25" customHeight="1">
      <c r="A37" s="191" t="s">
        <v>2167</v>
      </c>
      <c r="B37" s="192" t="s">
        <v>2028</v>
      </c>
      <c r="C37" s="182"/>
      <c r="D37" s="182"/>
    </row>
    <row r="38" spans="1:10" ht="17.25" customHeight="1">
      <c r="A38" s="191" t="s">
        <v>2168</v>
      </c>
      <c r="B38" s="192" t="s">
        <v>2029</v>
      </c>
      <c r="C38" s="182"/>
      <c r="D38" s="182"/>
    </row>
    <row r="39" spans="1:10" ht="17.25" customHeight="1">
      <c r="A39" s="43"/>
      <c r="B39" s="192"/>
    </row>
    <row r="40" spans="1:10" ht="21">
      <c r="A40" s="303">
        <v>4</v>
      </c>
      <c r="B40" s="303" t="s">
        <v>26</v>
      </c>
      <c r="C40" s="190"/>
      <c r="D40" s="190"/>
      <c r="E40" s="42"/>
      <c r="F40" s="42"/>
    </row>
    <row r="41" spans="1:10" ht="10" customHeight="1">
      <c r="A41" s="43"/>
      <c r="B41" s="40"/>
      <c r="D41" s="190"/>
      <c r="E41" s="42"/>
      <c r="F41" s="42"/>
    </row>
    <row r="42" spans="1:10" ht="17.25" customHeight="1">
      <c r="A42" s="191" t="s">
        <v>42</v>
      </c>
      <c r="B42" s="192" t="s">
        <v>28</v>
      </c>
      <c r="E42" s="45"/>
      <c r="F42" s="33"/>
      <c r="J42" s="45"/>
    </row>
    <row r="43" spans="1:10" ht="17.25" customHeight="1">
      <c r="A43" s="191" t="s">
        <v>44</v>
      </c>
      <c r="B43" s="192" t="s">
        <v>30</v>
      </c>
      <c r="E43" s="45"/>
      <c r="F43" s="33"/>
      <c r="J43" s="45"/>
    </row>
    <row r="44" spans="1:10" ht="17.25" customHeight="1">
      <c r="A44" s="191" t="s">
        <v>46</v>
      </c>
      <c r="B44" s="192" t="s">
        <v>32</v>
      </c>
      <c r="E44" s="45"/>
      <c r="F44" s="33"/>
      <c r="J44" s="45"/>
    </row>
    <row r="45" spans="1:10" ht="17.25" customHeight="1">
      <c r="A45" s="191" t="s">
        <v>48</v>
      </c>
      <c r="B45" s="192" t="s">
        <v>35</v>
      </c>
      <c r="E45" s="45"/>
      <c r="F45" s="33"/>
      <c r="J45" s="45"/>
    </row>
    <row r="46" spans="1:10" ht="17.25" customHeight="1">
      <c r="A46" s="191" t="s">
        <v>50</v>
      </c>
      <c r="B46" s="192" t="s">
        <v>37</v>
      </c>
      <c r="E46" s="45"/>
      <c r="F46" s="33"/>
      <c r="J46" s="45"/>
    </row>
    <row r="47" spans="1:10" ht="17.25" customHeight="1">
      <c r="A47" s="191" t="s">
        <v>2169</v>
      </c>
      <c r="B47" s="192" t="s">
        <v>39</v>
      </c>
      <c r="E47" s="45"/>
      <c r="F47" s="33"/>
      <c r="J47" s="45"/>
    </row>
    <row r="48" spans="1:10" ht="17.25" customHeight="1">
      <c r="A48" s="191" t="s">
        <v>2170</v>
      </c>
      <c r="B48" s="192" t="s">
        <v>2031</v>
      </c>
      <c r="E48" s="45"/>
      <c r="F48" s="33"/>
      <c r="J48" s="45"/>
    </row>
    <row r="49" spans="1:10" ht="17.25" customHeight="1">
      <c r="A49" s="191" t="s">
        <v>2171</v>
      </c>
      <c r="B49" s="192" t="s">
        <v>40</v>
      </c>
      <c r="E49" s="45"/>
      <c r="F49" s="33"/>
      <c r="J49" s="45"/>
    </row>
    <row r="50" spans="1:10" ht="17.25" customHeight="1">
      <c r="A50" s="191" t="s">
        <v>2172</v>
      </c>
      <c r="B50" s="192" t="s">
        <v>2032</v>
      </c>
      <c r="E50" s="45"/>
      <c r="F50" s="33"/>
      <c r="J50" s="45"/>
    </row>
    <row r="51" spans="1:10" ht="17.149999999999999" customHeight="1">
      <c r="A51" s="191"/>
      <c r="B51" s="193"/>
      <c r="E51" s="45"/>
      <c r="F51" s="33"/>
      <c r="J51" s="45"/>
    </row>
    <row r="52" spans="1:10" s="379" customFormat="1" ht="21">
      <c r="A52" s="303">
        <v>5</v>
      </c>
      <c r="B52" s="303" t="s">
        <v>41</v>
      </c>
      <c r="C52" s="378"/>
      <c r="D52" s="378"/>
      <c r="F52" s="380"/>
      <c r="J52" s="381"/>
    </row>
    <row r="53" spans="1:10" ht="10" customHeight="1">
      <c r="A53" s="38"/>
      <c r="B53" s="39"/>
    </row>
    <row r="54" spans="1:10" ht="17.149999999999999" customHeight="1">
      <c r="A54" s="191" t="s">
        <v>53</v>
      </c>
      <c r="B54" s="193" t="s">
        <v>43</v>
      </c>
    </row>
    <row r="55" spans="1:10" ht="17.149999999999999" customHeight="1">
      <c r="A55" s="191" t="s">
        <v>55</v>
      </c>
      <c r="B55" s="193" t="s">
        <v>45</v>
      </c>
    </row>
    <row r="56" spans="1:10" ht="17.149999999999999" customHeight="1">
      <c r="A56" s="191" t="s">
        <v>57</v>
      </c>
      <c r="B56" s="193" t="s">
        <v>47</v>
      </c>
    </row>
    <row r="57" spans="1:10" ht="17.149999999999999" customHeight="1">
      <c r="A57" s="191" t="s">
        <v>59</v>
      </c>
      <c r="B57" s="193" t="s">
        <v>49</v>
      </c>
    </row>
    <row r="58" spans="1:10" ht="17.149999999999999" customHeight="1">
      <c r="A58" s="191" t="s">
        <v>61</v>
      </c>
      <c r="B58" s="193" t="s">
        <v>2021</v>
      </c>
    </row>
    <row r="59" spans="1:10" ht="17.149999999999999" customHeight="1">
      <c r="A59" s="191" t="s">
        <v>63</v>
      </c>
      <c r="B59" s="193" t="s">
        <v>2023</v>
      </c>
    </row>
    <row r="60" spans="1:10" ht="17.149999999999999" customHeight="1">
      <c r="A60" s="191" t="s">
        <v>65</v>
      </c>
      <c r="B60" s="193" t="s">
        <v>2022</v>
      </c>
    </row>
    <row r="61" spans="1:10" ht="17.149999999999999" customHeight="1">
      <c r="A61" s="191" t="s">
        <v>67</v>
      </c>
      <c r="B61" s="193" t="s">
        <v>51</v>
      </c>
    </row>
    <row r="62" spans="1:10" ht="17.149999999999999" customHeight="1">
      <c r="A62" s="191" t="s">
        <v>69</v>
      </c>
      <c r="B62" s="193" t="s">
        <v>2026</v>
      </c>
    </row>
    <row r="63" spans="1:10" ht="17.149999999999999" customHeight="1">
      <c r="A63" s="191" t="s">
        <v>71</v>
      </c>
      <c r="B63" s="193" t="s">
        <v>2025</v>
      </c>
    </row>
    <row r="64" spans="1:10" ht="19" customHeight="1">
      <c r="A64" s="191" t="s">
        <v>73</v>
      </c>
      <c r="B64" s="193" t="s">
        <v>2024</v>
      </c>
    </row>
    <row r="65" spans="1:10" ht="19" customHeight="1">
      <c r="A65" s="191" t="s">
        <v>2794</v>
      </c>
      <c r="B65" s="1071" t="s">
        <v>2795</v>
      </c>
    </row>
    <row r="66" spans="1:10" ht="17.149999999999999" customHeight="1">
      <c r="A66" s="43"/>
      <c r="B66" s="307"/>
    </row>
    <row r="67" spans="1:10" s="379" customFormat="1" ht="21">
      <c r="A67" s="303"/>
      <c r="B67" s="303" t="s">
        <v>52</v>
      </c>
      <c r="C67" s="378"/>
      <c r="D67" s="378"/>
      <c r="F67" s="380"/>
      <c r="J67" s="381"/>
    </row>
    <row r="68" spans="1:10" ht="17.149999999999999" customHeight="1">
      <c r="A68" s="191"/>
      <c r="B68" s="307"/>
      <c r="E68" s="45"/>
      <c r="F68" s="33"/>
    </row>
    <row r="69" spans="1:10" s="379" customFormat="1" ht="18.649999999999999" customHeight="1">
      <c r="A69" s="382">
        <v>6</v>
      </c>
      <c r="B69" s="303" t="s">
        <v>2147</v>
      </c>
      <c r="C69" s="378"/>
      <c r="D69" s="378"/>
    </row>
    <row r="70" spans="1:10" ht="10" customHeight="1">
      <c r="A70" s="38"/>
      <c r="B70" s="39"/>
    </row>
    <row r="71" spans="1:10" s="47" customFormat="1" ht="17.25" customHeight="1">
      <c r="A71" s="191" t="s">
        <v>88</v>
      </c>
      <c r="B71" s="193" t="s">
        <v>54</v>
      </c>
      <c r="C71" s="27"/>
      <c r="D71" s="27"/>
      <c r="E71" s="46"/>
      <c r="F71" s="5"/>
      <c r="G71" s="5"/>
    </row>
    <row r="72" spans="1:10" ht="17.25" customHeight="1">
      <c r="A72" s="191" t="s">
        <v>90</v>
      </c>
      <c r="B72" s="193" t="s">
        <v>56</v>
      </c>
      <c r="E72" s="45"/>
      <c r="F72" s="33"/>
    </row>
    <row r="73" spans="1:10" ht="17.25" customHeight="1">
      <c r="A73" s="191" t="s">
        <v>2173</v>
      </c>
      <c r="B73" s="193" t="s">
        <v>58</v>
      </c>
      <c r="E73" s="45"/>
      <c r="F73" s="33"/>
    </row>
    <row r="74" spans="1:10" ht="17.25" customHeight="1">
      <c r="A74" s="191" t="s">
        <v>2174</v>
      </c>
      <c r="B74" s="193" t="s">
        <v>2020</v>
      </c>
      <c r="E74" s="45"/>
      <c r="F74" s="33"/>
    </row>
    <row r="75" spans="1:10" ht="17.149999999999999" customHeight="1">
      <c r="A75" s="191"/>
      <c r="B75" s="307"/>
      <c r="E75" s="45"/>
      <c r="F75" s="33"/>
    </row>
    <row r="76" spans="1:10" ht="17.149999999999999" customHeight="1">
      <c r="A76" s="382">
        <v>7</v>
      </c>
      <c r="B76" s="303" t="s">
        <v>2150</v>
      </c>
      <c r="E76" s="45"/>
      <c r="F76" s="33"/>
    </row>
    <row r="77" spans="1:10" ht="10" customHeight="1">
      <c r="A77" s="38"/>
      <c r="B77" s="39"/>
    </row>
    <row r="78" spans="1:10" ht="17.149999999999999" customHeight="1">
      <c r="A78" s="191" t="s">
        <v>2175</v>
      </c>
      <c r="B78" s="193" t="s">
        <v>60</v>
      </c>
      <c r="E78" s="45"/>
      <c r="F78" s="33"/>
    </row>
    <row r="79" spans="1:10" ht="17.149999999999999" customHeight="1">
      <c r="A79" s="191" t="s">
        <v>2176</v>
      </c>
      <c r="B79" s="193" t="s">
        <v>62</v>
      </c>
      <c r="E79" s="45"/>
      <c r="F79" s="33"/>
    </row>
    <row r="80" spans="1:10" ht="17.149999999999999" customHeight="1">
      <c r="A80" s="191" t="s">
        <v>2177</v>
      </c>
      <c r="B80" s="193" t="s">
        <v>2033</v>
      </c>
      <c r="E80" s="45"/>
      <c r="F80" s="33"/>
    </row>
    <row r="81" spans="1:6" ht="17.149999999999999" customHeight="1">
      <c r="A81" s="191"/>
      <c r="B81" s="193"/>
      <c r="E81" s="45"/>
      <c r="F81" s="33"/>
    </row>
    <row r="82" spans="1:6" s="379" customFormat="1" ht="17.149999999999999" customHeight="1">
      <c r="A82" s="382">
        <v>8</v>
      </c>
      <c r="B82" s="303" t="s">
        <v>2012</v>
      </c>
      <c r="C82" s="378"/>
      <c r="D82" s="378"/>
      <c r="E82" s="381"/>
      <c r="F82" s="380"/>
    </row>
    <row r="83" spans="1:6" ht="10" customHeight="1">
      <c r="A83" s="38"/>
      <c r="B83" s="39"/>
    </row>
    <row r="84" spans="1:6" ht="17.25" customHeight="1">
      <c r="A84" s="191" t="s">
        <v>2178</v>
      </c>
      <c r="B84" s="193" t="s">
        <v>64</v>
      </c>
      <c r="E84" s="45"/>
      <c r="F84" s="33"/>
    </row>
    <row r="85" spans="1:6" ht="17.25" customHeight="1">
      <c r="A85" s="191" t="s">
        <v>2179</v>
      </c>
      <c r="B85" s="193" t="s">
        <v>2013</v>
      </c>
      <c r="E85" s="45"/>
      <c r="F85" s="33"/>
    </row>
    <row r="86" spans="1:6" ht="17.149999999999999" customHeight="1">
      <c r="A86" s="191"/>
      <c r="B86" s="193"/>
      <c r="E86" s="45"/>
      <c r="F86" s="33"/>
    </row>
    <row r="87" spans="1:6" s="379" customFormat="1" ht="17.149999999999999" customHeight="1">
      <c r="A87" s="382">
        <v>9</v>
      </c>
      <c r="B87" s="303" t="s">
        <v>2146</v>
      </c>
      <c r="C87" s="378"/>
      <c r="D87" s="378"/>
      <c r="E87" s="381"/>
      <c r="F87" s="380"/>
    </row>
    <row r="88" spans="1:6" ht="10" customHeight="1">
      <c r="A88" s="38"/>
      <c r="B88" s="39"/>
    </row>
    <row r="89" spans="1:6" ht="17.149999999999999" customHeight="1">
      <c r="A89" s="191" t="s">
        <v>2180</v>
      </c>
      <c r="B89" s="1071" t="s">
        <v>70</v>
      </c>
    </row>
    <row r="90" spans="1:6" ht="17.149999999999999" customHeight="1">
      <c r="A90" s="191" t="s">
        <v>2181</v>
      </c>
      <c r="B90" s="193" t="s">
        <v>72</v>
      </c>
    </row>
    <row r="91" spans="1:6" ht="17.149999999999999" customHeight="1">
      <c r="A91" s="191" t="s">
        <v>2182</v>
      </c>
      <c r="B91" s="193" t="s">
        <v>2019</v>
      </c>
    </row>
    <row r="92" spans="1:6" ht="17.149999999999999" customHeight="1">
      <c r="A92" s="191" t="s">
        <v>2183</v>
      </c>
      <c r="B92" s="193" t="s">
        <v>74</v>
      </c>
    </row>
    <row r="93" spans="1:6" ht="17.149999999999999" customHeight="1">
      <c r="A93" s="191"/>
      <c r="B93" s="307"/>
    </row>
    <row r="94" spans="1:6" s="379" customFormat="1" ht="17.149999999999999" customHeight="1">
      <c r="A94" s="382">
        <v>10</v>
      </c>
      <c r="B94" s="303" t="s">
        <v>2144</v>
      </c>
      <c r="C94" s="378"/>
      <c r="D94" s="378"/>
      <c r="E94" s="381"/>
      <c r="F94" s="380"/>
    </row>
    <row r="95" spans="1:6" ht="10" customHeight="1">
      <c r="A95" s="38"/>
      <c r="B95" s="39"/>
    </row>
    <row r="96" spans="1:6" ht="17.149999999999999" customHeight="1">
      <c r="A96" s="191" t="s">
        <v>2184</v>
      </c>
      <c r="B96" s="193" t="s">
        <v>75</v>
      </c>
    </row>
    <row r="97" spans="1:6" ht="17.149999999999999" customHeight="1">
      <c r="A97" s="191" t="s">
        <v>2185</v>
      </c>
      <c r="B97" s="193" t="s">
        <v>76</v>
      </c>
    </row>
    <row r="98" spans="1:6" ht="17.149999999999999" customHeight="1">
      <c r="A98" s="191"/>
      <c r="B98" s="193"/>
    </row>
    <row r="99" spans="1:6" s="379" customFormat="1" ht="17.149999999999999" customHeight="1">
      <c r="A99" s="382">
        <v>11</v>
      </c>
      <c r="B99" s="303" t="s">
        <v>1019</v>
      </c>
      <c r="C99" s="378"/>
      <c r="D99" s="378"/>
    </row>
    <row r="100" spans="1:6" ht="10" customHeight="1">
      <c r="A100" s="38"/>
      <c r="B100" s="39"/>
    </row>
    <row r="101" spans="1:6" ht="17.149999999999999" customHeight="1">
      <c r="A101" s="191" t="s">
        <v>2186</v>
      </c>
      <c r="B101" s="193" t="s">
        <v>77</v>
      </c>
      <c r="E101" s="45"/>
      <c r="F101" s="33"/>
    </row>
    <row r="102" spans="1:6" ht="17.149999999999999" customHeight="1">
      <c r="A102" s="191" t="s">
        <v>2187</v>
      </c>
      <c r="B102" s="193" t="s">
        <v>2034</v>
      </c>
      <c r="E102" s="45"/>
      <c r="F102" s="33"/>
    </row>
    <row r="103" spans="1:6" ht="17.149999999999999" customHeight="1">
      <c r="A103" s="191"/>
      <c r="B103" s="307"/>
      <c r="E103" s="45"/>
      <c r="F103" s="33"/>
    </row>
    <row r="104" spans="1:6" s="379" customFormat="1" ht="17.149999999999999" customHeight="1">
      <c r="A104" s="382">
        <v>12</v>
      </c>
      <c r="B104" s="303" t="s">
        <v>112</v>
      </c>
      <c r="C104" s="378"/>
      <c r="D104" s="378"/>
    </row>
    <row r="105" spans="1:6" ht="10" customHeight="1">
      <c r="A105" s="38"/>
      <c r="B105" s="39"/>
    </row>
    <row r="106" spans="1:6" ht="17.149999999999999" customHeight="1">
      <c r="A106" s="191" t="s">
        <v>2188</v>
      </c>
      <c r="B106" s="193" t="s">
        <v>66</v>
      </c>
      <c r="E106" s="45"/>
      <c r="F106" s="33"/>
    </row>
    <row r="107" spans="1:6" ht="17.149999999999999" customHeight="1">
      <c r="A107" s="191" t="s">
        <v>2189</v>
      </c>
      <c r="B107" s="193" t="s">
        <v>68</v>
      </c>
      <c r="E107" s="45"/>
      <c r="F107" s="33"/>
    </row>
    <row r="108" spans="1:6" ht="17.149999999999999" customHeight="1">
      <c r="A108" s="191" t="s">
        <v>2190</v>
      </c>
      <c r="B108" s="193" t="s">
        <v>86</v>
      </c>
      <c r="E108" s="45"/>
      <c r="F108" s="33"/>
    </row>
    <row r="109" spans="1:6" ht="17.149999999999999" customHeight="1">
      <c r="A109" s="191"/>
      <c r="B109" s="193"/>
      <c r="E109" s="45"/>
      <c r="F109" s="33"/>
    </row>
    <row r="110" spans="1:6" s="379" customFormat="1" ht="17.149999999999999" customHeight="1">
      <c r="A110" s="382">
        <v>13</v>
      </c>
      <c r="B110" s="303" t="s">
        <v>2145</v>
      </c>
      <c r="C110" s="378"/>
      <c r="D110" s="378"/>
      <c r="E110" s="381"/>
      <c r="F110" s="380"/>
    </row>
    <row r="111" spans="1:6" ht="10" customHeight="1">
      <c r="A111" s="38"/>
      <c r="B111" s="39"/>
    </row>
    <row r="112" spans="1:6" ht="17.149999999999999" customHeight="1">
      <c r="A112" s="191" t="s">
        <v>2191</v>
      </c>
      <c r="B112" s="193" t="s">
        <v>83</v>
      </c>
    </row>
    <row r="113" spans="1:6" ht="17.149999999999999" customHeight="1">
      <c r="A113" s="191" t="s">
        <v>2192</v>
      </c>
      <c r="B113" s="193" t="s">
        <v>84</v>
      </c>
      <c r="E113" s="45"/>
      <c r="F113" s="33"/>
    </row>
    <row r="114" spans="1:6" ht="17.149999999999999" customHeight="1">
      <c r="A114" s="191" t="s">
        <v>2193</v>
      </c>
      <c r="B114" s="193" t="s">
        <v>2017</v>
      </c>
    </row>
    <row r="115" spans="1:6" ht="17.149999999999999" customHeight="1">
      <c r="A115" s="191" t="s">
        <v>2194</v>
      </c>
      <c r="B115" s="193" t="s">
        <v>85</v>
      </c>
    </row>
    <row r="116" spans="1:6" ht="17.149999999999999" customHeight="1">
      <c r="A116" s="191" t="s">
        <v>2195</v>
      </c>
      <c r="B116" s="193" t="s">
        <v>2018</v>
      </c>
    </row>
    <row r="117" spans="1:6" ht="17.149999999999999" customHeight="1">
      <c r="A117" s="191" t="s">
        <v>2196</v>
      </c>
      <c r="B117" s="193" t="s">
        <v>78</v>
      </c>
    </row>
    <row r="118" spans="1:6" ht="17.149999999999999" customHeight="1">
      <c r="A118" s="191"/>
      <c r="B118" s="307"/>
    </row>
    <row r="119" spans="1:6" s="379" customFormat="1" ht="17.149999999999999" customHeight="1">
      <c r="A119" s="382">
        <v>14</v>
      </c>
      <c r="B119" s="303" t="s">
        <v>2148</v>
      </c>
      <c r="C119" s="378"/>
      <c r="D119" s="378"/>
      <c r="E119" s="381"/>
      <c r="F119" s="380"/>
    </row>
    <row r="120" spans="1:6" ht="10" customHeight="1">
      <c r="A120" s="38"/>
      <c r="B120" s="39"/>
    </row>
    <row r="121" spans="1:6" ht="17.149999999999999" customHeight="1">
      <c r="A121" s="191" t="s">
        <v>2197</v>
      </c>
      <c r="B121" s="193" t="s">
        <v>79</v>
      </c>
    </row>
    <row r="122" spans="1:6" ht="17.149999999999999" customHeight="1">
      <c r="A122" s="191" t="s">
        <v>2198</v>
      </c>
      <c r="B122" s="193" t="s">
        <v>80</v>
      </c>
      <c r="E122" s="45"/>
      <c r="F122" s="33"/>
    </row>
    <row r="123" spans="1:6" ht="17.149999999999999" customHeight="1">
      <c r="A123" s="191" t="s">
        <v>2199</v>
      </c>
      <c r="B123" s="193" t="s">
        <v>81</v>
      </c>
    </row>
    <row r="124" spans="1:6" ht="17.149999999999999" customHeight="1">
      <c r="A124" s="191" t="s">
        <v>2200</v>
      </c>
      <c r="B124" s="193" t="s">
        <v>82</v>
      </c>
      <c r="E124" s="45"/>
      <c r="F124" s="33"/>
    </row>
    <row r="125" spans="1:6" ht="17.149999999999999" customHeight="1">
      <c r="A125" s="191"/>
      <c r="B125" s="193"/>
      <c r="E125" s="45"/>
      <c r="F125" s="33"/>
    </row>
    <row r="126" spans="1:6" s="379" customFormat="1" ht="17.149999999999999" customHeight="1">
      <c r="A126" s="382">
        <v>15</v>
      </c>
      <c r="B126" s="303" t="s">
        <v>2149</v>
      </c>
      <c r="C126" s="378"/>
      <c r="D126" s="378"/>
      <c r="E126" s="381"/>
      <c r="F126" s="380"/>
    </row>
    <row r="127" spans="1:6" ht="10" customHeight="1">
      <c r="A127" s="38"/>
      <c r="B127" s="39"/>
    </row>
    <row r="128" spans="1:6" ht="17.149999999999999" customHeight="1">
      <c r="A128" s="191" t="s">
        <v>2201</v>
      </c>
      <c r="B128" s="193" t="s">
        <v>2040</v>
      </c>
      <c r="E128" s="45"/>
      <c r="F128" s="33"/>
    </row>
    <row r="129" spans="1:10" ht="17.149999999999999" customHeight="1">
      <c r="A129" s="191" t="s">
        <v>2202</v>
      </c>
      <c r="B129" s="193" t="s">
        <v>2039</v>
      </c>
      <c r="E129" s="45"/>
      <c r="F129" s="33"/>
    </row>
    <row r="130" spans="1:10" ht="17.149999999999999" customHeight="1">
      <c r="A130" s="191" t="s">
        <v>2203</v>
      </c>
      <c r="B130" s="193" t="s">
        <v>2038</v>
      </c>
      <c r="E130" s="45"/>
      <c r="F130" s="33"/>
    </row>
    <row r="131" spans="1:10" ht="17.149999999999999" customHeight="1">
      <c r="A131" s="191" t="s">
        <v>2204</v>
      </c>
      <c r="B131" s="193" t="s">
        <v>2037</v>
      </c>
      <c r="E131" s="45"/>
      <c r="F131" s="33"/>
    </row>
    <row r="132" spans="1:10" ht="17.149999999999999" customHeight="1">
      <c r="A132" s="191" t="s">
        <v>2205</v>
      </c>
      <c r="B132" s="193" t="s">
        <v>2036</v>
      </c>
      <c r="E132" s="45"/>
      <c r="F132" s="33"/>
    </row>
    <row r="133" spans="1:10" ht="17.149999999999999" customHeight="1">
      <c r="A133" s="191" t="s">
        <v>2206</v>
      </c>
      <c r="B133" s="1040" t="s">
        <v>2035</v>
      </c>
      <c r="E133" s="45"/>
      <c r="F133" s="33"/>
    </row>
    <row r="134" spans="1:10" ht="17.149999999999999" customHeight="1">
      <c r="A134" s="191"/>
      <c r="B134" s="193"/>
      <c r="E134" s="45"/>
      <c r="F134" s="33"/>
    </row>
    <row r="135" spans="1:10" s="379" customFormat="1" ht="21">
      <c r="A135" s="382">
        <v>16</v>
      </c>
      <c r="B135" s="303" t="s">
        <v>87</v>
      </c>
      <c r="C135" s="378"/>
      <c r="D135" s="378"/>
    </row>
    <row r="136" spans="1:10" ht="10" customHeight="1">
      <c r="A136" s="38"/>
      <c r="B136" s="39"/>
    </row>
    <row r="137" spans="1:10" ht="17.149999999999999" customHeight="1">
      <c r="A137" s="191" t="s">
        <v>2603</v>
      </c>
      <c r="B137" s="193" t="s">
        <v>89</v>
      </c>
      <c r="E137" s="45"/>
      <c r="F137" s="33"/>
    </row>
    <row r="138" spans="1:10" s="27" customFormat="1" ht="17.149999999999999" customHeight="1">
      <c r="A138" s="191" t="s">
        <v>2303</v>
      </c>
      <c r="B138" s="193" t="s">
        <v>91</v>
      </c>
      <c r="E138" s="5"/>
      <c r="F138" s="5"/>
      <c r="G138" s="5"/>
      <c r="H138" s="5"/>
      <c r="I138" s="5"/>
      <c r="J138" s="5"/>
    </row>
    <row r="139" spans="1:10" s="27" customFormat="1">
      <c r="A139" s="43"/>
      <c r="B139" s="7"/>
      <c r="E139" s="5"/>
      <c r="F139" s="5"/>
      <c r="G139" s="5"/>
      <c r="H139" s="5"/>
      <c r="I139" s="5"/>
      <c r="J139" s="5"/>
    </row>
    <row r="140" spans="1:10" s="379" customFormat="1" ht="21">
      <c r="A140" s="382">
        <v>17</v>
      </c>
      <c r="B140" s="303" t="s">
        <v>1809</v>
      </c>
      <c r="C140" s="378"/>
      <c r="D140" s="378"/>
    </row>
    <row r="141" spans="1:10">
      <c r="A141" s="38"/>
      <c r="B141" s="39"/>
    </row>
  </sheetData>
  <phoneticPr fontId="12" type="noConversion"/>
  <hyperlinks>
    <hyperlink ref="B7" location="'Table 1.1'!A1" display="Own funds" xr:uid="{54F211F5-20F0-465E-BB9A-D49908E27CE9}"/>
    <hyperlink ref="B9" location="'Table 1.3'!A1" display="Capital Ratios" xr:uid="{A6AEDFAD-4A61-4CCE-9801-53FA2B560152}"/>
    <hyperlink ref="B10" location="'Table 1.4'!A1" display="Key Metrics template (EU KM1)" xr:uid="{C7FC5A65-F49C-4024-9A1B-F6D1F2162FF1}"/>
    <hyperlink ref="B11" location="'Table 1.5'!A1" display="Financial conglomerates information on own funds and capital adequacy ratio (EU INS2)" xr:uid="{AA0638E2-DA28-49CD-8CE1-6AA46F7E08EE}"/>
    <hyperlink ref="B42" location="'Table 4.1'!A1" display="Analysis of CCR exposure by approach (EU CCR1)" xr:uid="{47270352-3BF4-4BE7-98CA-94791AE18341}"/>
    <hyperlink ref="B43" location="'Table 4.2'!A1" display="Transactions subject to own funds requirements for CVA risk (EU CCR2)" xr:uid="{12837B71-4A69-4406-A2C1-1F12DADF1FD8}"/>
    <hyperlink ref="B44" location="'Table 4.3'!A1" display="Standardised approach – CCR exposures by regulatory exposure class and risk weights (EU CCR3)" xr:uid="{3A34F16D-F851-4347-A36A-02EC9A28DDC3}"/>
    <hyperlink ref="B45" location="'Table 4.4'!A1" display="Composition of collateral for CCR exposures (EU CRR5)" xr:uid="{E8444407-6279-4F56-85DA-4615D737D5D8}"/>
    <hyperlink ref="B46" location="'Table 4.5'!A1" display="Credit derivatives exposures (EU CCR6)" xr:uid="{65C9097B-8218-4264-A93B-103F1EC9874B}"/>
    <hyperlink ref="B47" location="'Table 4.6'!A1" display="Exposures to CCPs (EU CCR8)" xr:uid="{93843223-809A-4912-BCE6-B719F17ED01E}"/>
    <hyperlink ref="B49" location="'Table 4.8'!A1" display="Market risk under the standardised approach (EU MR1)" xr:uid="{D7642C7C-BD9A-46B1-A71D-F38F745FF089}"/>
    <hyperlink ref="B24" location="'Table 3.1'!A1" display="Standardised approach (EU CR5)" xr:uid="{68584F02-B889-4100-9FCB-71DC7348A787}"/>
    <hyperlink ref="B25" location="'Table 3.2'!A1" display="Standardised approach – Credit risk exposure and CRM effects (EU CR4)" xr:uid="{DA4E9B88-4749-40DD-8963-90AC3607DFDF}"/>
    <hyperlink ref="B27" location="'Table 3.4'!A1" display="CRM techniques overview:  Disclosure of the use of credit risk mitigation techniques (EU CR3)" xr:uid="{E4167752-5D7A-46E2-87C5-F161F1A21DD1}"/>
    <hyperlink ref="B29" location="'Table 3.6'!A1" display="Maturity of exposures (EU CR1-A)" xr:uid="{3063C11F-7C7D-4783-BD12-05A71333D7A6}"/>
    <hyperlink ref="B30" location="'Table 3.7'!A1" display="Performing and non-performing exposures and related provisions (EU CR1)" xr:uid="{4F12676B-CF91-42BB-891B-02624C56FCAE}"/>
    <hyperlink ref="B31" location="'Table 3.8'!A1" display="Changes in the stock of non-performing loans and advances (EU CR2)" xr:uid="{BD6AA05C-E0C8-4D12-98BB-B59EAB26C852}"/>
    <hyperlink ref="B32" location="'Table 3.9'!A1" display="Credit quality of forborne exposures (EU CQ1)" xr:uid="{6FA7D4BD-FD66-4ACC-B968-4F893F190305}"/>
    <hyperlink ref="B33" location="'Table 3.10'!A1" display="Quality of non-performing exposures by geography (EU CQ4)" xr:uid="{727B72A0-A36B-4C75-935F-EEBE9E530B0D}"/>
    <hyperlink ref="B34" location="'Table 3.11'!A1" display="Credit quality of loans and advances to non-financial corporations by industry (EU CQ5)" xr:uid="{380DE717-4A71-40C5-BB9C-BDB13E0F6F6F}"/>
    <hyperlink ref="B35" location="'Table 3.12'!A1" display="Collateral obtained by taking possession and execution processes (EU CQ7)" xr:uid="{3690654F-14C5-4134-9453-3E4EEB39747A}"/>
    <hyperlink ref="B101" location="'Table 11.1'!A1" display="Operational risk own funds requirements and risk-weighted exposure amounts (EU OR1)" xr:uid="{A59D1D4B-6D81-4BCE-B85A-1B4860AD89E4}"/>
    <hyperlink ref="B71" location="'Table 6.1 &amp; 6.2'!A1" display="Quantitative information of LCR (EU LIQ1)" xr:uid="{C0D2482A-7F5C-4684-95B1-0077FDB660AF}"/>
    <hyperlink ref="B78" location="'Table 7.1'!A1" display="Securitisation exposures in the non-trading book (EU SEC1)" xr:uid="{ECC597F5-BDF6-49EC-81F6-A13A71A5BFFB}"/>
    <hyperlink ref="B79" location="'Table 7.2'!A1" display="Securitisation exposures in the non-trading book and associated regulatory capital requirements - institution acting as investor (EU SEC4)" xr:uid="{80F14486-372E-40AB-A127-988332FD291D}"/>
    <hyperlink ref="B84" location="'Table 8.1'!A1" display="Interest rate risks of non-trading book activities (EU IRRBB1)" xr:uid="{491E9716-E177-46F9-9EB9-A25C3289A623}"/>
    <hyperlink ref="B73" location="'Table 6.3'!A1" display="Net Stable Funding Ratio (EU LIQ2)" xr:uid="{0B6DDB71-4EC0-43DF-BE1A-4D5F1EBD5AF2}"/>
    <hyperlink ref="B106" location="'Table 12.1'!A1" display="Composition of regulatory own funds (EU CC1)" xr:uid="{E9F34F7C-C711-4F1F-AE22-ECCFA8D4A861}"/>
    <hyperlink ref="B107" location="'Table 12.2'!A1" display="Reconciliation of regulatory own funds to balance sheet in the audited financial statements (EU CC2)" xr:uid="{BE6929D8-6A19-49E3-8AF0-89BC3060CEB8}"/>
    <hyperlink ref="B89" location="'Table 9.1'!A1" display="LRSum: Summary reconciliation of accounting assets and leverage ratio exposures (EU LR1)" xr:uid="{9418E8E2-41C5-4828-8070-26B09DB096C5}"/>
    <hyperlink ref="B90" location="'Table 9.2&amp;9.3'!A1" display="LRCom: Leverage ratio common disclosure (EU LR2)" xr:uid="{6E49C59B-B6A9-4D49-BD76-3698DDBC1C3C}"/>
    <hyperlink ref="B92" location="'Table 9.4'!A1" display="LRSpl: Split-up of on balance sheet exposures (excluding derivatives, SFTs and exempted exposures) (EU LR3)" xr:uid="{25402D81-0974-4E76-9FF8-920461657745}"/>
    <hyperlink ref="B96" location="'Table 10.1 &amp; 10.2'!A1" display="Geographical distribution of credit exposures relevant for the calculation of the countercyclical buffer (EU CCyB1)" xr:uid="{8631159B-351E-4659-B160-DBFD41C15FA9}"/>
    <hyperlink ref="B97" location="'Table 10.1 &amp; 10.2'!A40" display="Amount of institution-specific countercyclical capital buffer ( EU CCyB2)" xr:uid="{A9FB08E2-1F9F-43C8-A7E4-C329D68D44BD}"/>
    <hyperlink ref="B72" location="'Table 6.1 &amp; 6.2'!A49" display="Qualitative information on LCR (EU LIQB)" xr:uid="{1A7BE801-6AD8-4B9A-AD90-7407B6AC6EFD}"/>
    <hyperlink ref="B36" location="'Table 3.13'!A1" display="Credit quality of performing and non-performing exposures by past due days (EU CQ3)" xr:uid="{C2A093D1-0153-4307-BE88-9B816320E5C6}"/>
    <hyperlink ref="B54" location="'Table 5.1'!A1" display="Banking book- Climate Change transition risk: Credit quality of exposures by sector, emissions and residual maturity (Template 1)" xr:uid="{F1F7CFA2-2E56-4B21-9E6A-4300D137B352}"/>
    <hyperlink ref="B55" location="'Table 5.2'!A1" display="Banking book - Climate change transition risk: Loans collateralised by immovable property - Energy efficiency of the collateral (Template 2)" xr:uid="{A345B8A6-B8AA-4B1E-961E-CA8E8CF04E5D}"/>
    <hyperlink ref="B56" location="'Table 5.3'!A1" display="Banking book - Climate change transition risk: Exposures to top 20 carbon-intensive firms (Template 4)" xr:uid="{F0F9FF41-4B9A-4456-A9D4-62AC1ED0F819}"/>
    <hyperlink ref="B57" location="'Table 5.4'!A1" display="Banking book - Climate change physical risk: Exposures subject to physical risk (Template 5)" xr:uid="{8DD5F27A-23EC-4E50-8B91-1CA2891A7C53}"/>
    <hyperlink ref="B61" location="'Table 5.8'!A1" display="Other climate change mitigating actions that are not covered in the EU Taxonomy (Template 10)" xr:uid="{F3FF31D5-AFB1-4E49-B0D1-3EB06B9BB968}"/>
    <hyperlink ref="B121" location="'Table 14.1'!A1" display="Encumbered and unencumbered assets (EU AE1)" xr:uid="{4B53F316-529A-4FEB-9619-0C97A1B1FDAD}"/>
    <hyperlink ref="B122" location="'Table 14.2 &amp; 14.3'!A1" display="Collateral received and own debt securities issued (EU AE2)" xr:uid="{C8A824B5-EBD0-4122-8FE0-BD6DD401DF24}"/>
    <hyperlink ref="B123" location="'Table 14.2 &amp; 14.3'!A1" display="Sources of encumbrance (EU AE3)" xr:uid="{73F62227-EA05-4009-ABC5-2DA2936B4687}"/>
    <hyperlink ref="B124" location="'Table 14.4'!A1" display="Accompanying narrative information (EU AE4)" xr:uid="{F7FF8AE6-8FBC-4699-8D98-90E87208D679}"/>
    <hyperlink ref="B112" location="'Table 13.1'!A1" display="Differences between accounting and regulatory scopes of consolidation and mapping of financial statement categories with regulatory risk categories (EU LI1)" xr:uid="{C9FD6E05-B600-4E32-B250-C381E0C49A65}"/>
    <hyperlink ref="B113" location="'Table 13.2'!A1" display="Main sources of differences between regulatory exposure amounts and carrying values in financial statements (EU LI2)" xr:uid="{A31BF874-4A9E-43BC-907A-618B7CD7106F}"/>
    <hyperlink ref="B115" location="'Table 13.4'!A1" display="Outline of the differences in the scopes of consolidation (entity by entity) (EU LI3)" xr:uid="{A322A40B-E27E-42E0-8E2D-FBD35A5A3502}"/>
    <hyperlink ref="B137" location="'Table 16.1'!A1" display="Compliance with regulatory disclosure requirements" xr:uid="{209F5A9E-87B0-4034-936D-095A2EEEDA53}"/>
    <hyperlink ref="B138" location="'Table 16.2'!A1" display="Immaterial items not disclosed" xr:uid="{DBB55D29-0DAB-4A2E-BFB7-96EC60F5B4D6}"/>
    <hyperlink ref="B13" location="'Table 1.7'!A1" display="Insurance participations (EU INS1)" xr:uid="{3488A03A-0EE0-46F6-9264-642F1C417123}"/>
    <hyperlink ref="B117" location="'Table 13.6'!A1" display="Prudent valuation adjustments (PVA) (EU PV1)" xr:uid="{E32AFAC3-4A0E-4D7C-A247-CB8B0B8125D2}"/>
    <hyperlink ref="B108" location="'Table 12.3'!A1" display="Main features of regulatory own funds instruments and eligible liabilities instruments (EU CCA)" xr:uid="{D4363A64-B385-4FED-83FB-B483FBB62915}"/>
    <hyperlink ref="B58" location="'Table 5.5'!A1" display="Summary of GAR KPIs (Template 6)" xr:uid="{5A8F8191-B2E8-4B8D-B66F-561BD71E8C99}"/>
    <hyperlink ref="B59" location="'Table 5.6'!A1" display="Mitigating actions: Assets for the calculation of GAR (Template 7)" xr:uid="{0454D316-60A5-4457-945A-8E9C452C0451}"/>
    <hyperlink ref="B60" location="'Table 5.7'!A1" display="GAR (%) (Template 8)" xr:uid="{1BFF79CF-305B-4BBD-A327-624348D8D329}"/>
    <hyperlink ref="B62" location="'Table 5.9_Environm'!A1" display="Qualitative information on Environmental risk (Table 1)" xr:uid="{8995CB6F-EB39-4C3D-AF8E-D41FE1E5E224}"/>
    <hyperlink ref="B63" location="'Table 5.10_Social'!A1" display="Qualitative information on Social risk (Table 2)" xr:uid="{63F8B50B-5582-468C-A6FC-31290ECD1855}"/>
    <hyperlink ref="B64" location="'Table 5.11_Govern'!A1" display="Qualitative information on Governance risk (Table 3)" xr:uid="{C2972EB6-E8FD-4931-BEE8-3221C0388C51}"/>
    <hyperlink ref="B8" location="'Table 1.2'!A1" display="Risk Exposure Amount" xr:uid="{5283F57E-24CE-4361-9066-0BD9F599F177}"/>
    <hyperlink ref="B12" location="'Table 1.6'!A1" display="Overview of total risk exposure amounts (EU OV1) " xr:uid="{101F14E4-38FE-490B-8143-6DF293EE8506}"/>
    <hyperlink ref="B14" location="'Table 1.8'!A1" display="ICAAP information (EU OVC)" xr:uid="{99A6B067-C4DB-4DDE-9D8C-F363E0DB1DB0}"/>
    <hyperlink ref="B18" location="'Table 2.1'!A1" display="Institution risk management approach (EU OVA)" xr:uid="{6D33A70F-6265-4046-9484-A08640349575}"/>
    <hyperlink ref="B19" location="'Table 2.2'!A1" display="Disclosure on governance arrangements (EU OVB)" xr:uid="{FE5D3D44-4D8D-4695-9D42-2245CCF95868}"/>
    <hyperlink ref="B20" location="'Table 2.3'!A1" display="Declaration on the adequacy of risk management arrangements, and risk statement" xr:uid="{05FA3747-BCC5-496B-9E58-1831BCAD4D9F}"/>
    <hyperlink ref="B26" location="'Table 3.3.'!A1" display="Qualitative disclosure requirements related to standardised model (EU CRD)" xr:uid="{0E0E5769-7ABF-44A8-A7CC-001944B03CCA}"/>
    <hyperlink ref="B28" location="'Table 3.5'!A1" display="Qualitative disclosure requirements related to CRM techniques (EU CRC)" xr:uid="{43087D65-00F5-4DDD-96B1-81B41828C828}"/>
    <hyperlink ref="B37" location="'Table 3.14'!A1" display="General qualitative information about credit risk (EU CRA)" xr:uid="{FD68DB48-76C9-46DE-9520-FA76A1119E9D}"/>
    <hyperlink ref="B38" location="'Table 3.15'!A1" display="Additional disclosure related to the credit quality of assets (EU CRB)" xr:uid="{0A888482-AD19-45FF-B4F7-9FF5892C3C14}"/>
    <hyperlink ref="B48" location="'Table 4.7'!A1" display="Qualitative disclosure related to CCR (EU CCRA)" xr:uid="{205BA4ED-432C-42DF-9347-3EF5AB8D75C9}"/>
    <hyperlink ref="B50" location="'Table 4.9'!A1" display="Qualitative disclosure requirements related to market risk (EU MRA)" xr:uid="{710EDF74-2222-4EBF-A3B4-4C6269DDF69A}"/>
    <hyperlink ref="B74" location="'Table 6.4'!A1" display="Liquidity risk management (EU LIQA)" xr:uid="{DEB72C73-055D-4A9A-9566-3EA30B6C1931}"/>
    <hyperlink ref="B80" location="'Table 7.3'!A1" display="Qualitative disclosure requirements related to securitisation exposures (EU SECA)" xr:uid="{20C58901-5F89-48D5-A645-DCFDF6474A13}"/>
    <hyperlink ref="B85" location="'Table 8.2'!A1" display="Qualitative information on interest rate risks of non-trading book activities (EU IRRBBA)" xr:uid="{3B46D9B7-9EA0-4EC3-AF77-AC79BAA50709}"/>
    <hyperlink ref="B91" location="'Table 9.2&amp;9.3'!A40" display="Free format text boxes for disclosure on qualitative items (EU LRA)" xr:uid="{A845298D-66CF-4A3A-A1B2-C81885D92D68}"/>
    <hyperlink ref="B102" location="'Table 11.2'!A1" display="Qualitative information on operational risk (EU ORA)" xr:uid="{94C02049-DF1F-4BE0-8C84-69C749B997FC}"/>
    <hyperlink ref="B114" location="'Table 13.3'!A1" display="Explanations of differences between accounting and regulatory exposure amounts (EU LIA)" xr:uid="{4D6C6CB2-0F51-408B-8BD0-B78A6753120E}"/>
    <hyperlink ref="B116" location="'Table 13.5'!A1" display="Other qualitative information on the scope of application (EU LIB)" xr:uid="{F6F1FA9D-B130-47DF-ABFD-C1DCEE2D399C}"/>
    <hyperlink ref="B128" location="'Table 15.1'!A1" display="Remuneration awarded for the financial year  (EU REM1)" xr:uid="{F2713148-A948-44AE-8A33-C6A899CC62B6}"/>
    <hyperlink ref="B129" location="'Table 15.2'!A1" display="Special payments  to staff whose professional activities have a material impact on institutions’ risk profile (identified staff) (EU REM2)" xr:uid="{51EA4366-B267-4D8E-9D0A-4D5CE62BAC4C}"/>
    <hyperlink ref="B130" location="'Table 15.3'!A1" display="Deferred remuneration (EU REM3)" xr:uid="{91FD87A8-80FD-445E-9A30-213F62B0A980}"/>
    <hyperlink ref="B131" location="'Table 15.4'!A1" display="Remuneration of 1 million EUR or more per year (EU REM4)" xr:uid="{8D3F883D-899A-4796-8BFF-B0204F57C168}"/>
    <hyperlink ref="B132" location="'Table 15.5'!A1" display="Information on remuneration of staff whose professional activities have a material impact on institutions’ risk profile (identified staff) (EU REM5)" xr:uid="{B102A910-C7E8-4645-B82A-854F54E3CD85}"/>
    <hyperlink ref="B133" location="'Table 15.6'!A1" display="Remuneration policy (EU REMA)" xr:uid="{2AC35A80-3C54-4C56-A27C-A294A7DA208A}"/>
    <hyperlink ref="B140" location="'17 Signatures'!A1" display="Signatures" xr:uid="{654D3054-870D-4B8E-905E-0652E7B3736B}"/>
    <hyperlink ref="B65" location="'Table 5.12'!A1" display="Qualitative information on ESG risk management" xr:uid="{56C1B90C-E9E1-4EEC-9CF9-C0A86DF673B1}"/>
  </hyperlinks>
  <pageMargins left="0.70866141732283472" right="0.70866141732283472" top="0.74803149606299213" bottom="0.74803149606299213" header="0.31496062992125984" footer="0.31496062992125984"/>
  <pageSetup paperSize="9" scale="55" fitToHeight="2" orientation="portrait" r:id="rId1"/>
  <rowBreaks count="1" manualBreakCount="1">
    <brk id="66"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244C-4D9E-4C5C-91B0-67AA8F2C362D}">
  <sheetPr codeName="Sheet14">
    <pageSetUpPr autoPageBreaks="0" fitToPage="1"/>
  </sheetPr>
  <dimension ref="A1:G25"/>
  <sheetViews>
    <sheetView showGridLines="0" zoomScaleNormal="100" zoomScaleSheetLayoutView="100" zoomScalePageLayoutView="80" workbookViewId="0">
      <selection activeCell="H1" sqref="H1"/>
    </sheetView>
  </sheetViews>
  <sheetFormatPr defaultColWidth="8.33203125" defaultRowHeight="14.5"/>
  <cols>
    <col min="1" max="1" width="6.58203125" style="5" customWidth="1"/>
    <col min="2" max="2" width="36.25" style="5" customWidth="1"/>
    <col min="3" max="7" width="12.58203125" style="5" customWidth="1"/>
    <col min="8" max="16384" width="8.33203125" style="5"/>
  </cols>
  <sheetData>
    <row r="1" spans="1:7" ht="18.5">
      <c r="A1" s="306" t="s">
        <v>2213</v>
      </c>
      <c r="B1" s="7"/>
      <c r="C1" s="7"/>
      <c r="D1" s="7"/>
      <c r="E1" s="7"/>
      <c r="F1" s="7"/>
      <c r="G1" s="7"/>
    </row>
    <row r="2" spans="1:7" ht="18.5">
      <c r="A2" s="3"/>
      <c r="B2" s="7"/>
      <c r="C2" s="7"/>
      <c r="D2" s="7"/>
      <c r="E2" s="7"/>
      <c r="F2" s="7"/>
      <c r="G2" s="7"/>
    </row>
    <row r="3" spans="1:7" ht="13.5" customHeight="1">
      <c r="A3" s="7"/>
      <c r="B3" s="7"/>
      <c r="C3" s="98"/>
      <c r="D3" s="98"/>
      <c r="E3" s="98"/>
      <c r="F3" s="98"/>
      <c r="G3" s="98"/>
    </row>
    <row r="4" spans="1:7">
      <c r="A4" s="4"/>
      <c r="B4" s="8"/>
      <c r="C4" s="1258" t="s">
        <v>297</v>
      </c>
      <c r="D4" s="1248" t="s">
        <v>298</v>
      </c>
      <c r="E4" s="99"/>
      <c r="F4" s="100"/>
      <c r="G4" s="100"/>
    </row>
    <row r="5" spans="1:7" ht="21" customHeight="1">
      <c r="A5" s="4"/>
      <c r="B5" s="8"/>
      <c r="C5" s="1259"/>
      <c r="D5" s="1250"/>
      <c r="E5" s="1258" t="s">
        <v>299</v>
      </c>
      <c r="F5" s="1258" t="s">
        <v>300</v>
      </c>
      <c r="G5" s="95"/>
    </row>
    <row r="6" spans="1:7" ht="41.15" customHeight="1">
      <c r="A6" s="4"/>
      <c r="B6" s="8"/>
      <c r="C6" s="1260"/>
      <c r="D6" s="1252"/>
      <c r="E6" s="1260"/>
      <c r="F6" s="1260"/>
      <c r="G6" s="278" t="s">
        <v>301</v>
      </c>
    </row>
    <row r="7" spans="1:7" ht="14.25" customHeight="1">
      <c r="A7" s="721" t="s">
        <v>2045</v>
      </c>
      <c r="B7" s="102"/>
      <c r="C7" s="57" t="s">
        <v>116</v>
      </c>
      <c r="D7" s="103" t="s">
        <v>117</v>
      </c>
      <c r="E7" s="57" t="s">
        <v>118</v>
      </c>
      <c r="F7" s="57" t="s">
        <v>167</v>
      </c>
      <c r="G7" s="279" t="s">
        <v>168</v>
      </c>
    </row>
    <row r="8" spans="1:7" ht="15" customHeight="1">
      <c r="A8" s="57">
        <v>1</v>
      </c>
      <c r="B8" s="168" t="s">
        <v>302</v>
      </c>
      <c r="C8" s="442">
        <v>39193.131078069244</v>
      </c>
      <c r="D8" s="442">
        <v>79705.567129750212</v>
      </c>
      <c r="E8" s="442">
        <v>73754.955098668477</v>
      </c>
      <c r="F8" s="442">
        <v>5950.6120310817405</v>
      </c>
      <c r="G8" s="408"/>
    </row>
    <row r="9" spans="1:7" ht="15" customHeight="1">
      <c r="A9" s="57">
        <v>2</v>
      </c>
      <c r="B9" s="168" t="s">
        <v>303</v>
      </c>
      <c r="C9" s="442">
        <v>5379.8253147065789</v>
      </c>
      <c r="D9" s="442">
        <v>6906.7792604913902</v>
      </c>
      <c r="E9" s="442">
        <v>6084.3624624713893</v>
      </c>
      <c r="F9" s="442">
        <v>822.41679801999999</v>
      </c>
      <c r="G9" s="430" t="s">
        <v>304</v>
      </c>
    </row>
    <row r="10" spans="1:7" ht="15" customHeight="1">
      <c r="A10" s="409">
        <v>3</v>
      </c>
      <c r="B10" s="373" t="s">
        <v>154</v>
      </c>
      <c r="C10" s="443">
        <v>44572.956392775828</v>
      </c>
      <c r="D10" s="443">
        <v>86612.346390241612</v>
      </c>
      <c r="E10" s="443">
        <v>79839.317561139862</v>
      </c>
      <c r="F10" s="443">
        <v>6773.0288291017396</v>
      </c>
      <c r="G10" s="410"/>
    </row>
    <row r="11" spans="1:7" ht="15" customHeight="1">
      <c r="A11" s="57">
        <v>4</v>
      </c>
      <c r="B11" s="168" t="s">
        <v>305</v>
      </c>
      <c r="C11" s="442">
        <v>368.7921945697824</v>
      </c>
      <c r="D11" s="442">
        <v>2240.0459604487783</v>
      </c>
      <c r="E11" s="442">
        <v>2069.5904507099999</v>
      </c>
      <c r="F11" s="442">
        <v>170.45550973877801</v>
      </c>
      <c r="G11" s="408"/>
    </row>
    <row r="12" spans="1:7" ht="15" customHeight="1">
      <c r="A12" s="57" t="s">
        <v>306</v>
      </c>
      <c r="B12" s="168" t="s">
        <v>307</v>
      </c>
      <c r="C12" s="442">
        <v>353.22536467000975</v>
      </c>
      <c r="D12" s="442">
        <v>2147.30409599</v>
      </c>
      <c r="E12" s="862" t="s">
        <v>105</v>
      </c>
      <c r="F12" s="862" t="s">
        <v>105</v>
      </c>
      <c r="G12" s="77"/>
    </row>
    <row r="13" spans="1:7">
      <c r="A13" s="4"/>
      <c r="B13" s="4"/>
      <c r="C13" s="108"/>
      <c r="D13" s="58"/>
      <c r="E13" s="58"/>
      <c r="F13" s="58"/>
      <c r="G13" s="4"/>
    </row>
    <row r="14" spans="1:7" ht="29.25" customHeight="1">
      <c r="A14" s="1210" t="s">
        <v>2564</v>
      </c>
      <c r="B14" s="1210"/>
      <c r="C14" s="1210"/>
      <c r="D14" s="1210"/>
      <c r="E14" s="1210"/>
      <c r="F14" s="1210" t="s">
        <v>308</v>
      </c>
      <c r="G14" s="1210" t="s">
        <v>309</v>
      </c>
    </row>
    <row r="15" spans="1:7">
      <c r="A15" s="104"/>
      <c r="B15" s="104"/>
      <c r="C15" s="105"/>
      <c r="D15" s="105"/>
      <c r="E15" s="105"/>
      <c r="F15" s="106"/>
      <c r="G15" s="104"/>
    </row>
    <row r="16" spans="1:7">
      <c r="A16" s="4"/>
      <c r="B16" s="8"/>
      <c r="C16" s="1258" t="s">
        <v>297</v>
      </c>
      <c r="D16" s="1248" t="s">
        <v>298</v>
      </c>
      <c r="E16" s="99"/>
      <c r="F16" s="100"/>
      <c r="G16" s="100"/>
    </row>
    <row r="17" spans="1:7">
      <c r="A17" s="4"/>
      <c r="B17" s="8"/>
      <c r="C17" s="1259"/>
      <c r="D17" s="1250"/>
      <c r="E17" s="1258" t="s">
        <v>299</v>
      </c>
      <c r="F17" s="1258" t="s">
        <v>300</v>
      </c>
      <c r="G17" s="95"/>
    </row>
    <row r="18" spans="1:7" ht="36">
      <c r="A18" s="4"/>
      <c r="B18" s="8"/>
      <c r="C18" s="1260"/>
      <c r="D18" s="1252"/>
      <c r="E18" s="1260"/>
      <c r="F18" s="1260"/>
      <c r="G18" s="278" t="s">
        <v>301</v>
      </c>
    </row>
    <row r="19" spans="1:7">
      <c r="A19" s="55" t="s">
        <v>257</v>
      </c>
      <c r="B19" s="102"/>
      <c r="C19" s="57" t="s">
        <v>116</v>
      </c>
      <c r="D19" s="103" t="s">
        <v>117</v>
      </c>
      <c r="E19" s="57" t="s">
        <v>118</v>
      </c>
      <c r="F19" s="103" t="s">
        <v>167</v>
      </c>
      <c r="G19" s="57" t="s">
        <v>168</v>
      </c>
    </row>
    <row r="20" spans="1:7">
      <c r="A20" s="57">
        <v>1</v>
      </c>
      <c r="B20" s="168" t="s">
        <v>302</v>
      </c>
      <c r="C20" s="442">
        <v>52531.68689117</v>
      </c>
      <c r="D20" s="442">
        <v>82156.41616578</v>
      </c>
      <c r="E20" s="442">
        <v>75929.876171249998</v>
      </c>
      <c r="F20" s="442">
        <v>6226.5399945299996</v>
      </c>
      <c r="G20" s="408"/>
    </row>
    <row r="21" spans="1:7">
      <c r="A21" s="57">
        <v>2</v>
      </c>
      <c r="B21" s="168" t="s">
        <v>303</v>
      </c>
      <c r="C21" s="442">
        <v>5373.8665670106366</v>
      </c>
      <c r="D21" s="442">
        <v>6425.3283277</v>
      </c>
      <c r="E21" s="442">
        <v>5404.3452644999998</v>
      </c>
      <c r="F21" s="442">
        <v>1020.9830632000001</v>
      </c>
      <c r="G21" s="430" t="s">
        <v>304</v>
      </c>
    </row>
    <row r="22" spans="1:7">
      <c r="A22" s="409">
        <v>3</v>
      </c>
      <c r="B22" s="373" t="s">
        <v>154</v>
      </c>
      <c r="C22" s="443">
        <v>57905.553458180635</v>
      </c>
      <c r="D22" s="443">
        <v>88581.744493480001</v>
      </c>
      <c r="E22" s="443">
        <v>81334.221435750005</v>
      </c>
      <c r="F22" s="443">
        <v>7247.5230577299999</v>
      </c>
      <c r="G22" s="410"/>
    </row>
    <row r="23" spans="1:7">
      <c r="A23" s="57">
        <v>4</v>
      </c>
      <c r="B23" s="168" t="s">
        <v>305</v>
      </c>
      <c r="C23" s="442">
        <v>185.22086334998912</v>
      </c>
      <c r="D23" s="442">
        <v>1844.0327740900029</v>
      </c>
      <c r="E23" s="442">
        <v>1681.9916036290274</v>
      </c>
      <c r="F23" s="442">
        <v>162.04117046097571</v>
      </c>
      <c r="G23" s="408"/>
    </row>
    <row r="24" spans="1:7">
      <c r="A24" s="57" t="s">
        <v>306</v>
      </c>
      <c r="B24" s="168" t="s">
        <v>307</v>
      </c>
      <c r="C24" s="442">
        <v>151.82337686000002</v>
      </c>
      <c r="D24" s="442">
        <v>1757.3793909200028</v>
      </c>
      <c r="E24" s="863" t="s">
        <v>105</v>
      </c>
      <c r="F24" s="863" t="s">
        <v>105</v>
      </c>
      <c r="G24" s="77"/>
    </row>
    <row r="25" spans="1:7">
      <c r="A25" s="7"/>
      <c r="B25" s="7"/>
      <c r="C25" s="716" t="s">
        <v>105</v>
      </c>
      <c r="D25" s="716" t="s">
        <v>105</v>
      </c>
      <c r="E25" s="716" t="s">
        <v>105</v>
      </c>
      <c r="F25" s="716" t="s">
        <v>105</v>
      </c>
      <c r="G25" s="7"/>
    </row>
  </sheetData>
  <mergeCells count="9">
    <mergeCell ref="C16:C18"/>
    <mergeCell ref="D16:D18"/>
    <mergeCell ref="E17:E18"/>
    <mergeCell ref="F17:F18"/>
    <mergeCell ref="E5:E6"/>
    <mergeCell ref="F5:F6"/>
    <mergeCell ref="C4:C6"/>
    <mergeCell ref="D4:D6"/>
    <mergeCell ref="A14:G14"/>
  </mergeCells>
  <pageMargins left="0.70866141732283472" right="0.70866141732283472" top="0.74803149606299213" bottom="0.74803149606299213" header="0.31496062992125984" footer="0.31496062992125984"/>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39AB-D198-4025-9FCC-5F8C3928D378}">
  <sheetPr codeName="Sheet67"/>
  <dimension ref="A1:D10"/>
  <sheetViews>
    <sheetView showGridLines="0" zoomScaleNormal="100" workbookViewId="0">
      <selection activeCell="E1" sqref="E1"/>
    </sheetView>
  </sheetViews>
  <sheetFormatPr defaultColWidth="8.58203125" defaultRowHeight="14.5"/>
  <cols>
    <col min="1" max="1" width="9.83203125" style="221" customWidth="1"/>
    <col min="2" max="2" width="6.58203125" style="221" customWidth="1"/>
    <col min="3" max="3" width="30.08203125" style="1057" customWidth="1"/>
    <col min="4" max="4" width="69.58203125" style="221" customWidth="1"/>
    <col min="5" max="16384" width="8.58203125" style="221"/>
  </cols>
  <sheetData>
    <row r="1" spans="1:4" ht="21">
      <c r="A1" s="306" t="s">
        <v>2216</v>
      </c>
      <c r="B1" s="403"/>
      <c r="C1" s="1076"/>
      <c r="D1" s="301"/>
    </row>
    <row r="2" spans="1:4" ht="21">
      <c r="A2" s="295"/>
      <c r="B2" s="403"/>
      <c r="C2" s="1076"/>
      <c r="D2" s="301"/>
    </row>
    <row r="3" spans="1:4" ht="16.5" customHeight="1">
      <c r="A3" s="301"/>
      <c r="B3" s="301"/>
      <c r="C3" s="1058"/>
      <c r="D3" s="301"/>
    </row>
    <row r="4" spans="1:4">
      <c r="A4" s="878" t="s">
        <v>1811</v>
      </c>
      <c r="B4" s="879" t="s">
        <v>2631</v>
      </c>
      <c r="C4" s="767"/>
      <c r="D4" s="478" t="s">
        <v>1989</v>
      </c>
    </row>
    <row r="5" spans="1:4" ht="81" customHeight="1">
      <c r="A5" s="1148" t="s">
        <v>1864</v>
      </c>
      <c r="B5" s="1148" t="s">
        <v>1465</v>
      </c>
      <c r="C5" s="1147" t="s">
        <v>1865</v>
      </c>
      <c r="D5" s="1146" t="s">
        <v>2648</v>
      </c>
    </row>
    <row r="6" spans="1:4" ht="97.5" customHeight="1">
      <c r="A6" s="1151" t="s">
        <v>1866</v>
      </c>
      <c r="B6" s="1151" t="s">
        <v>1467</v>
      </c>
      <c r="C6" s="1149" t="s">
        <v>2787</v>
      </c>
      <c r="D6" s="1163" t="s">
        <v>2788</v>
      </c>
    </row>
    <row r="7" spans="1:4" ht="162" customHeight="1">
      <c r="A7" s="1151" t="s">
        <v>2214</v>
      </c>
      <c r="B7" s="1151" t="s">
        <v>2215</v>
      </c>
      <c r="C7" s="1149" t="s">
        <v>1867</v>
      </c>
      <c r="D7" s="1144" t="s">
        <v>2792</v>
      </c>
    </row>
    <row r="8" spans="1:4" ht="94" customHeight="1">
      <c r="A8" s="1148" t="s">
        <v>1868</v>
      </c>
      <c r="B8" s="1148" t="s">
        <v>1522</v>
      </c>
      <c r="C8" s="1147" t="s">
        <v>1869</v>
      </c>
      <c r="D8" s="1146" t="s">
        <v>2626</v>
      </c>
    </row>
    <row r="9" spans="1:4" ht="71.5" customHeight="1">
      <c r="A9" s="1152" t="s">
        <v>1870</v>
      </c>
      <c r="B9" s="1152" t="s">
        <v>1524</v>
      </c>
      <c r="C9" s="1150" t="s">
        <v>1871</v>
      </c>
      <c r="D9" s="1145" t="s">
        <v>2627</v>
      </c>
    </row>
    <row r="10" spans="1:4">
      <c r="A10" s="301"/>
      <c r="B10" s="301"/>
      <c r="C10" s="1058"/>
      <c r="D10" s="301"/>
    </row>
  </sheetData>
  <pageMargins left="0.70866141732283472" right="0.70866141732283472" top="0.74803149606299213" bottom="0.74803149606299213" header="0.31496062992125984" footer="0.31496062992125984"/>
  <pageSetup paperSize="9" orientation="landscape"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33A5-F2E0-4C08-9807-D90C00E891AA}">
  <sheetPr codeName="Sheet15">
    <pageSetUpPr fitToPage="1"/>
  </sheetPr>
  <dimension ref="A1:H19"/>
  <sheetViews>
    <sheetView showGridLines="0" zoomScaleNormal="100" workbookViewId="0">
      <selection activeCell="I1" sqref="I1"/>
    </sheetView>
  </sheetViews>
  <sheetFormatPr defaultColWidth="8.58203125" defaultRowHeight="14.5"/>
  <cols>
    <col min="1" max="1" width="6.58203125" style="5" customWidth="1"/>
    <col min="2" max="2" width="18.08203125" style="5" customWidth="1"/>
    <col min="3" max="8" width="14.83203125" style="5" customWidth="1"/>
    <col min="9" max="16384" width="8.58203125" style="5"/>
  </cols>
  <sheetData>
    <row r="1" spans="1:8" ht="18.5">
      <c r="A1" s="306" t="s">
        <v>2217</v>
      </c>
      <c r="B1" s="7"/>
      <c r="C1" s="7"/>
      <c r="D1" s="7"/>
      <c r="E1" s="7"/>
      <c r="F1" s="7"/>
      <c r="G1" s="7"/>
      <c r="H1" s="7"/>
    </row>
    <row r="2" spans="1:8">
      <c r="A2" s="7"/>
      <c r="B2" s="7"/>
      <c r="C2" s="7"/>
      <c r="D2" s="7"/>
      <c r="E2" s="7"/>
      <c r="F2" s="7"/>
      <c r="G2" s="7"/>
      <c r="H2" s="7"/>
    </row>
    <row r="3" spans="1:8">
      <c r="A3" s="107"/>
      <c r="B3" s="4"/>
      <c r="C3" s="4"/>
      <c r="D3" s="4"/>
      <c r="E3" s="4"/>
      <c r="F3" s="4"/>
      <c r="G3" s="4"/>
      <c r="H3" s="4"/>
    </row>
    <row r="4" spans="1:8">
      <c r="A4" s="107"/>
      <c r="B4" s="4"/>
      <c r="C4" s="86" t="s">
        <v>116</v>
      </c>
      <c r="D4" s="86" t="s">
        <v>117</v>
      </c>
      <c r="E4" s="86" t="s">
        <v>118</v>
      </c>
      <c r="F4" s="86" t="s">
        <v>167</v>
      </c>
      <c r="G4" s="86" t="s">
        <v>168</v>
      </c>
      <c r="H4" s="86" t="s">
        <v>245</v>
      </c>
    </row>
    <row r="5" spans="1:8">
      <c r="A5" s="4"/>
      <c r="B5" s="4"/>
      <c r="C5" s="1261" t="s">
        <v>310</v>
      </c>
      <c r="D5" s="1261"/>
      <c r="E5" s="1261"/>
      <c r="F5" s="1261"/>
      <c r="G5" s="1261"/>
      <c r="H5" s="1261"/>
    </row>
    <row r="6" spans="1:8" ht="42" customHeight="1">
      <c r="A6" s="55" t="s">
        <v>2045</v>
      </c>
      <c r="B6" s="80"/>
      <c r="C6" s="25" t="s">
        <v>311</v>
      </c>
      <c r="D6" s="25" t="s">
        <v>312</v>
      </c>
      <c r="E6" s="25" t="s">
        <v>313</v>
      </c>
      <c r="F6" s="25" t="s">
        <v>314</v>
      </c>
      <c r="G6" s="25" t="s">
        <v>315</v>
      </c>
      <c r="H6" s="25" t="s">
        <v>154</v>
      </c>
    </row>
    <row r="7" spans="1:8">
      <c r="A7" s="83">
        <v>1</v>
      </c>
      <c r="B7" s="438" t="s">
        <v>302</v>
      </c>
      <c r="C7" s="439"/>
      <c r="D7" s="442">
        <v>4382.4118963502597</v>
      </c>
      <c r="E7" s="442">
        <v>24806.511211335546</v>
      </c>
      <c r="F7" s="442">
        <v>68001.260509750224</v>
      </c>
      <c r="G7" s="442">
        <v>7285.3090082598519</v>
      </c>
      <c r="H7" s="442">
        <v>104475.49262569589</v>
      </c>
    </row>
    <row r="8" spans="1:8">
      <c r="A8" s="83">
        <v>2</v>
      </c>
      <c r="B8" s="438" t="s">
        <v>316</v>
      </c>
      <c r="C8" s="439"/>
      <c r="D8" s="442">
        <v>788.19466694000005</v>
      </c>
      <c r="E8" s="442">
        <v>6517.8615573199959</v>
      </c>
      <c r="F8" s="442">
        <v>4431.5406914099995</v>
      </c>
      <c r="G8" s="442">
        <v>2.4534442800000003</v>
      </c>
      <c r="H8" s="442">
        <v>11740.050359949995</v>
      </c>
    </row>
    <row r="9" spans="1:8">
      <c r="A9" s="440">
        <v>3</v>
      </c>
      <c r="B9" s="441" t="s">
        <v>154</v>
      </c>
      <c r="C9" s="363"/>
      <c r="D9" s="443">
        <v>5170.6065632902601</v>
      </c>
      <c r="E9" s="443">
        <v>31324.372768655543</v>
      </c>
      <c r="F9" s="443">
        <v>72432.801201160226</v>
      </c>
      <c r="G9" s="443">
        <v>7287.7624525398523</v>
      </c>
      <c r="H9" s="443">
        <v>116215.54298564589</v>
      </c>
    </row>
    <row r="10" spans="1:8">
      <c r="A10" s="7"/>
      <c r="B10" s="7"/>
      <c r="C10" s="7"/>
      <c r="D10" s="7"/>
      <c r="E10" s="7"/>
      <c r="F10" s="7"/>
      <c r="G10" s="7"/>
      <c r="H10" s="7"/>
    </row>
    <row r="11" spans="1:8">
      <c r="A11" s="869" t="s">
        <v>2567</v>
      </c>
      <c r="B11" s="301"/>
      <c r="C11" s="301"/>
      <c r="D11" s="301"/>
      <c r="E11" s="7"/>
      <c r="F11" s="7"/>
      <c r="G11" s="7"/>
      <c r="H11" s="7"/>
    </row>
    <row r="12" spans="1:8">
      <c r="A12" s="7"/>
      <c r="B12" s="7"/>
      <c r="C12" s="7"/>
      <c r="D12" s="7"/>
      <c r="E12" s="7"/>
      <c r="F12" s="7"/>
      <c r="G12" s="7"/>
      <c r="H12" s="7"/>
    </row>
    <row r="13" spans="1:8">
      <c r="A13" s="107"/>
      <c r="B13" s="4"/>
      <c r="C13" s="86" t="s">
        <v>116</v>
      </c>
      <c r="D13" s="86" t="s">
        <v>117</v>
      </c>
      <c r="E13" s="86" t="s">
        <v>118</v>
      </c>
      <c r="F13" s="86" t="s">
        <v>167</v>
      </c>
      <c r="G13" s="86" t="s">
        <v>168</v>
      </c>
      <c r="H13" s="86" t="s">
        <v>245</v>
      </c>
    </row>
    <row r="14" spans="1:8">
      <c r="A14" s="4"/>
      <c r="B14" s="4"/>
      <c r="C14" s="1261" t="s">
        <v>310</v>
      </c>
      <c r="D14" s="1261"/>
      <c r="E14" s="1261"/>
      <c r="F14" s="1261"/>
      <c r="G14" s="1261"/>
      <c r="H14" s="1261"/>
    </row>
    <row r="15" spans="1:8">
      <c r="A15" s="55" t="s">
        <v>257</v>
      </c>
      <c r="B15" s="80"/>
      <c r="C15" s="25" t="s">
        <v>311</v>
      </c>
      <c r="D15" s="25" t="s">
        <v>312</v>
      </c>
      <c r="E15" s="25" t="s">
        <v>313</v>
      </c>
      <c r="F15" s="25" t="s">
        <v>314</v>
      </c>
      <c r="G15" s="25" t="s">
        <v>315</v>
      </c>
      <c r="H15" s="25" t="s">
        <v>154</v>
      </c>
    </row>
    <row r="16" spans="1:8">
      <c r="A16" s="83">
        <v>1</v>
      </c>
      <c r="B16" s="438" t="s">
        <v>302</v>
      </c>
      <c r="C16" s="439"/>
      <c r="D16" s="442">
        <v>3958.3437644943119</v>
      </c>
      <c r="E16" s="442">
        <v>24066.435729585803</v>
      </c>
      <c r="F16" s="442">
        <v>70739.145280587763</v>
      </c>
      <c r="G16" s="442">
        <v>7198.9356050486904</v>
      </c>
      <c r="H16" s="442">
        <v>105962.86037971657</v>
      </c>
    </row>
    <row r="17" spans="1:8">
      <c r="A17" s="83">
        <v>2</v>
      </c>
      <c r="B17" s="438" t="s">
        <v>316</v>
      </c>
      <c r="C17" s="439"/>
      <c r="D17" s="442">
        <v>1152.1491777600004</v>
      </c>
      <c r="E17" s="442">
        <v>5661.250703249998</v>
      </c>
      <c r="F17" s="442">
        <v>4045.6025226999991</v>
      </c>
      <c r="G17" s="442">
        <v>60.658657480000002</v>
      </c>
      <c r="H17" s="442">
        <v>10919.661061189998</v>
      </c>
    </row>
    <row r="18" spans="1:8">
      <c r="A18" s="440">
        <v>3</v>
      </c>
      <c r="B18" s="441" t="s">
        <v>154</v>
      </c>
      <c r="C18" s="363"/>
      <c r="D18" s="443">
        <v>5110.4929422543119</v>
      </c>
      <c r="E18" s="443">
        <v>29727.686432835799</v>
      </c>
      <c r="F18" s="443">
        <v>74784.747803287755</v>
      </c>
      <c r="G18" s="443">
        <v>7259.5942625286907</v>
      </c>
      <c r="H18" s="443">
        <v>116882.52144090655</v>
      </c>
    </row>
    <row r="19" spans="1:8">
      <c r="A19" s="7"/>
      <c r="B19" s="7"/>
      <c r="C19" s="7"/>
      <c r="D19" s="7"/>
      <c r="E19" s="7"/>
      <c r="F19" s="7"/>
      <c r="G19" s="7"/>
      <c r="H19" s="7"/>
    </row>
  </sheetData>
  <mergeCells count="2">
    <mergeCell ref="C5:H5"/>
    <mergeCell ref="C14:H14"/>
  </mergeCell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1E4C-B60F-43DE-8A01-FFB5A306427E}">
  <sheetPr codeName="Taul8">
    <pageSetUpPr fitToPage="1"/>
  </sheetPr>
  <dimension ref="A1:Q62"/>
  <sheetViews>
    <sheetView showGridLines="0" zoomScaleNormal="100" workbookViewId="0">
      <selection activeCell="R1" sqref="R1"/>
    </sheetView>
  </sheetViews>
  <sheetFormatPr defaultColWidth="8.58203125" defaultRowHeight="12"/>
  <cols>
    <col min="1" max="1" width="5.33203125" style="51" customWidth="1"/>
    <col min="2" max="2" width="25" style="51" customWidth="1"/>
    <col min="3" max="3" width="14.83203125" style="51" bestFit="1" customWidth="1"/>
    <col min="4" max="5" width="8.58203125" style="51" customWidth="1"/>
    <col min="6" max="6" width="12.08203125" style="51" bestFit="1" customWidth="1"/>
    <col min="7" max="8" width="8.58203125" style="51" customWidth="1"/>
    <col min="9" max="9" width="10" style="51" bestFit="1" customWidth="1"/>
    <col min="10" max="10" width="9.25" style="51" bestFit="1" customWidth="1"/>
    <col min="11" max="12" width="10" style="51" bestFit="1" customWidth="1"/>
    <col min="13" max="13" width="8.58203125" style="51"/>
    <col min="14" max="14" width="10" style="51" bestFit="1" customWidth="1"/>
    <col min="15" max="15" width="9.58203125" style="51" hidden="1" customWidth="1"/>
    <col min="16" max="16" width="11.33203125" style="51" bestFit="1" customWidth="1"/>
    <col min="17" max="17" width="10.58203125" style="51" bestFit="1" customWidth="1"/>
    <col min="18" max="16384" width="8.58203125" style="51"/>
  </cols>
  <sheetData>
    <row r="1" spans="1:17" ht="18.5">
      <c r="A1" s="306" t="s">
        <v>2218</v>
      </c>
      <c r="B1" s="4"/>
      <c r="C1" s="4"/>
      <c r="D1" s="4"/>
      <c r="E1" s="4"/>
      <c r="F1" s="4"/>
      <c r="G1" s="4"/>
      <c r="H1" s="4"/>
      <c r="I1" s="4"/>
      <c r="J1" s="4"/>
      <c r="K1" s="4"/>
      <c r="L1" s="4"/>
      <c r="M1" s="4"/>
      <c r="N1" s="4"/>
      <c r="O1" s="4"/>
      <c r="P1" s="4"/>
      <c r="Q1" s="4"/>
    </row>
    <row r="2" spans="1:17" ht="16" customHeight="1">
      <c r="A2" s="315"/>
      <c r="B2" s="315"/>
      <c r="C2" s="4"/>
      <c r="D2" s="4"/>
      <c r="E2" s="4"/>
      <c r="F2" s="4"/>
      <c r="G2" s="4"/>
      <c r="H2" s="4"/>
      <c r="I2" s="4"/>
      <c r="J2" s="4"/>
      <c r="K2" s="4"/>
      <c r="L2" s="4"/>
      <c r="M2" s="4"/>
      <c r="N2" s="4"/>
      <c r="O2" s="4"/>
      <c r="P2" s="4"/>
      <c r="Q2" s="4"/>
    </row>
    <row r="3" spans="1:17" ht="16" customHeight="1">
      <c r="A3" s="315"/>
      <c r="B3" s="315"/>
      <c r="C3" s="4"/>
      <c r="D3" s="4"/>
      <c r="E3" s="4"/>
      <c r="F3" s="4"/>
      <c r="G3" s="4"/>
      <c r="H3" s="4"/>
      <c r="I3" s="4"/>
      <c r="J3" s="4"/>
      <c r="K3" s="4"/>
      <c r="L3" s="4"/>
      <c r="M3" s="4"/>
      <c r="N3" s="4"/>
      <c r="O3" s="4"/>
      <c r="P3" s="4"/>
      <c r="Q3" s="4"/>
    </row>
    <row r="4" spans="1:17">
      <c r="A4" s="315"/>
      <c r="B4" s="315"/>
      <c r="C4" s="57" t="s">
        <v>116</v>
      </c>
      <c r="D4" s="57" t="s">
        <v>117</v>
      </c>
      <c r="E4" s="57" t="s">
        <v>118</v>
      </c>
      <c r="F4" s="57" t="s">
        <v>167</v>
      </c>
      <c r="G4" s="57" t="s">
        <v>168</v>
      </c>
      <c r="H4" s="57" t="s">
        <v>245</v>
      </c>
      <c r="I4" s="57" t="s">
        <v>246</v>
      </c>
      <c r="J4" s="57" t="s">
        <v>247</v>
      </c>
      <c r="K4" s="57" t="s">
        <v>248</v>
      </c>
      <c r="L4" s="57" t="s">
        <v>249</v>
      </c>
      <c r="M4" s="57" t="s">
        <v>250</v>
      </c>
      <c r="N4" s="57" t="s">
        <v>251</v>
      </c>
      <c r="O4" s="57" t="s">
        <v>252</v>
      </c>
      <c r="P4" s="57" t="s">
        <v>261</v>
      </c>
      <c r="Q4" s="57" t="s">
        <v>262</v>
      </c>
    </row>
    <row r="5" spans="1:17" ht="40.5" customHeight="1">
      <c r="A5" s="315"/>
      <c r="B5" s="315"/>
      <c r="C5" s="1225" t="s">
        <v>317</v>
      </c>
      <c r="D5" s="1225"/>
      <c r="E5" s="1225"/>
      <c r="F5" s="1225"/>
      <c r="G5" s="1225"/>
      <c r="H5" s="1225"/>
      <c r="I5" s="1258" t="s">
        <v>318</v>
      </c>
      <c r="J5" s="1258"/>
      <c r="K5" s="1258"/>
      <c r="L5" s="1225"/>
      <c r="M5" s="1225"/>
      <c r="N5" s="1225"/>
      <c r="O5" s="1258" t="s">
        <v>319</v>
      </c>
      <c r="P5" s="1225" t="s">
        <v>320</v>
      </c>
      <c r="Q5" s="1225"/>
    </row>
    <row r="6" spans="1:17" ht="70.5" customHeight="1">
      <c r="A6" s="315"/>
      <c r="B6" s="315"/>
      <c r="C6" s="1248" t="s">
        <v>321</v>
      </c>
      <c r="D6" s="1263"/>
      <c r="E6" s="1263"/>
      <c r="F6" s="1258" t="s">
        <v>322</v>
      </c>
      <c r="G6" s="1225"/>
      <c r="H6" s="1225"/>
      <c r="I6" s="1248" t="s">
        <v>323</v>
      </c>
      <c r="J6" s="1263"/>
      <c r="K6" s="1263"/>
      <c r="L6" s="1258" t="s">
        <v>324</v>
      </c>
      <c r="M6" s="1225"/>
      <c r="N6" s="1225"/>
      <c r="O6" s="1259"/>
      <c r="P6" s="1225" t="s">
        <v>325</v>
      </c>
      <c r="Q6" s="1225" t="s">
        <v>326</v>
      </c>
    </row>
    <row r="7" spans="1:17" ht="30" customHeight="1">
      <c r="A7" s="371" t="s">
        <v>2045</v>
      </c>
      <c r="B7" s="316"/>
      <c r="C7" s="314"/>
      <c r="D7" s="310" t="s">
        <v>327</v>
      </c>
      <c r="E7" s="312" t="s">
        <v>328</v>
      </c>
      <c r="F7" s="314"/>
      <c r="G7" s="313" t="s">
        <v>328</v>
      </c>
      <c r="H7" s="310" t="s">
        <v>329</v>
      </c>
      <c r="I7" s="314"/>
      <c r="J7" s="310" t="s">
        <v>327</v>
      </c>
      <c r="K7" s="310" t="s">
        <v>328</v>
      </c>
      <c r="L7" s="314"/>
      <c r="M7" s="313" t="s">
        <v>328</v>
      </c>
      <c r="N7" s="310" t="s">
        <v>329</v>
      </c>
      <c r="O7" s="1260"/>
      <c r="P7" s="1225"/>
      <c r="Q7" s="1225"/>
    </row>
    <row r="8" spans="1:17" ht="24">
      <c r="A8" s="404" t="s">
        <v>330</v>
      </c>
      <c r="B8" s="373" t="s">
        <v>331</v>
      </c>
      <c r="C8" s="389">
        <v>19796.917303009999</v>
      </c>
      <c r="D8" s="389">
        <v>19796.917302999998</v>
      </c>
      <c r="E8" s="868" t="s">
        <v>105</v>
      </c>
      <c r="F8" s="868" t="s">
        <v>105</v>
      </c>
      <c r="G8" s="868" t="s">
        <v>105</v>
      </c>
      <c r="H8" s="868" t="s">
        <v>105</v>
      </c>
      <c r="I8" s="866" t="s">
        <v>105</v>
      </c>
      <c r="J8" s="868" t="s">
        <v>105</v>
      </c>
      <c r="K8" s="868" t="s">
        <v>105</v>
      </c>
      <c r="L8" s="868" t="s">
        <v>105</v>
      </c>
      <c r="M8" s="868" t="s">
        <v>105</v>
      </c>
      <c r="N8" s="868" t="s">
        <v>105</v>
      </c>
      <c r="O8" s="868" t="s">
        <v>105</v>
      </c>
      <c r="P8" s="868" t="s">
        <v>105</v>
      </c>
      <c r="Q8" s="868" t="s">
        <v>105</v>
      </c>
    </row>
    <row r="9" spans="1:17" ht="13.5" customHeight="1">
      <c r="A9" s="404" t="s">
        <v>332</v>
      </c>
      <c r="B9" s="373" t="s">
        <v>302</v>
      </c>
      <c r="C9" s="389">
        <v>96797.684554646432</v>
      </c>
      <c r="D9" s="389">
        <v>81251.464813869999</v>
      </c>
      <c r="E9" s="389">
        <v>15545.305417896534</v>
      </c>
      <c r="F9" s="389">
        <v>3186.4811153600103</v>
      </c>
      <c r="G9" s="389">
        <v>30.4530241</v>
      </c>
      <c r="H9" s="389">
        <v>3155.7097782999999</v>
      </c>
      <c r="I9" s="389">
        <v>-302.14867957313004</v>
      </c>
      <c r="J9" s="389">
        <v>-60.608940759999996</v>
      </c>
      <c r="K9" s="389">
        <v>-241.53973880367002</v>
      </c>
      <c r="L9" s="389">
        <v>-580.23608534145001</v>
      </c>
      <c r="M9" s="389">
        <v>-1.9310655299999999</v>
      </c>
      <c r="N9" s="389">
        <v>-578.30501981145005</v>
      </c>
      <c r="O9" s="389" t="s">
        <v>105</v>
      </c>
      <c r="P9" s="389">
        <v>77465.52116929293</v>
      </c>
      <c r="Q9" s="389">
        <v>2240.0459604487783</v>
      </c>
    </row>
    <row r="10" spans="1:17" ht="13.5" customHeight="1">
      <c r="A10" s="405" t="s">
        <v>333</v>
      </c>
      <c r="B10" s="359" t="s">
        <v>334</v>
      </c>
      <c r="C10" s="388">
        <v>592.82654996000008</v>
      </c>
      <c r="D10" s="388">
        <v>592.82654996000008</v>
      </c>
      <c r="E10" s="388" t="s">
        <v>105</v>
      </c>
      <c r="F10" s="388" t="s">
        <v>105</v>
      </c>
      <c r="G10" s="388" t="s">
        <v>105</v>
      </c>
      <c r="H10" s="388" t="s">
        <v>105</v>
      </c>
      <c r="I10" s="388" t="s">
        <v>105</v>
      </c>
      <c r="J10" s="388" t="s">
        <v>105</v>
      </c>
      <c r="K10" s="388" t="s">
        <v>105</v>
      </c>
      <c r="L10" s="388" t="s">
        <v>105</v>
      </c>
      <c r="M10" s="388" t="s">
        <v>105</v>
      </c>
      <c r="N10" s="388" t="s">
        <v>105</v>
      </c>
      <c r="O10" s="388" t="s">
        <v>105</v>
      </c>
      <c r="P10" s="388" t="s">
        <v>105</v>
      </c>
      <c r="Q10" s="388" t="s">
        <v>105</v>
      </c>
    </row>
    <row r="11" spans="1:17" ht="13.5" customHeight="1">
      <c r="A11" s="405" t="s">
        <v>335</v>
      </c>
      <c r="B11" s="359" t="s">
        <v>336</v>
      </c>
      <c r="C11" s="388">
        <v>1924.9697819466101</v>
      </c>
      <c r="D11" s="388">
        <v>1914.6028987801199</v>
      </c>
      <c r="E11" s="388">
        <v>10.366883166487002</v>
      </c>
      <c r="F11" s="388">
        <v>0.33502388999999999</v>
      </c>
      <c r="G11" s="388" t="s">
        <v>105</v>
      </c>
      <c r="H11" s="388">
        <v>0.33502388999999999</v>
      </c>
      <c r="I11" s="388">
        <v>-1.8141651891407</v>
      </c>
      <c r="J11" s="388">
        <v>-0.19345455914070001</v>
      </c>
      <c r="K11" s="388">
        <v>-1.6207106299999998</v>
      </c>
      <c r="L11" s="388">
        <v>-0.17149217999999999</v>
      </c>
      <c r="M11" s="388" t="s">
        <v>105</v>
      </c>
      <c r="N11" s="388">
        <v>-0.17149217999999999</v>
      </c>
      <c r="O11" s="388" t="s">
        <v>105</v>
      </c>
      <c r="P11" s="388">
        <v>225.15638307000049</v>
      </c>
      <c r="Q11" s="388" t="s">
        <v>105</v>
      </c>
    </row>
    <row r="12" spans="1:17" ht="13.5" customHeight="1">
      <c r="A12" s="405" t="s">
        <v>337</v>
      </c>
      <c r="B12" s="359" t="s">
        <v>338</v>
      </c>
      <c r="C12" s="388">
        <v>77.016121818542203</v>
      </c>
      <c r="D12" s="388">
        <v>77.016121818542203</v>
      </c>
      <c r="E12" s="388" t="s">
        <v>105</v>
      </c>
      <c r="F12" s="388" t="s">
        <v>105</v>
      </c>
      <c r="G12" s="388" t="s">
        <v>105</v>
      </c>
      <c r="H12" s="388" t="s">
        <v>105</v>
      </c>
      <c r="I12" s="388">
        <v>-2.3756E-4</v>
      </c>
      <c r="J12" s="388">
        <v>-2.3756E-4</v>
      </c>
      <c r="K12" s="388" t="s">
        <v>105</v>
      </c>
      <c r="L12" s="388" t="s">
        <v>105</v>
      </c>
      <c r="M12" s="388" t="s">
        <v>105</v>
      </c>
      <c r="N12" s="388" t="s">
        <v>105</v>
      </c>
      <c r="O12" s="388" t="s">
        <v>105</v>
      </c>
      <c r="P12" s="388">
        <v>13.290570370000001</v>
      </c>
      <c r="Q12" s="388" t="s">
        <v>105</v>
      </c>
    </row>
    <row r="13" spans="1:17" ht="13.5" customHeight="1">
      <c r="A13" s="405" t="s">
        <v>339</v>
      </c>
      <c r="B13" s="359" t="s">
        <v>340</v>
      </c>
      <c r="C13" s="388">
        <v>2519.2864979983005</v>
      </c>
      <c r="D13" s="388">
        <v>2157.7184699007603</v>
      </c>
      <c r="E13" s="388">
        <v>361.273284761105</v>
      </c>
      <c r="F13" s="388">
        <v>7.8486602699999999</v>
      </c>
      <c r="G13" s="388" t="s">
        <v>105</v>
      </c>
      <c r="H13" s="388">
        <v>7.8486602699999999</v>
      </c>
      <c r="I13" s="388">
        <v>-6.3903835959611008</v>
      </c>
      <c r="J13" s="388">
        <v>-2.0891473849772999</v>
      </c>
      <c r="K13" s="388">
        <v>-4.3012362109837001</v>
      </c>
      <c r="L13" s="388">
        <v>-6.4441893300000004</v>
      </c>
      <c r="M13" s="388" t="s">
        <v>105</v>
      </c>
      <c r="N13" s="388">
        <v>-6.4441893300000004</v>
      </c>
      <c r="O13" s="388" t="s">
        <v>105</v>
      </c>
      <c r="P13" s="388">
        <v>1994.0938374149371</v>
      </c>
      <c r="Q13" s="388">
        <v>1.4044709398427389</v>
      </c>
    </row>
    <row r="14" spans="1:17" ht="13.5" customHeight="1">
      <c r="A14" s="405" t="s">
        <v>341</v>
      </c>
      <c r="B14" s="359" t="s">
        <v>342</v>
      </c>
      <c r="C14" s="388">
        <v>37821.584253400004</v>
      </c>
      <c r="D14" s="388">
        <v>31385.389219000001</v>
      </c>
      <c r="E14" s="388">
        <v>6435.5754549886497</v>
      </c>
      <c r="F14" s="388">
        <v>1142.0097005100099</v>
      </c>
      <c r="G14" s="388">
        <v>16.748713479999999</v>
      </c>
      <c r="H14" s="388">
        <v>1124.9426740699998</v>
      </c>
      <c r="I14" s="388">
        <v>-190.01554814455</v>
      </c>
      <c r="J14" s="388">
        <v>-45.680478533657997</v>
      </c>
      <c r="K14" s="388">
        <v>-144.33506961089</v>
      </c>
      <c r="L14" s="388">
        <v>-303.80777857722995</v>
      </c>
      <c r="M14" s="388">
        <v>-1.7942638700000002</v>
      </c>
      <c r="N14" s="388">
        <v>-302.01351470723006</v>
      </c>
      <c r="O14" s="388" t="s">
        <v>105</v>
      </c>
      <c r="P14" s="388">
        <v>26826.581102649849</v>
      </c>
      <c r="Q14" s="388">
        <v>675.94891817000098</v>
      </c>
    </row>
    <row r="15" spans="1:17" ht="13.5" customHeight="1">
      <c r="A15" s="405" t="s">
        <v>343</v>
      </c>
      <c r="B15" s="168" t="s">
        <v>344</v>
      </c>
      <c r="C15" s="388">
        <v>17399.103951514</v>
      </c>
      <c r="D15" s="388">
        <v>13713.480292</v>
      </c>
      <c r="E15" s="388">
        <v>3685.0088078086487</v>
      </c>
      <c r="F15" s="388">
        <v>818.59361346999503</v>
      </c>
      <c r="G15" s="388">
        <v>3.43366959</v>
      </c>
      <c r="H15" s="388">
        <v>814.84163172000001</v>
      </c>
      <c r="I15" s="388">
        <v>-83.477355261555005</v>
      </c>
      <c r="J15" s="388">
        <v>-11.81425462292</v>
      </c>
      <c r="K15" s="388">
        <v>-71.663100868635993</v>
      </c>
      <c r="L15" s="388">
        <v>-222.08700491816001</v>
      </c>
      <c r="M15" s="388">
        <v>-1.7354812900000001</v>
      </c>
      <c r="N15" s="388">
        <v>-220.35152362816001</v>
      </c>
      <c r="O15" s="388" t="s">
        <v>105</v>
      </c>
      <c r="P15" s="388">
        <v>16151.644386709839</v>
      </c>
      <c r="Q15" s="388">
        <v>545.21527698000102</v>
      </c>
    </row>
    <row r="16" spans="1:17" ht="13.5" customHeight="1">
      <c r="A16" s="405" t="s">
        <v>345</v>
      </c>
      <c r="B16" s="359" t="s">
        <v>346</v>
      </c>
      <c r="C16" s="388">
        <v>53862.001349518701</v>
      </c>
      <c r="D16" s="388">
        <v>45123.911554410006</v>
      </c>
      <c r="E16" s="388">
        <v>8738.0897951078859</v>
      </c>
      <c r="F16" s="388">
        <v>2036.28773069</v>
      </c>
      <c r="G16" s="388">
        <v>13.704310620000001</v>
      </c>
      <c r="H16" s="388">
        <v>2022.5834200699999</v>
      </c>
      <c r="I16" s="388">
        <v>-103.92834508347001</v>
      </c>
      <c r="J16" s="388">
        <v>-12.645622731666</v>
      </c>
      <c r="K16" s="388">
        <v>-91.282722351795002</v>
      </c>
      <c r="L16" s="388">
        <v>-269.81262525421999</v>
      </c>
      <c r="M16" s="388">
        <v>-0.13680165999999999</v>
      </c>
      <c r="N16" s="388">
        <v>-269.67582359422005</v>
      </c>
      <c r="O16" s="388" t="s">
        <v>105</v>
      </c>
      <c r="P16" s="388">
        <v>48406.399275789292</v>
      </c>
      <c r="Q16" s="388">
        <v>1562.6925713400062</v>
      </c>
    </row>
    <row r="17" spans="1:17" ht="13.5" customHeight="1">
      <c r="A17" s="404" t="s">
        <v>347</v>
      </c>
      <c r="B17" s="373" t="s">
        <v>316</v>
      </c>
      <c r="C17" s="389">
        <v>12285.798997790002</v>
      </c>
      <c r="D17" s="389">
        <v>12220.839131102701</v>
      </c>
      <c r="E17" s="389">
        <v>64.959866694915505</v>
      </c>
      <c r="F17" s="389">
        <v>3.1457996724999999</v>
      </c>
      <c r="G17" s="389" t="s">
        <v>105</v>
      </c>
      <c r="H17" s="389">
        <v>3.1457996724999999</v>
      </c>
      <c r="I17" s="389">
        <v>-1.7875475895310999</v>
      </c>
      <c r="J17" s="389">
        <v>-1.14597942</v>
      </c>
      <c r="K17" s="389">
        <v>-0.64156817478700001</v>
      </c>
      <c r="L17" s="389">
        <v>-0.55267467250000002</v>
      </c>
      <c r="M17" s="389" t="s">
        <v>105</v>
      </c>
      <c r="N17" s="389">
        <v>-0.55267467250000002</v>
      </c>
      <c r="O17" s="389" t="s">
        <v>105</v>
      </c>
      <c r="P17" s="389">
        <v>6906.7792604913902</v>
      </c>
      <c r="Q17" s="389" t="s">
        <v>105</v>
      </c>
    </row>
    <row r="18" spans="1:17" ht="13.5" hidden="1" customHeight="1">
      <c r="A18" s="405" t="s">
        <v>348</v>
      </c>
      <c r="B18" s="359" t="s">
        <v>334</v>
      </c>
      <c r="C18" s="388" t="s">
        <v>105</v>
      </c>
      <c r="D18" s="388" t="s">
        <v>105</v>
      </c>
      <c r="E18" s="388" t="s">
        <v>105</v>
      </c>
      <c r="F18" s="388" t="s">
        <v>105</v>
      </c>
      <c r="G18" s="388" t="s">
        <v>105</v>
      </c>
      <c r="H18" s="388" t="s">
        <v>105</v>
      </c>
      <c r="I18" s="388" t="s">
        <v>105</v>
      </c>
      <c r="J18" s="388" t="s">
        <v>105</v>
      </c>
      <c r="K18" s="388" t="s">
        <v>105</v>
      </c>
      <c r="L18" s="388" t="s">
        <v>105</v>
      </c>
      <c r="M18" s="388" t="s">
        <v>105</v>
      </c>
      <c r="N18" s="388" t="s">
        <v>105</v>
      </c>
      <c r="O18" s="388" t="s">
        <v>105</v>
      </c>
      <c r="P18" s="388" t="s">
        <v>105</v>
      </c>
      <c r="Q18" s="388" t="s">
        <v>105</v>
      </c>
    </row>
    <row r="19" spans="1:17" ht="13.5" customHeight="1">
      <c r="A19" s="405" t="s">
        <v>349</v>
      </c>
      <c r="B19" s="359" t="s">
        <v>336</v>
      </c>
      <c r="C19" s="388">
        <v>3418.1483593388807</v>
      </c>
      <c r="D19" s="388">
        <v>3418.1483593388807</v>
      </c>
      <c r="E19" s="388" t="s">
        <v>105</v>
      </c>
      <c r="F19" s="388" t="s">
        <v>105</v>
      </c>
      <c r="G19" s="388" t="s">
        <v>105</v>
      </c>
      <c r="H19" s="388" t="s">
        <v>105</v>
      </c>
      <c r="I19" s="388">
        <v>-0.20255625638319999</v>
      </c>
      <c r="J19" s="388">
        <v>-0.20255625638319999</v>
      </c>
      <c r="K19" s="388" t="s">
        <v>105</v>
      </c>
      <c r="L19" s="388" t="s">
        <v>105</v>
      </c>
      <c r="M19" s="388" t="s">
        <v>105</v>
      </c>
      <c r="N19" s="388" t="s">
        <v>105</v>
      </c>
      <c r="O19" s="388" t="s">
        <v>105</v>
      </c>
      <c r="P19" s="388">
        <v>259.60169593000001</v>
      </c>
      <c r="Q19" s="388" t="s">
        <v>105</v>
      </c>
    </row>
    <row r="20" spans="1:17" ht="13.5" customHeight="1">
      <c r="A20" s="405" t="s">
        <v>350</v>
      </c>
      <c r="B20" s="359" t="s">
        <v>338</v>
      </c>
      <c r="C20" s="388">
        <v>7798.3247919246896</v>
      </c>
      <c r="D20" s="388">
        <v>7798.3247919246896</v>
      </c>
      <c r="E20" s="388" t="s">
        <v>105</v>
      </c>
      <c r="F20" s="388" t="s">
        <v>105</v>
      </c>
      <c r="G20" s="388" t="s">
        <v>105</v>
      </c>
      <c r="H20" s="388" t="s">
        <v>105</v>
      </c>
      <c r="I20" s="388">
        <v>-0.18996635688019001</v>
      </c>
      <c r="J20" s="388">
        <v>-0.18996635688019001</v>
      </c>
      <c r="K20" s="388" t="s">
        <v>105</v>
      </c>
      <c r="L20" s="388" t="s">
        <v>105</v>
      </c>
      <c r="M20" s="388" t="s">
        <v>105</v>
      </c>
      <c r="N20" s="388" t="s">
        <v>105</v>
      </c>
      <c r="O20" s="388" t="s">
        <v>105</v>
      </c>
      <c r="P20" s="388">
        <v>6588.3791940413894</v>
      </c>
      <c r="Q20" s="388" t="s">
        <v>105</v>
      </c>
    </row>
    <row r="21" spans="1:17" ht="13.5" customHeight="1">
      <c r="A21" s="405" t="s">
        <v>351</v>
      </c>
      <c r="B21" s="359" t="s">
        <v>340</v>
      </c>
      <c r="C21" s="388">
        <v>185.13794676021999</v>
      </c>
      <c r="D21" s="388">
        <v>177.70501114717601</v>
      </c>
      <c r="E21" s="388">
        <v>7.43293561304354</v>
      </c>
      <c r="F21" s="388" t="s">
        <v>105</v>
      </c>
      <c r="G21" s="388" t="s">
        <v>105</v>
      </c>
      <c r="H21" s="388" t="s">
        <v>105</v>
      </c>
      <c r="I21" s="388">
        <v>-0.17420152602891001</v>
      </c>
      <c r="J21" s="388">
        <v>-1.9412326028914E-2</v>
      </c>
      <c r="K21" s="388">
        <v>-0.15478920000000002</v>
      </c>
      <c r="L21" s="388" t="s">
        <v>105</v>
      </c>
      <c r="M21" s="388" t="s">
        <v>105</v>
      </c>
      <c r="N21" s="388" t="s">
        <v>105</v>
      </c>
      <c r="O21" s="388" t="s">
        <v>105</v>
      </c>
      <c r="P21" s="388" t="s">
        <v>105</v>
      </c>
      <c r="Q21" s="388" t="s">
        <v>105</v>
      </c>
    </row>
    <row r="22" spans="1:17" ht="13.5" customHeight="1">
      <c r="A22" s="405" t="s">
        <v>352</v>
      </c>
      <c r="B22" s="359" t="s">
        <v>342</v>
      </c>
      <c r="C22" s="388">
        <v>884.18789977789993</v>
      </c>
      <c r="D22" s="388">
        <v>826.66096869602893</v>
      </c>
      <c r="E22" s="388">
        <v>57.526931081872</v>
      </c>
      <c r="F22" s="388">
        <v>3.1457996724999999</v>
      </c>
      <c r="G22" s="388" t="s">
        <v>105</v>
      </c>
      <c r="H22" s="388">
        <v>3.1457996724999999</v>
      </c>
      <c r="I22" s="388">
        <v>-1.2208234432387999</v>
      </c>
      <c r="J22" s="388">
        <v>-0.73404446845180993</v>
      </c>
      <c r="K22" s="388">
        <v>-0.486778974787</v>
      </c>
      <c r="L22" s="388">
        <v>-0.55267467250000002</v>
      </c>
      <c r="M22" s="388" t="s">
        <v>105</v>
      </c>
      <c r="N22" s="388">
        <v>-0.55267467250000002</v>
      </c>
      <c r="O22" s="388" t="s">
        <v>105</v>
      </c>
      <c r="P22" s="388">
        <v>58.798370520000006</v>
      </c>
      <c r="Q22" s="388" t="s">
        <v>105</v>
      </c>
    </row>
    <row r="23" spans="1:17" ht="13.5" customHeight="1">
      <c r="A23" s="404" t="s">
        <v>353</v>
      </c>
      <c r="B23" s="373" t="s">
        <v>288</v>
      </c>
      <c r="C23" s="389">
        <v>26988.743097160001</v>
      </c>
      <c r="D23" s="389">
        <v>25279.719530509999</v>
      </c>
      <c r="E23" s="389">
        <v>1709.02356766</v>
      </c>
      <c r="F23" s="389">
        <v>248.43476178</v>
      </c>
      <c r="G23" s="389">
        <v>7.57602668</v>
      </c>
      <c r="H23" s="389">
        <v>240.85873509999996</v>
      </c>
      <c r="I23" s="389">
        <v>15.833951470000001</v>
      </c>
      <c r="J23" s="389">
        <v>4.4390151500000004</v>
      </c>
      <c r="K23" s="389">
        <v>11.394936320000001</v>
      </c>
      <c r="L23" s="389">
        <v>28.586677850000001</v>
      </c>
      <c r="M23" s="389">
        <v>6.8595000000000006E-4</v>
      </c>
      <c r="N23" s="389">
        <v>28.5859919</v>
      </c>
      <c r="O23" s="389" t="s">
        <v>105</v>
      </c>
      <c r="P23" s="389">
        <v>4990.9737542899902</v>
      </c>
      <c r="Q23" s="389">
        <v>75.257024139999999</v>
      </c>
    </row>
    <row r="24" spans="1:17" ht="13.5" hidden="1" customHeight="1">
      <c r="A24" s="405" t="s">
        <v>354</v>
      </c>
      <c r="B24" s="359" t="s">
        <v>334</v>
      </c>
      <c r="C24" s="388" t="s">
        <v>105</v>
      </c>
      <c r="D24" s="388" t="s">
        <v>105</v>
      </c>
      <c r="E24" s="388" t="s">
        <v>105</v>
      </c>
      <c r="F24" s="388" t="s">
        <v>105</v>
      </c>
      <c r="G24" s="388" t="s">
        <v>105</v>
      </c>
      <c r="H24" s="388" t="s">
        <v>105</v>
      </c>
      <c r="I24" s="388" t="s">
        <v>105</v>
      </c>
      <c r="J24" s="388" t="s">
        <v>105</v>
      </c>
      <c r="K24" s="388" t="s">
        <v>105</v>
      </c>
      <c r="L24" s="388" t="s">
        <v>105</v>
      </c>
      <c r="M24" s="388" t="s">
        <v>105</v>
      </c>
      <c r="N24" s="388" t="s">
        <v>105</v>
      </c>
      <c r="O24" s="388" t="s">
        <v>105</v>
      </c>
      <c r="P24" s="388" t="s">
        <v>105</v>
      </c>
      <c r="Q24" s="388" t="s">
        <v>105</v>
      </c>
    </row>
    <row r="25" spans="1:17" ht="13.5" customHeight="1">
      <c r="A25" s="405" t="s">
        <v>355</v>
      </c>
      <c r="B25" s="359" t="s">
        <v>336</v>
      </c>
      <c r="C25" s="388">
        <v>1742.6207891200002</v>
      </c>
      <c r="D25" s="388">
        <v>1696.2143964300001</v>
      </c>
      <c r="E25" s="388">
        <v>46.406392689999997</v>
      </c>
      <c r="F25" s="388">
        <v>0.16497610999999998</v>
      </c>
      <c r="G25" s="388" t="s">
        <v>105</v>
      </c>
      <c r="H25" s="388">
        <v>0.16497610999999998</v>
      </c>
      <c r="I25" s="388">
        <v>1.622852E-2</v>
      </c>
      <c r="J25" s="388">
        <v>1.622852E-2</v>
      </c>
      <c r="K25" s="388" t="s">
        <v>105</v>
      </c>
      <c r="L25" s="388" t="s">
        <v>105</v>
      </c>
      <c r="M25" s="388" t="s">
        <v>105</v>
      </c>
      <c r="N25" s="388" t="s">
        <v>105</v>
      </c>
      <c r="O25" s="388" t="s">
        <v>105</v>
      </c>
      <c r="P25" s="388">
        <v>136.32996262999998</v>
      </c>
      <c r="Q25" s="388" t="s">
        <v>105</v>
      </c>
    </row>
    <row r="26" spans="1:17" ht="13.5" customHeight="1">
      <c r="A26" s="405" t="s">
        <v>356</v>
      </c>
      <c r="B26" s="359" t="s">
        <v>338</v>
      </c>
      <c r="C26" s="388">
        <v>1078.1525801600001</v>
      </c>
      <c r="D26" s="388">
        <v>1078.1525801600001</v>
      </c>
      <c r="E26" s="388" t="s">
        <v>105</v>
      </c>
      <c r="F26" s="388" t="s">
        <v>105</v>
      </c>
      <c r="G26" s="388" t="s">
        <v>105</v>
      </c>
      <c r="H26" s="388" t="s">
        <v>105</v>
      </c>
      <c r="I26" s="388">
        <v>3.7299999999999994E-6</v>
      </c>
      <c r="J26" s="388">
        <v>3.7299999999999994E-6</v>
      </c>
      <c r="K26" s="388" t="s">
        <v>105</v>
      </c>
      <c r="L26" s="388" t="s">
        <v>105</v>
      </c>
      <c r="M26" s="388" t="s">
        <v>105</v>
      </c>
      <c r="N26" s="388" t="s">
        <v>105</v>
      </c>
      <c r="O26" s="388" t="s">
        <v>105</v>
      </c>
      <c r="P26" s="388">
        <v>38.879160200000001</v>
      </c>
      <c r="Q26" s="388" t="s">
        <v>105</v>
      </c>
    </row>
    <row r="27" spans="1:17" ht="13.5" customHeight="1">
      <c r="A27" s="405" t="s">
        <v>357</v>
      </c>
      <c r="B27" s="359" t="s">
        <v>340</v>
      </c>
      <c r="C27" s="388">
        <v>891.8842559200001</v>
      </c>
      <c r="D27" s="388">
        <v>870.68590653000001</v>
      </c>
      <c r="E27" s="388">
        <v>21.198349390000001</v>
      </c>
      <c r="F27" s="388">
        <v>1.5</v>
      </c>
      <c r="G27" s="388" t="s">
        <v>105</v>
      </c>
      <c r="H27" s="388">
        <v>1.5</v>
      </c>
      <c r="I27" s="388">
        <v>0.19582227000000002</v>
      </c>
      <c r="J27" s="388">
        <v>0.18364533999999999</v>
      </c>
      <c r="K27" s="388">
        <v>1.2176930000000001E-2</v>
      </c>
      <c r="L27" s="388" t="s">
        <v>105</v>
      </c>
      <c r="M27" s="388" t="s">
        <v>105</v>
      </c>
      <c r="N27" s="388" t="s">
        <v>105</v>
      </c>
      <c r="O27" s="388" t="s">
        <v>105</v>
      </c>
      <c r="P27" s="388">
        <v>113.46342892</v>
      </c>
      <c r="Q27" s="388" t="s">
        <v>105</v>
      </c>
    </row>
    <row r="28" spans="1:17" ht="13.5" customHeight="1">
      <c r="A28" s="405" t="s">
        <v>358</v>
      </c>
      <c r="B28" s="359" t="s">
        <v>342</v>
      </c>
      <c r="C28" s="388">
        <v>16745.381773839999</v>
      </c>
      <c r="D28" s="388">
        <v>15314.788386</v>
      </c>
      <c r="E28" s="388">
        <v>1430.59338852</v>
      </c>
      <c r="F28" s="388">
        <v>219.02796378000002</v>
      </c>
      <c r="G28" s="388">
        <v>7.3105856399999993</v>
      </c>
      <c r="H28" s="388">
        <v>211.71737814000002</v>
      </c>
      <c r="I28" s="388">
        <v>15.518350119999978</v>
      </c>
      <c r="J28" s="388">
        <v>4.1416313499999999</v>
      </c>
      <c r="K28" s="388">
        <v>11.376718769999989</v>
      </c>
      <c r="L28" s="388">
        <v>28.413713659999999</v>
      </c>
      <c r="M28" s="388">
        <v>6.8595000000000006E-4</v>
      </c>
      <c r="N28" s="388">
        <v>28.413027710000001</v>
      </c>
      <c r="O28" s="388" t="s">
        <v>105</v>
      </c>
      <c r="P28" s="388">
        <v>4108.9733901999998</v>
      </c>
      <c r="Q28" s="388">
        <v>69.048372020000002</v>
      </c>
    </row>
    <row r="29" spans="1:17" ht="13.5" customHeight="1">
      <c r="A29" s="405" t="s">
        <v>359</v>
      </c>
      <c r="B29" s="359" t="s">
        <v>346</v>
      </c>
      <c r="C29" s="388">
        <v>6530.7036981210003</v>
      </c>
      <c r="D29" s="388">
        <v>6319.8782613900003</v>
      </c>
      <c r="E29" s="388">
        <v>210.82543706000001</v>
      </c>
      <c r="F29" s="388">
        <v>27.7418218900001</v>
      </c>
      <c r="G29" s="388">
        <v>0.26544104000000002</v>
      </c>
      <c r="H29" s="388">
        <v>27.476380850000105</v>
      </c>
      <c r="I29" s="388">
        <v>0.10354682999999959</v>
      </c>
      <c r="J29" s="388">
        <v>9.7506209999999593E-2</v>
      </c>
      <c r="K29" s="388">
        <v>6.04062E-3</v>
      </c>
      <c r="L29" s="388">
        <v>0.17296418999999999</v>
      </c>
      <c r="M29" s="388" t="s">
        <v>105</v>
      </c>
      <c r="N29" s="388">
        <v>0.17296418999999999</v>
      </c>
      <c r="O29" s="388" t="s">
        <v>105</v>
      </c>
      <c r="P29" s="388">
        <v>593.32781233999208</v>
      </c>
      <c r="Q29" s="388">
        <v>6.20865212</v>
      </c>
    </row>
    <row r="30" spans="1:17" ht="13.5" customHeight="1">
      <c r="A30" s="406" t="s">
        <v>360</v>
      </c>
      <c r="B30" s="407" t="s">
        <v>154</v>
      </c>
      <c r="C30" s="390">
        <v>155869.14395260645</v>
      </c>
      <c r="D30" s="390">
        <v>138548.94077848271</v>
      </c>
      <c r="E30" s="390">
        <v>17319.288852251451</v>
      </c>
      <c r="F30" s="390">
        <v>3438.0616768125105</v>
      </c>
      <c r="G30" s="390">
        <v>38.029050779999999</v>
      </c>
      <c r="H30" s="390">
        <v>3399.7143130724999</v>
      </c>
      <c r="I30" s="390">
        <v>-319.77017863266116</v>
      </c>
      <c r="J30" s="390">
        <v>-66.193935330000002</v>
      </c>
      <c r="K30" s="390">
        <v>-253.57624329845703</v>
      </c>
      <c r="L30" s="390">
        <v>-609.37543786394997</v>
      </c>
      <c r="M30" s="390">
        <v>-1.93175148</v>
      </c>
      <c r="N30" s="390">
        <v>-607.44368638394997</v>
      </c>
      <c r="O30" s="390" t="s">
        <v>105</v>
      </c>
      <c r="P30" s="390">
        <v>89363.274184074311</v>
      </c>
      <c r="Q30" s="390">
        <v>2315.3029845887781</v>
      </c>
    </row>
    <row r="31" spans="1:17" ht="18" customHeight="1">
      <c r="A31" s="111"/>
      <c r="B31" s="112"/>
      <c r="C31" s="112"/>
      <c r="D31" s="112"/>
      <c r="E31" s="112"/>
      <c r="F31" s="112"/>
      <c r="G31" s="112"/>
      <c r="H31" s="112"/>
      <c r="I31" s="112"/>
      <c r="J31" s="112"/>
      <c r="K31" s="112"/>
      <c r="L31" s="112"/>
      <c r="M31" s="112"/>
      <c r="N31" s="112"/>
      <c r="O31" s="112"/>
      <c r="P31" s="112"/>
      <c r="Q31" s="112"/>
    </row>
    <row r="32" spans="1:17" ht="18" customHeight="1">
      <c r="A32" s="1262" t="s">
        <v>2628</v>
      </c>
      <c r="B32" s="1262"/>
      <c r="C32" s="1262"/>
      <c r="D32" s="1262"/>
      <c r="E32" s="1262"/>
      <c r="F32" s="1262"/>
      <c r="G32" s="1262"/>
      <c r="H32" s="1262"/>
      <c r="I32" s="1262"/>
      <c r="J32" s="1262"/>
      <c r="K32" s="1262"/>
      <c r="L32" s="1262"/>
      <c r="M32" s="1262"/>
      <c r="N32" s="1262"/>
      <c r="O32" s="1262"/>
      <c r="P32" s="1262"/>
      <c r="Q32" s="1262"/>
    </row>
    <row r="33" spans="1:17" ht="13">
      <c r="A33" s="869" t="s">
        <v>2657</v>
      </c>
      <c r="B33" s="959"/>
      <c r="C33" s="959"/>
      <c r="D33" s="959"/>
      <c r="E33" s="959"/>
      <c r="F33" s="959"/>
      <c r="G33" s="959"/>
      <c r="H33" s="959"/>
      <c r="I33" s="959"/>
      <c r="J33" s="959"/>
      <c r="K33" s="959"/>
      <c r="L33" s="959"/>
      <c r="M33" s="959"/>
      <c r="N33" s="959"/>
      <c r="O33" s="959"/>
      <c r="P33" s="959"/>
      <c r="Q33" s="959"/>
    </row>
    <row r="34" spans="1:17" ht="18" customHeight="1">
      <c r="A34" s="111"/>
      <c r="B34" s="315"/>
      <c r="C34" s="112"/>
      <c r="D34" s="112"/>
      <c r="E34" s="112"/>
      <c r="F34" s="112"/>
      <c r="G34" s="112"/>
      <c r="H34" s="112"/>
      <c r="I34" s="112"/>
      <c r="J34" s="112"/>
      <c r="K34" s="112"/>
      <c r="L34" s="112"/>
      <c r="M34" s="112"/>
      <c r="N34" s="112"/>
      <c r="O34" s="112"/>
      <c r="P34" s="112"/>
      <c r="Q34" s="112"/>
    </row>
    <row r="35" spans="1:17">
      <c r="A35" s="315"/>
      <c r="B35" s="315"/>
      <c r="C35" s="57" t="s">
        <v>116</v>
      </c>
      <c r="D35" s="57" t="s">
        <v>117</v>
      </c>
      <c r="E35" s="57" t="s">
        <v>118</v>
      </c>
      <c r="F35" s="57" t="s">
        <v>167</v>
      </c>
      <c r="G35" s="57" t="s">
        <v>168</v>
      </c>
      <c r="H35" s="57" t="s">
        <v>245</v>
      </c>
      <c r="I35" s="57" t="s">
        <v>246</v>
      </c>
      <c r="J35" s="57" t="s">
        <v>247</v>
      </c>
      <c r="K35" s="57" t="s">
        <v>248</v>
      </c>
      <c r="L35" s="57" t="s">
        <v>249</v>
      </c>
      <c r="M35" s="57" t="s">
        <v>250</v>
      </c>
      <c r="N35" s="57" t="s">
        <v>251</v>
      </c>
      <c r="O35" s="57" t="s">
        <v>252</v>
      </c>
      <c r="P35" s="57" t="s">
        <v>261</v>
      </c>
      <c r="Q35" s="57" t="s">
        <v>262</v>
      </c>
    </row>
    <row r="36" spans="1:17" ht="62" customHeight="1">
      <c r="A36" s="315"/>
      <c r="B36" s="315"/>
      <c r="C36" s="1225" t="s">
        <v>317</v>
      </c>
      <c r="D36" s="1225"/>
      <c r="E36" s="1225"/>
      <c r="F36" s="1225"/>
      <c r="G36" s="1225"/>
      <c r="H36" s="1225"/>
      <c r="I36" s="1258" t="s">
        <v>318</v>
      </c>
      <c r="J36" s="1258"/>
      <c r="K36" s="1258"/>
      <c r="L36" s="1225"/>
      <c r="M36" s="1225"/>
      <c r="N36" s="1225"/>
      <c r="O36" s="1258" t="s">
        <v>319</v>
      </c>
      <c r="P36" s="1225" t="s">
        <v>320</v>
      </c>
      <c r="Q36" s="1225"/>
    </row>
    <row r="37" spans="1:17" ht="66" customHeight="1">
      <c r="A37" s="315"/>
      <c r="B37" s="315"/>
      <c r="C37" s="1248" t="s">
        <v>321</v>
      </c>
      <c r="D37" s="1263"/>
      <c r="E37" s="1263"/>
      <c r="F37" s="1258" t="s">
        <v>322</v>
      </c>
      <c r="G37" s="1225"/>
      <c r="H37" s="1225"/>
      <c r="I37" s="1248" t="s">
        <v>323</v>
      </c>
      <c r="J37" s="1263"/>
      <c r="K37" s="1263"/>
      <c r="L37" s="1258" t="s">
        <v>324</v>
      </c>
      <c r="M37" s="1225"/>
      <c r="N37" s="1225"/>
      <c r="O37" s="1259"/>
      <c r="P37" s="1225" t="s">
        <v>325</v>
      </c>
      <c r="Q37" s="1225" t="s">
        <v>326</v>
      </c>
    </row>
    <row r="38" spans="1:17" ht="32.15" customHeight="1">
      <c r="A38" s="322" t="s">
        <v>257</v>
      </c>
      <c r="B38" s="316"/>
      <c r="C38" s="314"/>
      <c r="D38" s="310" t="s">
        <v>327</v>
      </c>
      <c r="E38" s="312" t="s">
        <v>328</v>
      </c>
      <c r="F38" s="314"/>
      <c r="G38" s="313" t="s">
        <v>328</v>
      </c>
      <c r="H38" s="310" t="s">
        <v>329</v>
      </c>
      <c r="I38" s="314"/>
      <c r="J38" s="310" t="s">
        <v>327</v>
      </c>
      <c r="K38" s="310" t="s">
        <v>328</v>
      </c>
      <c r="L38" s="314"/>
      <c r="M38" s="313" t="s">
        <v>328</v>
      </c>
      <c r="N38" s="310" t="s">
        <v>329</v>
      </c>
      <c r="O38" s="1260"/>
      <c r="P38" s="1225"/>
      <c r="Q38" s="1225"/>
    </row>
    <row r="39" spans="1:17" ht="24">
      <c r="A39" s="404" t="s">
        <v>330</v>
      </c>
      <c r="B39" s="373" t="s">
        <v>331</v>
      </c>
      <c r="C39" s="389">
        <v>35467.69347477</v>
      </c>
      <c r="D39" s="389">
        <v>35467.69347477</v>
      </c>
      <c r="E39" s="868" t="s">
        <v>105</v>
      </c>
      <c r="F39" s="868" t="s">
        <v>105</v>
      </c>
      <c r="G39" s="868" t="s">
        <v>105</v>
      </c>
      <c r="H39" s="868" t="s">
        <v>105</v>
      </c>
      <c r="I39" s="866" t="s">
        <v>105</v>
      </c>
      <c r="J39" s="868" t="s">
        <v>105</v>
      </c>
      <c r="K39" s="868" t="s">
        <v>105</v>
      </c>
      <c r="L39" s="868" t="s">
        <v>105</v>
      </c>
      <c r="M39" s="868" t="s">
        <v>105</v>
      </c>
      <c r="N39" s="868" t="s">
        <v>105</v>
      </c>
      <c r="O39" s="868" t="s">
        <v>105</v>
      </c>
      <c r="P39" s="868" t="s">
        <v>105</v>
      </c>
      <c r="Q39" s="868" t="s">
        <v>105</v>
      </c>
    </row>
    <row r="40" spans="1:17" ht="13.5" customHeight="1">
      <c r="A40" s="404" t="s">
        <v>332</v>
      </c>
      <c r="B40" s="373" t="s">
        <v>302</v>
      </c>
      <c r="C40" s="389">
        <v>97349.18920090457</v>
      </c>
      <c r="D40" s="389">
        <v>86681.597592342005</v>
      </c>
      <c r="E40" s="389">
        <v>10666.536194949213</v>
      </c>
      <c r="F40" s="389">
        <v>2572.6531883099942</v>
      </c>
      <c r="G40" s="389">
        <v>17.56269322</v>
      </c>
      <c r="H40" s="389">
        <v>2554.7780400900001</v>
      </c>
      <c r="I40" s="389">
        <v>-158.03325641996926</v>
      </c>
      <c r="J40" s="389">
        <v>-50.789305969946994</v>
      </c>
      <c r="K40" s="389">
        <v>-107.24395045000091</v>
      </c>
      <c r="L40" s="389">
        <v>-543.39955087000203</v>
      </c>
      <c r="M40" s="389">
        <v>-0.24246263000000001</v>
      </c>
      <c r="N40" s="389">
        <v>-543.1570882400016</v>
      </c>
      <c r="O40" s="389" t="s">
        <v>105</v>
      </c>
      <c r="P40" s="389">
        <v>80312.383391711803</v>
      </c>
      <c r="Q40" s="389">
        <v>1844.0327740900029</v>
      </c>
    </row>
    <row r="41" spans="1:17" ht="13.5" customHeight="1">
      <c r="A41" s="405" t="s">
        <v>333</v>
      </c>
      <c r="B41" s="359" t="s">
        <v>334</v>
      </c>
      <c r="C41" s="388" t="s">
        <v>105</v>
      </c>
      <c r="D41" s="388" t="s">
        <v>105</v>
      </c>
      <c r="E41" s="388" t="s">
        <v>105</v>
      </c>
      <c r="F41" s="388" t="s">
        <v>105</v>
      </c>
      <c r="G41" s="388" t="s">
        <v>105</v>
      </c>
      <c r="H41" s="388" t="s">
        <v>105</v>
      </c>
      <c r="I41" s="388" t="s">
        <v>105</v>
      </c>
      <c r="J41" s="388" t="s">
        <v>105</v>
      </c>
      <c r="K41" s="388" t="s">
        <v>105</v>
      </c>
      <c r="L41" s="388" t="s">
        <v>105</v>
      </c>
      <c r="M41" s="388" t="s">
        <v>105</v>
      </c>
      <c r="N41" s="388" t="s">
        <v>105</v>
      </c>
      <c r="O41" s="388" t="s">
        <v>105</v>
      </c>
      <c r="P41" s="388" t="s">
        <v>105</v>
      </c>
      <c r="Q41" s="388" t="s">
        <v>105</v>
      </c>
    </row>
    <row r="42" spans="1:17" ht="13.5" customHeight="1">
      <c r="A42" s="405" t="s">
        <v>335</v>
      </c>
      <c r="B42" s="359" t="s">
        <v>336</v>
      </c>
      <c r="C42" s="388">
        <v>1702.2527910885294</v>
      </c>
      <c r="D42" s="388">
        <v>1694.7380664883983</v>
      </c>
      <c r="E42" s="388">
        <v>7.5147246001311387</v>
      </c>
      <c r="F42" s="388">
        <v>0.15030736000000003</v>
      </c>
      <c r="G42" s="388" t="s">
        <v>105</v>
      </c>
      <c r="H42" s="388">
        <v>0.15030736000000003</v>
      </c>
      <c r="I42" s="388">
        <v>-0.26399348999999894</v>
      </c>
      <c r="J42" s="388">
        <v>-0.18329020000000024</v>
      </c>
      <c r="K42" s="388">
        <v>-8.0703289999999997E-2</v>
      </c>
      <c r="L42" s="388">
        <v>-0.13343231</v>
      </c>
      <c r="M42" s="388" t="s">
        <v>105</v>
      </c>
      <c r="N42" s="388">
        <v>-0.13343231</v>
      </c>
      <c r="O42" s="388" t="s">
        <v>105</v>
      </c>
      <c r="P42" s="388">
        <v>220.0118357099997</v>
      </c>
      <c r="Q42" s="388" t="s">
        <v>105</v>
      </c>
    </row>
    <row r="43" spans="1:17" ht="13.5" customHeight="1">
      <c r="A43" s="405" t="s">
        <v>337</v>
      </c>
      <c r="B43" s="359" t="s">
        <v>338</v>
      </c>
      <c r="C43" s="388">
        <v>119.622773</v>
      </c>
      <c r="D43" s="388">
        <v>119.622773</v>
      </c>
      <c r="E43" s="388" t="s">
        <v>105</v>
      </c>
      <c r="F43" s="388" t="s">
        <v>105</v>
      </c>
      <c r="G43" s="388" t="s">
        <v>105</v>
      </c>
      <c r="H43" s="388" t="s">
        <v>105</v>
      </c>
      <c r="I43" s="388">
        <v>-2.0324355299999999</v>
      </c>
      <c r="J43" s="388">
        <v>-2.0324355299999999</v>
      </c>
      <c r="K43" s="388" t="s">
        <v>105</v>
      </c>
      <c r="L43" s="388" t="s">
        <v>105</v>
      </c>
      <c r="M43" s="388" t="s">
        <v>105</v>
      </c>
      <c r="N43" s="388" t="s">
        <v>105</v>
      </c>
      <c r="O43" s="388" t="s">
        <v>105</v>
      </c>
      <c r="P43" s="388">
        <v>8.1683896999999988</v>
      </c>
      <c r="Q43" s="388" t="s">
        <v>105</v>
      </c>
    </row>
    <row r="44" spans="1:17" ht="13.5" customHeight="1">
      <c r="A44" s="405" t="s">
        <v>339</v>
      </c>
      <c r="B44" s="359" t="s">
        <v>340</v>
      </c>
      <c r="C44" s="388">
        <v>3065.0120836845617</v>
      </c>
      <c r="D44" s="388">
        <v>2957.3140539999999</v>
      </c>
      <c r="E44" s="388">
        <v>107.30930393293282</v>
      </c>
      <c r="F44" s="388">
        <v>29.330576220000005</v>
      </c>
      <c r="G44" s="388" t="s">
        <v>105</v>
      </c>
      <c r="H44" s="388">
        <v>29.330576220000005</v>
      </c>
      <c r="I44" s="388">
        <v>-2.15840188</v>
      </c>
      <c r="J44" s="388">
        <v>-1.5109197100000014</v>
      </c>
      <c r="K44" s="388">
        <v>-0.64748216999999975</v>
      </c>
      <c r="L44" s="388">
        <v>-11.610821380000001</v>
      </c>
      <c r="M44" s="388" t="s">
        <v>105</v>
      </c>
      <c r="N44" s="388">
        <v>-11.610821380000001</v>
      </c>
      <c r="O44" s="388" t="s">
        <v>105</v>
      </c>
      <c r="P44" s="388">
        <v>1993.6115301600018</v>
      </c>
      <c r="Q44" s="388">
        <v>13.506168860000001</v>
      </c>
    </row>
    <row r="45" spans="1:17" ht="13.5" customHeight="1">
      <c r="A45" s="405" t="s">
        <v>341</v>
      </c>
      <c r="B45" s="359" t="s">
        <v>342</v>
      </c>
      <c r="C45" s="388">
        <v>38468.732230150003</v>
      </c>
      <c r="D45" s="388">
        <v>34675.892799000001</v>
      </c>
      <c r="E45" s="388">
        <v>3792.1727432899997</v>
      </c>
      <c r="F45" s="388">
        <v>849.83245510000154</v>
      </c>
      <c r="G45" s="388">
        <v>8.4826863100000001</v>
      </c>
      <c r="H45" s="388">
        <v>841.03731378999998</v>
      </c>
      <c r="I45" s="388">
        <v>-75.291614579963976</v>
      </c>
      <c r="J45" s="388">
        <v>-35.080778309963961</v>
      </c>
      <c r="K45" s="388">
        <v>-40.210836270000129</v>
      </c>
      <c r="L45" s="388">
        <v>-292.37139736000046</v>
      </c>
      <c r="M45" s="388">
        <v>-9.4297309999999995E-2</v>
      </c>
      <c r="N45" s="388">
        <v>-292.27710005000017</v>
      </c>
      <c r="O45" s="388" t="s">
        <v>105</v>
      </c>
      <c r="P45" s="388">
        <v>27949.921878750069</v>
      </c>
      <c r="Q45" s="388">
        <v>504.51981906999964</v>
      </c>
    </row>
    <row r="46" spans="1:17" ht="13.5" customHeight="1">
      <c r="A46" s="405" t="s">
        <v>343</v>
      </c>
      <c r="B46" s="168" t="s">
        <v>344</v>
      </c>
      <c r="C46" s="388">
        <v>18748.256379748331</v>
      </c>
      <c r="D46" s="388">
        <v>16667.705938659616</v>
      </c>
      <c r="E46" s="388">
        <v>2079.9393548205958</v>
      </c>
      <c r="F46" s="388">
        <v>658.39944837999951</v>
      </c>
      <c r="G46" s="388">
        <v>2.4512295299999995</v>
      </c>
      <c r="H46" s="388">
        <v>655.63576384999988</v>
      </c>
      <c r="I46" s="388">
        <v>-30.756393410000168</v>
      </c>
      <c r="J46" s="388">
        <v>-9.0110744000000373</v>
      </c>
      <c r="K46" s="388">
        <v>-21.745319010000014</v>
      </c>
      <c r="L46" s="388">
        <v>-201.30987656000011</v>
      </c>
      <c r="M46" s="388">
        <v>-9.0220380000000003E-2</v>
      </c>
      <c r="N46" s="388">
        <v>-201.21965618000013</v>
      </c>
      <c r="O46" s="388" t="s">
        <v>105</v>
      </c>
      <c r="P46" s="388">
        <v>17297.796098289902</v>
      </c>
      <c r="Q46" s="388">
        <v>438.45667215000009</v>
      </c>
    </row>
    <row r="47" spans="1:17" ht="13.5" customHeight="1">
      <c r="A47" s="405" t="s">
        <v>345</v>
      </c>
      <c r="B47" s="359" t="s">
        <v>346</v>
      </c>
      <c r="C47" s="388">
        <v>53993.569322976364</v>
      </c>
      <c r="D47" s="388">
        <v>47234.029899853616</v>
      </c>
      <c r="E47" s="388">
        <v>6759.5394231161508</v>
      </c>
      <c r="F47" s="388">
        <v>1693.3398496299924</v>
      </c>
      <c r="G47" s="388">
        <v>9.0800069099999998</v>
      </c>
      <c r="H47" s="388">
        <v>1684.2598427200001</v>
      </c>
      <c r="I47" s="388">
        <v>-78.286810940005267</v>
      </c>
      <c r="J47" s="388">
        <v>-11.98188221998303</v>
      </c>
      <c r="K47" s="388">
        <v>-66.304928720000788</v>
      </c>
      <c r="L47" s="388">
        <v>-239.28389982000158</v>
      </c>
      <c r="M47" s="388">
        <v>-0.14816532000000002</v>
      </c>
      <c r="N47" s="388">
        <v>-239.13573450000146</v>
      </c>
      <c r="O47" s="388" t="s">
        <v>105</v>
      </c>
      <c r="P47" s="388">
        <v>50140.669757380769</v>
      </c>
      <c r="Q47" s="388">
        <v>1326.0067861600035</v>
      </c>
    </row>
    <row r="48" spans="1:17" ht="13.5" customHeight="1">
      <c r="A48" s="404" t="s">
        <v>347</v>
      </c>
      <c r="B48" s="373" t="s">
        <v>316</v>
      </c>
      <c r="C48" s="389">
        <v>11801.46990143127</v>
      </c>
      <c r="D48" s="389">
        <v>11734.470362091912</v>
      </c>
      <c r="E48" s="389">
        <v>66.999539339359174</v>
      </c>
      <c r="F48" s="389" t="s">
        <v>105</v>
      </c>
      <c r="G48" s="389" t="s">
        <v>105</v>
      </c>
      <c r="H48" s="389" t="s">
        <v>105</v>
      </c>
      <c r="I48" s="389">
        <v>-2.2750067206348703</v>
      </c>
      <c r="J48" s="389">
        <v>-1.4125357793408699</v>
      </c>
      <c r="K48" s="389">
        <v>-0.86247094129400004</v>
      </c>
      <c r="L48" s="389" t="s">
        <v>105</v>
      </c>
      <c r="M48" s="389" t="s">
        <v>105</v>
      </c>
      <c r="N48" s="389" t="s">
        <v>105</v>
      </c>
      <c r="O48" s="389" t="s">
        <v>105</v>
      </c>
      <c r="P48" s="389">
        <v>6425.3283277</v>
      </c>
      <c r="Q48" s="389" t="s">
        <v>105</v>
      </c>
    </row>
    <row r="49" spans="1:17" ht="13.5" hidden="1" customHeight="1">
      <c r="A49" s="405" t="s">
        <v>348</v>
      </c>
      <c r="B49" s="359" t="s">
        <v>334</v>
      </c>
      <c r="C49" s="388" t="s">
        <v>105</v>
      </c>
      <c r="D49" s="388" t="s">
        <v>105</v>
      </c>
      <c r="E49" s="388" t="s">
        <v>105</v>
      </c>
      <c r="F49" s="388" t="s">
        <v>105</v>
      </c>
      <c r="G49" s="388" t="s">
        <v>105</v>
      </c>
      <c r="H49" s="388" t="s">
        <v>105</v>
      </c>
      <c r="I49" s="388" t="s">
        <v>105</v>
      </c>
      <c r="J49" s="388" t="s">
        <v>105</v>
      </c>
      <c r="K49" s="388" t="s">
        <v>105</v>
      </c>
      <c r="L49" s="388" t="s">
        <v>105</v>
      </c>
      <c r="M49" s="388" t="s">
        <v>105</v>
      </c>
      <c r="N49" s="388" t="s">
        <v>105</v>
      </c>
      <c r="O49" s="388" t="s">
        <v>105</v>
      </c>
      <c r="P49" s="388" t="s">
        <v>105</v>
      </c>
      <c r="Q49" s="388" t="s">
        <v>105</v>
      </c>
    </row>
    <row r="50" spans="1:17" ht="13.5" customHeight="1">
      <c r="A50" s="405" t="s">
        <v>349</v>
      </c>
      <c r="B50" s="359" t="s">
        <v>336</v>
      </c>
      <c r="C50" s="388">
        <v>4191.7161198974663</v>
      </c>
      <c r="D50" s="388">
        <v>4191.7161198974663</v>
      </c>
      <c r="E50" s="388" t="s">
        <v>105</v>
      </c>
      <c r="F50" s="388" t="s">
        <v>105</v>
      </c>
      <c r="G50" s="388" t="s">
        <v>105</v>
      </c>
      <c r="H50" s="388" t="s">
        <v>105</v>
      </c>
      <c r="I50" s="388">
        <v>-0.22158140977514004</v>
      </c>
      <c r="J50" s="388">
        <v>-0.22158140977514004</v>
      </c>
      <c r="K50" s="388" t="s">
        <v>105</v>
      </c>
      <c r="L50" s="388" t="s">
        <v>105</v>
      </c>
      <c r="M50" s="388" t="s">
        <v>105</v>
      </c>
      <c r="N50" s="388" t="s">
        <v>105</v>
      </c>
      <c r="O50" s="388" t="s">
        <v>105</v>
      </c>
      <c r="P50" s="388">
        <v>683.81771376000006</v>
      </c>
      <c r="Q50" s="388" t="s">
        <v>105</v>
      </c>
    </row>
    <row r="51" spans="1:17" ht="13.5" customHeight="1">
      <c r="A51" s="405" t="s">
        <v>350</v>
      </c>
      <c r="B51" s="359" t="s">
        <v>338</v>
      </c>
      <c r="C51" s="388">
        <v>6428.8290648006623</v>
      </c>
      <c r="D51" s="388">
        <v>6428.8290648006623</v>
      </c>
      <c r="E51" s="388" t="s">
        <v>105</v>
      </c>
      <c r="F51" s="388" t="s">
        <v>105</v>
      </c>
      <c r="G51" s="388" t="s">
        <v>105</v>
      </c>
      <c r="H51" s="388" t="s">
        <v>105</v>
      </c>
      <c r="I51" s="388">
        <v>-0.17574483838666005</v>
      </c>
      <c r="J51" s="388">
        <v>-0.17574483838666005</v>
      </c>
      <c r="K51" s="388" t="s">
        <v>105</v>
      </c>
      <c r="L51" s="388" t="s">
        <v>105</v>
      </c>
      <c r="M51" s="388" t="s">
        <v>105</v>
      </c>
      <c r="N51" s="388" t="s">
        <v>105</v>
      </c>
      <c r="O51" s="388" t="s">
        <v>105</v>
      </c>
      <c r="P51" s="388">
        <v>5683.8940103800005</v>
      </c>
      <c r="Q51" s="388" t="s">
        <v>105</v>
      </c>
    </row>
    <row r="52" spans="1:17" ht="13.5" customHeight="1">
      <c r="A52" s="405" t="s">
        <v>351</v>
      </c>
      <c r="B52" s="359" t="s">
        <v>340</v>
      </c>
      <c r="C52" s="388">
        <v>187.20841392069968</v>
      </c>
      <c r="D52" s="388">
        <v>177.75678746097026</v>
      </c>
      <c r="E52" s="388">
        <v>9.4516264597294235</v>
      </c>
      <c r="F52" s="388" t="s">
        <v>105</v>
      </c>
      <c r="G52" s="388" t="s">
        <v>105</v>
      </c>
      <c r="H52" s="388" t="s">
        <v>105</v>
      </c>
      <c r="I52" s="388">
        <v>-7.3448997573589997E-2</v>
      </c>
      <c r="J52" s="388">
        <v>-3.1349239493590003E-2</v>
      </c>
      <c r="K52" s="388">
        <v>-4.2099758080000001E-2</v>
      </c>
      <c r="L52" s="388" t="s">
        <v>105</v>
      </c>
      <c r="M52" s="388" t="s">
        <v>105</v>
      </c>
      <c r="N52" s="388" t="s">
        <v>105</v>
      </c>
      <c r="O52" s="388" t="s">
        <v>105</v>
      </c>
      <c r="P52" s="388" t="s">
        <v>105</v>
      </c>
      <c r="Q52" s="388" t="s">
        <v>105</v>
      </c>
    </row>
    <row r="53" spans="1:17" ht="13.5" customHeight="1">
      <c r="A53" s="405" t="s">
        <v>352</v>
      </c>
      <c r="B53" s="359" t="s">
        <v>342</v>
      </c>
      <c r="C53" s="388">
        <v>993.71630281244302</v>
      </c>
      <c r="D53" s="388">
        <v>936.16838993281328</v>
      </c>
      <c r="E53" s="388">
        <v>57.547912879629749</v>
      </c>
      <c r="F53" s="388" t="s">
        <v>105</v>
      </c>
      <c r="G53" s="388" t="s">
        <v>105</v>
      </c>
      <c r="H53" s="388" t="s">
        <v>105</v>
      </c>
      <c r="I53" s="388">
        <v>-1.8042314748994801</v>
      </c>
      <c r="J53" s="388">
        <v>-0.98386029168547995</v>
      </c>
      <c r="K53" s="388">
        <v>-0.82037118321399993</v>
      </c>
      <c r="L53" s="388" t="s">
        <v>105</v>
      </c>
      <c r="M53" s="388" t="s">
        <v>105</v>
      </c>
      <c r="N53" s="388" t="s">
        <v>105</v>
      </c>
      <c r="O53" s="388" t="s">
        <v>105</v>
      </c>
      <c r="P53" s="388">
        <v>57.616603559999994</v>
      </c>
      <c r="Q53" s="388" t="s">
        <v>105</v>
      </c>
    </row>
    <row r="54" spans="1:17" ht="13.5" customHeight="1">
      <c r="A54" s="404" t="s">
        <v>353</v>
      </c>
      <c r="B54" s="373" t="s">
        <v>288</v>
      </c>
      <c r="C54" s="389">
        <v>27876.304540460871</v>
      </c>
      <c r="D54" s="389">
        <v>26540.080748210527</v>
      </c>
      <c r="E54" s="389">
        <v>1336.2237922499992</v>
      </c>
      <c r="F54" s="389">
        <v>240.49995444999993</v>
      </c>
      <c r="G54" s="389">
        <v>63.353313469999996</v>
      </c>
      <c r="H54" s="389">
        <v>177.14664097999992</v>
      </c>
      <c r="I54" s="389">
        <v>6.1871002199999925</v>
      </c>
      <c r="J54" s="389">
        <v>3.5940779299999988</v>
      </c>
      <c r="K54" s="389">
        <v>2.5930222899999982</v>
      </c>
      <c r="L54" s="389">
        <v>26.280658549999981</v>
      </c>
      <c r="M54" s="389" t="s">
        <v>105</v>
      </c>
      <c r="N54" s="389">
        <v>26.280658549999981</v>
      </c>
      <c r="O54" s="389" t="s">
        <v>105</v>
      </c>
      <c r="P54" s="389">
        <v>5829.1610710218856</v>
      </c>
      <c r="Q54" s="389">
        <v>73.318313680000003</v>
      </c>
    </row>
    <row r="55" spans="1:17" ht="13.5" hidden="1" customHeight="1">
      <c r="A55" s="405" t="s">
        <v>354</v>
      </c>
      <c r="B55" s="359" t="s">
        <v>334</v>
      </c>
      <c r="C55" s="388" t="s">
        <v>105</v>
      </c>
      <c r="D55" s="388" t="s">
        <v>105</v>
      </c>
      <c r="E55" s="388" t="s">
        <v>105</v>
      </c>
      <c r="F55" s="388" t="s">
        <v>105</v>
      </c>
      <c r="G55" s="388" t="s">
        <v>105</v>
      </c>
      <c r="H55" s="388" t="s">
        <v>105</v>
      </c>
      <c r="I55" s="388" t="s">
        <v>105</v>
      </c>
      <c r="J55" s="388" t="s">
        <v>105</v>
      </c>
      <c r="K55" s="388" t="s">
        <v>105</v>
      </c>
      <c r="L55" s="388" t="s">
        <v>105</v>
      </c>
      <c r="M55" s="388" t="s">
        <v>105</v>
      </c>
      <c r="N55" s="388" t="s">
        <v>105</v>
      </c>
      <c r="O55" s="388" t="s">
        <v>105</v>
      </c>
      <c r="P55" s="388" t="s">
        <v>105</v>
      </c>
      <c r="Q55" s="388" t="s">
        <v>105</v>
      </c>
    </row>
    <row r="56" spans="1:17" ht="13.5" customHeight="1">
      <c r="A56" s="405" t="s">
        <v>355</v>
      </c>
      <c r="B56" s="359" t="s">
        <v>336</v>
      </c>
      <c r="C56" s="388">
        <v>1475.4578159799996</v>
      </c>
      <c r="D56" s="388">
        <v>1455.0495913299994</v>
      </c>
      <c r="E56" s="388">
        <v>20.408224649999998</v>
      </c>
      <c r="F56" s="388">
        <v>5.54969264</v>
      </c>
      <c r="G56" s="388" t="s">
        <v>105</v>
      </c>
      <c r="H56" s="388">
        <v>5.54969264</v>
      </c>
      <c r="I56" s="388">
        <v>2.2326760000000001E-2</v>
      </c>
      <c r="J56" s="388">
        <v>1.8106510000000003E-2</v>
      </c>
      <c r="K56" s="388">
        <v>4.22025E-3</v>
      </c>
      <c r="L56" s="388" t="s">
        <v>105</v>
      </c>
      <c r="M56" s="388" t="s">
        <v>105</v>
      </c>
      <c r="N56" s="388" t="s">
        <v>105</v>
      </c>
      <c r="O56" s="388" t="s">
        <v>105</v>
      </c>
      <c r="P56" s="388">
        <v>153.73993326000002</v>
      </c>
      <c r="Q56" s="388" t="s">
        <v>105</v>
      </c>
    </row>
    <row r="57" spans="1:17" ht="13.5" customHeight="1">
      <c r="A57" s="405" t="s">
        <v>356</v>
      </c>
      <c r="B57" s="359" t="s">
        <v>338</v>
      </c>
      <c r="C57" s="388">
        <v>1210.64582387</v>
      </c>
      <c r="D57" s="388">
        <v>1210.64582387</v>
      </c>
      <c r="E57" s="388" t="s">
        <v>105</v>
      </c>
      <c r="F57" s="388" t="s">
        <v>105</v>
      </c>
      <c r="G57" s="388" t="s">
        <v>105</v>
      </c>
      <c r="H57" s="388" t="s">
        <v>105</v>
      </c>
      <c r="I57" s="388">
        <v>4.7999999999999998E-6</v>
      </c>
      <c r="J57" s="388">
        <v>4.7999999999999998E-6</v>
      </c>
      <c r="K57" s="388" t="s">
        <v>105</v>
      </c>
      <c r="L57" s="388" t="s">
        <v>105</v>
      </c>
      <c r="M57" s="388" t="s">
        <v>105</v>
      </c>
      <c r="N57" s="388" t="s">
        <v>105</v>
      </c>
      <c r="O57" s="388" t="s">
        <v>105</v>
      </c>
      <c r="P57" s="388">
        <v>80.413136219999998</v>
      </c>
      <c r="Q57" s="388" t="s">
        <v>105</v>
      </c>
    </row>
    <row r="58" spans="1:17" ht="13.5" customHeight="1">
      <c r="A58" s="405" t="s">
        <v>357</v>
      </c>
      <c r="B58" s="359" t="s">
        <v>340</v>
      </c>
      <c r="C58" s="388">
        <v>864.34856266999998</v>
      </c>
      <c r="D58" s="388">
        <v>816.06304956999986</v>
      </c>
      <c r="E58" s="388">
        <v>48.28551310000001</v>
      </c>
      <c r="F58" s="388">
        <v>3.085</v>
      </c>
      <c r="G58" s="388" t="s">
        <v>105</v>
      </c>
      <c r="H58" s="388">
        <v>3.085</v>
      </c>
      <c r="I58" s="388">
        <v>0.13078444999999997</v>
      </c>
      <c r="J58" s="388">
        <v>0.13028299999999998</v>
      </c>
      <c r="K58" s="388">
        <v>5.0144999999999996E-4</v>
      </c>
      <c r="L58" s="388">
        <v>0.41224826000000003</v>
      </c>
      <c r="M58" s="388" t="s">
        <v>105</v>
      </c>
      <c r="N58" s="388">
        <v>0.41224826000000003</v>
      </c>
      <c r="O58" s="388" t="s">
        <v>105</v>
      </c>
      <c r="P58" s="388">
        <v>351.95476691999994</v>
      </c>
      <c r="Q58" s="388" t="s">
        <v>105</v>
      </c>
    </row>
    <row r="59" spans="1:17" ht="13.5" customHeight="1">
      <c r="A59" s="405" t="s">
        <v>358</v>
      </c>
      <c r="B59" s="359" t="s">
        <v>342</v>
      </c>
      <c r="C59" s="388">
        <v>17542.902514019919</v>
      </c>
      <c r="D59" s="388">
        <v>16456.931573599966</v>
      </c>
      <c r="E59" s="388">
        <v>1085.9709404199994</v>
      </c>
      <c r="F59" s="388">
        <v>208.52535233999998</v>
      </c>
      <c r="G59" s="388">
        <v>63.261676560000005</v>
      </c>
      <c r="H59" s="388">
        <v>145.26367577999997</v>
      </c>
      <c r="I59" s="388">
        <v>5.9157134399999931</v>
      </c>
      <c r="J59" s="388">
        <v>3.3442629299999997</v>
      </c>
      <c r="K59" s="388">
        <v>2.5714505099999982</v>
      </c>
      <c r="L59" s="388">
        <v>25.791202459999983</v>
      </c>
      <c r="M59" s="388" t="s">
        <v>105</v>
      </c>
      <c r="N59" s="388">
        <v>25.791202459999983</v>
      </c>
      <c r="O59" s="388" t="s">
        <v>105</v>
      </c>
      <c r="P59" s="388">
        <v>4509.4579175018862</v>
      </c>
      <c r="Q59" s="388">
        <v>68.067586730000016</v>
      </c>
    </row>
    <row r="60" spans="1:17" ht="13.5" customHeight="1">
      <c r="A60" s="405" t="s">
        <v>359</v>
      </c>
      <c r="B60" s="359" t="s">
        <v>346</v>
      </c>
      <c r="C60" s="388">
        <v>6782.9498239209579</v>
      </c>
      <c r="D60" s="388">
        <v>6601.3907098405607</v>
      </c>
      <c r="E60" s="388">
        <v>181.55911407999983</v>
      </c>
      <c r="F60" s="388">
        <v>23.339909469999984</v>
      </c>
      <c r="G60" s="388">
        <v>9.1636910000000002E-2</v>
      </c>
      <c r="H60" s="388">
        <v>23.248272560000004</v>
      </c>
      <c r="I60" s="388">
        <v>0.118270769999999</v>
      </c>
      <c r="J60" s="388">
        <v>0.10142068999999899</v>
      </c>
      <c r="K60" s="388">
        <v>1.6850080000000003E-2</v>
      </c>
      <c r="L60" s="388">
        <v>7.7207830000000019E-2</v>
      </c>
      <c r="M60" s="388" t="s">
        <v>105</v>
      </c>
      <c r="N60" s="388">
        <v>7.7207830000000019E-2</v>
      </c>
      <c r="O60" s="388" t="s">
        <v>105</v>
      </c>
      <c r="P60" s="388">
        <v>733.59531712</v>
      </c>
      <c r="Q60" s="388">
        <v>5.2507269499999998</v>
      </c>
    </row>
    <row r="61" spans="1:17" ht="13.5" customHeight="1">
      <c r="A61" s="406" t="s">
        <v>360</v>
      </c>
      <c r="B61" s="407" t="s">
        <v>154</v>
      </c>
      <c r="C61" s="390">
        <v>172494.6571175667</v>
      </c>
      <c r="D61" s="390">
        <v>160423.84217741445</v>
      </c>
      <c r="E61" s="390">
        <v>12069.759526538572</v>
      </c>
      <c r="F61" s="390">
        <v>2813.1531427599939</v>
      </c>
      <c r="G61" s="390">
        <v>80.916006690000003</v>
      </c>
      <c r="H61" s="390">
        <v>2731.9246810700001</v>
      </c>
      <c r="I61" s="390">
        <v>-166.49536336060413</v>
      </c>
      <c r="J61" s="390">
        <v>-55.795919679287863</v>
      </c>
      <c r="K61" s="390">
        <v>-110.69944368129491</v>
      </c>
      <c r="L61" s="390">
        <v>-569.68020942000203</v>
      </c>
      <c r="M61" s="390">
        <v>-0.24246263000000001</v>
      </c>
      <c r="N61" s="390">
        <v>-569.43774679000148</v>
      </c>
      <c r="O61" s="390" t="s">
        <v>105</v>
      </c>
      <c r="P61" s="390">
        <v>92566.872790433685</v>
      </c>
      <c r="Q61" s="390">
        <v>1917.351087770003</v>
      </c>
    </row>
    <row r="62" spans="1:17" ht="13.5" customHeight="1">
      <c r="A62" s="29"/>
      <c r="B62" s="11"/>
      <c r="C62" s="37"/>
      <c r="D62" s="37"/>
      <c r="E62" s="37"/>
      <c r="F62" s="37"/>
      <c r="G62" s="37"/>
      <c r="H62" s="37"/>
      <c r="I62" s="37"/>
      <c r="J62" s="37"/>
      <c r="K62" s="37"/>
      <c r="L62" s="37"/>
      <c r="M62" s="37"/>
      <c r="N62" s="37"/>
      <c r="O62" s="37"/>
      <c r="P62" s="37"/>
      <c r="Q62" s="37"/>
    </row>
  </sheetData>
  <mergeCells count="21">
    <mergeCell ref="C5:H5"/>
    <mergeCell ref="I5:N5"/>
    <mergeCell ref="O5:O7"/>
    <mergeCell ref="P5:Q5"/>
    <mergeCell ref="C6:E6"/>
    <mergeCell ref="F6:H6"/>
    <mergeCell ref="I6:K6"/>
    <mergeCell ref="L6:N6"/>
    <mergeCell ref="P6:P7"/>
    <mergeCell ref="Q6:Q7"/>
    <mergeCell ref="Q37:Q38"/>
    <mergeCell ref="A32:Q32"/>
    <mergeCell ref="C36:H36"/>
    <mergeCell ref="I36:N36"/>
    <mergeCell ref="O36:O38"/>
    <mergeCell ref="P36:Q36"/>
    <mergeCell ref="C37:E37"/>
    <mergeCell ref="F37:H37"/>
    <mergeCell ref="I37:K37"/>
    <mergeCell ref="L37:N37"/>
    <mergeCell ref="P37:P38"/>
  </mergeCells>
  <pageMargins left="0.70866141732283472" right="0.70866141732283472" top="0.74803149606299213" bottom="0.74803149606299213" header="0.31496062992125984" footer="0.31496062992125984"/>
  <pageSetup paperSize="9" scale="69" fitToHeight="0" orientation="landscape" r:id="rId1"/>
  <rowBreaks count="1" manualBreakCount="1">
    <brk id="34" max="16" man="1"/>
  </rowBreaks>
  <ignoredErrors>
    <ignoredError sqref="A8:A30 A39:A6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5626-D8F4-4273-BECB-7B1CCA3751DF}">
  <sheetPr codeName="Sheet17">
    <pageSetUpPr fitToPage="1"/>
  </sheetPr>
  <dimension ref="A1:C23"/>
  <sheetViews>
    <sheetView showGridLines="0" zoomScaleNormal="100" workbookViewId="0">
      <selection activeCell="D1" sqref="D1"/>
    </sheetView>
  </sheetViews>
  <sheetFormatPr defaultColWidth="8.58203125" defaultRowHeight="14.5"/>
  <cols>
    <col min="1" max="1" width="4.33203125" style="5" customWidth="1"/>
    <col min="2" max="2" width="46.33203125" style="5" customWidth="1"/>
    <col min="3" max="3" width="23.25" style="5" customWidth="1"/>
    <col min="4" max="16384" width="8.58203125" style="5"/>
  </cols>
  <sheetData>
    <row r="1" spans="1:3" ht="18.5">
      <c r="A1" s="306" t="s">
        <v>2219</v>
      </c>
      <c r="B1" s="113"/>
      <c r="C1" s="113"/>
    </row>
    <row r="2" spans="1:3" ht="18.5">
      <c r="A2" s="3"/>
      <c r="B2" s="113"/>
      <c r="C2" s="113"/>
    </row>
    <row r="3" spans="1:3">
      <c r="A3" s="1"/>
      <c r="B3" s="2"/>
      <c r="C3" s="2"/>
    </row>
    <row r="4" spans="1:3">
      <c r="A4" s="14"/>
      <c r="B4" s="4"/>
      <c r="C4" s="57" t="s">
        <v>116</v>
      </c>
    </row>
    <row r="5" spans="1:3">
      <c r="A5" s="114" t="s">
        <v>2045</v>
      </c>
      <c r="B5" s="80"/>
      <c r="C5" s="25" t="s">
        <v>361</v>
      </c>
    </row>
    <row r="6" spans="1:3">
      <c r="A6" s="404" t="s">
        <v>332</v>
      </c>
      <c r="B6" s="373" t="s">
        <v>2566</v>
      </c>
      <c r="C6" s="424">
        <v>2572.6531883099942</v>
      </c>
    </row>
    <row r="7" spans="1:3">
      <c r="A7" s="405" t="s">
        <v>333</v>
      </c>
      <c r="B7" s="168" t="s">
        <v>363</v>
      </c>
      <c r="C7" s="423">
        <v>2358.3467863800001</v>
      </c>
    </row>
    <row r="8" spans="1:3">
      <c r="A8" s="405" t="s">
        <v>335</v>
      </c>
      <c r="B8" s="168" t="s">
        <v>364</v>
      </c>
      <c r="C8" s="423">
        <v>-1744.5188590099999</v>
      </c>
    </row>
    <row r="9" spans="1:3">
      <c r="A9" s="405" t="s">
        <v>337</v>
      </c>
      <c r="B9" s="359" t="s">
        <v>365</v>
      </c>
      <c r="C9" s="423">
        <v>-92.627648640000004</v>
      </c>
    </row>
    <row r="10" spans="1:3">
      <c r="A10" s="405" t="s">
        <v>339</v>
      </c>
      <c r="B10" s="359" t="s">
        <v>366</v>
      </c>
      <c r="C10" s="871">
        <f>C8-C9</f>
        <v>-1651.89121037</v>
      </c>
    </row>
    <row r="11" spans="1:3">
      <c r="A11" s="404" t="s">
        <v>341</v>
      </c>
      <c r="B11" s="373" t="s">
        <v>2565</v>
      </c>
      <c r="C11" s="389">
        <v>3186.4811153600103</v>
      </c>
    </row>
    <row r="12" spans="1:3">
      <c r="A12" s="7"/>
      <c r="B12" s="7"/>
      <c r="C12" s="7"/>
    </row>
    <row r="13" spans="1:3">
      <c r="A13" s="14"/>
      <c r="B13" s="4"/>
      <c r="C13" s="57" t="s">
        <v>116</v>
      </c>
    </row>
    <row r="14" spans="1:3">
      <c r="A14" s="114" t="s">
        <v>257</v>
      </c>
      <c r="B14" s="80"/>
      <c r="C14" s="25" t="s">
        <v>361</v>
      </c>
    </row>
    <row r="15" spans="1:3">
      <c r="A15" s="404" t="s">
        <v>332</v>
      </c>
      <c r="B15" s="373" t="s">
        <v>362</v>
      </c>
      <c r="C15" s="424">
        <v>2609.7256010000001</v>
      </c>
    </row>
    <row r="16" spans="1:3">
      <c r="A16" s="405" t="s">
        <v>333</v>
      </c>
      <c r="B16" s="168" t="s">
        <v>363</v>
      </c>
      <c r="C16" s="423">
        <v>1544.4811059400001</v>
      </c>
    </row>
    <row r="17" spans="1:3">
      <c r="A17" s="405" t="s">
        <v>335</v>
      </c>
      <c r="B17" s="168" t="s">
        <v>364</v>
      </c>
      <c r="C17" s="423">
        <v>-1581.5535180400045</v>
      </c>
    </row>
    <row r="18" spans="1:3">
      <c r="A18" s="405" t="s">
        <v>337</v>
      </c>
      <c r="B18" s="359" t="s">
        <v>365</v>
      </c>
      <c r="C18" s="423">
        <v>-132.99585737999999</v>
      </c>
    </row>
    <row r="19" spans="1:3">
      <c r="A19" s="405" t="s">
        <v>339</v>
      </c>
      <c r="B19" s="359" t="s">
        <v>366</v>
      </c>
      <c r="C19" s="423">
        <v>-1448.5576606600046</v>
      </c>
    </row>
    <row r="20" spans="1:3">
      <c r="A20" s="404" t="s">
        <v>341</v>
      </c>
      <c r="B20" s="373" t="s">
        <v>367</v>
      </c>
      <c r="C20" s="389">
        <v>2572.6531888999957</v>
      </c>
    </row>
    <row r="21" spans="1:3">
      <c r="A21" s="7"/>
      <c r="B21" s="7"/>
      <c r="C21" s="7"/>
    </row>
    <row r="22" spans="1:3" ht="28.5" customHeight="1">
      <c r="A22" s="1210" t="s">
        <v>368</v>
      </c>
      <c r="B22" s="1210"/>
      <c r="C22" s="1210"/>
    </row>
    <row r="23" spans="1:3">
      <c r="A23" s="7"/>
      <c r="B23" s="7"/>
      <c r="C23" s="7"/>
    </row>
  </sheetData>
  <mergeCells count="1">
    <mergeCell ref="A22:C22"/>
  </mergeCells>
  <pageMargins left="0.70866141732283472" right="0.70866141732283472" top="0.74803149606299213" bottom="0.74803149606299213" header="0.31496062992125984" footer="0.31496062992125984"/>
  <pageSetup paperSize="9" orientation="portrait" r:id="rId1"/>
  <ignoredErrors>
    <ignoredError sqref="A15:A20 A6:A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ABD1-3D0E-4DD6-A96E-9C1AB45A514B}">
  <sheetPr codeName="Sheet18">
    <pageSetUpPr fitToPage="1"/>
  </sheetPr>
  <dimension ref="A1:J37"/>
  <sheetViews>
    <sheetView showGridLines="0" zoomScaleNormal="100" workbookViewId="0">
      <selection activeCell="K1" sqref="K1"/>
    </sheetView>
  </sheetViews>
  <sheetFormatPr defaultColWidth="8.58203125" defaultRowHeight="14.5"/>
  <cols>
    <col min="1" max="1" width="8.58203125" style="5"/>
    <col min="2" max="2" width="23.83203125" style="5" customWidth="1"/>
    <col min="3" max="3" width="8.5" style="5" customWidth="1"/>
    <col min="4" max="4" width="8.25" style="5" customWidth="1"/>
    <col min="5" max="5" width="11.33203125" style="5" customWidth="1"/>
    <col min="6" max="6" width="8.33203125" style="5" customWidth="1"/>
    <col min="7" max="7" width="12.33203125" style="5" customWidth="1"/>
    <col min="8" max="8" width="9.75" style="5" customWidth="1"/>
    <col min="9" max="9" width="7.75" style="5" customWidth="1"/>
    <col min="10" max="10" width="13.08203125" style="5" customWidth="1"/>
    <col min="11" max="16384" width="8.58203125" style="5"/>
  </cols>
  <sheetData>
    <row r="1" spans="1:10" ht="18.5">
      <c r="A1" s="306" t="s">
        <v>2220</v>
      </c>
      <c r="B1" s="7"/>
      <c r="C1" s="7"/>
      <c r="D1" s="7"/>
      <c r="E1" s="7"/>
      <c r="F1" s="7"/>
      <c r="G1" s="7"/>
      <c r="H1" s="7"/>
      <c r="I1" s="7"/>
      <c r="J1" s="7"/>
    </row>
    <row r="2" spans="1:10" ht="18.5">
      <c r="A2" s="3"/>
      <c r="B2" s="7"/>
      <c r="C2" s="7"/>
      <c r="D2" s="7"/>
      <c r="E2" s="7"/>
      <c r="F2" s="7"/>
      <c r="G2" s="7"/>
      <c r="H2" s="7"/>
      <c r="I2" s="7"/>
      <c r="J2" s="7"/>
    </row>
    <row r="3" spans="1:10" ht="15.5">
      <c r="A3" s="115"/>
      <c r="B3" s="116"/>
      <c r="C3" s="116"/>
      <c r="D3" s="116"/>
      <c r="E3" s="116"/>
      <c r="F3" s="116"/>
      <c r="G3" s="116"/>
      <c r="H3" s="116"/>
      <c r="I3" s="116"/>
      <c r="J3" s="116"/>
    </row>
    <row r="4" spans="1:10" ht="23.25" customHeight="1">
      <c r="A4" s="8"/>
      <c r="B4" s="8"/>
      <c r="C4" s="57" t="s">
        <v>116</v>
      </c>
      <c r="D4" s="57" t="s">
        <v>117</v>
      </c>
      <c r="E4" s="57" t="s">
        <v>118</v>
      </c>
      <c r="F4" s="57" t="s">
        <v>167</v>
      </c>
      <c r="G4" s="57" t="s">
        <v>168</v>
      </c>
      <c r="H4" s="57" t="s">
        <v>245</v>
      </c>
      <c r="I4" s="57" t="s">
        <v>246</v>
      </c>
      <c r="J4" s="57" t="s">
        <v>247</v>
      </c>
    </row>
    <row r="5" spans="1:10" ht="62.5" customHeight="1">
      <c r="A5" s="89"/>
      <c r="B5" s="89"/>
      <c r="C5" s="1225" t="s">
        <v>369</v>
      </c>
      <c r="D5" s="1225"/>
      <c r="E5" s="1225"/>
      <c r="F5" s="1225"/>
      <c r="G5" s="1225" t="s">
        <v>318</v>
      </c>
      <c r="H5" s="1225"/>
      <c r="I5" s="1248" t="s">
        <v>370</v>
      </c>
      <c r="J5" s="1249"/>
    </row>
    <row r="6" spans="1:10" ht="22" customHeight="1">
      <c r="A6" s="89"/>
      <c r="B6" s="89"/>
      <c r="C6" s="1225" t="s">
        <v>371</v>
      </c>
      <c r="D6" s="1248" t="s">
        <v>372</v>
      </c>
      <c r="E6" s="1263"/>
      <c r="F6" s="1249"/>
      <c r="G6" s="1256" t="s">
        <v>373</v>
      </c>
      <c r="H6" s="1225" t="s">
        <v>374</v>
      </c>
      <c r="I6" s="84"/>
      <c r="J6" s="1225" t="s">
        <v>375</v>
      </c>
    </row>
    <row r="7" spans="1:10" ht="104.15" customHeight="1">
      <c r="A7" s="55" t="s">
        <v>2045</v>
      </c>
      <c r="B7" s="92"/>
      <c r="C7" s="1225"/>
      <c r="D7" s="117"/>
      <c r="E7" s="25" t="s">
        <v>376</v>
      </c>
      <c r="F7" s="25" t="s">
        <v>377</v>
      </c>
      <c r="G7" s="1225"/>
      <c r="H7" s="1225"/>
      <c r="I7" s="118"/>
      <c r="J7" s="1225"/>
    </row>
    <row r="8" spans="1:10" ht="24" hidden="1">
      <c r="A8" s="404" t="s">
        <v>330</v>
      </c>
      <c r="B8" s="373" t="s">
        <v>331</v>
      </c>
      <c r="C8" s="726" t="s">
        <v>105</v>
      </c>
      <c r="D8" s="726" t="s">
        <v>105</v>
      </c>
      <c r="E8" s="726" t="s">
        <v>105</v>
      </c>
      <c r="F8" s="726" t="s">
        <v>105</v>
      </c>
      <c r="G8" s="726" t="s">
        <v>105</v>
      </c>
      <c r="H8" s="726" t="s">
        <v>105</v>
      </c>
      <c r="I8" s="726" t="s">
        <v>105</v>
      </c>
      <c r="J8" s="726" t="s">
        <v>105</v>
      </c>
    </row>
    <row r="9" spans="1:10">
      <c r="A9" s="404" t="s">
        <v>332</v>
      </c>
      <c r="B9" s="373" t="s">
        <v>302</v>
      </c>
      <c r="C9" s="726">
        <v>3324.10008465181</v>
      </c>
      <c r="D9" s="726">
        <v>1660.7830304199902</v>
      </c>
      <c r="E9" s="726">
        <v>1624.8757302699901</v>
      </c>
      <c r="F9" s="726">
        <v>1654.5222706699901</v>
      </c>
      <c r="G9" s="726">
        <v>-18.264615675811999</v>
      </c>
      <c r="H9" s="726">
        <v>-250.44807014326</v>
      </c>
      <c r="I9" s="726">
        <v>4386.9030931200214</v>
      </c>
      <c r="J9" s="726">
        <v>1295.7280864400004</v>
      </c>
    </row>
    <row r="10" spans="1:10" hidden="1">
      <c r="A10" s="405" t="s">
        <v>333</v>
      </c>
      <c r="B10" s="359" t="s">
        <v>334</v>
      </c>
      <c r="C10" s="396" t="s">
        <v>105</v>
      </c>
      <c r="D10" s="396" t="s">
        <v>105</v>
      </c>
      <c r="E10" s="396" t="s">
        <v>105</v>
      </c>
      <c r="F10" s="396" t="s">
        <v>105</v>
      </c>
      <c r="G10" s="396" t="s">
        <v>105</v>
      </c>
      <c r="H10" s="396" t="s">
        <v>105</v>
      </c>
      <c r="I10" s="396" t="s">
        <v>105</v>
      </c>
      <c r="J10" s="396" t="s">
        <v>105</v>
      </c>
    </row>
    <row r="11" spans="1:10" hidden="1">
      <c r="A11" s="405" t="s">
        <v>335</v>
      </c>
      <c r="B11" s="359" t="s">
        <v>336</v>
      </c>
      <c r="C11" s="396" t="s">
        <v>105</v>
      </c>
      <c r="D11" s="396" t="s">
        <v>105</v>
      </c>
      <c r="E11" s="396" t="s">
        <v>105</v>
      </c>
      <c r="F11" s="396" t="s">
        <v>105</v>
      </c>
      <c r="G11" s="396" t="s">
        <v>105</v>
      </c>
      <c r="H11" s="396" t="s">
        <v>105</v>
      </c>
      <c r="I11" s="396" t="s">
        <v>105</v>
      </c>
      <c r="J11" s="396" t="s">
        <v>105</v>
      </c>
    </row>
    <row r="12" spans="1:10" hidden="1">
      <c r="A12" s="405" t="s">
        <v>337</v>
      </c>
      <c r="B12" s="359" t="s">
        <v>338</v>
      </c>
      <c r="C12" s="396" t="s">
        <v>105</v>
      </c>
      <c r="D12" s="396" t="s">
        <v>105</v>
      </c>
      <c r="E12" s="396" t="s">
        <v>105</v>
      </c>
      <c r="F12" s="396" t="s">
        <v>105</v>
      </c>
      <c r="G12" s="396" t="s">
        <v>105</v>
      </c>
      <c r="H12" s="396" t="s">
        <v>105</v>
      </c>
      <c r="I12" s="396" t="s">
        <v>105</v>
      </c>
      <c r="J12" s="396" t="s">
        <v>105</v>
      </c>
    </row>
    <row r="13" spans="1:10">
      <c r="A13" s="405" t="s">
        <v>339</v>
      </c>
      <c r="B13" s="359" t="s">
        <v>340</v>
      </c>
      <c r="C13" s="396">
        <v>1.15379834</v>
      </c>
      <c r="D13" s="396">
        <v>0.13099928999999999</v>
      </c>
      <c r="E13" s="396">
        <v>0.13099928999999999</v>
      </c>
      <c r="F13" s="396">
        <v>0.13099928999999999</v>
      </c>
      <c r="G13" s="396">
        <v>-1.0068629999999999E-2</v>
      </c>
      <c r="H13" s="396">
        <v>-2.7568800000000002E-3</v>
      </c>
      <c r="I13" s="396">
        <v>0.87661290999999997</v>
      </c>
      <c r="J13" s="396">
        <v>0.12824241</v>
      </c>
    </row>
    <row r="14" spans="1:10">
      <c r="A14" s="405" t="s">
        <v>341</v>
      </c>
      <c r="B14" s="359" t="s">
        <v>342</v>
      </c>
      <c r="C14" s="396">
        <v>534.06371867163602</v>
      </c>
      <c r="D14" s="396">
        <v>442.80533538999998</v>
      </c>
      <c r="E14" s="396">
        <v>440.64304308999999</v>
      </c>
      <c r="F14" s="396">
        <v>441.44806649000003</v>
      </c>
      <c r="G14" s="396">
        <v>-8.4336538275161992</v>
      </c>
      <c r="H14" s="396">
        <v>-135.14916096313999</v>
      </c>
      <c r="I14" s="396">
        <v>750.792065710001</v>
      </c>
      <c r="J14" s="396">
        <v>275.79286447999948</v>
      </c>
    </row>
    <row r="15" spans="1:10">
      <c r="A15" s="405" t="s">
        <v>343</v>
      </c>
      <c r="B15" s="359" t="s">
        <v>346</v>
      </c>
      <c r="C15" s="396">
        <v>2788.8825676401702</v>
      </c>
      <c r="D15" s="396">
        <v>1217.8466957399901</v>
      </c>
      <c r="E15" s="396">
        <v>1184.10168788999</v>
      </c>
      <c r="F15" s="396">
        <v>1212.9432048899901</v>
      </c>
      <c r="G15" s="396">
        <v>-9.8208932182962005</v>
      </c>
      <c r="H15" s="396">
        <v>-115.29615230012</v>
      </c>
      <c r="I15" s="396">
        <v>3635.2344145000261</v>
      </c>
      <c r="J15" s="396">
        <v>1019.806979549997</v>
      </c>
    </row>
    <row r="16" spans="1:10" hidden="1">
      <c r="A16" s="404" t="s">
        <v>345</v>
      </c>
      <c r="B16" s="373" t="s">
        <v>378</v>
      </c>
      <c r="C16" s="726" t="s">
        <v>105</v>
      </c>
      <c r="D16" s="726" t="s">
        <v>105</v>
      </c>
      <c r="E16" s="726" t="s">
        <v>105</v>
      </c>
      <c r="F16" s="726" t="s">
        <v>105</v>
      </c>
      <c r="G16" s="726" t="s">
        <v>105</v>
      </c>
      <c r="H16" s="726" t="s">
        <v>105</v>
      </c>
      <c r="I16" s="726" t="s">
        <v>105</v>
      </c>
      <c r="J16" s="726" t="s">
        <v>105</v>
      </c>
    </row>
    <row r="17" spans="1:10">
      <c r="A17" s="404" t="s">
        <v>347</v>
      </c>
      <c r="B17" s="373" t="s">
        <v>379</v>
      </c>
      <c r="C17" s="726">
        <v>10.35319514</v>
      </c>
      <c r="D17" s="726">
        <v>28.757080479999999</v>
      </c>
      <c r="E17" s="726">
        <v>28.721321750000001</v>
      </c>
      <c r="F17" s="726">
        <v>25.337693039999998</v>
      </c>
      <c r="G17" s="726">
        <v>5.1893559999999998E-2</v>
      </c>
      <c r="H17" s="726">
        <v>3.9173499900000004</v>
      </c>
      <c r="I17" s="726">
        <v>12.004558030000002</v>
      </c>
      <c r="J17" s="726">
        <v>5.8045271399999994</v>
      </c>
    </row>
    <row r="18" spans="1:10">
      <c r="A18" s="406">
        <v>100</v>
      </c>
      <c r="B18" s="722" t="s">
        <v>154</v>
      </c>
      <c r="C18" s="864">
        <v>3334.45327979181</v>
      </c>
      <c r="D18" s="864">
        <v>1689.5401108999902</v>
      </c>
      <c r="E18" s="864">
        <v>1653.5970520199899</v>
      </c>
      <c r="F18" s="864">
        <v>1679.8599637099901</v>
      </c>
      <c r="G18" s="864">
        <v>-18.316509235811996</v>
      </c>
      <c r="H18" s="864">
        <v>-254.36542013326002</v>
      </c>
      <c r="I18" s="864">
        <v>4398.9076511500216</v>
      </c>
      <c r="J18" s="864">
        <v>1301.5326135800005</v>
      </c>
    </row>
    <row r="19" spans="1:10">
      <c r="A19" s="111"/>
      <c r="B19" s="89"/>
      <c r="C19" s="119"/>
      <c r="D19" s="119"/>
      <c r="E19" s="119"/>
      <c r="F19" s="120"/>
      <c r="G19" s="120"/>
      <c r="H19" s="120"/>
      <c r="I19" s="120"/>
      <c r="J19" s="120"/>
    </row>
    <row r="20" spans="1:10" ht="14.5" customHeight="1">
      <c r="A20" s="1264"/>
      <c r="B20" s="1264"/>
      <c r="C20" s="1264"/>
      <c r="D20" s="1264"/>
      <c r="E20" s="1264"/>
      <c r="F20" s="1264"/>
      <c r="G20" s="1264"/>
      <c r="H20" s="1264"/>
      <c r="I20" s="1264"/>
      <c r="J20" s="1264"/>
    </row>
    <row r="21" spans="1:10">
      <c r="A21" s="7"/>
      <c r="B21" s="7"/>
      <c r="C21" s="7"/>
      <c r="D21" s="7"/>
      <c r="E21" s="7"/>
      <c r="F21" s="7"/>
      <c r="G21" s="7"/>
      <c r="H21" s="7"/>
      <c r="I21" s="7"/>
      <c r="J21" s="7"/>
    </row>
    <row r="22" spans="1:10" ht="23.25" customHeight="1">
      <c r="A22" s="8"/>
      <c r="B22" s="8"/>
      <c r="C22" s="57" t="s">
        <v>116</v>
      </c>
      <c r="D22" s="57" t="s">
        <v>117</v>
      </c>
      <c r="E22" s="57" t="s">
        <v>118</v>
      </c>
      <c r="F22" s="57" t="s">
        <v>167</v>
      </c>
      <c r="G22" s="57" t="s">
        <v>168</v>
      </c>
      <c r="H22" s="57" t="s">
        <v>245</v>
      </c>
      <c r="I22" s="57" t="s">
        <v>246</v>
      </c>
      <c r="J22" s="57" t="s">
        <v>247</v>
      </c>
    </row>
    <row r="23" spans="1:10" ht="62.5" customHeight="1">
      <c r="A23" s="89"/>
      <c r="B23" s="89"/>
      <c r="C23" s="1225" t="s">
        <v>369</v>
      </c>
      <c r="D23" s="1225"/>
      <c r="E23" s="1225"/>
      <c r="F23" s="1225"/>
      <c r="G23" s="1225" t="s">
        <v>318</v>
      </c>
      <c r="H23" s="1225"/>
      <c r="I23" s="1248" t="s">
        <v>370</v>
      </c>
      <c r="J23" s="1249"/>
    </row>
    <row r="24" spans="1:10" ht="22" customHeight="1">
      <c r="A24" s="89"/>
      <c r="B24" s="89"/>
      <c r="C24" s="1225" t="s">
        <v>371</v>
      </c>
      <c r="D24" s="1248" t="s">
        <v>372</v>
      </c>
      <c r="E24" s="1263"/>
      <c r="F24" s="1249"/>
      <c r="G24" s="1256" t="s">
        <v>373</v>
      </c>
      <c r="H24" s="1225" t="s">
        <v>374</v>
      </c>
      <c r="I24" s="84"/>
      <c r="J24" s="1225" t="s">
        <v>375</v>
      </c>
    </row>
    <row r="25" spans="1:10" ht="104.15" customHeight="1">
      <c r="A25" s="55" t="s">
        <v>257</v>
      </c>
      <c r="B25" s="92"/>
      <c r="C25" s="1225"/>
      <c r="D25" s="117"/>
      <c r="E25" s="25" t="s">
        <v>376</v>
      </c>
      <c r="F25" s="25" t="s">
        <v>377</v>
      </c>
      <c r="G25" s="1225"/>
      <c r="H25" s="1225"/>
      <c r="I25" s="118"/>
      <c r="J25" s="1225"/>
    </row>
    <row r="26" spans="1:10" ht="24" hidden="1">
      <c r="A26" s="404" t="s">
        <v>330</v>
      </c>
      <c r="B26" s="373" t="s">
        <v>331</v>
      </c>
      <c r="C26" s="726" t="s">
        <v>105</v>
      </c>
      <c r="D26" s="726" t="s">
        <v>105</v>
      </c>
      <c r="E26" s="726" t="s">
        <v>105</v>
      </c>
      <c r="F26" s="726" t="s">
        <v>105</v>
      </c>
      <c r="G26" s="726" t="s">
        <v>105</v>
      </c>
      <c r="H26" s="726" t="s">
        <v>105</v>
      </c>
      <c r="I26" s="726" t="s">
        <v>105</v>
      </c>
      <c r="J26" s="726" t="s">
        <v>105</v>
      </c>
    </row>
    <row r="27" spans="1:10">
      <c r="A27" s="404" t="s">
        <v>332</v>
      </c>
      <c r="B27" s="373" t="s">
        <v>302</v>
      </c>
      <c r="C27" s="726">
        <v>3343.3205518</v>
      </c>
      <c r="D27" s="726">
        <v>1422.9905895100001</v>
      </c>
      <c r="E27" s="726">
        <v>1388.93169147</v>
      </c>
      <c r="F27" s="726">
        <v>1419.0481590699999</v>
      </c>
      <c r="G27" s="726">
        <v>-14.226408039999999</v>
      </c>
      <c r="H27" s="726">
        <v>-211.2241472</v>
      </c>
      <c r="I27" s="726">
        <v>4239.7246963799998</v>
      </c>
      <c r="J27" s="726">
        <v>1123.33264493</v>
      </c>
    </row>
    <row r="28" spans="1:10" hidden="1">
      <c r="A28" s="405" t="s">
        <v>333</v>
      </c>
      <c r="B28" s="359" t="s">
        <v>334</v>
      </c>
      <c r="C28" s="724" t="s">
        <v>105</v>
      </c>
      <c r="D28" s="724" t="s">
        <v>105</v>
      </c>
      <c r="E28" s="724" t="s">
        <v>105</v>
      </c>
      <c r="F28" s="724" t="s">
        <v>105</v>
      </c>
      <c r="G28" s="724" t="s">
        <v>105</v>
      </c>
      <c r="H28" s="724" t="s">
        <v>105</v>
      </c>
      <c r="I28" s="724" t="s">
        <v>105</v>
      </c>
      <c r="J28" s="724" t="s">
        <v>105</v>
      </c>
    </row>
    <row r="29" spans="1:10" hidden="1">
      <c r="A29" s="405" t="s">
        <v>335</v>
      </c>
      <c r="B29" s="359" t="s">
        <v>336</v>
      </c>
      <c r="C29" s="724" t="s">
        <v>105</v>
      </c>
      <c r="D29" s="724" t="s">
        <v>105</v>
      </c>
      <c r="E29" s="724" t="s">
        <v>105</v>
      </c>
      <c r="F29" s="724" t="s">
        <v>105</v>
      </c>
      <c r="G29" s="724" t="s">
        <v>105</v>
      </c>
      <c r="H29" s="724" t="s">
        <v>105</v>
      </c>
      <c r="I29" s="724" t="s">
        <v>105</v>
      </c>
      <c r="J29" s="724" t="s">
        <v>105</v>
      </c>
    </row>
    <row r="30" spans="1:10" hidden="1">
      <c r="A30" s="405" t="s">
        <v>337</v>
      </c>
      <c r="B30" s="359" t="s">
        <v>338</v>
      </c>
      <c r="C30" s="724" t="s">
        <v>105</v>
      </c>
      <c r="D30" s="724" t="s">
        <v>105</v>
      </c>
      <c r="E30" s="724" t="s">
        <v>105</v>
      </c>
      <c r="F30" s="724" t="s">
        <v>105</v>
      </c>
      <c r="G30" s="724" t="s">
        <v>105</v>
      </c>
      <c r="H30" s="724" t="s">
        <v>105</v>
      </c>
      <c r="I30" s="724" t="s">
        <v>105</v>
      </c>
      <c r="J30" s="724" t="s">
        <v>105</v>
      </c>
    </row>
    <row r="31" spans="1:10">
      <c r="A31" s="405" t="s">
        <v>339</v>
      </c>
      <c r="B31" s="359" t="s">
        <v>340</v>
      </c>
      <c r="C31" s="396">
        <v>0.68341198999999997</v>
      </c>
      <c r="D31" s="396">
        <v>6.8272246299999999</v>
      </c>
      <c r="E31" s="396">
        <v>6.8272246299999999</v>
      </c>
      <c r="F31" s="396">
        <v>6.8272246299999999</v>
      </c>
      <c r="G31" s="396">
        <v>-3.7900199999999998E-3</v>
      </c>
      <c r="H31" s="396">
        <v>-2.7620460699999998</v>
      </c>
      <c r="I31" s="396">
        <v>1.21350376</v>
      </c>
      <c r="J31" s="396">
        <v>0.63012312999999998</v>
      </c>
    </row>
    <row r="32" spans="1:10">
      <c r="A32" s="405" t="s">
        <v>341</v>
      </c>
      <c r="B32" s="359" t="s">
        <v>342</v>
      </c>
      <c r="C32" s="396">
        <v>570.01241132000007</v>
      </c>
      <c r="D32" s="396">
        <v>406.71056212999997</v>
      </c>
      <c r="E32" s="396">
        <v>394.64873014</v>
      </c>
      <c r="F32" s="396">
        <v>406.32668151999997</v>
      </c>
      <c r="G32" s="396">
        <v>-6.7215583700000003</v>
      </c>
      <c r="H32" s="396">
        <v>-124.91955048</v>
      </c>
      <c r="I32" s="396">
        <v>768.28065757999991</v>
      </c>
      <c r="J32" s="396">
        <v>267.30225380000002</v>
      </c>
    </row>
    <row r="33" spans="1:10">
      <c r="A33" s="405" t="s">
        <v>343</v>
      </c>
      <c r="B33" s="359" t="s">
        <v>346</v>
      </c>
      <c r="C33" s="396">
        <v>2772.6247284899996</v>
      </c>
      <c r="D33" s="396">
        <v>1009.45280275</v>
      </c>
      <c r="E33" s="396">
        <v>987.4557367000001</v>
      </c>
      <c r="F33" s="396">
        <v>1005.89425292</v>
      </c>
      <c r="G33" s="396">
        <v>-7.5010596500000002</v>
      </c>
      <c r="H33" s="396">
        <v>-83.54255065000001</v>
      </c>
      <c r="I33" s="396">
        <v>3470.2305350400002</v>
      </c>
      <c r="J33" s="396">
        <v>855.40026799999998</v>
      </c>
    </row>
    <row r="34" spans="1:10" hidden="1">
      <c r="A34" s="404" t="s">
        <v>345</v>
      </c>
      <c r="B34" s="373" t="s">
        <v>378</v>
      </c>
      <c r="C34" s="458" t="s">
        <v>105</v>
      </c>
      <c r="D34" s="458" t="s">
        <v>105</v>
      </c>
      <c r="E34" s="458" t="s">
        <v>105</v>
      </c>
      <c r="F34" s="458" t="s">
        <v>105</v>
      </c>
      <c r="G34" s="458" t="s">
        <v>105</v>
      </c>
      <c r="H34" s="458" t="s">
        <v>105</v>
      </c>
      <c r="I34" s="458" t="s">
        <v>105</v>
      </c>
      <c r="J34" s="458" t="s">
        <v>105</v>
      </c>
    </row>
    <row r="35" spans="1:10">
      <c r="A35" s="404" t="s">
        <v>347</v>
      </c>
      <c r="B35" s="373" t="s">
        <v>379</v>
      </c>
      <c r="C35" s="726">
        <v>35.126013520000001</v>
      </c>
      <c r="D35" s="726">
        <v>75.76747404000001</v>
      </c>
      <c r="E35" s="726">
        <v>75.7489463</v>
      </c>
      <c r="F35" s="726">
        <v>29.541728030000002</v>
      </c>
      <c r="G35" s="726">
        <v>0.11160761999999999</v>
      </c>
      <c r="H35" s="726">
        <v>3.9562532000000004</v>
      </c>
      <c r="I35" s="726">
        <v>35.902373259999997</v>
      </c>
      <c r="J35" s="726">
        <v>29.584174530000002</v>
      </c>
    </row>
    <row r="36" spans="1:10">
      <c r="A36" s="406">
        <v>100</v>
      </c>
      <c r="B36" s="407" t="s">
        <v>154</v>
      </c>
      <c r="C36" s="864">
        <v>3378.44656532</v>
      </c>
      <c r="D36" s="864">
        <v>1498.7580635499999</v>
      </c>
      <c r="E36" s="864">
        <v>1464.68063777</v>
      </c>
      <c r="F36" s="864">
        <v>1448.5898870999999</v>
      </c>
      <c r="G36" s="864">
        <v>-14.338015659999998</v>
      </c>
      <c r="H36" s="864">
        <v>-215.1804004</v>
      </c>
      <c r="I36" s="864">
        <v>4275.6270696400006</v>
      </c>
      <c r="J36" s="864">
        <v>1152.9168194599999</v>
      </c>
    </row>
    <row r="37" spans="1:10">
      <c r="A37" s="7"/>
      <c r="B37" s="7"/>
      <c r="C37" s="7"/>
      <c r="D37" s="7"/>
      <c r="E37" s="7"/>
      <c r="F37" s="7"/>
      <c r="G37" s="7"/>
      <c r="H37" s="7"/>
      <c r="I37" s="7"/>
      <c r="J37" s="7"/>
    </row>
  </sheetData>
  <mergeCells count="17">
    <mergeCell ref="A20:J20"/>
    <mergeCell ref="C5:F5"/>
    <mergeCell ref="G5:H5"/>
    <mergeCell ref="I5:J5"/>
    <mergeCell ref="C6:C7"/>
    <mergeCell ref="D6:F6"/>
    <mergeCell ref="G6:G7"/>
    <mergeCell ref="H6:H7"/>
    <mergeCell ref="J6:J7"/>
    <mergeCell ref="C23:F23"/>
    <mergeCell ref="G23:H23"/>
    <mergeCell ref="I23:J23"/>
    <mergeCell ref="C24:C25"/>
    <mergeCell ref="D24:F24"/>
    <mergeCell ref="G24:G25"/>
    <mergeCell ref="H24:H25"/>
    <mergeCell ref="J24:J25"/>
  </mergeCells>
  <pageMargins left="0.70866141732283472" right="0.70866141732283472" top="0.74803149606299213" bottom="0.74803149606299213" header="0.31496062992125984" footer="0.31496062992125984"/>
  <pageSetup paperSize="9" fitToHeight="0" orientation="landscape" r:id="rId1"/>
  <rowBreaks count="1" manualBreakCount="1">
    <brk id="21" max="16383" man="1"/>
  </rowBreaks>
  <ignoredErrors>
    <ignoredError sqref="A8:A17 A27:A3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D924-6788-473C-84C9-F4236AF1E1E2}">
  <sheetPr codeName="Sheet19">
    <pageSetUpPr fitToPage="1"/>
  </sheetPr>
  <dimension ref="A1:I56"/>
  <sheetViews>
    <sheetView showGridLines="0" zoomScaleNormal="100" workbookViewId="0">
      <selection activeCell="J1" sqref="J1"/>
    </sheetView>
  </sheetViews>
  <sheetFormatPr defaultColWidth="8.58203125" defaultRowHeight="14.5"/>
  <cols>
    <col min="1" max="1" width="3.83203125" style="5" customWidth="1"/>
    <col min="2" max="2" width="24.08203125" style="5" customWidth="1"/>
    <col min="3" max="6" width="8.58203125" style="5"/>
    <col min="7" max="7" width="11.33203125" style="5" customWidth="1"/>
    <col min="8" max="8" width="12.83203125" style="5" customWidth="1"/>
    <col min="9" max="9" width="12.08203125" style="5" hidden="1" customWidth="1"/>
    <col min="10" max="16384" width="8.58203125" style="5"/>
  </cols>
  <sheetData>
    <row r="1" spans="1:9" ht="18.5">
      <c r="A1" s="306" t="s">
        <v>2283</v>
      </c>
      <c r="B1" s="7"/>
      <c r="C1" s="7"/>
      <c r="D1" s="7"/>
      <c r="E1" s="7"/>
      <c r="F1" s="7"/>
      <c r="G1" s="7"/>
      <c r="H1" s="7"/>
      <c r="I1" s="7"/>
    </row>
    <row r="2" spans="1:9">
      <c r="A2" s="7"/>
      <c r="B2" s="7"/>
      <c r="C2" s="7"/>
      <c r="D2" s="7"/>
      <c r="E2" s="7"/>
      <c r="F2" s="7"/>
      <c r="G2" s="7"/>
      <c r="H2" s="7"/>
      <c r="I2" s="7"/>
    </row>
    <row r="3" spans="1:9" ht="15.5">
      <c r="A3" s="115"/>
      <c r="B3" s="116"/>
      <c r="C3" s="116"/>
      <c r="D3" s="116"/>
      <c r="E3" s="7"/>
      <c r="F3" s="7"/>
      <c r="G3" s="116"/>
      <c r="H3" s="121"/>
      <c r="I3" s="122"/>
    </row>
    <row r="4" spans="1:9" ht="15.5">
      <c r="A4" s="115"/>
      <c r="B4" s="116"/>
      <c r="C4" s="116"/>
      <c r="D4" s="116"/>
      <c r="E4" s="1267"/>
      <c r="F4" s="1267"/>
      <c r="G4" s="116"/>
      <c r="H4" s="116"/>
      <c r="I4" s="123"/>
    </row>
    <row r="5" spans="1:9">
      <c r="A5" s="8"/>
      <c r="B5" s="8"/>
      <c r="C5" s="76" t="s">
        <v>116</v>
      </c>
      <c r="D5" s="76" t="s">
        <v>117</v>
      </c>
      <c r="E5" s="76" t="s">
        <v>118</v>
      </c>
      <c r="F5" s="76" t="s">
        <v>167</v>
      </c>
      <c r="G5" s="57" t="s">
        <v>168</v>
      </c>
      <c r="H5" s="57" t="s">
        <v>380</v>
      </c>
      <c r="I5" s="57" t="s">
        <v>246</v>
      </c>
    </row>
    <row r="6" spans="1:9" ht="84" customHeight="1">
      <c r="A6" s="8"/>
      <c r="B6" s="8"/>
      <c r="C6" s="1248" t="s">
        <v>381</v>
      </c>
      <c r="D6" s="1263"/>
      <c r="E6" s="1263"/>
      <c r="F6" s="1263"/>
      <c r="G6" s="1258" t="s">
        <v>382</v>
      </c>
      <c r="H6" s="1225" t="s">
        <v>383</v>
      </c>
      <c r="I6" s="1225" t="s">
        <v>384</v>
      </c>
    </row>
    <row r="7" spans="1:9" ht="34.5" customHeight="1">
      <c r="A7" s="8"/>
      <c r="B7" s="8"/>
      <c r="C7" s="124"/>
      <c r="D7" s="1248" t="s">
        <v>385</v>
      </c>
      <c r="E7" s="1249"/>
      <c r="F7" s="1263" t="s">
        <v>386</v>
      </c>
      <c r="G7" s="1259"/>
      <c r="H7" s="1225"/>
      <c r="I7" s="1225"/>
    </row>
    <row r="8" spans="1:9">
      <c r="A8" s="8"/>
      <c r="B8" s="8"/>
      <c r="C8" s="124"/>
      <c r="D8" s="1265"/>
      <c r="E8" s="1225" t="s">
        <v>376</v>
      </c>
      <c r="F8" s="1251"/>
      <c r="G8" s="1259"/>
      <c r="H8" s="1225"/>
      <c r="I8" s="1225"/>
    </row>
    <row r="9" spans="1:9">
      <c r="A9" s="114" t="s">
        <v>2045</v>
      </c>
      <c r="B9" s="102"/>
      <c r="C9" s="125"/>
      <c r="D9" s="1266"/>
      <c r="E9" s="1225"/>
      <c r="F9" s="1253"/>
      <c r="G9" s="1259"/>
      <c r="H9" s="1258"/>
      <c r="I9" s="1225"/>
    </row>
    <row r="10" spans="1:9">
      <c r="A10" s="404" t="s">
        <v>332</v>
      </c>
      <c r="B10" s="373" t="s">
        <v>287</v>
      </c>
      <c r="C10" s="726">
        <v>112273.11046725999</v>
      </c>
      <c r="D10" s="726">
        <v>3189.6269150300004</v>
      </c>
      <c r="E10" s="726">
        <v>3070.0826609999999</v>
      </c>
      <c r="F10" s="865">
        <v>112271.87783178</v>
      </c>
      <c r="G10" s="865">
        <v>-884.72498677999999</v>
      </c>
      <c r="H10" s="921" t="s">
        <v>105</v>
      </c>
      <c r="I10" s="865"/>
    </row>
    <row r="11" spans="1:9">
      <c r="A11" s="405" t="s">
        <v>333</v>
      </c>
      <c r="B11" s="168" t="s">
        <v>387</v>
      </c>
      <c r="C11" s="396">
        <v>96262.697232060003</v>
      </c>
      <c r="D11" s="396">
        <v>3085.43353841</v>
      </c>
      <c r="E11" s="396">
        <v>2968.1907589299999</v>
      </c>
      <c r="F11" s="867">
        <v>96261.501350189996</v>
      </c>
      <c r="G11" s="867">
        <v>-843.80128460000003</v>
      </c>
      <c r="H11" s="919" t="s">
        <v>105</v>
      </c>
      <c r="I11" s="867"/>
    </row>
    <row r="12" spans="1:9">
      <c r="A12" s="405" t="s">
        <v>335</v>
      </c>
      <c r="B12" s="168" t="s">
        <v>388</v>
      </c>
      <c r="C12" s="396">
        <v>7027.9576668500004</v>
      </c>
      <c r="D12" s="396">
        <v>6.2050981399999996</v>
      </c>
      <c r="E12" s="396">
        <v>4.1019714500000006</v>
      </c>
      <c r="F12" s="867">
        <v>7027.9588095500003</v>
      </c>
      <c r="G12" s="867">
        <v>-2.59216449</v>
      </c>
      <c r="H12" s="919" t="s">
        <v>105</v>
      </c>
      <c r="I12" s="867"/>
    </row>
    <row r="13" spans="1:9">
      <c r="A13" s="405" t="s">
        <v>337</v>
      </c>
      <c r="B13" s="168" t="s">
        <v>389</v>
      </c>
      <c r="C13" s="396">
        <v>3021.7553158000001</v>
      </c>
      <c r="D13" s="396">
        <v>74.430953470000006</v>
      </c>
      <c r="E13" s="396">
        <v>74.367179559999997</v>
      </c>
      <c r="F13" s="867">
        <v>3021.7553158000001</v>
      </c>
      <c r="G13" s="867">
        <v>-20.649890750000001</v>
      </c>
      <c r="H13" s="919" t="s">
        <v>105</v>
      </c>
      <c r="I13" s="867"/>
    </row>
    <row r="14" spans="1:9">
      <c r="A14" s="405" t="s">
        <v>339</v>
      </c>
      <c r="B14" s="168" t="s">
        <v>390</v>
      </c>
      <c r="C14" s="396">
        <v>2965.8671046700001</v>
      </c>
      <c r="D14" s="396">
        <v>15.798038550000001</v>
      </c>
      <c r="E14" s="396">
        <v>15.70072777</v>
      </c>
      <c r="F14" s="867">
        <v>2965.8292083599999</v>
      </c>
      <c r="G14" s="867">
        <v>-16.70767953</v>
      </c>
      <c r="H14" s="919" t="s">
        <v>105</v>
      </c>
      <c r="I14" s="867"/>
    </row>
    <row r="15" spans="1:9">
      <c r="A15" s="405" t="s">
        <v>341</v>
      </c>
      <c r="B15" s="168" t="s">
        <v>391</v>
      </c>
      <c r="C15" s="396">
        <v>2716.7274060599998</v>
      </c>
      <c r="D15" s="396">
        <v>1.03467471</v>
      </c>
      <c r="E15" s="396">
        <v>1.03467471</v>
      </c>
      <c r="F15" s="867">
        <v>2716.7274060599998</v>
      </c>
      <c r="G15" s="867">
        <v>-0.25825206000000001</v>
      </c>
      <c r="H15" s="919" t="s">
        <v>105</v>
      </c>
      <c r="I15" s="867"/>
    </row>
    <row r="16" spans="1:9">
      <c r="A16" s="405" t="s">
        <v>343</v>
      </c>
      <c r="B16" s="168" t="s">
        <v>392</v>
      </c>
      <c r="C16" s="396">
        <v>120.46466884</v>
      </c>
      <c r="D16" s="396">
        <v>0.3515549</v>
      </c>
      <c r="E16" s="396">
        <v>0.3515549</v>
      </c>
      <c r="F16" s="867">
        <v>120.46466884</v>
      </c>
      <c r="G16" s="867">
        <v>-0.13533242000000001</v>
      </c>
      <c r="H16" s="919" t="s">
        <v>105</v>
      </c>
      <c r="I16" s="867"/>
    </row>
    <row r="17" spans="1:9">
      <c r="A17" s="405" t="s">
        <v>345</v>
      </c>
      <c r="B17" s="168" t="s">
        <v>393</v>
      </c>
      <c r="C17" s="396">
        <v>117.67681938</v>
      </c>
      <c r="D17" s="396">
        <v>2.93620809</v>
      </c>
      <c r="E17" s="396">
        <v>2.8989449199999999</v>
      </c>
      <c r="F17" s="867">
        <v>117.67681938</v>
      </c>
      <c r="G17" s="867">
        <v>-0.41873606000000002</v>
      </c>
      <c r="H17" s="919" t="s">
        <v>105</v>
      </c>
      <c r="I17" s="867"/>
    </row>
    <row r="18" spans="1:9">
      <c r="A18" s="405" t="s">
        <v>347</v>
      </c>
      <c r="B18" s="168" t="s">
        <v>394</v>
      </c>
      <c r="C18" s="396">
        <v>39.964253599999999</v>
      </c>
      <c r="D18" s="396">
        <v>3.4368487599999997</v>
      </c>
      <c r="E18" s="396">
        <v>3.4368487599999997</v>
      </c>
      <c r="F18" s="910">
        <v>39.964253599999999</v>
      </c>
      <c r="G18" s="910">
        <v>-0.16164687999999999</v>
      </c>
      <c r="H18" s="920" t="s">
        <v>105</v>
      </c>
      <c r="I18" s="910"/>
    </row>
    <row r="19" spans="1:9">
      <c r="A19" s="404" t="s">
        <v>348</v>
      </c>
      <c r="B19" s="373" t="s">
        <v>288</v>
      </c>
      <c r="C19" s="726">
        <v>27237.177858939998</v>
      </c>
      <c r="D19" s="726">
        <v>248.43476178</v>
      </c>
      <c r="E19" s="865">
        <v>241.76341330000002</v>
      </c>
      <c r="F19" s="917" t="s">
        <v>105</v>
      </c>
      <c r="G19" s="918" t="s">
        <v>105</v>
      </c>
      <c r="H19" s="1086">
        <v>44.420629320000003</v>
      </c>
      <c r="I19" s="925"/>
    </row>
    <row r="20" spans="1:9">
      <c r="A20" s="405" t="s">
        <v>349</v>
      </c>
      <c r="B20" s="168" t="s">
        <v>387</v>
      </c>
      <c r="C20" s="396">
        <v>23298.386808179999</v>
      </c>
      <c r="D20" s="396">
        <v>202.78243563999999</v>
      </c>
      <c r="E20" s="867">
        <v>196.21279815</v>
      </c>
      <c r="F20" s="913" t="s">
        <v>105</v>
      </c>
      <c r="G20" s="914" t="s">
        <v>105</v>
      </c>
      <c r="H20" s="675">
        <v>32.908554250000002</v>
      </c>
      <c r="I20" s="923"/>
    </row>
    <row r="21" spans="1:9">
      <c r="A21" s="405" t="s">
        <v>350</v>
      </c>
      <c r="B21" s="168" t="s">
        <v>388</v>
      </c>
      <c r="C21" s="396">
        <v>1456.9674207200001</v>
      </c>
      <c r="D21" s="396">
        <v>8.6856640800000005</v>
      </c>
      <c r="E21" s="867">
        <v>8.6856640800000005</v>
      </c>
      <c r="F21" s="913" t="s">
        <v>105</v>
      </c>
      <c r="G21" s="914" t="s">
        <v>105</v>
      </c>
      <c r="H21" s="675">
        <v>8.5257724700000015</v>
      </c>
      <c r="I21" s="923"/>
    </row>
    <row r="22" spans="1:9">
      <c r="A22" s="405" t="s">
        <v>351</v>
      </c>
      <c r="B22" s="168" t="s">
        <v>389</v>
      </c>
      <c r="C22" s="396">
        <v>1069.0530838300001</v>
      </c>
      <c r="D22" s="396">
        <v>36.78686587</v>
      </c>
      <c r="E22" s="867">
        <v>36.775665979999999</v>
      </c>
      <c r="F22" s="913" t="s">
        <v>105</v>
      </c>
      <c r="G22" s="914" t="s">
        <v>105</v>
      </c>
      <c r="H22" s="675">
        <v>2.83728275</v>
      </c>
      <c r="I22" s="923"/>
    </row>
    <row r="23" spans="1:9">
      <c r="A23" s="405" t="s">
        <v>352</v>
      </c>
      <c r="B23" s="168" t="s">
        <v>390</v>
      </c>
      <c r="C23" s="396">
        <v>718.75603924000006</v>
      </c>
      <c r="D23" s="396">
        <v>0.13781826999999999</v>
      </c>
      <c r="E23" s="867">
        <v>4.7307169999999996E-2</v>
      </c>
      <c r="F23" s="913" t="s">
        <v>105</v>
      </c>
      <c r="G23" s="914" t="s">
        <v>105</v>
      </c>
      <c r="H23" s="675">
        <v>7.6896320000000004E-2</v>
      </c>
      <c r="I23" s="923"/>
    </row>
    <row r="24" spans="1:9">
      <c r="A24" s="405" t="s">
        <v>353</v>
      </c>
      <c r="B24" s="168" t="s">
        <v>391</v>
      </c>
      <c r="C24" s="396">
        <v>451.14382320999999</v>
      </c>
      <c r="D24" s="396">
        <v>1.2207699999999999E-3</v>
      </c>
      <c r="E24" s="867">
        <v>1.2207699999999999E-3</v>
      </c>
      <c r="F24" s="913" t="s">
        <v>105</v>
      </c>
      <c r="G24" s="914" t="s">
        <v>105</v>
      </c>
      <c r="H24" s="675">
        <v>1.015871E-2</v>
      </c>
      <c r="I24" s="923"/>
    </row>
    <row r="25" spans="1:9">
      <c r="A25" s="405" t="s">
        <v>354</v>
      </c>
      <c r="B25" s="168" t="s">
        <v>392</v>
      </c>
      <c r="C25" s="396">
        <v>145.00157730000001</v>
      </c>
      <c r="D25" s="396">
        <v>1.3535790000000001E-2</v>
      </c>
      <c r="E25" s="867">
        <v>1.3535790000000001E-2</v>
      </c>
      <c r="F25" s="913" t="s">
        <v>105</v>
      </c>
      <c r="G25" s="914" t="s">
        <v>105</v>
      </c>
      <c r="H25" s="675">
        <v>5.99564E-2</v>
      </c>
      <c r="I25" s="923"/>
    </row>
    <row r="26" spans="1:9">
      <c r="A26" s="405" t="s">
        <v>355</v>
      </c>
      <c r="B26" s="168" t="s">
        <v>393</v>
      </c>
      <c r="C26" s="396">
        <v>61.499352170000002</v>
      </c>
      <c r="D26" s="396">
        <v>4.6550000000000003E-3</v>
      </c>
      <c r="E26" s="867">
        <v>4.6550000000000003E-3</v>
      </c>
      <c r="F26" s="913" t="s">
        <v>105</v>
      </c>
      <c r="G26" s="914" t="s">
        <v>105</v>
      </c>
      <c r="H26" s="675">
        <v>1.9761399999999999E-3</v>
      </c>
      <c r="I26" s="923"/>
    </row>
    <row r="27" spans="1:9">
      <c r="A27" s="405" t="s">
        <v>356</v>
      </c>
      <c r="B27" s="168" t="s">
        <v>394</v>
      </c>
      <c r="C27" s="396">
        <v>36.369754289999996</v>
      </c>
      <c r="D27" s="396">
        <v>2.2566360000000001E-2</v>
      </c>
      <c r="E27" s="867">
        <v>2.2566360000000001E-2</v>
      </c>
      <c r="F27" s="915" t="s">
        <v>105</v>
      </c>
      <c r="G27" s="916" t="s">
        <v>105</v>
      </c>
      <c r="H27" s="675">
        <v>3.2280000000000003E-5</v>
      </c>
      <c r="I27" s="924"/>
    </row>
    <row r="28" spans="1:9">
      <c r="A28" s="406" t="s">
        <v>357</v>
      </c>
      <c r="B28" s="407" t="s">
        <v>154</v>
      </c>
      <c r="C28" s="864">
        <v>139510.28832620001</v>
      </c>
      <c r="D28" s="864">
        <v>3438.0616768099999</v>
      </c>
      <c r="E28" s="864">
        <v>3311.8460743000001</v>
      </c>
      <c r="F28" s="912">
        <v>112271.87783178</v>
      </c>
      <c r="G28" s="912">
        <v>-884.72498677999999</v>
      </c>
      <c r="H28" s="864">
        <v>44.420629320000003</v>
      </c>
      <c r="I28" s="922"/>
    </row>
    <row r="29" spans="1:9">
      <c r="A29" s="7"/>
      <c r="B29" s="7"/>
      <c r="C29" s="7"/>
      <c r="D29" s="7"/>
      <c r="E29" s="7"/>
      <c r="F29" s="7"/>
      <c r="G29" s="298"/>
      <c r="H29" s="298"/>
      <c r="I29" s="7"/>
    </row>
    <row r="30" spans="1:9">
      <c r="A30" s="869" t="s">
        <v>2567</v>
      </c>
      <c r="B30" s="298"/>
      <c r="C30" s="298"/>
      <c r="D30" s="298"/>
      <c r="E30" s="298"/>
      <c r="F30" s="870"/>
      <c r="G30" s="31"/>
      <c r="H30" s="202"/>
      <c r="I30" s="7"/>
    </row>
    <row r="31" spans="1:9">
      <c r="A31" s="7"/>
      <c r="B31" s="7"/>
      <c r="C31" s="7"/>
      <c r="D31" s="7"/>
      <c r="E31" s="7"/>
      <c r="F31" s="7"/>
      <c r="G31" s="7"/>
      <c r="H31" s="7"/>
      <c r="I31" s="7"/>
    </row>
    <row r="32" spans="1:9">
      <c r="A32" s="8"/>
      <c r="B32" s="8"/>
      <c r="C32" s="76" t="s">
        <v>116</v>
      </c>
      <c r="D32" s="76" t="s">
        <v>117</v>
      </c>
      <c r="E32" s="76" t="s">
        <v>118</v>
      </c>
      <c r="F32" s="76" t="s">
        <v>167</v>
      </c>
      <c r="G32" s="57" t="s">
        <v>168</v>
      </c>
      <c r="H32" s="57" t="s">
        <v>380</v>
      </c>
      <c r="I32" s="57" t="s">
        <v>246</v>
      </c>
    </row>
    <row r="33" spans="1:9" ht="84" customHeight="1">
      <c r="A33" s="8"/>
      <c r="B33" s="8"/>
      <c r="C33" s="1248" t="s">
        <v>381</v>
      </c>
      <c r="D33" s="1263"/>
      <c r="E33" s="1263"/>
      <c r="F33" s="1263"/>
      <c r="G33" s="1258" t="s">
        <v>382</v>
      </c>
      <c r="H33" s="1225" t="s">
        <v>383</v>
      </c>
      <c r="I33" s="1225" t="s">
        <v>384</v>
      </c>
    </row>
    <row r="34" spans="1:9" ht="34.5" customHeight="1">
      <c r="A34" s="8"/>
      <c r="B34" s="8"/>
      <c r="C34" s="124"/>
      <c r="D34" s="1248" t="s">
        <v>385</v>
      </c>
      <c r="E34" s="1249"/>
      <c r="F34" s="1263" t="s">
        <v>386</v>
      </c>
      <c r="G34" s="1259"/>
      <c r="H34" s="1225"/>
      <c r="I34" s="1225"/>
    </row>
    <row r="35" spans="1:9">
      <c r="A35" s="8"/>
      <c r="B35" s="8"/>
      <c r="C35" s="124"/>
      <c r="D35" s="1265"/>
      <c r="E35" s="1225" t="s">
        <v>376</v>
      </c>
      <c r="F35" s="1251"/>
      <c r="G35" s="1259"/>
      <c r="H35" s="1225"/>
      <c r="I35" s="1225"/>
    </row>
    <row r="36" spans="1:9">
      <c r="A36" s="114" t="s">
        <v>257</v>
      </c>
      <c r="B36" s="102"/>
      <c r="C36" s="125"/>
      <c r="D36" s="1266"/>
      <c r="E36" s="1225"/>
      <c r="F36" s="1253"/>
      <c r="G36" s="1260"/>
      <c r="H36" s="1225"/>
      <c r="I36" s="1225"/>
    </row>
    <row r="37" spans="1:9">
      <c r="A37" s="404" t="s">
        <v>332</v>
      </c>
      <c r="B37" s="373" t="s">
        <v>287</v>
      </c>
      <c r="C37" s="726">
        <v>111723.31229064999</v>
      </c>
      <c r="D37" s="726">
        <v>2572.6531883100001</v>
      </c>
      <c r="E37" s="726">
        <v>2430.2398153300001</v>
      </c>
      <c r="F37" s="865">
        <v>111721.89857878</v>
      </c>
      <c r="G37" s="865">
        <v>-703.70781361000002</v>
      </c>
      <c r="H37" s="921" t="s">
        <v>105</v>
      </c>
      <c r="I37" s="877"/>
    </row>
    <row r="38" spans="1:9">
      <c r="A38" s="405" t="s">
        <v>333</v>
      </c>
      <c r="B38" s="168" t="s">
        <v>387</v>
      </c>
      <c r="C38" s="396">
        <v>96421.606470779996</v>
      </c>
      <c r="D38" s="396">
        <v>2512.6283468000001</v>
      </c>
      <c r="E38" s="396">
        <v>2405.29382979</v>
      </c>
      <c r="F38" s="867">
        <v>96420.19308004</v>
      </c>
      <c r="G38" s="867">
        <v>-674.44844254999998</v>
      </c>
      <c r="H38" s="919" t="s">
        <v>105</v>
      </c>
      <c r="I38" s="396"/>
    </row>
    <row r="39" spans="1:9">
      <c r="A39" s="405" t="s">
        <v>335</v>
      </c>
      <c r="B39" s="168" t="s">
        <v>388</v>
      </c>
      <c r="C39" s="396">
        <v>6707.3207912799999</v>
      </c>
      <c r="D39" s="396">
        <v>20.65510403</v>
      </c>
      <c r="E39" s="396">
        <v>3.07791667</v>
      </c>
      <c r="F39" s="867">
        <v>6707.3207912799999</v>
      </c>
      <c r="G39" s="867">
        <v>-8.4019843100000013</v>
      </c>
      <c r="H39" s="919" t="s">
        <v>105</v>
      </c>
      <c r="I39" s="396"/>
    </row>
    <row r="40" spans="1:9">
      <c r="A40" s="405" t="s">
        <v>337</v>
      </c>
      <c r="B40" s="168" t="s">
        <v>389</v>
      </c>
      <c r="C40" s="396">
        <v>3015.0506148099998</v>
      </c>
      <c r="D40" s="396">
        <v>18.38727154</v>
      </c>
      <c r="E40" s="396">
        <v>3.2397929199999997</v>
      </c>
      <c r="F40" s="867">
        <v>3015.0506148099998</v>
      </c>
      <c r="G40" s="867">
        <v>-6.3778829200000002</v>
      </c>
      <c r="H40" s="919" t="s">
        <v>105</v>
      </c>
      <c r="I40" s="396"/>
    </row>
    <row r="41" spans="1:9">
      <c r="A41" s="405" t="s">
        <v>339</v>
      </c>
      <c r="B41" s="168" t="s">
        <v>390</v>
      </c>
      <c r="C41" s="396">
        <v>3000.9903849899997</v>
      </c>
      <c r="D41" s="396">
        <v>10.940325210000001</v>
      </c>
      <c r="E41" s="396">
        <v>10.771682029999999</v>
      </c>
      <c r="F41" s="867">
        <v>3000.9900638600002</v>
      </c>
      <c r="G41" s="867">
        <v>-12.357423000000001</v>
      </c>
      <c r="H41" s="919" t="s">
        <v>105</v>
      </c>
      <c r="I41" s="396"/>
    </row>
    <row r="42" spans="1:9">
      <c r="A42" s="405" t="s">
        <v>341</v>
      </c>
      <c r="B42" s="168" t="s">
        <v>391</v>
      </c>
      <c r="C42" s="396">
        <v>2251.3211031000001</v>
      </c>
      <c r="D42" s="396">
        <v>1.45774621</v>
      </c>
      <c r="E42" s="396">
        <v>1.45774621</v>
      </c>
      <c r="F42" s="867">
        <v>2251.3211031000001</v>
      </c>
      <c r="G42" s="867">
        <v>-0.54783955000000006</v>
      </c>
      <c r="H42" s="919" t="s">
        <v>105</v>
      </c>
      <c r="I42" s="396"/>
    </row>
    <row r="43" spans="1:9">
      <c r="A43" s="405" t="s">
        <v>343</v>
      </c>
      <c r="B43" s="168" t="s">
        <v>392</v>
      </c>
      <c r="C43" s="396">
        <v>150.24377952</v>
      </c>
      <c r="D43" s="396">
        <v>3.0743237200000002</v>
      </c>
      <c r="E43" s="396">
        <v>1.1714829</v>
      </c>
      <c r="F43" s="867">
        <v>150.24377952</v>
      </c>
      <c r="G43" s="867">
        <v>-0.82167766000000009</v>
      </c>
      <c r="H43" s="919" t="s">
        <v>105</v>
      </c>
      <c r="I43" s="396"/>
    </row>
    <row r="44" spans="1:9">
      <c r="A44" s="405" t="s">
        <v>345</v>
      </c>
      <c r="B44" s="168" t="s">
        <v>393</v>
      </c>
      <c r="C44" s="396">
        <v>124.92104882</v>
      </c>
      <c r="D44" s="396">
        <v>0.62873457999999993</v>
      </c>
      <c r="E44" s="396">
        <v>0.34602859000000002</v>
      </c>
      <c r="F44" s="867">
        <v>124.92104882</v>
      </c>
      <c r="G44" s="867">
        <v>-0.17413149999999999</v>
      </c>
      <c r="H44" s="919" t="s">
        <v>105</v>
      </c>
      <c r="I44" s="396"/>
    </row>
    <row r="45" spans="1:9">
      <c r="A45" s="405" t="s">
        <v>347</v>
      </c>
      <c r="B45" s="168" t="s">
        <v>394</v>
      </c>
      <c r="C45" s="396">
        <v>51.858097360000002</v>
      </c>
      <c r="D45" s="396">
        <v>4.8813362199999997</v>
      </c>
      <c r="E45" s="396">
        <v>4.8813362199999997</v>
      </c>
      <c r="F45" s="910">
        <v>51.858097360000002</v>
      </c>
      <c r="G45" s="910">
        <v>-0.57843211999999999</v>
      </c>
      <c r="H45" s="920" t="s">
        <v>105</v>
      </c>
      <c r="I45" s="911"/>
    </row>
    <row r="46" spans="1:9">
      <c r="A46" s="404" t="s">
        <v>348</v>
      </c>
      <c r="B46" s="373" t="s">
        <v>288</v>
      </c>
      <c r="C46" s="726">
        <v>28116.80449491</v>
      </c>
      <c r="D46" s="726">
        <v>240.49995444999999</v>
      </c>
      <c r="E46" s="726">
        <v>198.52502487000001</v>
      </c>
      <c r="F46" s="917" t="s">
        <v>105</v>
      </c>
      <c r="G46" s="918" t="s">
        <v>105</v>
      </c>
      <c r="H46" s="1086">
        <v>32.467758769999996</v>
      </c>
      <c r="I46" s="925"/>
    </row>
    <row r="47" spans="1:9">
      <c r="A47" s="405" t="s">
        <v>349</v>
      </c>
      <c r="B47" s="168" t="s">
        <v>387</v>
      </c>
      <c r="C47" s="396">
        <v>24055.857330669998</v>
      </c>
      <c r="D47" s="396">
        <v>214.59535287</v>
      </c>
      <c r="E47" s="396">
        <v>197.38122805</v>
      </c>
      <c r="F47" s="913" t="s">
        <v>105</v>
      </c>
      <c r="G47" s="914" t="s">
        <v>105</v>
      </c>
      <c r="H47" s="675">
        <v>31.10738388</v>
      </c>
      <c r="I47" s="923"/>
    </row>
    <row r="48" spans="1:9">
      <c r="A48" s="405" t="s">
        <v>350</v>
      </c>
      <c r="B48" s="168" t="s">
        <v>388</v>
      </c>
      <c r="C48" s="396">
        <v>1400.45857664</v>
      </c>
      <c r="D48" s="396">
        <v>1.0583129199999999</v>
      </c>
      <c r="E48" s="396">
        <v>0.97895608999999995</v>
      </c>
      <c r="F48" s="913" t="s">
        <v>105</v>
      </c>
      <c r="G48" s="914" t="s">
        <v>105</v>
      </c>
      <c r="H48" s="675">
        <v>0.89449785999999998</v>
      </c>
      <c r="I48" s="923"/>
    </row>
    <row r="49" spans="1:9">
      <c r="A49" s="405" t="s">
        <v>351</v>
      </c>
      <c r="B49" s="168" t="s">
        <v>389</v>
      </c>
      <c r="C49" s="396">
        <v>1043.12617471</v>
      </c>
      <c r="D49" s="396">
        <v>8.35588175</v>
      </c>
      <c r="E49" s="396">
        <v>3.7868190000000003E-2</v>
      </c>
      <c r="F49" s="913" t="s">
        <v>105</v>
      </c>
      <c r="G49" s="914" t="s">
        <v>105</v>
      </c>
      <c r="H49" s="675">
        <v>0.28628713</v>
      </c>
      <c r="I49" s="923"/>
    </row>
    <row r="50" spans="1:9">
      <c r="A50" s="405" t="s">
        <v>352</v>
      </c>
      <c r="B50" s="168" t="s">
        <v>390</v>
      </c>
      <c r="C50" s="396">
        <v>728.26089946000002</v>
      </c>
      <c r="D50" s="396">
        <v>14.688369160000001</v>
      </c>
      <c r="E50" s="396">
        <v>7.5556520000000002E-2</v>
      </c>
      <c r="F50" s="913" t="s">
        <v>105</v>
      </c>
      <c r="G50" s="914" t="s">
        <v>105</v>
      </c>
      <c r="H50" s="675">
        <v>7.748961E-2</v>
      </c>
      <c r="I50" s="923"/>
    </row>
    <row r="51" spans="1:9">
      <c r="A51" s="405" t="s">
        <v>353</v>
      </c>
      <c r="B51" s="168" t="s">
        <v>391</v>
      </c>
      <c r="C51" s="396">
        <v>552.24385226000004</v>
      </c>
      <c r="D51" s="396">
        <v>1.4514653200000001</v>
      </c>
      <c r="E51" s="396">
        <v>1.481677E-2</v>
      </c>
      <c r="F51" s="913" t="s">
        <v>105</v>
      </c>
      <c r="G51" s="914" t="s">
        <v>105</v>
      </c>
      <c r="H51" s="675">
        <v>1.2931959999999999E-2</v>
      </c>
      <c r="I51" s="923"/>
    </row>
    <row r="52" spans="1:9">
      <c r="A52" s="405" t="s">
        <v>354</v>
      </c>
      <c r="B52" s="168" t="s">
        <v>392</v>
      </c>
      <c r="C52" s="396">
        <v>213.32796875</v>
      </c>
      <c r="D52" s="396">
        <v>5.7277399999999994E-3</v>
      </c>
      <c r="E52" s="396">
        <v>5.7277399999999994E-3</v>
      </c>
      <c r="F52" s="913" t="s">
        <v>105</v>
      </c>
      <c r="G52" s="914" t="s">
        <v>105</v>
      </c>
      <c r="H52" s="675">
        <v>8.5113259999999996E-2</v>
      </c>
      <c r="I52" s="923"/>
    </row>
    <row r="53" spans="1:9">
      <c r="A53" s="405" t="s">
        <v>355</v>
      </c>
      <c r="B53" s="168" t="s">
        <v>393</v>
      </c>
      <c r="C53" s="396">
        <v>107.01061686</v>
      </c>
      <c r="D53" s="396">
        <v>0.3151853</v>
      </c>
      <c r="E53" s="396">
        <v>1.2121199999999999E-3</v>
      </c>
      <c r="F53" s="913" t="s">
        <v>105</v>
      </c>
      <c r="G53" s="914" t="s">
        <v>105</v>
      </c>
      <c r="H53" s="675">
        <v>3.9703899999999999E-3</v>
      </c>
      <c r="I53" s="923"/>
    </row>
    <row r="54" spans="1:9">
      <c r="A54" s="405" t="s">
        <v>356</v>
      </c>
      <c r="B54" s="168" t="s">
        <v>394</v>
      </c>
      <c r="C54" s="396">
        <v>16.519075560000001</v>
      </c>
      <c r="D54" s="396">
        <v>2.9659390000000001E-2</v>
      </c>
      <c r="E54" s="396">
        <v>2.9659390000000001E-2</v>
      </c>
      <c r="F54" s="915" t="s">
        <v>105</v>
      </c>
      <c r="G54" s="916" t="s">
        <v>105</v>
      </c>
      <c r="H54" s="675">
        <v>8.4680000000000009E-5</v>
      </c>
      <c r="I54" s="924"/>
    </row>
    <row r="55" spans="1:9">
      <c r="A55" s="406" t="s">
        <v>357</v>
      </c>
      <c r="B55" s="407" t="s">
        <v>154</v>
      </c>
      <c r="C55" s="864">
        <v>139840.11678557002</v>
      </c>
      <c r="D55" s="864">
        <v>2813.1531427600003</v>
      </c>
      <c r="E55" s="864">
        <v>2628.7648402</v>
      </c>
      <c r="F55" s="912">
        <v>111721.89857878</v>
      </c>
      <c r="G55" s="912">
        <v>-703.70781361000002</v>
      </c>
      <c r="H55" s="864">
        <v>32.467758769999996</v>
      </c>
      <c r="I55" s="922"/>
    </row>
    <row r="56" spans="1:9">
      <c r="A56" s="7"/>
      <c r="B56" s="7"/>
      <c r="C56" s="7"/>
      <c r="D56" s="7"/>
      <c r="E56" s="7"/>
      <c r="F56" s="7"/>
      <c r="G56" s="7"/>
      <c r="H56" s="7"/>
      <c r="I56" s="7"/>
    </row>
  </sheetData>
  <mergeCells count="17">
    <mergeCell ref="E4:F4"/>
    <mergeCell ref="C6:F6"/>
    <mergeCell ref="H6:H9"/>
    <mergeCell ref="I6:I9"/>
    <mergeCell ref="D7:E7"/>
    <mergeCell ref="F7:F9"/>
    <mergeCell ref="D8:D9"/>
    <mergeCell ref="E8:E9"/>
    <mergeCell ref="G6:G9"/>
    <mergeCell ref="I33:I36"/>
    <mergeCell ref="C33:F33"/>
    <mergeCell ref="G33:G36"/>
    <mergeCell ref="H33:H36"/>
    <mergeCell ref="D34:E34"/>
    <mergeCell ref="F34:F36"/>
    <mergeCell ref="D35:D36"/>
    <mergeCell ref="E35:E36"/>
  </mergeCells>
  <phoneticPr fontId="12" type="noConversion"/>
  <pageMargins left="0.70866141732283472" right="0.70866141732283472" top="0.74803149606299213" bottom="0.74803149606299213" header="0.31496062992125984" footer="0.31496062992125984"/>
  <pageSetup paperSize="9" scale="91" fitToHeight="0" orientation="portrait" r:id="rId1"/>
  <rowBreaks count="1" manualBreakCount="1">
    <brk id="31" max="8" man="1"/>
  </rowBreaks>
  <ignoredErrors>
    <ignoredError sqref="A10:A28 A37:A5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28B2-3801-4283-9ACD-5E021CB45C8C}">
  <sheetPr codeName="Sheet20">
    <pageSetUpPr fitToPage="1"/>
  </sheetPr>
  <dimension ref="A1:H57"/>
  <sheetViews>
    <sheetView showGridLines="0" zoomScaleNormal="100" workbookViewId="0">
      <selection activeCell="H1" sqref="H1:H1048576"/>
    </sheetView>
  </sheetViews>
  <sheetFormatPr defaultColWidth="8.58203125" defaultRowHeight="14.5"/>
  <cols>
    <col min="1" max="1" width="4.33203125" style="5" customWidth="1"/>
    <col min="2" max="2" width="42.83203125" style="5" customWidth="1"/>
    <col min="3" max="5" width="8.58203125" style="5"/>
    <col min="6" max="6" width="11.83203125" style="5" customWidth="1"/>
    <col min="7" max="7" width="11.33203125" style="5" customWidth="1"/>
    <col min="8" max="8" width="11.75" style="5" hidden="1" customWidth="1"/>
    <col min="9" max="16384" width="8.58203125" style="5"/>
  </cols>
  <sheetData>
    <row r="1" spans="1:8" ht="18.5">
      <c r="A1" s="306" t="s">
        <v>2221</v>
      </c>
      <c r="B1" s="7"/>
      <c r="C1" s="7"/>
      <c r="D1" s="7"/>
      <c r="E1" s="7"/>
      <c r="F1" s="7"/>
      <c r="G1" s="7"/>
      <c r="H1" s="7"/>
    </row>
    <row r="2" spans="1:8">
      <c r="A2" s="7"/>
      <c r="B2" s="7"/>
      <c r="C2" s="7"/>
      <c r="D2" s="7"/>
      <c r="E2" s="7"/>
      <c r="F2" s="7"/>
      <c r="G2" s="7"/>
      <c r="H2" s="7"/>
    </row>
    <row r="3" spans="1:8" ht="15.5">
      <c r="A3" s="115"/>
      <c r="B3" s="116"/>
      <c r="C3" s="116"/>
      <c r="D3" s="1267"/>
      <c r="E3" s="1267"/>
      <c r="F3" s="116"/>
      <c r="G3" s="116"/>
      <c r="H3" s="116"/>
    </row>
    <row r="4" spans="1:8">
      <c r="A4" s="8"/>
      <c r="B4" s="8"/>
      <c r="C4" s="57" t="s">
        <v>116</v>
      </c>
      <c r="D4" s="57" t="s">
        <v>117</v>
      </c>
      <c r="E4" s="57" t="s">
        <v>118</v>
      </c>
      <c r="F4" s="57" t="s">
        <v>167</v>
      </c>
      <c r="G4" s="57" t="s">
        <v>168</v>
      </c>
      <c r="H4" s="57" t="s">
        <v>245</v>
      </c>
    </row>
    <row r="5" spans="1:8" ht="19.5" customHeight="1">
      <c r="A5" s="8"/>
      <c r="B5" s="8"/>
      <c r="C5" s="1248" t="s">
        <v>395</v>
      </c>
      <c r="D5" s="1263"/>
      <c r="E5" s="1263"/>
      <c r="F5" s="1249"/>
      <c r="G5" s="1225" t="s">
        <v>382</v>
      </c>
      <c r="H5" s="1225" t="s">
        <v>384</v>
      </c>
    </row>
    <row r="6" spans="1:8" ht="49.5" customHeight="1">
      <c r="A6" s="8"/>
      <c r="B6" s="8"/>
      <c r="C6" s="266"/>
      <c r="D6" s="1248" t="s">
        <v>385</v>
      </c>
      <c r="E6" s="1249"/>
      <c r="F6" s="1258" t="s">
        <v>396</v>
      </c>
      <c r="G6" s="1225"/>
      <c r="H6" s="1225"/>
    </row>
    <row r="7" spans="1:8">
      <c r="A7" s="8"/>
      <c r="B7" s="8"/>
      <c r="C7" s="266"/>
      <c r="D7" s="1268"/>
      <c r="E7" s="1225" t="s">
        <v>376</v>
      </c>
      <c r="F7" s="1259"/>
      <c r="G7" s="1225"/>
      <c r="H7" s="1225"/>
    </row>
    <row r="8" spans="1:8">
      <c r="A8" s="114" t="s">
        <v>2045</v>
      </c>
      <c r="B8" s="102"/>
      <c r="C8" s="109"/>
      <c r="D8" s="1269"/>
      <c r="E8" s="1225"/>
      <c r="F8" s="1260"/>
      <c r="G8" s="1225"/>
      <c r="H8" s="1225"/>
    </row>
    <row r="9" spans="1:8">
      <c r="A9" s="405" t="s">
        <v>332</v>
      </c>
      <c r="B9" s="168" t="s">
        <v>397</v>
      </c>
      <c r="C9" s="396">
        <v>1360.6703655408101</v>
      </c>
      <c r="D9" s="396">
        <v>69.734202530000104</v>
      </c>
      <c r="E9" s="396">
        <v>68.5820954000001</v>
      </c>
      <c r="F9" s="396">
        <v>1360.35205358081</v>
      </c>
      <c r="G9" s="396">
        <v>-30.352384456610999</v>
      </c>
      <c r="H9" s="1171"/>
    </row>
    <row r="10" spans="1:8">
      <c r="A10" s="405" t="s">
        <v>333</v>
      </c>
      <c r="B10" s="168" t="s">
        <v>398</v>
      </c>
      <c r="C10" s="396">
        <v>121.55361054143999</v>
      </c>
      <c r="D10" s="396">
        <v>5.7387956999999998</v>
      </c>
      <c r="E10" s="396">
        <v>5.7387956999999998</v>
      </c>
      <c r="F10" s="396">
        <v>121.55361054143999</v>
      </c>
      <c r="G10" s="396">
        <v>-3.3444373946114001</v>
      </c>
      <c r="H10" s="1171"/>
    </row>
    <row r="11" spans="1:8">
      <c r="A11" s="405" t="s">
        <v>335</v>
      </c>
      <c r="B11" s="168" t="s">
        <v>399</v>
      </c>
      <c r="C11" s="396">
        <v>3840.4368207898101</v>
      </c>
      <c r="D11" s="396">
        <v>197.26563382000001</v>
      </c>
      <c r="E11" s="396">
        <v>189.31309974000001</v>
      </c>
      <c r="F11" s="396">
        <v>3840.4368207898101</v>
      </c>
      <c r="G11" s="396">
        <v>-80.504707153162997</v>
      </c>
      <c r="H11" s="1171"/>
    </row>
    <row r="12" spans="1:8">
      <c r="A12" s="405" t="s">
        <v>337</v>
      </c>
      <c r="B12" s="168" t="s">
        <v>400</v>
      </c>
      <c r="C12" s="396">
        <v>4676.5782196073396</v>
      </c>
      <c r="D12" s="396">
        <v>14.67493355</v>
      </c>
      <c r="E12" s="396">
        <v>14.67493355</v>
      </c>
      <c r="F12" s="396">
        <v>4676.5782196073396</v>
      </c>
      <c r="G12" s="396">
        <v>-5.5335595727287004</v>
      </c>
      <c r="H12" s="1171"/>
    </row>
    <row r="13" spans="1:8">
      <c r="A13" s="405" t="s">
        <v>339</v>
      </c>
      <c r="B13" s="168" t="s">
        <v>401</v>
      </c>
      <c r="C13" s="396">
        <v>281.67003008308001</v>
      </c>
      <c r="D13" s="396">
        <v>2.5747129100000001</v>
      </c>
      <c r="E13" s="396">
        <v>2.5747129100000001</v>
      </c>
      <c r="F13" s="396">
        <v>281.67003008308001</v>
      </c>
      <c r="G13" s="396">
        <v>-1.2438913956683999</v>
      </c>
      <c r="H13" s="1171"/>
    </row>
    <row r="14" spans="1:8">
      <c r="A14" s="405" t="s">
        <v>341</v>
      </c>
      <c r="B14" s="168" t="s">
        <v>402</v>
      </c>
      <c r="C14" s="396">
        <v>2345.1068486342101</v>
      </c>
      <c r="D14" s="396">
        <v>228.48396663</v>
      </c>
      <c r="E14" s="396">
        <v>228.00624585</v>
      </c>
      <c r="F14" s="396">
        <v>2345.1068486342101</v>
      </c>
      <c r="G14" s="396">
        <v>-134.41838001501</v>
      </c>
      <c r="H14" s="1171"/>
    </row>
    <row r="15" spans="1:8">
      <c r="A15" s="405" t="s">
        <v>343</v>
      </c>
      <c r="B15" s="168" t="s">
        <v>403</v>
      </c>
      <c r="C15" s="396">
        <v>3978.6343608540601</v>
      </c>
      <c r="D15" s="396">
        <v>88.254308740000198</v>
      </c>
      <c r="E15" s="396">
        <v>84.535037360000103</v>
      </c>
      <c r="F15" s="396">
        <v>3978.6343608540601</v>
      </c>
      <c r="G15" s="396">
        <v>-49.466895613769999</v>
      </c>
      <c r="H15" s="1171"/>
    </row>
    <row r="16" spans="1:8">
      <c r="A16" s="405" t="s">
        <v>345</v>
      </c>
      <c r="B16" s="168" t="s">
        <v>404</v>
      </c>
      <c r="C16" s="396">
        <v>1592.04874287793</v>
      </c>
      <c r="D16" s="396">
        <v>31.529566510000002</v>
      </c>
      <c r="E16" s="396">
        <v>31.46636311</v>
      </c>
      <c r="F16" s="396">
        <v>1591.5897748879299</v>
      </c>
      <c r="G16" s="396">
        <v>-12.341472487387</v>
      </c>
      <c r="H16" s="1171"/>
    </row>
    <row r="17" spans="1:8">
      <c r="A17" s="405" t="s">
        <v>347</v>
      </c>
      <c r="B17" s="168" t="s">
        <v>405</v>
      </c>
      <c r="C17" s="396">
        <v>271.09105255587002</v>
      </c>
      <c r="D17" s="396">
        <v>29.279392269999999</v>
      </c>
      <c r="E17" s="396">
        <v>29.164440460000002</v>
      </c>
      <c r="F17" s="396">
        <v>271.09105255587002</v>
      </c>
      <c r="G17" s="396">
        <v>-7.7120449936054003</v>
      </c>
      <c r="H17" s="1171"/>
    </row>
    <row r="18" spans="1:8">
      <c r="A18" s="405" t="s">
        <v>348</v>
      </c>
      <c r="B18" s="168" t="s">
        <v>406</v>
      </c>
      <c r="C18" s="396">
        <v>1174.3172834841198</v>
      </c>
      <c r="D18" s="396">
        <v>14.68199177</v>
      </c>
      <c r="E18" s="396">
        <v>14.49144862</v>
      </c>
      <c r="F18" s="396">
        <v>1174.3172824841199</v>
      </c>
      <c r="G18" s="396">
        <v>-7.6326717055943005</v>
      </c>
      <c r="H18" s="1171"/>
    </row>
    <row r="19" spans="1:8">
      <c r="A19" s="405" t="s">
        <v>349</v>
      </c>
      <c r="B19" s="168" t="s">
        <v>407</v>
      </c>
      <c r="C19" s="396">
        <v>1602.71746978785</v>
      </c>
      <c r="D19" s="396">
        <v>10.43656425</v>
      </c>
      <c r="E19" s="396">
        <v>10.43656425</v>
      </c>
      <c r="F19" s="396">
        <v>1602.71746978785</v>
      </c>
      <c r="G19" s="396">
        <v>-5.0370858499999995</v>
      </c>
      <c r="H19" s="1171"/>
    </row>
    <row r="20" spans="1:8">
      <c r="A20" s="405" t="s">
        <v>350</v>
      </c>
      <c r="B20" s="168" t="s">
        <v>408</v>
      </c>
      <c r="C20" s="396">
        <v>14803.3795121156</v>
      </c>
      <c r="D20" s="396">
        <v>365.65259480999998</v>
      </c>
      <c r="E20" s="396">
        <v>363.18033622000002</v>
      </c>
      <c r="F20" s="396">
        <v>14803.218900695601</v>
      </c>
      <c r="G20" s="396">
        <v>-111.56510000255001</v>
      </c>
      <c r="H20" s="1171"/>
    </row>
    <row r="21" spans="1:8">
      <c r="A21" s="405" t="s">
        <v>351</v>
      </c>
      <c r="B21" s="168" t="s">
        <v>409</v>
      </c>
      <c r="C21" s="396">
        <v>1487.0076046337299</v>
      </c>
      <c r="D21" s="396">
        <v>17.597700159999999</v>
      </c>
      <c r="E21" s="396">
        <v>17.576819860000001</v>
      </c>
      <c r="F21" s="396">
        <v>1487.0076046337299</v>
      </c>
      <c r="G21" s="396">
        <v>-13.597254833948</v>
      </c>
      <c r="H21" s="1171"/>
    </row>
    <row r="22" spans="1:8">
      <c r="A22" s="405" t="s">
        <v>352</v>
      </c>
      <c r="B22" s="168" t="s">
        <v>410</v>
      </c>
      <c r="C22" s="396">
        <v>792.63920145184102</v>
      </c>
      <c r="D22" s="396">
        <v>25.376049469999998</v>
      </c>
      <c r="E22" s="396">
        <v>25.277791929999999</v>
      </c>
      <c r="F22" s="396">
        <v>792.63920145184102</v>
      </c>
      <c r="G22" s="396">
        <v>-10.152686029230001</v>
      </c>
      <c r="H22" s="1171"/>
    </row>
    <row r="23" spans="1:8">
      <c r="A23" s="405" t="s">
        <v>353</v>
      </c>
      <c r="B23" s="168" t="s">
        <v>411</v>
      </c>
      <c r="C23" s="396">
        <v>31.679320009988501</v>
      </c>
      <c r="D23" s="396" t="s">
        <v>105</v>
      </c>
      <c r="E23" s="396" t="s">
        <v>105</v>
      </c>
      <c r="F23" s="396">
        <v>31.679320009988501</v>
      </c>
      <c r="G23" s="396">
        <v>-9.7214899999999993E-3</v>
      </c>
      <c r="H23" s="1171"/>
    </row>
    <row r="24" spans="1:8">
      <c r="A24" s="405" t="s">
        <v>354</v>
      </c>
      <c r="B24" s="168" t="s">
        <v>412</v>
      </c>
      <c r="C24" s="396">
        <v>37.245212142472603</v>
      </c>
      <c r="D24" s="396">
        <v>1.21746336</v>
      </c>
      <c r="E24" s="396">
        <v>1.21746336</v>
      </c>
      <c r="F24" s="396">
        <v>37.245212142472603</v>
      </c>
      <c r="G24" s="396">
        <v>-0.32825452603312999</v>
      </c>
      <c r="H24" s="1171"/>
    </row>
    <row r="25" spans="1:8">
      <c r="A25" s="405" t="s">
        <v>355</v>
      </c>
      <c r="B25" s="168" t="s">
        <v>413</v>
      </c>
      <c r="C25" s="396">
        <v>313.99961079395803</v>
      </c>
      <c r="D25" s="396">
        <v>9.3599075000000003</v>
      </c>
      <c r="E25" s="396">
        <v>9.2328133499999989</v>
      </c>
      <c r="F25" s="396">
        <v>313.99961079395803</v>
      </c>
      <c r="G25" s="396">
        <v>-4.9193894297382998</v>
      </c>
      <c r="H25" s="1171"/>
    </row>
    <row r="26" spans="1:8">
      <c r="A26" s="405" t="s">
        <v>356</v>
      </c>
      <c r="B26" s="168" t="s">
        <v>414</v>
      </c>
      <c r="C26" s="396">
        <v>151.134345797153</v>
      </c>
      <c r="D26" s="396">
        <v>28.151851260000001</v>
      </c>
      <c r="E26" s="396">
        <v>28.15108223</v>
      </c>
      <c r="F26" s="396">
        <v>151.134345797153</v>
      </c>
      <c r="G26" s="396">
        <v>-13.790854650188001</v>
      </c>
      <c r="H26" s="1171"/>
    </row>
    <row r="27" spans="1:8">
      <c r="A27" s="405" t="s">
        <v>357</v>
      </c>
      <c r="B27" s="168" t="s">
        <v>415</v>
      </c>
      <c r="C27" s="396">
        <v>101.684342</v>
      </c>
      <c r="D27" s="396">
        <v>2.0000652699999999</v>
      </c>
      <c r="E27" s="396">
        <v>1.9164777900000001</v>
      </c>
      <c r="F27" s="396">
        <v>101.684342</v>
      </c>
      <c r="G27" s="396">
        <v>-1.8725351219441</v>
      </c>
      <c r="H27" s="1171"/>
    </row>
    <row r="28" spans="1:8">
      <c r="A28" s="406" t="s">
        <v>358</v>
      </c>
      <c r="B28" s="407" t="s">
        <v>154</v>
      </c>
      <c r="C28" s="864">
        <v>38963.593953690004</v>
      </c>
      <c r="D28" s="864">
        <v>1142.0097005099999</v>
      </c>
      <c r="E28" s="864">
        <v>1125.53652169</v>
      </c>
      <c r="F28" s="864">
        <v>38962.656061319998</v>
      </c>
      <c r="G28" s="864">
        <v>-493.82332672178001</v>
      </c>
      <c r="H28" s="376"/>
    </row>
    <row r="29" spans="1:8">
      <c r="A29" s="7"/>
      <c r="B29" s="7"/>
      <c r="C29" s="7"/>
      <c r="D29" s="7"/>
      <c r="E29" s="7"/>
      <c r="F29" s="7"/>
      <c r="G29" s="7"/>
      <c r="H29" s="7"/>
    </row>
    <row r="30" spans="1:8" ht="31" customHeight="1">
      <c r="A30" s="1209" t="s">
        <v>416</v>
      </c>
      <c r="B30" s="1209"/>
      <c r="C30" s="1209"/>
      <c r="D30" s="1209"/>
      <c r="E30" s="1209"/>
      <c r="F30" s="1209"/>
      <c r="G30" s="1209"/>
      <c r="H30" s="7"/>
    </row>
    <row r="31" spans="1:8" ht="15.5">
      <c r="A31" s="115"/>
      <c r="B31" s="116"/>
      <c r="C31" s="116"/>
      <c r="D31" s="1267"/>
      <c r="E31" s="1267"/>
      <c r="F31" s="116"/>
      <c r="G31" s="116"/>
      <c r="H31" s="7"/>
    </row>
    <row r="32" spans="1:8">
      <c r="A32" s="8"/>
      <c r="B32" s="8"/>
      <c r="C32" s="57" t="s">
        <v>116</v>
      </c>
      <c r="D32" s="57" t="s">
        <v>117</v>
      </c>
      <c r="E32" s="57" t="s">
        <v>118</v>
      </c>
      <c r="F32" s="57" t="s">
        <v>167</v>
      </c>
      <c r="G32" s="57" t="s">
        <v>168</v>
      </c>
      <c r="H32" s="57" t="s">
        <v>245</v>
      </c>
    </row>
    <row r="33" spans="1:8" ht="23" customHeight="1">
      <c r="A33" s="8"/>
      <c r="B33" s="8"/>
      <c r="C33" s="1248" t="s">
        <v>395</v>
      </c>
      <c r="D33" s="1263"/>
      <c r="E33" s="1263"/>
      <c r="F33" s="1249"/>
      <c r="G33" s="1225" t="s">
        <v>382</v>
      </c>
      <c r="H33" s="1225" t="s">
        <v>384</v>
      </c>
    </row>
    <row r="34" spans="1:8" ht="21.5" customHeight="1">
      <c r="A34" s="8"/>
      <c r="B34" s="8"/>
      <c r="C34" s="266"/>
      <c r="D34" s="1248" t="s">
        <v>385</v>
      </c>
      <c r="E34" s="1249"/>
      <c r="F34" s="1258" t="s">
        <v>396</v>
      </c>
      <c r="G34" s="1225"/>
      <c r="H34" s="1225"/>
    </row>
    <row r="35" spans="1:8" ht="14.5" customHeight="1">
      <c r="A35" s="8"/>
      <c r="B35" s="8"/>
      <c r="C35" s="266"/>
      <c r="D35" s="1268"/>
      <c r="E35" s="1225" t="s">
        <v>376</v>
      </c>
      <c r="F35" s="1259"/>
      <c r="G35" s="1225"/>
      <c r="H35" s="1225"/>
    </row>
    <row r="36" spans="1:8" ht="29.5" customHeight="1">
      <c r="A36" s="114" t="s">
        <v>257</v>
      </c>
      <c r="B36" s="102"/>
      <c r="C36" s="109"/>
      <c r="D36" s="1269"/>
      <c r="E36" s="1225"/>
      <c r="F36" s="1260"/>
      <c r="G36" s="1225"/>
      <c r="H36" s="1225"/>
    </row>
    <row r="37" spans="1:8">
      <c r="A37" s="405" t="s">
        <v>332</v>
      </c>
      <c r="B37" s="168" t="s">
        <v>397</v>
      </c>
      <c r="C37" s="396">
        <v>1362.11109616</v>
      </c>
      <c r="D37" s="396">
        <v>74.391747769999995</v>
      </c>
      <c r="E37" s="396">
        <v>72.9315924</v>
      </c>
      <c r="F37" s="396">
        <v>1361.7986421600001</v>
      </c>
      <c r="G37" s="396">
        <v>-31.238609699999998</v>
      </c>
      <c r="H37" s="452"/>
    </row>
    <row r="38" spans="1:8">
      <c r="A38" s="405" t="s">
        <v>333</v>
      </c>
      <c r="B38" s="168" t="s">
        <v>398</v>
      </c>
      <c r="C38" s="396">
        <v>181.18153746000002</v>
      </c>
      <c r="D38" s="396">
        <v>31.407159399999998</v>
      </c>
      <c r="E38" s="396">
        <v>31.407159399999998</v>
      </c>
      <c r="F38" s="396">
        <v>181.18153746000002</v>
      </c>
      <c r="G38" s="396">
        <v>-22.353999000000002</v>
      </c>
      <c r="H38" s="452"/>
    </row>
    <row r="39" spans="1:8">
      <c r="A39" s="405" t="s">
        <v>335</v>
      </c>
      <c r="B39" s="168" t="s">
        <v>399</v>
      </c>
      <c r="C39" s="396">
        <v>4253.1496405799999</v>
      </c>
      <c r="D39" s="396">
        <v>161.45164797000001</v>
      </c>
      <c r="E39" s="396">
        <v>135.48953822999999</v>
      </c>
      <c r="F39" s="396">
        <v>4253.1046405699999</v>
      </c>
      <c r="G39" s="396">
        <v>-76.102663550000003</v>
      </c>
      <c r="H39" s="452"/>
    </row>
    <row r="40" spans="1:8">
      <c r="A40" s="405" t="s">
        <v>337</v>
      </c>
      <c r="B40" s="168" t="s">
        <v>400</v>
      </c>
      <c r="C40" s="396">
        <v>4705.0012374899998</v>
      </c>
      <c r="D40" s="396">
        <v>7.26986928</v>
      </c>
      <c r="E40" s="396">
        <v>7.26986928</v>
      </c>
      <c r="F40" s="396">
        <v>4705.0012374899998</v>
      </c>
      <c r="G40" s="396">
        <v>-3.89680553</v>
      </c>
      <c r="H40" s="452"/>
    </row>
    <row r="41" spans="1:8">
      <c r="A41" s="405" t="s">
        <v>339</v>
      </c>
      <c r="B41" s="168" t="s">
        <v>401</v>
      </c>
      <c r="C41" s="396">
        <v>313.14200115</v>
      </c>
      <c r="D41" s="396">
        <v>1.8830944199999999</v>
      </c>
      <c r="E41" s="396">
        <v>1.8830944199999999</v>
      </c>
      <c r="F41" s="396">
        <v>313.14200115</v>
      </c>
      <c r="G41" s="396">
        <v>-0.65554389000000002</v>
      </c>
      <c r="H41" s="452"/>
    </row>
    <row r="42" spans="1:8">
      <c r="A42" s="405" t="s">
        <v>341</v>
      </c>
      <c r="B42" s="168" t="s">
        <v>402</v>
      </c>
      <c r="C42" s="396">
        <v>2542.4771922399996</v>
      </c>
      <c r="D42" s="396">
        <v>80.503959090000009</v>
      </c>
      <c r="E42" s="396">
        <v>80.347136430000006</v>
      </c>
      <c r="F42" s="396">
        <v>2542.4771922399996</v>
      </c>
      <c r="G42" s="396">
        <v>-33.842818689999994</v>
      </c>
      <c r="H42" s="452"/>
    </row>
    <row r="43" spans="1:8">
      <c r="A43" s="405" t="s">
        <v>343</v>
      </c>
      <c r="B43" s="168" t="s">
        <v>403</v>
      </c>
      <c r="C43" s="396">
        <v>3985.28078022</v>
      </c>
      <c r="D43" s="396">
        <v>76.538702329999992</v>
      </c>
      <c r="E43" s="396">
        <v>56.882938939999995</v>
      </c>
      <c r="F43" s="396">
        <v>3985.28078022</v>
      </c>
      <c r="G43" s="396">
        <v>-31.981091899999999</v>
      </c>
      <c r="H43" s="452"/>
    </row>
    <row r="44" spans="1:8">
      <c r="A44" s="405" t="s">
        <v>345</v>
      </c>
      <c r="B44" s="168" t="s">
        <v>404</v>
      </c>
      <c r="C44" s="396">
        <v>1713.6515273699999</v>
      </c>
      <c r="D44" s="396">
        <v>82.823501590000006</v>
      </c>
      <c r="E44" s="396">
        <v>81.051659860000001</v>
      </c>
      <c r="F44" s="396">
        <v>1713.1782173699999</v>
      </c>
      <c r="G44" s="396">
        <v>-35.5449129</v>
      </c>
      <c r="H44" s="452"/>
    </row>
    <row r="45" spans="1:8">
      <c r="A45" s="405" t="s">
        <v>347</v>
      </c>
      <c r="B45" s="168" t="s">
        <v>405</v>
      </c>
      <c r="C45" s="396">
        <v>294.71133593000002</v>
      </c>
      <c r="D45" s="396">
        <v>29.592282260000001</v>
      </c>
      <c r="E45" s="396">
        <v>29.561498149999998</v>
      </c>
      <c r="F45" s="396">
        <v>294.71133593000002</v>
      </c>
      <c r="G45" s="396">
        <v>-6.6708086799999995</v>
      </c>
      <c r="H45" s="452"/>
    </row>
    <row r="46" spans="1:8">
      <c r="A46" s="405" t="s">
        <v>348</v>
      </c>
      <c r="B46" s="168" t="s">
        <v>406</v>
      </c>
      <c r="C46" s="396">
        <v>909.79003452999996</v>
      </c>
      <c r="D46" s="396">
        <v>6.5740544400000003</v>
      </c>
      <c r="E46" s="396">
        <v>6.3042171299999996</v>
      </c>
      <c r="F46" s="396">
        <v>909.79003352999996</v>
      </c>
      <c r="G46" s="396">
        <v>-3.5116157299999999</v>
      </c>
      <c r="H46" s="452"/>
    </row>
    <row r="47" spans="1:8">
      <c r="A47" s="405" t="s">
        <v>349</v>
      </c>
      <c r="B47" s="168" t="s">
        <v>407</v>
      </c>
      <c r="C47" s="396">
        <v>1479.4655091</v>
      </c>
      <c r="D47" s="396">
        <v>6.2274794699999996</v>
      </c>
      <c r="E47" s="396">
        <v>5.4604744400000005</v>
      </c>
      <c r="F47" s="396">
        <v>1479.4655091</v>
      </c>
      <c r="G47" s="396">
        <v>-2.5402109100000003</v>
      </c>
      <c r="H47" s="452"/>
    </row>
    <row r="48" spans="1:8">
      <c r="A48" s="405" t="s">
        <v>350</v>
      </c>
      <c r="B48" s="168" t="s">
        <v>408</v>
      </c>
      <c r="C48" s="396">
        <v>14880.840887209999</v>
      </c>
      <c r="D48" s="396">
        <v>211.05752694999998</v>
      </c>
      <c r="E48" s="396">
        <v>196.96061943000001</v>
      </c>
      <c r="F48" s="396">
        <v>14880.64666826</v>
      </c>
      <c r="G48" s="396">
        <v>-65.505738280000003</v>
      </c>
      <c r="H48" s="452"/>
    </row>
    <row r="49" spans="1:8">
      <c r="A49" s="405" t="s">
        <v>351</v>
      </c>
      <c r="B49" s="168" t="s">
        <v>409</v>
      </c>
      <c r="C49" s="396">
        <v>1256.79779502</v>
      </c>
      <c r="D49" s="396">
        <v>22.504233550000002</v>
      </c>
      <c r="E49" s="396">
        <v>22.504233550000002</v>
      </c>
      <c r="F49" s="396">
        <v>1256.79779502</v>
      </c>
      <c r="G49" s="396">
        <v>-13.13744271</v>
      </c>
      <c r="H49" s="452"/>
    </row>
    <row r="50" spans="1:8">
      <c r="A50" s="405" t="s">
        <v>352</v>
      </c>
      <c r="B50" s="168" t="s">
        <v>410</v>
      </c>
      <c r="C50" s="396">
        <v>782.39337424999997</v>
      </c>
      <c r="D50" s="396">
        <v>23.88895802</v>
      </c>
      <c r="E50" s="396">
        <v>23.567390140000001</v>
      </c>
      <c r="F50" s="396">
        <v>782.39337424999997</v>
      </c>
      <c r="G50" s="396">
        <v>-5.7130306500000003</v>
      </c>
      <c r="H50" s="452"/>
    </row>
    <row r="51" spans="1:8" ht="24.65" customHeight="1">
      <c r="A51" s="405" t="s">
        <v>353</v>
      </c>
      <c r="B51" s="168" t="s">
        <v>411</v>
      </c>
      <c r="C51" s="396">
        <v>31.81064791</v>
      </c>
      <c r="D51" s="396" t="s">
        <v>105</v>
      </c>
      <c r="E51" s="396" t="s">
        <v>105</v>
      </c>
      <c r="F51" s="396">
        <v>31.81064791</v>
      </c>
      <c r="G51" s="396">
        <v>-7.5741699999999999E-3</v>
      </c>
      <c r="H51" s="444"/>
    </row>
    <row r="52" spans="1:8">
      <c r="A52" s="405" t="s">
        <v>354</v>
      </c>
      <c r="B52" s="168" t="s">
        <v>412</v>
      </c>
      <c r="C52" s="396">
        <v>43.595166570000004</v>
      </c>
      <c r="D52" s="396">
        <v>1.55754606</v>
      </c>
      <c r="E52" s="396">
        <v>1.44095449</v>
      </c>
      <c r="F52" s="396">
        <v>43.595166570000004</v>
      </c>
      <c r="G52" s="396">
        <v>-0.46975190999999999</v>
      </c>
      <c r="H52" s="452"/>
    </row>
    <row r="53" spans="1:8">
      <c r="A53" s="405" t="s">
        <v>355</v>
      </c>
      <c r="B53" s="168" t="s">
        <v>413</v>
      </c>
      <c r="C53" s="396">
        <v>359.98050486</v>
      </c>
      <c r="D53" s="396">
        <v>7.6800495300000007</v>
      </c>
      <c r="E53" s="396">
        <v>7.6773294400000003</v>
      </c>
      <c r="F53" s="396">
        <v>359.98050486</v>
      </c>
      <c r="G53" s="396">
        <v>-4.4379267599999999</v>
      </c>
      <c r="H53" s="452"/>
    </row>
    <row r="54" spans="1:8">
      <c r="A54" s="405" t="s">
        <v>356</v>
      </c>
      <c r="B54" s="168" t="s">
        <v>414</v>
      </c>
      <c r="C54" s="396">
        <v>155.05840154000001</v>
      </c>
      <c r="D54" s="396">
        <v>21.78306006</v>
      </c>
      <c r="E54" s="396">
        <v>21.76057222</v>
      </c>
      <c r="F54" s="396">
        <v>155.05840154000001</v>
      </c>
      <c r="G54" s="396">
        <v>-12.44917352</v>
      </c>
      <c r="H54" s="452"/>
    </row>
    <row r="55" spans="1:8">
      <c r="A55" s="405" t="s">
        <v>357</v>
      </c>
      <c r="B55" s="168" t="s">
        <v>415</v>
      </c>
      <c r="C55" s="396">
        <v>68.126016090000007</v>
      </c>
      <c r="D55" s="396">
        <v>2.6975829099999999</v>
      </c>
      <c r="E55" s="396">
        <v>1.67155594</v>
      </c>
      <c r="F55" s="396">
        <v>68.126016090000007</v>
      </c>
      <c r="G55" s="396">
        <v>-17.60329346</v>
      </c>
      <c r="H55" s="452"/>
    </row>
    <row r="56" spans="1:8">
      <c r="A56" s="406" t="s">
        <v>358</v>
      </c>
      <c r="B56" s="407" t="s">
        <v>154</v>
      </c>
      <c r="C56" s="864">
        <v>39318.564685679994</v>
      </c>
      <c r="D56" s="864">
        <v>849.83245509999983</v>
      </c>
      <c r="E56" s="864">
        <v>784.17183389000002</v>
      </c>
      <c r="F56" s="864">
        <v>39317.539701719994</v>
      </c>
      <c r="G56" s="864">
        <v>-367.66301193999999</v>
      </c>
      <c r="H56" s="1170"/>
    </row>
    <row r="57" spans="1:8">
      <c r="A57" s="7"/>
      <c r="B57" s="7"/>
      <c r="C57" s="7"/>
      <c r="D57" s="7"/>
      <c r="E57" s="7"/>
      <c r="F57" s="7"/>
      <c r="G57" s="7"/>
      <c r="H57" s="7"/>
    </row>
  </sheetData>
  <mergeCells count="17">
    <mergeCell ref="D3:E3"/>
    <mergeCell ref="C5:F5"/>
    <mergeCell ref="G5:G8"/>
    <mergeCell ref="H5:H8"/>
    <mergeCell ref="D6:E6"/>
    <mergeCell ref="D7:D8"/>
    <mergeCell ref="E7:E8"/>
    <mergeCell ref="F6:F8"/>
    <mergeCell ref="F34:F36"/>
    <mergeCell ref="D35:D36"/>
    <mergeCell ref="E35:E36"/>
    <mergeCell ref="H33:H36"/>
    <mergeCell ref="A30:G30"/>
    <mergeCell ref="D31:E31"/>
    <mergeCell ref="C33:F33"/>
    <mergeCell ref="G33:G36"/>
    <mergeCell ref="D34:E34"/>
  </mergeCells>
  <pageMargins left="0.70866141732283472" right="0.70866141732283472" top="0.74803149606299213" bottom="0.74803149606299213" header="0.31496062992125984" footer="0.31496062992125984"/>
  <pageSetup paperSize="9" scale="77" orientation="portrait" r:id="rId1"/>
  <ignoredErrors>
    <ignoredError sqref="A9:A28 A37:A56"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7615-8B76-4343-8E4A-A2A7595AC339}">
  <sheetPr codeName="Taul9">
    <pageSetUpPr fitToPage="1"/>
  </sheetPr>
  <dimension ref="A1:E30"/>
  <sheetViews>
    <sheetView showGridLines="0" zoomScaleNormal="100" workbookViewId="0">
      <selection activeCell="D15" sqref="D15"/>
    </sheetView>
  </sheetViews>
  <sheetFormatPr defaultColWidth="8.58203125" defaultRowHeight="14.5"/>
  <cols>
    <col min="1" max="1" width="4.33203125" style="5" customWidth="1"/>
    <col min="2" max="2" width="41" style="5" customWidth="1"/>
    <col min="3" max="3" width="10.83203125" style="5" customWidth="1"/>
    <col min="4" max="5" width="11.58203125" style="5" customWidth="1"/>
    <col min="6" max="16384" width="8.58203125" style="5"/>
  </cols>
  <sheetData>
    <row r="1" spans="1:5" ht="18.5">
      <c r="A1" s="306" t="s">
        <v>2222</v>
      </c>
      <c r="B1" s="7"/>
      <c r="C1" s="7"/>
      <c r="D1" s="7"/>
      <c r="E1" s="7"/>
    </row>
    <row r="2" spans="1:5" ht="18.5">
      <c r="A2" s="3"/>
      <c r="B2" s="7"/>
      <c r="C2" s="7"/>
      <c r="D2" s="7"/>
      <c r="E2" s="7"/>
    </row>
    <row r="3" spans="1:5">
      <c r="A3" s="1274"/>
      <c r="B3" s="1274"/>
      <c r="C3" s="14"/>
      <c r="D3" s="14"/>
      <c r="E3" s="14"/>
    </row>
    <row r="4" spans="1:5">
      <c r="A4" s="1274"/>
      <c r="B4" s="1274"/>
      <c r="C4" s="4"/>
      <c r="D4" s="83" t="s">
        <v>116</v>
      </c>
      <c r="E4" s="83" t="s">
        <v>117</v>
      </c>
    </row>
    <row r="5" spans="1:5">
      <c r="A5" s="1274"/>
      <c r="B5" s="1274"/>
      <c r="C5" s="4"/>
      <c r="D5" s="1225" t="s">
        <v>417</v>
      </c>
      <c r="E5" s="1225"/>
    </row>
    <row r="6" spans="1:5">
      <c r="A6" s="1274"/>
      <c r="B6" s="1274"/>
      <c r="C6" s="317"/>
      <c r="D6" s="1225"/>
      <c r="E6" s="1225"/>
    </row>
    <row r="7" spans="1:5" ht="38.5" customHeight="1">
      <c r="A7" s="1272" t="s">
        <v>2045</v>
      </c>
      <c r="B7" s="1272"/>
      <c r="C7" s="102"/>
      <c r="D7" s="310" t="s">
        <v>418</v>
      </c>
      <c r="E7" s="310" t="s">
        <v>419</v>
      </c>
    </row>
    <row r="8" spans="1:5">
      <c r="A8" s="405" t="s">
        <v>332</v>
      </c>
      <c r="B8" s="1273" t="s">
        <v>420</v>
      </c>
      <c r="C8" s="1273"/>
      <c r="D8" s="396">
        <v>5.384717E-2</v>
      </c>
      <c r="E8" s="396">
        <v>-1.9880970000000001E-2</v>
      </c>
    </row>
    <row r="9" spans="1:5" ht="14.15" customHeight="1">
      <c r="A9" s="405" t="s">
        <v>333</v>
      </c>
      <c r="B9" s="1273" t="s">
        <v>421</v>
      </c>
      <c r="C9" s="1273"/>
      <c r="D9" s="396">
        <v>33.44315829</v>
      </c>
      <c r="E9" s="396">
        <v>-32.314178920000003</v>
      </c>
    </row>
    <row r="10" spans="1:5" hidden="1">
      <c r="A10" s="405" t="s">
        <v>335</v>
      </c>
      <c r="B10" s="1270" t="s">
        <v>422</v>
      </c>
      <c r="C10" s="1270"/>
      <c r="D10" s="396"/>
      <c r="E10" s="396"/>
    </row>
    <row r="11" spans="1:5">
      <c r="A11" s="405" t="s">
        <v>337</v>
      </c>
      <c r="B11" s="1270" t="s">
        <v>423</v>
      </c>
      <c r="C11" s="1270"/>
      <c r="D11" s="396">
        <v>4.9368531600000001</v>
      </c>
      <c r="E11" s="396">
        <v>-4.4726044000000007</v>
      </c>
    </row>
    <row r="12" spans="1:5">
      <c r="A12" s="405" t="s">
        <v>339</v>
      </c>
      <c r="B12" s="1270" t="s">
        <v>424</v>
      </c>
      <c r="C12" s="1270"/>
      <c r="D12" s="396">
        <v>28.506305129999998</v>
      </c>
      <c r="E12" s="396">
        <v>-27.841574519999998</v>
      </c>
    </row>
    <row r="13" spans="1:5" hidden="1">
      <c r="A13" s="405" t="s">
        <v>341</v>
      </c>
      <c r="B13" s="1270" t="s">
        <v>425</v>
      </c>
      <c r="C13" s="1270"/>
      <c r="D13" s="396"/>
      <c r="E13" s="396"/>
    </row>
    <row r="14" spans="1:5" hidden="1">
      <c r="A14" s="405" t="s">
        <v>343</v>
      </c>
      <c r="B14" s="1270" t="s">
        <v>426</v>
      </c>
      <c r="C14" s="1270"/>
      <c r="D14" s="396"/>
      <c r="E14" s="396"/>
    </row>
    <row r="15" spans="1:5">
      <c r="A15" s="406" t="s">
        <v>345</v>
      </c>
      <c r="B15" s="1271" t="s">
        <v>154</v>
      </c>
      <c r="C15" s="1271"/>
      <c r="D15" s="864">
        <v>33.497005460000004</v>
      </c>
      <c r="E15" s="864">
        <v>-32.334059889999999</v>
      </c>
    </row>
    <row r="16" spans="1:5">
      <c r="A16" s="111"/>
      <c r="B16" s="315"/>
      <c r="C16" s="315"/>
      <c r="D16" s="119"/>
      <c r="E16" s="119"/>
    </row>
    <row r="17" spans="1:5">
      <c r="A17" s="7"/>
      <c r="B17" s="7"/>
      <c r="C17" s="7"/>
      <c r="D17" s="7"/>
      <c r="E17" s="7"/>
    </row>
    <row r="18" spans="1:5">
      <c r="A18" s="1274"/>
      <c r="B18" s="1274"/>
      <c r="C18" s="4"/>
      <c r="D18" s="83" t="s">
        <v>116</v>
      </c>
      <c r="E18" s="83" t="s">
        <v>117</v>
      </c>
    </row>
    <row r="19" spans="1:5">
      <c r="A19" s="1274"/>
      <c r="B19" s="1274"/>
      <c r="C19" s="4"/>
      <c r="D19" s="1225" t="s">
        <v>417</v>
      </c>
      <c r="E19" s="1225"/>
    </row>
    <row r="20" spans="1:5">
      <c r="A20" s="1274"/>
      <c r="B20" s="1274"/>
      <c r="C20" s="317"/>
      <c r="D20" s="1225"/>
      <c r="E20" s="1225"/>
    </row>
    <row r="21" spans="1:5" ht="36">
      <c r="A21" s="1272" t="s">
        <v>257</v>
      </c>
      <c r="B21" s="1272"/>
      <c r="C21" s="102"/>
      <c r="D21" s="310" t="s">
        <v>418</v>
      </c>
      <c r="E21" s="310" t="s">
        <v>419</v>
      </c>
    </row>
    <row r="22" spans="1:5">
      <c r="A22" s="405" t="s">
        <v>332</v>
      </c>
      <c r="B22" s="1273" t="s">
        <v>420</v>
      </c>
      <c r="C22" s="1273"/>
      <c r="D22" s="396">
        <v>5.384717E-2</v>
      </c>
      <c r="E22" s="396">
        <v>-1.9880979999999999E-2</v>
      </c>
    </row>
    <row r="23" spans="1:5">
      <c r="A23" s="405" t="s">
        <v>333</v>
      </c>
      <c r="B23" s="1273" t="s">
        <v>421</v>
      </c>
      <c r="C23" s="1273"/>
      <c r="D23" s="396">
        <v>27.791366409999998</v>
      </c>
      <c r="E23" s="396">
        <v>-26.127803100000001</v>
      </c>
    </row>
    <row r="24" spans="1:5" hidden="1">
      <c r="A24" s="405" t="s">
        <v>335</v>
      </c>
      <c r="B24" s="1270" t="s">
        <v>422</v>
      </c>
      <c r="C24" s="1270"/>
      <c r="D24" s="396"/>
      <c r="E24" s="396"/>
    </row>
    <row r="25" spans="1:5">
      <c r="A25" s="405" t="s">
        <v>337</v>
      </c>
      <c r="B25" s="1270" t="s">
        <v>423</v>
      </c>
      <c r="C25" s="1270"/>
      <c r="D25" s="396">
        <v>4.9677425999999993</v>
      </c>
      <c r="E25" s="396">
        <v>-4.4375245300000001</v>
      </c>
    </row>
    <row r="26" spans="1:5">
      <c r="A26" s="405" t="s">
        <v>339</v>
      </c>
      <c r="B26" s="1270" t="s">
        <v>424</v>
      </c>
      <c r="C26" s="1270"/>
      <c r="D26" s="396">
        <v>22.823623809999997</v>
      </c>
      <c r="E26" s="396">
        <v>-21.69027857</v>
      </c>
    </row>
    <row r="27" spans="1:5" hidden="1">
      <c r="A27" s="405" t="s">
        <v>341</v>
      </c>
      <c r="B27" s="1270" t="s">
        <v>425</v>
      </c>
      <c r="C27" s="1270"/>
      <c r="D27" s="396"/>
      <c r="E27" s="396"/>
    </row>
    <row r="28" spans="1:5" hidden="1">
      <c r="A28" s="405" t="s">
        <v>343</v>
      </c>
      <c r="B28" s="1270" t="s">
        <v>426</v>
      </c>
      <c r="C28" s="1270"/>
      <c r="D28" s="396"/>
      <c r="E28" s="396"/>
    </row>
    <row r="29" spans="1:5">
      <c r="A29" s="406" t="s">
        <v>345</v>
      </c>
      <c r="B29" s="1271" t="s">
        <v>154</v>
      </c>
      <c r="C29" s="1271"/>
      <c r="D29" s="864">
        <v>27.845213579999999</v>
      </c>
      <c r="E29" s="864">
        <v>-26.147684079999998</v>
      </c>
    </row>
    <row r="30" spans="1:5">
      <c r="A30" s="7"/>
      <c r="B30" s="7"/>
      <c r="C30" s="7"/>
      <c r="D30" s="7"/>
      <c r="E30" s="7"/>
    </row>
  </sheetData>
  <mergeCells count="27">
    <mergeCell ref="B13:C13"/>
    <mergeCell ref="A3:B3"/>
    <mergeCell ref="A4:B4"/>
    <mergeCell ref="A5:B5"/>
    <mergeCell ref="D5:E6"/>
    <mergeCell ref="A6:B6"/>
    <mergeCell ref="A7:B7"/>
    <mergeCell ref="B8:C8"/>
    <mergeCell ref="B9:C9"/>
    <mergeCell ref="B10:C10"/>
    <mergeCell ref="B11:C11"/>
    <mergeCell ref="B12:C12"/>
    <mergeCell ref="B14:C14"/>
    <mergeCell ref="B15:C15"/>
    <mergeCell ref="A18:B18"/>
    <mergeCell ref="A19:B19"/>
    <mergeCell ref="D19:E20"/>
    <mergeCell ref="A20:B20"/>
    <mergeCell ref="B27:C27"/>
    <mergeCell ref="B28:C28"/>
    <mergeCell ref="B29:C29"/>
    <mergeCell ref="A21:B21"/>
    <mergeCell ref="B22:C22"/>
    <mergeCell ref="B23:C23"/>
    <mergeCell ref="B24:C24"/>
    <mergeCell ref="B25:C25"/>
    <mergeCell ref="B26:C26"/>
  </mergeCells>
  <pageMargins left="0.70866141732283472" right="0.70866141732283472" top="0.74803149606299213" bottom="0.74803149606299213" header="0.31496062992125984" footer="0.31496062992125984"/>
  <pageSetup paperSize="9" scale="99" fitToHeight="0" orientation="portrait" r:id="rId1"/>
  <ignoredErrors>
    <ignoredError sqref="A8:A15 A22:A2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5FCEE-9BA6-419B-9024-85E68A287BCF}">
  <sheetPr codeName="Sheet22">
    <pageSetUpPr fitToPage="1"/>
  </sheetPr>
  <dimension ref="A1:N63"/>
  <sheetViews>
    <sheetView showGridLines="0" zoomScaleNormal="100" workbookViewId="0">
      <selection activeCell="O1" sqref="O1"/>
    </sheetView>
  </sheetViews>
  <sheetFormatPr defaultColWidth="8.58203125" defaultRowHeight="14.5"/>
  <cols>
    <col min="1" max="1" width="8.58203125" style="27"/>
    <col min="2" max="2" width="22.75" style="27" customWidth="1"/>
    <col min="3" max="6" width="8.58203125" style="27"/>
    <col min="7" max="7" width="10.08203125" style="27" customWidth="1"/>
    <col min="8" max="16384" width="8.58203125" style="27"/>
  </cols>
  <sheetData>
    <row r="1" spans="1:14" ht="18.5">
      <c r="A1" s="306" t="s">
        <v>2223</v>
      </c>
      <c r="B1" s="7"/>
      <c r="C1" s="7"/>
      <c r="D1" s="7"/>
      <c r="E1" s="7"/>
      <c r="F1" s="7"/>
      <c r="G1" s="7"/>
      <c r="H1" s="7"/>
      <c r="I1" s="48"/>
      <c r="J1" s="7"/>
      <c r="K1" s="7"/>
      <c r="L1" s="7"/>
      <c r="M1" s="7"/>
      <c r="N1" s="7"/>
    </row>
    <row r="2" spans="1:14" ht="15.5">
      <c r="A2" s="115"/>
      <c r="B2" s="116"/>
      <c r="C2" s="116"/>
      <c r="D2" s="116"/>
      <c r="E2" s="116"/>
      <c r="F2" s="116"/>
      <c r="G2" s="116"/>
      <c r="H2" s="116"/>
      <c r="I2" s="116"/>
      <c r="J2" s="116"/>
      <c r="K2" s="116"/>
      <c r="L2" s="116"/>
      <c r="M2" s="116"/>
      <c r="N2" s="116"/>
    </row>
    <row r="3" spans="1:14">
      <c r="A3" s="89"/>
      <c r="B3" s="89"/>
      <c r="C3" s="25" t="s">
        <v>116</v>
      </c>
      <c r="D3" s="25" t="s">
        <v>117</v>
      </c>
      <c r="E3" s="25" t="s">
        <v>118</v>
      </c>
      <c r="F3" s="25" t="s">
        <v>167</v>
      </c>
      <c r="G3" s="25" t="s">
        <v>168</v>
      </c>
      <c r="H3" s="25" t="s">
        <v>245</v>
      </c>
      <c r="I3" s="25" t="s">
        <v>246</v>
      </c>
      <c r="J3" s="25" t="s">
        <v>247</v>
      </c>
      <c r="K3" s="25" t="s">
        <v>248</v>
      </c>
      <c r="L3" s="25" t="s">
        <v>249</v>
      </c>
      <c r="M3" s="25" t="s">
        <v>250</v>
      </c>
      <c r="N3" s="25" t="s">
        <v>251</v>
      </c>
    </row>
    <row r="4" spans="1:14">
      <c r="A4" s="89"/>
      <c r="B4" s="89"/>
      <c r="C4" s="1225" t="s">
        <v>317</v>
      </c>
      <c r="D4" s="1225"/>
      <c r="E4" s="1225"/>
      <c r="F4" s="1225"/>
      <c r="G4" s="1225"/>
      <c r="H4" s="1225"/>
      <c r="I4" s="1225"/>
      <c r="J4" s="1225"/>
      <c r="K4" s="1225"/>
      <c r="L4" s="1225"/>
      <c r="M4" s="1225"/>
      <c r="N4" s="1225"/>
    </row>
    <row r="5" spans="1:14">
      <c r="A5" s="89"/>
      <c r="B5" s="89"/>
      <c r="C5" s="1250" t="s">
        <v>321</v>
      </c>
      <c r="D5" s="1275"/>
      <c r="E5" s="1275"/>
      <c r="F5" s="1248" t="s">
        <v>322</v>
      </c>
      <c r="G5" s="1263"/>
      <c r="H5" s="1263"/>
      <c r="I5" s="1263"/>
      <c r="J5" s="1263"/>
      <c r="K5" s="1263"/>
      <c r="L5" s="1263"/>
      <c r="M5" s="1263"/>
      <c r="N5" s="1249"/>
    </row>
    <row r="6" spans="1:14">
      <c r="A6" s="1268"/>
      <c r="B6" s="1268"/>
      <c r="C6" s="1259"/>
      <c r="D6" s="1225" t="s">
        <v>428</v>
      </c>
      <c r="E6" s="1225" t="s">
        <v>429</v>
      </c>
      <c r="F6" s="1260"/>
      <c r="G6" s="1225" t="s">
        <v>430</v>
      </c>
      <c r="H6" s="1225" t="s">
        <v>431</v>
      </c>
      <c r="I6" s="1225" t="s">
        <v>432</v>
      </c>
      <c r="J6" s="1225" t="s">
        <v>433</v>
      </c>
      <c r="K6" s="1225" t="s">
        <v>434</v>
      </c>
      <c r="L6" s="1225" t="s">
        <v>435</v>
      </c>
      <c r="M6" s="1225" t="s">
        <v>436</v>
      </c>
      <c r="N6" s="1225" t="s">
        <v>376</v>
      </c>
    </row>
    <row r="7" spans="1:14">
      <c r="A7" s="1268"/>
      <c r="B7" s="1268"/>
      <c r="C7" s="1259"/>
      <c r="D7" s="1225"/>
      <c r="E7" s="1225"/>
      <c r="F7" s="1225"/>
      <c r="G7" s="1225"/>
      <c r="H7" s="1225"/>
      <c r="I7" s="1225"/>
      <c r="J7" s="1225"/>
      <c r="K7" s="1225"/>
      <c r="L7" s="1225"/>
      <c r="M7" s="1225"/>
      <c r="N7" s="1225"/>
    </row>
    <row r="8" spans="1:14" ht="39" customHeight="1">
      <c r="A8" s="55" t="s">
        <v>2045</v>
      </c>
      <c r="B8" s="94"/>
      <c r="C8" s="1260"/>
      <c r="D8" s="1225"/>
      <c r="E8" s="1225"/>
      <c r="F8" s="1225"/>
      <c r="G8" s="1225"/>
      <c r="H8" s="1225"/>
      <c r="I8" s="1225"/>
      <c r="J8" s="1225"/>
      <c r="K8" s="1225"/>
      <c r="L8" s="1225"/>
      <c r="M8" s="1225"/>
      <c r="N8" s="1225"/>
    </row>
    <row r="9" spans="1:14" ht="24">
      <c r="A9" s="404" t="s">
        <v>330</v>
      </c>
      <c r="B9" s="373" t="s">
        <v>331</v>
      </c>
      <c r="C9" s="726">
        <v>19796.917303009999</v>
      </c>
      <c r="D9" s="726">
        <v>19796.917303009999</v>
      </c>
      <c r="E9" s="726" t="s">
        <v>105</v>
      </c>
      <c r="F9" s="726" t="s">
        <v>105</v>
      </c>
      <c r="G9" s="726" t="s">
        <v>105</v>
      </c>
      <c r="H9" s="726" t="s">
        <v>105</v>
      </c>
      <c r="I9" s="726" t="s">
        <v>105</v>
      </c>
      <c r="J9" s="726" t="s">
        <v>105</v>
      </c>
      <c r="K9" s="726" t="s">
        <v>105</v>
      </c>
      <c r="L9" s="726" t="s">
        <v>105</v>
      </c>
      <c r="M9" s="726" t="s">
        <v>105</v>
      </c>
      <c r="N9" s="726" t="s">
        <v>105</v>
      </c>
    </row>
    <row r="10" spans="1:14">
      <c r="A10" s="404" t="s">
        <v>332</v>
      </c>
      <c r="B10" s="373" t="s">
        <v>302</v>
      </c>
      <c r="C10" s="726">
        <v>96797.684554646432</v>
      </c>
      <c r="D10" s="726">
        <v>96703.438118086444</v>
      </c>
      <c r="E10" s="726">
        <v>94.246436560000006</v>
      </c>
      <c r="F10" s="726">
        <v>3186.4811153600103</v>
      </c>
      <c r="G10" s="726">
        <v>2600.4468271199798</v>
      </c>
      <c r="H10" s="726">
        <v>100.05899371</v>
      </c>
      <c r="I10" s="726">
        <v>118.44056585999999</v>
      </c>
      <c r="J10" s="726">
        <v>118.17695268999999</v>
      </c>
      <c r="K10" s="726">
        <v>157.01507093000001</v>
      </c>
      <c r="L10" s="726">
        <v>54.163962189999999</v>
      </c>
      <c r="M10" s="726">
        <v>38.17874286</v>
      </c>
      <c r="N10" s="726">
        <v>3066.9368613300098</v>
      </c>
    </row>
    <row r="11" spans="1:14" hidden="1">
      <c r="A11" s="405" t="s">
        <v>333</v>
      </c>
      <c r="B11" s="359" t="s">
        <v>334</v>
      </c>
      <c r="C11" s="396">
        <v>592.82654996000008</v>
      </c>
      <c r="D11" s="396">
        <v>592.82654996000008</v>
      </c>
      <c r="E11" s="396" t="s">
        <v>105</v>
      </c>
      <c r="F11" s="396" t="s">
        <v>105</v>
      </c>
      <c r="G11" s="396" t="s">
        <v>105</v>
      </c>
      <c r="H11" s="396" t="s">
        <v>105</v>
      </c>
      <c r="I11" s="396" t="s">
        <v>105</v>
      </c>
      <c r="J11" s="396" t="s">
        <v>105</v>
      </c>
      <c r="K11" s="396" t="s">
        <v>105</v>
      </c>
      <c r="L11" s="396" t="s">
        <v>105</v>
      </c>
      <c r="M11" s="396" t="s">
        <v>105</v>
      </c>
      <c r="N11" s="396" t="s">
        <v>105</v>
      </c>
    </row>
    <row r="12" spans="1:14">
      <c r="A12" s="405" t="s">
        <v>335</v>
      </c>
      <c r="B12" s="359" t="s">
        <v>336</v>
      </c>
      <c r="C12" s="396">
        <v>1924.9697819466101</v>
      </c>
      <c r="D12" s="396">
        <v>1924.9697819466101</v>
      </c>
      <c r="E12" s="396" t="s">
        <v>105</v>
      </c>
      <c r="F12" s="396">
        <v>0.33502388999999999</v>
      </c>
      <c r="G12" s="396">
        <v>0.33502388999999999</v>
      </c>
      <c r="H12" s="396" t="s">
        <v>105</v>
      </c>
      <c r="I12" s="396" t="s">
        <v>105</v>
      </c>
      <c r="J12" s="396" t="s">
        <v>105</v>
      </c>
      <c r="K12" s="396" t="s">
        <v>105</v>
      </c>
      <c r="L12" s="396" t="s">
        <v>105</v>
      </c>
      <c r="M12" s="396" t="s">
        <v>105</v>
      </c>
      <c r="N12" s="396" t="s">
        <v>105</v>
      </c>
    </row>
    <row r="13" spans="1:14">
      <c r="A13" s="405" t="s">
        <v>337</v>
      </c>
      <c r="B13" s="359" t="s">
        <v>338</v>
      </c>
      <c r="C13" s="396">
        <v>77.016121818542203</v>
      </c>
      <c r="D13" s="396">
        <v>77.016121818542203</v>
      </c>
      <c r="E13" s="396" t="s">
        <v>105</v>
      </c>
      <c r="F13" s="396" t="s">
        <v>105</v>
      </c>
      <c r="G13" s="396" t="s">
        <v>105</v>
      </c>
      <c r="H13" s="396" t="s">
        <v>105</v>
      </c>
      <c r="I13" s="396" t="s">
        <v>105</v>
      </c>
      <c r="J13" s="396" t="s">
        <v>105</v>
      </c>
      <c r="K13" s="396" t="s">
        <v>105</v>
      </c>
      <c r="L13" s="396" t="s">
        <v>105</v>
      </c>
      <c r="M13" s="396" t="s">
        <v>105</v>
      </c>
      <c r="N13" s="396" t="s">
        <v>105</v>
      </c>
    </row>
    <row r="14" spans="1:14">
      <c r="A14" s="405" t="s">
        <v>339</v>
      </c>
      <c r="B14" s="359" t="s">
        <v>340</v>
      </c>
      <c r="C14" s="396">
        <v>2519.2864979983005</v>
      </c>
      <c r="D14" s="396">
        <v>2519.2864979983005</v>
      </c>
      <c r="E14" s="396" t="s">
        <v>105</v>
      </c>
      <c r="F14" s="396">
        <v>7.8486602699999999</v>
      </c>
      <c r="G14" s="396">
        <v>5.5483245599999993</v>
      </c>
      <c r="H14" s="396">
        <v>0.34578709999999996</v>
      </c>
      <c r="I14" s="396">
        <v>1.6511062700000001</v>
      </c>
      <c r="J14" s="396" t="s">
        <v>105</v>
      </c>
      <c r="K14" s="396">
        <v>3.8308499999999998E-3</v>
      </c>
      <c r="L14" s="396">
        <v>0.26273763999999999</v>
      </c>
      <c r="M14" s="396">
        <v>3.687385E-2</v>
      </c>
      <c r="N14" s="396">
        <v>7.8088029500000005</v>
      </c>
    </row>
    <row r="15" spans="1:14">
      <c r="A15" s="405" t="s">
        <v>341</v>
      </c>
      <c r="B15" s="359" t="s">
        <v>342</v>
      </c>
      <c r="C15" s="396">
        <v>37821.584253400004</v>
      </c>
      <c r="D15" s="396">
        <v>37802.594204190005</v>
      </c>
      <c r="E15" s="396">
        <v>18.990049210000002</v>
      </c>
      <c r="F15" s="396">
        <v>1142.0097005100099</v>
      </c>
      <c r="G15" s="396">
        <v>953.02923420999798</v>
      </c>
      <c r="H15" s="396">
        <v>32.512674130000001</v>
      </c>
      <c r="I15" s="396">
        <v>32.114519469999998</v>
      </c>
      <c r="J15" s="396">
        <v>35.146641480000099</v>
      </c>
      <c r="K15" s="396">
        <v>54.764711259999999</v>
      </c>
      <c r="L15" s="396">
        <v>17.231421649999998</v>
      </c>
      <c r="M15" s="396">
        <v>17.210498309999998</v>
      </c>
      <c r="N15" s="396">
        <v>1125.53652169001</v>
      </c>
    </row>
    <row r="16" spans="1:14">
      <c r="A16" s="405" t="s">
        <v>343</v>
      </c>
      <c r="B16" s="359" t="s">
        <v>437</v>
      </c>
      <c r="C16" s="396">
        <v>17399.103951514</v>
      </c>
      <c r="D16" s="396">
        <v>17382.053466813999</v>
      </c>
      <c r="E16" s="396">
        <v>17.050484699999998</v>
      </c>
      <c r="F16" s="396">
        <v>818.59361346999503</v>
      </c>
      <c r="G16" s="396">
        <v>648.57643341999903</v>
      </c>
      <c r="H16" s="396">
        <v>32.371549960000003</v>
      </c>
      <c r="I16" s="396">
        <v>30.638064889999999</v>
      </c>
      <c r="J16" s="396">
        <v>34.001777529999998</v>
      </c>
      <c r="K16" s="396">
        <v>49.588963509999999</v>
      </c>
      <c r="L16" s="396">
        <v>14.139276499999999</v>
      </c>
      <c r="M16" s="396">
        <v>9.2775476599999998</v>
      </c>
      <c r="N16" s="396">
        <v>813.88478035999503</v>
      </c>
    </row>
    <row r="17" spans="1:14">
      <c r="A17" s="405" t="s">
        <v>345</v>
      </c>
      <c r="B17" s="359" t="s">
        <v>346</v>
      </c>
      <c r="C17" s="396">
        <v>53862.001349518701</v>
      </c>
      <c r="D17" s="396">
        <v>53786.744962168603</v>
      </c>
      <c r="E17" s="396">
        <v>75.256387349999997</v>
      </c>
      <c r="F17" s="396">
        <v>2036.28773069</v>
      </c>
      <c r="G17" s="396">
        <v>1641.5342444599801</v>
      </c>
      <c r="H17" s="396">
        <v>67.200532479999708</v>
      </c>
      <c r="I17" s="396">
        <v>84.674940120000002</v>
      </c>
      <c r="J17" s="396">
        <v>83.030311209999795</v>
      </c>
      <c r="K17" s="396">
        <v>102.24652881999999</v>
      </c>
      <c r="L17" s="396">
        <v>36.669802900000001</v>
      </c>
      <c r="M17" s="396">
        <v>20.931370699999999</v>
      </c>
      <c r="N17" s="396">
        <v>1933.5915366900001</v>
      </c>
    </row>
    <row r="18" spans="1:14">
      <c r="A18" s="404" t="s">
        <v>347</v>
      </c>
      <c r="B18" s="373" t="s">
        <v>316</v>
      </c>
      <c r="C18" s="726">
        <v>12285.798997790002</v>
      </c>
      <c r="D18" s="726">
        <v>12285.798997790002</v>
      </c>
      <c r="E18" s="726" t="s">
        <v>105</v>
      </c>
      <c r="F18" s="726">
        <v>3.1457996724999999</v>
      </c>
      <c r="G18" s="726">
        <v>3.1457996724999999</v>
      </c>
      <c r="H18" s="726" t="s">
        <v>105</v>
      </c>
      <c r="I18" s="726" t="s">
        <v>105</v>
      </c>
      <c r="J18" s="726" t="s">
        <v>105</v>
      </c>
      <c r="K18" s="726" t="s">
        <v>105</v>
      </c>
      <c r="L18" s="726" t="s">
        <v>105</v>
      </c>
      <c r="M18" s="726" t="s">
        <v>105</v>
      </c>
      <c r="N18" s="726">
        <v>3.1457996724999999</v>
      </c>
    </row>
    <row r="19" spans="1:14" hidden="1">
      <c r="A19" s="405" t="s">
        <v>348</v>
      </c>
      <c r="B19" s="359" t="s">
        <v>334</v>
      </c>
      <c r="C19" s="396" t="s">
        <v>105</v>
      </c>
      <c r="D19" s="396" t="s">
        <v>105</v>
      </c>
      <c r="E19" s="396" t="s">
        <v>105</v>
      </c>
      <c r="F19" s="396" t="s">
        <v>105</v>
      </c>
      <c r="G19" s="396" t="s">
        <v>105</v>
      </c>
      <c r="H19" s="396" t="s">
        <v>105</v>
      </c>
      <c r="I19" s="396" t="s">
        <v>105</v>
      </c>
      <c r="J19" s="396" t="s">
        <v>105</v>
      </c>
      <c r="K19" s="396" t="s">
        <v>105</v>
      </c>
      <c r="L19" s="396" t="s">
        <v>105</v>
      </c>
      <c r="M19" s="396" t="s">
        <v>105</v>
      </c>
      <c r="N19" s="396" t="s">
        <v>105</v>
      </c>
    </row>
    <row r="20" spans="1:14">
      <c r="A20" s="405" t="s">
        <v>349</v>
      </c>
      <c r="B20" s="359" t="s">
        <v>336</v>
      </c>
      <c r="C20" s="396">
        <v>3418.1483593388807</v>
      </c>
      <c r="D20" s="396">
        <v>3418.1483593388807</v>
      </c>
      <c r="E20" s="396" t="s">
        <v>105</v>
      </c>
      <c r="F20" s="396" t="s">
        <v>105</v>
      </c>
      <c r="G20" s="396" t="s">
        <v>105</v>
      </c>
      <c r="H20" s="396" t="s">
        <v>105</v>
      </c>
      <c r="I20" s="396" t="s">
        <v>105</v>
      </c>
      <c r="J20" s="396" t="s">
        <v>105</v>
      </c>
      <c r="K20" s="396" t="s">
        <v>105</v>
      </c>
      <c r="L20" s="396" t="s">
        <v>105</v>
      </c>
      <c r="M20" s="396" t="s">
        <v>105</v>
      </c>
      <c r="N20" s="396" t="s">
        <v>105</v>
      </c>
    </row>
    <row r="21" spans="1:14">
      <c r="A21" s="405" t="s">
        <v>350</v>
      </c>
      <c r="B21" s="359" t="s">
        <v>338</v>
      </c>
      <c r="C21" s="396">
        <v>7798.3247919246896</v>
      </c>
      <c r="D21" s="396">
        <v>7798.3247919246896</v>
      </c>
      <c r="E21" s="396" t="s">
        <v>105</v>
      </c>
      <c r="F21" s="396" t="s">
        <v>105</v>
      </c>
      <c r="G21" s="396" t="s">
        <v>105</v>
      </c>
      <c r="H21" s="396" t="s">
        <v>105</v>
      </c>
      <c r="I21" s="396" t="s">
        <v>105</v>
      </c>
      <c r="J21" s="396" t="s">
        <v>105</v>
      </c>
      <c r="K21" s="396" t="s">
        <v>105</v>
      </c>
      <c r="L21" s="396" t="s">
        <v>105</v>
      </c>
      <c r="M21" s="396" t="s">
        <v>105</v>
      </c>
      <c r="N21" s="396" t="s">
        <v>105</v>
      </c>
    </row>
    <row r="22" spans="1:14">
      <c r="A22" s="405" t="s">
        <v>351</v>
      </c>
      <c r="B22" s="359" t="s">
        <v>340</v>
      </c>
      <c r="C22" s="396">
        <v>185.13794676021999</v>
      </c>
      <c r="D22" s="396">
        <v>185.13794676021999</v>
      </c>
      <c r="E22" s="396" t="s">
        <v>105</v>
      </c>
      <c r="F22" s="396" t="s">
        <v>105</v>
      </c>
      <c r="G22" s="396" t="s">
        <v>105</v>
      </c>
      <c r="H22" s="396" t="s">
        <v>105</v>
      </c>
      <c r="I22" s="396" t="s">
        <v>105</v>
      </c>
      <c r="J22" s="396" t="s">
        <v>105</v>
      </c>
      <c r="K22" s="396" t="s">
        <v>105</v>
      </c>
      <c r="L22" s="396" t="s">
        <v>105</v>
      </c>
      <c r="M22" s="396" t="s">
        <v>105</v>
      </c>
      <c r="N22" s="396" t="s">
        <v>105</v>
      </c>
    </row>
    <row r="23" spans="1:14">
      <c r="A23" s="405" t="s">
        <v>352</v>
      </c>
      <c r="B23" s="359" t="s">
        <v>342</v>
      </c>
      <c r="C23" s="396">
        <v>884.18789977789993</v>
      </c>
      <c r="D23" s="396">
        <v>884.18789977789993</v>
      </c>
      <c r="E23" s="396" t="s">
        <v>105</v>
      </c>
      <c r="F23" s="396">
        <v>3.1457996724999999</v>
      </c>
      <c r="G23" s="396">
        <v>3.1457996724999999</v>
      </c>
      <c r="H23" s="396" t="s">
        <v>105</v>
      </c>
      <c r="I23" s="396" t="s">
        <v>105</v>
      </c>
      <c r="J23" s="396" t="s">
        <v>105</v>
      </c>
      <c r="K23" s="396" t="s">
        <v>105</v>
      </c>
      <c r="L23" s="396" t="s">
        <v>105</v>
      </c>
      <c r="M23" s="396" t="s">
        <v>105</v>
      </c>
      <c r="N23" s="396">
        <v>3.1457996724999999</v>
      </c>
    </row>
    <row r="24" spans="1:14">
      <c r="A24" s="404" t="s">
        <v>353</v>
      </c>
      <c r="B24" s="373" t="s">
        <v>288</v>
      </c>
      <c r="C24" s="726">
        <v>26988.743097160001</v>
      </c>
      <c r="D24" s="726" t="s">
        <v>105</v>
      </c>
      <c r="E24" s="726" t="s">
        <v>105</v>
      </c>
      <c r="F24" s="726">
        <v>248.43476178</v>
      </c>
      <c r="G24" s="726" t="s">
        <v>105</v>
      </c>
      <c r="H24" s="726" t="s">
        <v>105</v>
      </c>
      <c r="I24" s="726" t="s">
        <v>105</v>
      </c>
      <c r="J24" s="726" t="s">
        <v>105</v>
      </c>
      <c r="K24" s="726" t="s">
        <v>105</v>
      </c>
      <c r="L24" s="726" t="s">
        <v>105</v>
      </c>
      <c r="M24" s="726" t="s">
        <v>105</v>
      </c>
      <c r="N24" s="726">
        <v>241.76341330000002</v>
      </c>
    </row>
    <row r="25" spans="1:14" hidden="1">
      <c r="A25" s="405" t="s">
        <v>354</v>
      </c>
      <c r="B25" s="359" t="s">
        <v>334</v>
      </c>
      <c r="C25" s="396" t="s">
        <v>105</v>
      </c>
      <c r="D25" s="396" t="s">
        <v>105</v>
      </c>
      <c r="E25" s="396" t="s">
        <v>105</v>
      </c>
      <c r="F25" s="396" t="s">
        <v>105</v>
      </c>
      <c r="G25" s="396" t="s">
        <v>105</v>
      </c>
      <c r="H25" s="396" t="s">
        <v>105</v>
      </c>
      <c r="I25" s="396" t="s">
        <v>105</v>
      </c>
      <c r="J25" s="396" t="s">
        <v>105</v>
      </c>
      <c r="K25" s="396" t="s">
        <v>105</v>
      </c>
      <c r="L25" s="396" t="s">
        <v>105</v>
      </c>
      <c r="M25" s="396" t="s">
        <v>105</v>
      </c>
      <c r="N25" s="396" t="s">
        <v>105</v>
      </c>
    </row>
    <row r="26" spans="1:14">
      <c r="A26" s="405" t="s">
        <v>355</v>
      </c>
      <c r="B26" s="359" t="s">
        <v>336</v>
      </c>
      <c r="C26" s="396">
        <v>1742.6207891200002</v>
      </c>
      <c r="D26" s="396" t="s">
        <v>105</v>
      </c>
      <c r="E26" s="396" t="s">
        <v>105</v>
      </c>
      <c r="F26" s="396">
        <v>0.16497610999999998</v>
      </c>
      <c r="G26" s="396" t="s">
        <v>105</v>
      </c>
      <c r="H26" s="396" t="s">
        <v>105</v>
      </c>
      <c r="I26" s="396" t="s">
        <v>105</v>
      </c>
      <c r="J26" s="396" t="s">
        <v>105</v>
      </c>
      <c r="K26" s="396" t="s">
        <v>105</v>
      </c>
      <c r="L26" s="396" t="s">
        <v>105</v>
      </c>
      <c r="M26" s="396" t="s">
        <v>105</v>
      </c>
      <c r="N26" s="396" t="s">
        <v>105</v>
      </c>
    </row>
    <row r="27" spans="1:14">
      <c r="A27" s="405" t="s">
        <v>356</v>
      </c>
      <c r="B27" s="359" t="s">
        <v>338</v>
      </c>
      <c r="C27" s="396">
        <v>1078.1525801600001</v>
      </c>
      <c r="D27" s="396" t="s">
        <v>105</v>
      </c>
      <c r="E27" s="396" t="s">
        <v>105</v>
      </c>
      <c r="F27" s="396" t="s">
        <v>105</v>
      </c>
      <c r="G27" s="396" t="s">
        <v>105</v>
      </c>
      <c r="H27" s="396" t="s">
        <v>105</v>
      </c>
      <c r="I27" s="396" t="s">
        <v>105</v>
      </c>
      <c r="J27" s="396" t="s">
        <v>105</v>
      </c>
      <c r="K27" s="396" t="s">
        <v>105</v>
      </c>
      <c r="L27" s="396" t="s">
        <v>105</v>
      </c>
      <c r="M27" s="396" t="s">
        <v>105</v>
      </c>
      <c r="N27" s="396" t="s">
        <v>105</v>
      </c>
    </row>
    <row r="28" spans="1:14">
      <c r="A28" s="405" t="s">
        <v>357</v>
      </c>
      <c r="B28" s="359" t="s">
        <v>340</v>
      </c>
      <c r="C28" s="396">
        <v>891.8842559200001</v>
      </c>
      <c r="D28" s="396" t="s">
        <v>105</v>
      </c>
      <c r="E28" s="396" t="s">
        <v>105</v>
      </c>
      <c r="F28" s="396">
        <v>1.5</v>
      </c>
      <c r="G28" s="396" t="s">
        <v>105</v>
      </c>
      <c r="H28" s="396" t="s">
        <v>105</v>
      </c>
      <c r="I28" s="396" t="s">
        <v>105</v>
      </c>
      <c r="J28" s="396" t="s">
        <v>105</v>
      </c>
      <c r="K28" s="396" t="s">
        <v>105</v>
      </c>
      <c r="L28" s="396" t="s">
        <v>105</v>
      </c>
      <c r="M28" s="396" t="s">
        <v>105</v>
      </c>
      <c r="N28" s="396">
        <v>1.5</v>
      </c>
    </row>
    <row r="29" spans="1:14">
      <c r="A29" s="405" t="s">
        <v>358</v>
      </c>
      <c r="B29" s="359" t="s">
        <v>342</v>
      </c>
      <c r="C29" s="396">
        <v>16745.381773839999</v>
      </c>
      <c r="D29" s="396" t="s">
        <v>105</v>
      </c>
      <c r="E29" s="396" t="s">
        <v>105</v>
      </c>
      <c r="F29" s="396">
        <v>219.02796378000002</v>
      </c>
      <c r="G29" s="396" t="s">
        <v>105</v>
      </c>
      <c r="H29" s="396" t="s">
        <v>105</v>
      </c>
      <c r="I29" s="396" t="s">
        <v>105</v>
      </c>
      <c r="J29" s="396" t="s">
        <v>105</v>
      </c>
      <c r="K29" s="396" t="s">
        <v>105</v>
      </c>
      <c r="L29" s="396" t="s">
        <v>105</v>
      </c>
      <c r="M29" s="396" t="s">
        <v>105</v>
      </c>
      <c r="N29" s="396">
        <v>213.48914321999999</v>
      </c>
    </row>
    <row r="30" spans="1:14">
      <c r="A30" s="405" t="s">
        <v>359</v>
      </c>
      <c r="B30" s="359" t="s">
        <v>346</v>
      </c>
      <c r="C30" s="396">
        <v>6530.7036981210003</v>
      </c>
      <c r="D30" s="396" t="s">
        <v>105</v>
      </c>
      <c r="E30" s="396" t="s">
        <v>105</v>
      </c>
      <c r="F30" s="396">
        <v>27.7418218900001</v>
      </c>
      <c r="G30" s="396" t="s">
        <v>105</v>
      </c>
      <c r="H30" s="396" t="s">
        <v>105</v>
      </c>
      <c r="I30" s="396" t="s">
        <v>105</v>
      </c>
      <c r="J30" s="396" t="s">
        <v>105</v>
      </c>
      <c r="K30" s="396" t="s">
        <v>105</v>
      </c>
      <c r="L30" s="396" t="s">
        <v>105</v>
      </c>
      <c r="M30" s="396" t="s">
        <v>105</v>
      </c>
      <c r="N30" s="396">
        <v>26.774270080000104</v>
      </c>
    </row>
    <row r="31" spans="1:14">
      <c r="A31" s="406" t="s">
        <v>360</v>
      </c>
      <c r="B31" s="407" t="s">
        <v>154</v>
      </c>
      <c r="C31" s="864">
        <v>155869.14395260645</v>
      </c>
      <c r="D31" s="864">
        <v>128786.15441888645</v>
      </c>
      <c r="E31" s="864">
        <v>94.246436560000006</v>
      </c>
      <c r="F31" s="864">
        <v>3438.0616768125105</v>
      </c>
      <c r="G31" s="864">
        <v>2603.5926267924801</v>
      </c>
      <c r="H31" s="864">
        <v>100.05899371</v>
      </c>
      <c r="I31" s="864">
        <v>118.44056585999999</v>
      </c>
      <c r="J31" s="864">
        <v>118.17695268999999</v>
      </c>
      <c r="K31" s="864">
        <v>157.01507093000001</v>
      </c>
      <c r="L31" s="864">
        <v>54.163962189999999</v>
      </c>
      <c r="M31" s="864">
        <v>38.17874286</v>
      </c>
      <c r="N31" s="864">
        <v>3311.8460743025103</v>
      </c>
    </row>
    <row r="32" spans="1:14">
      <c r="A32" s="990"/>
      <c r="B32" s="991"/>
      <c r="C32" s="992"/>
      <c r="D32" s="992"/>
      <c r="E32" s="992"/>
      <c r="F32" s="992"/>
      <c r="G32" s="992"/>
      <c r="H32" s="992"/>
      <c r="I32" s="992"/>
      <c r="J32" s="992"/>
      <c r="K32" s="992"/>
      <c r="L32" s="992"/>
      <c r="M32" s="992"/>
      <c r="N32" s="992"/>
    </row>
    <row r="33" spans="1:14">
      <c r="A33" s="993"/>
      <c r="B33" s="975"/>
      <c r="C33" s="994"/>
      <c r="D33" s="994"/>
      <c r="E33" s="994"/>
      <c r="F33" s="994"/>
      <c r="G33" s="994"/>
      <c r="H33" s="994"/>
      <c r="I33" s="994"/>
      <c r="J33" s="994"/>
      <c r="K33" s="994"/>
      <c r="L33" s="994"/>
      <c r="M33" s="994"/>
      <c r="N33" s="994"/>
    </row>
    <row r="34" spans="1:14">
      <c r="A34" s="89"/>
      <c r="B34" s="89"/>
      <c r="C34" s="25" t="s">
        <v>116</v>
      </c>
      <c r="D34" s="25" t="s">
        <v>117</v>
      </c>
      <c r="E34" s="25" t="s">
        <v>118</v>
      </c>
      <c r="F34" s="25" t="s">
        <v>167</v>
      </c>
      <c r="G34" s="25" t="s">
        <v>168</v>
      </c>
      <c r="H34" s="25" t="s">
        <v>245</v>
      </c>
      <c r="I34" s="25" t="s">
        <v>246</v>
      </c>
      <c r="J34" s="25" t="s">
        <v>247</v>
      </c>
      <c r="K34" s="25" t="s">
        <v>248</v>
      </c>
      <c r="L34" s="25" t="s">
        <v>249</v>
      </c>
      <c r="M34" s="25" t="s">
        <v>250</v>
      </c>
      <c r="N34" s="25" t="s">
        <v>251</v>
      </c>
    </row>
    <row r="35" spans="1:14">
      <c r="A35" s="89"/>
      <c r="B35" s="89"/>
      <c r="C35" s="1225" t="s">
        <v>317</v>
      </c>
      <c r="D35" s="1225"/>
      <c r="E35" s="1225"/>
      <c r="F35" s="1225"/>
      <c r="G35" s="1225"/>
      <c r="H35" s="1225"/>
      <c r="I35" s="1225"/>
      <c r="J35" s="1225"/>
      <c r="K35" s="1225"/>
      <c r="L35" s="1225"/>
      <c r="M35" s="1225"/>
      <c r="N35" s="1225"/>
    </row>
    <row r="36" spans="1:14" ht="22.5" customHeight="1">
      <c r="A36" s="89"/>
      <c r="B36" s="89"/>
      <c r="C36" s="1250" t="s">
        <v>321</v>
      </c>
      <c r="D36" s="1275"/>
      <c r="E36" s="1275"/>
      <c r="F36" s="1248" t="s">
        <v>322</v>
      </c>
      <c r="G36" s="1263"/>
      <c r="H36" s="1263"/>
      <c r="I36" s="1263"/>
      <c r="J36" s="1263"/>
      <c r="K36" s="1263"/>
      <c r="L36" s="1263"/>
      <c r="M36" s="1263"/>
      <c r="N36" s="1249"/>
    </row>
    <row r="37" spans="1:14">
      <c r="A37" s="1268"/>
      <c r="B37" s="1268"/>
      <c r="C37" s="1259"/>
      <c r="D37" s="1225" t="s">
        <v>428</v>
      </c>
      <c r="E37" s="1225" t="s">
        <v>429</v>
      </c>
      <c r="F37" s="1260"/>
      <c r="G37" s="1225" t="s">
        <v>430</v>
      </c>
      <c r="H37" s="1225" t="s">
        <v>431</v>
      </c>
      <c r="I37" s="1225" t="s">
        <v>432</v>
      </c>
      <c r="J37" s="1225" t="s">
        <v>433</v>
      </c>
      <c r="K37" s="1225" t="s">
        <v>434</v>
      </c>
      <c r="L37" s="1225" t="s">
        <v>435</v>
      </c>
      <c r="M37" s="1225" t="s">
        <v>436</v>
      </c>
      <c r="N37" s="1225" t="s">
        <v>376</v>
      </c>
    </row>
    <row r="38" spans="1:14">
      <c r="A38" s="1268"/>
      <c r="B38" s="1268"/>
      <c r="C38" s="1259"/>
      <c r="D38" s="1225"/>
      <c r="E38" s="1225"/>
      <c r="F38" s="1225"/>
      <c r="G38" s="1225"/>
      <c r="H38" s="1225"/>
      <c r="I38" s="1225"/>
      <c r="J38" s="1225"/>
      <c r="K38" s="1225"/>
      <c r="L38" s="1225"/>
      <c r="M38" s="1225"/>
      <c r="N38" s="1225"/>
    </row>
    <row r="39" spans="1:14" ht="35.5" customHeight="1">
      <c r="A39" s="55" t="s">
        <v>257</v>
      </c>
      <c r="B39" s="94"/>
      <c r="C39" s="1260"/>
      <c r="D39" s="1225"/>
      <c r="E39" s="1225"/>
      <c r="F39" s="1225"/>
      <c r="G39" s="1225"/>
      <c r="H39" s="1225"/>
      <c r="I39" s="1225"/>
      <c r="J39" s="1225"/>
      <c r="K39" s="1225"/>
      <c r="L39" s="1225"/>
      <c r="M39" s="1225"/>
      <c r="N39" s="1225"/>
    </row>
    <row r="40" spans="1:14" ht="24">
      <c r="A40" s="404" t="s">
        <v>330</v>
      </c>
      <c r="B40" s="373" t="s">
        <v>331</v>
      </c>
      <c r="C40" s="726">
        <v>35467.69347477</v>
      </c>
      <c r="D40" s="726">
        <v>35467.69347477</v>
      </c>
      <c r="E40" s="726" t="s">
        <v>105</v>
      </c>
      <c r="F40" s="726" t="s">
        <v>105</v>
      </c>
      <c r="G40" s="726" t="s">
        <v>105</v>
      </c>
      <c r="H40" s="726" t="s">
        <v>105</v>
      </c>
      <c r="I40" s="726" t="s">
        <v>105</v>
      </c>
      <c r="J40" s="726" t="s">
        <v>105</v>
      </c>
      <c r="K40" s="726" t="s">
        <v>105</v>
      </c>
      <c r="L40" s="726" t="s">
        <v>105</v>
      </c>
      <c r="M40" s="726" t="s">
        <v>105</v>
      </c>
      <c r="N40" s="726" t="s">
        <v>105</v>
      </c>
    </row>
    <row r="41" spans="1:14">
      <c r="A41" s="404" t="s">
        <v>332</v>
      </c>
      <c r="B41" s="373" t="s">
        <v>302</v>
      </c>
      <c r="C41" s="726">
        <v>97349.18920090457</v>
      </c>
      <c r="D41" s="726">
        <v>97273.169687689529</v>
      </c>
      <c r="E41" s="726">
        <v>76.019513210000071</v>
      </c>
      <c r="F41" s="726">
        <v>2572.6531883099942</v>
      </c>
      <c r="G41" s="726">
        <v>2053.4613854599929</v>
      </c>
      <c r="H41" s="726">
        <v>67.587359459999888</v>
      </c>
      <c r="I41" s="726">
        <v>81.335850279999846</v>
      </c>
      <c r="J41" s="726">
        <v>117.37366820000005</v>
      </c>
      <c r="K41" s="726">
        <v>145.79714066999995</v>
      </c>
      <c r="L41" s="726">
        <v>46.088384790000021</v>
      </c>
      <c r="M41" s="726">
        <v>61.009399450000004</v>
      </c>
      <c r="N41" s="726">
        <v>2430.2398153299969</v>
      </c>
    </row>
    <row r="42" spans="1:14">
      <c r="A42" s="405" t="s">
        <v>333</v>
      </c>
      <c r="B42" s="359" t="s">
        <v>334</v>
      </c>
      <c r="C42" s="396" t="s">
        <v>105</v>
      </c>
      <c r="D42" s="396" t="s">
        <v>105</v>
      </c>
      <c r="E42" s="396" t="s">
        <v>105</v>
      </c>
      <c r="F42" s="396" t="s">
        <v>105</v>
      </c>
      <c r="G42" s="396" t="s">
        <v>105</v>
      </c>
      <c r="H42" s="396" t="s">
        <v>105</v>
      </c>
      <c r="I42" s="396" t="s">
        <v>105</v>
      </c>
      <c r="J42" s="396" t="s">
        <v>105</v>
      </c>
      <c r="K42" s="396" t="s">
        <v>105</v>
      </c>
      <c r="L42" s="396" t="s">
        <v>105</v>
      </c>
      <c r="M42" s="396" t="s">
        <v>105</v>
      </c>
      <c r="N42" s="396" t="s">
        <v>105</v>
      </c>
    </row>
    <row r="43" spans="1:14">
      <c r="A43" s="405" t="s">
        <v>335</v>
      </c>
      <c r="B43" s="359" t="s">
        <v>336</v>
      </c>
      <c r="C43" s="396">
        <v>1702.2527910885294</v>
      </c>
      <c r="D43" s="396">
        <v>1702.2402934985294</v>
      </c>
      <c r="E43" s="396">
        <v>1.2497589999999999E-2</v>
      </c>
      <c r="F43" s="396">
        <v>0.15030736000000003</v>
      </c>
      <c r="G43" s="396">
        <v>0.15030736000000003</v>
      </c>
      <c r="H43" s="396" t="s">
        <v>105</v>
      </c>
      <c r="I43" s="396" t="s">
        <v>105</v>
      </c>
      <c r="J43" s="396" t="s">
        <v>105</v>
      </c>
      <c r="K43" s="396" t="s">
        <v>105</v>
      </c>
      <c r="L43" s="396" t="s">
        <v>105</v>
      </c>
      <c r="M43" s="396" t="s">
        <v>105</v>
      </c>
      <c r="N43" s="396" t="s">
        <v>105</v>
      </c>
    </row>
    <row r="44" spans="1:14">
      <c r="A44" s="405" t="s">
        <v>337</v>
      </c>
      <c r="B44" s="359" t="s">
        <v>338</v>
      </c>
      <c r="C44" s="396">
        <v>119.622773</v>
      </c>
      <c r="D44" s="396">
        <v>119.622773</v>
      </c>
      <c r="E44" s="396" t="s">
        <v>105</v>
      </c>
      <c r="F44" s="396" t="s">
        <v>105</v>
      </c>
      <c r="G44" s="396" t="s">
        <v>105</v>
      </c>
      <c r="H44" s="396" t="s">
        <v>105</v>
      </c>
      <c r="I44" s="396" t="s">
        <v>105</v>
      </c>
      <c r="J44" s="396" t="s">
        <v>105</v>
      </c>
      <c r="K44" s="396" t="s">
        <v>105</v>
      </c>
      <c r="L44" s="396" t="s">
        <v>105</v>
      </c>
      <c r="M44" s="396" t="s">
        <v>105</v>
      </c>
      <c r="N44" s="396" t="s">
        <v>105</v>
      </c>
    </row>
    <row r="45" spans="1:14">
      <c r="A45" s="405" t="s">
        <v>339</v>
      </c>
      <c r="B45" s="359" t="s">
        <v>340</v>
      </c>
      <c r="C45" s="396">
        <v>3065.0120836845617</v>
      </c>
      <c r="D45" s="396">
        <v>3065.0120836845617</v>
      </c>
      <c r="E45" s="396" t="s">
        <v>105</v>
      </c>
      <c r="F45" s="396">
        <v>29.330576220000005</v>
      </c>
      <c r="G45" s="396">
        <v>27.732444630000003</v>
      </c>
      <c r="H45" s="396">
        <v>0.66331656999999999</v>
      </c>
      <c r="I45" s="396" t="s">
        <v>105</v>
      </c>
      <c r="J45" s="396" t="s">
        <v>105</v>
      </c>
      <c r="K45" s="396">
        <v>0.49016142000000001</v>
      </c>
      <c r="L45" s="396">
        <v>0.44465359999999993</v>
      </c>
      <c r="M45" s="396" t="s">
        <v>105</v>
      </c>
      <c r="N45" s="396">
        <v>29.330576220000005</v>
      </c>
    </row>
    <row r="46" spans="1:14">
      <c r="A46" s="405" t="s">
        <v>341</v>
      </c>
      <c r="B46" s="359" t="s">
        <v>342</v>
      </c>
      <c r="C46" s="396">
        <v>38468.732230150003</v>
      </c>
      <c r="D46" s="396">
        <v>38442.81992912</v>
      </c>
      <c r="E46" s="396">
        <v>25.912301030000002</v>
      </c>
      <c r="F46" s="396">
        <v>849.83245510000154</v>
      </c>
      <c r="G46" s="396">
        <v>676.01791074000198</v>
      </c>
      <c r="H46" s="396">
        <v>15.452761079999998</v>
      </c>
      <c r="I46" s="396">
        <v>15.76834502</v>
      </c>
      <c r="J46" s="396">
        <v>39.957172479999969</v>
      </c>
      <c r="K46" s="396">
        <v>43.228710200000066</v>
      </c>
      <c r="L46" s="396">
        <v>18.334582410000007</v>
      </c>
      <c r="M46" s="396">
        <v>41.072973170000004</v>
      </c>
      <c r="N46" s="396">
        <v>784.17183403000047</v>
      </c>
    </row>
    <row r="47" spans="1:14">
      <c r="A47" s="405" t="s">
        <v>343</v>
      </c>
      <c r="B47" s="359" t="s">
        <v>437</v>
      </c>
      <c r="C47" s="396">
        <v>18748.256379748331</v>
      </c>
      <c r="D47" s="396">
        <v>18737.489180168333</v>
      </c>
      <c r="E47" s="396">
        <v>10.767199580000005</v>
      </c>
      <c r="F47" s="396">
        <v>658.39944837999951</v>
      </c>
      <c r="G47" s="396">
        <v>531.65702553000017</v>
      </c>
      <c r="H47" s="396">
        <v>14.838063429999995</v>
      </c>
      <c r="I47" s="396">
        <v>13.933985049999992</v>
      </c>
      <c r="J47" s="396">
        <v>38.318474169999995</v>
      </c>
      <c r="K47" s="396">
        <v>36.196035990000027</v>
      </c>
      <c r="L47" s="396">
        <v>15.527944260000011</v>
      </c>
      <c r="M47" s="396">
        <v>7.9279199499999979</v>
      </c>
      <c r="N47" s="396">
        <v>641.53863503999935</v>
      </c>
    </row>
    <row r="48" spans="1:14">
      <c r="A48" s="405" t="s">
        <v>345</v>
      </c>
      <c r="B48" s="448" t="s">
        <v>346</v>
      </c>
      <c r="C48" s="396">
        <v>53993.569322976364</v>
      </c>
      <c r="D48" s="396">
        <v>53943.47460838643</v>
      </c>
      <c r="E48" s="396">
        <v>50.094714590000073</v>
      </c>
      <c r="F48" s="396">
        <v>1693.3398496299924</v>
      </c>
      <c r="G48" s="396">
        <v>1349.5607227299906</v>
      </c>
      <c r="H48" s="396">
        <v>51.47128180999988</v>
      </c>
      <c r="I48" s="396">
        <v>65.567505259999862</v>
      </c>
      <c r="J48" s="396">
        <v>77.416495720000071</v>
      </c>
      <c r="K48" s="396">
        <v>102.07826904999989</v>
      </c>
      <c r="L48" s="396">
        <v>27.309148780000008</v>
      </c>
      <c r="M48" s="396">
        <v>19.936426280000003</v>
      </c>
      <c r="N48" s="396">
        <v>1616.7374050799967</v>
      </c>
    </row>
    <row r="49" spans="1:14">
      <c r="A49" s="404" t="s">
        <v>347</v>
      </c>
      <c r="B49" s="373" t="s">
        <v>316</v>
      </c>
      <c r="C49" s="726">
        <v>11801.46990143127</v>
      </c>
      <c r="D49" s="726">
        <v>11801.46990143127</v>
      </c>
      <c r="E49" s="726" t="s">
        <v>105</v>
      </c>
      <c r="F49" s="726" t="s">
        <v>105</v>
      </c>
      <c r="G49" s="726" t="s">
        <v>105</v>
      </c>
      <c r="H49" s="726" t="s">
        <v>105</v>
      </c>
      <c r="I49" s="726" t="s">
        <v>105</v>
      </c>
      <c r="J49" s="726" t="s">
        <v>105</v>
      </c>
      <c r="K49" s="726" t="s">
        <v>105</v>
      </c>
      <c r="L49" s="726" t="s">
        <v>105</v>
      </c>
      <c r="M49" s="726" t="s">
        <v>105</v>
      </c>
      <c r="N49" s="726" t="s">
        <v>105</v>
      </c>
    </row>
    <row r="50" spans="1:14" hidden="1">
      <c r="A50" s="405" t="s">
        <v>348</v>
      </c>
      <c r="B50" s="359" t="s">
        <v>334</v>
      </c>
      <c r="C50" s="396" t="s">
        <v>105</v>
      </c>
      <c r="D50" s="396" t="s">
        <v>105</v>
      </c>
      <c r="E50" s="396" t="s">
        <v>105</v>
      </c>
      <c r="F50" s="396" t="s">
        <v>105</v>
      </c>
      <c r="G50" s="396" t="s">
        <v>105</v>
      </c>
      <c r="H50" s="396" t="s">
        <v>105</v>
      </c>
      <c r="I50" s="396" t="s">
        <v>105</v>
      </c>
      <c r="J50" s="396" t="s">
        <v>105</v>
      </c>
      <c r="K50" s="396" t="s">
        <v>105</v>
      </c>
      <c r="L50" s="396" t="s">
        <v>105</v>
      </c>
      <c r="M50" s="396" t="s">
        <v>105</v>
      </c>
      <c r="N50" s="396" t="s">
        <v>105</v>
      </c>
    </row>
    <row r="51" spans="1:14">
      <c r="A51" s="405" t="s">
        <v>349</v>
      </c>
      <c r="B51" s="359" t="s">
        <v>336</v>
      </c>
      <c r="C51" s="396">
        <v>4191.7161198974663</v>
      </c>
      <c r="D51" s="396">
        <v>4191.7161198974663</v>
      </c>
      <c r="E51" s="396" t="s">
        <v>105</v>
      </c>
      <c r="F51" s="396" t="s">
        <v>105</v>
      </c>
      <c r="G51" s="396" t="s">
        <v>105</v>
      </c>
      <c r="H51" s="396" t="s">
        <v>105</v>
      </c>
      <c r="I51" s="396" t="s">
        <v>105</v>
      </c>
      <c r="J51" s="396" t="s">
        <v>105</v>
      </c>
      <c r="K51" s="396" t="s">
        <v>105</v>
      </c>
      <c r="L51" s="396" t="s">
        <v>105</v>
      </c>
      <c r="M51" s="396" t="s">
        <v>105</v>
      </c>
      <c r="N51" s="396" t="s">
        <v>105</v>
      </c>
    </row>
    <row r="52" spans="1:14">
      <c r="A52" s="405" t="s">
        <v>350</v>
      </c>
      <c r="B52" s="359" t="s">
        <v>338</v>
      </c>
      <c r="C52" s="396">
        <v>6428.8290648006623</v>
      </c>
      <c r="D52" s="396">
        <v>6428.8290648006623</v>
      </c>
      <c r="E52" s="396" t="s">
        <v>105</v>
      </c>
      <c r="F52" s="396" t="s">
        <v>105</v>
      </c>
      <c r="G52" s="396" t="s">
        <v>105</v>
      </c>
      <c r="H52" s="396" t="s">
        <v>105</v>
      </c>
      <c r="I52" s="396" t="s">
        <v>105</v>
      </c>
      <c r="J52" s="396" t="s">
        <v>105</v>
      </c>
      <c r="K52" s="396" t="s">
        <v>105</v>
      </c>
      <c r="L52" s="396" t="s">
        <v>105</v>
      </c>
      <c r="M52" s="396" t="s">
        <v>105</v>
      </c>
      <c r="N52" s="396" t="s">
        <v>105</v>
      </c>
    </row>
    <row r="53" spans="1:14">
      <c r="A53" s="405" t="s">
        <v>351</v>
      </c>
      <c r="B53" s="359" t="s">
        <v>340</v>
      </c>
      <c r="C53" s="396">
        <v>187.20841392069968</v>
      </c>
      <c r="D53" s="396">
        <v>187.20841392069968</v>
      </c>
      <c r="E53" s="396" t="s">
        <v>105</v>
      </c>
      <c r="F53" s="396" t="s">
        <v>105</v>
      </c>
      <c r="G53" s="396" t="s">
        <v>105</v>
      </c>
      <c r="H53" s="396" t="s">
        <v>105</v>
      </c>
      <c r="I53" s="396" t="s">
        <v>105</v>
      </c>
      <c r="J53" s="396" t="s">
        <v>105</v>
      </c>
      <c r="K53" s="396" t="s">
        <v>105</v>
      </c>
      <c r="L53" s="396" t="s">
        <v>105</v>
      </c>
      <c r="M53" s="396" t="s">
        <v>105</v>
      </c>
      <c r="N53" s="396" t="s">
        <v>105</v>
      </c>
    </row>
    <row r="54" spans="1:14">
      <c r="A54" s="405" t="s">
        <v>352</v>
      </c>
      <c r="B54" s="359" t="s">
        <v>342</v>
      </c>
      <c r="C54" s="396">
        <v>993.71630281244302</v>
      </c>
      <c r="D54" s="396">
        <v>993.71630281244302</v>
      </c>
      <c r="E54" s="396" t="s">
        <v>105</v>
      </c>
      <c r="F54" s="396" t="s">
        <v>105</v>
      </c>
      <c r="G54" s="396" t="s">
        <v>105</v>
      </c>
      <c r="H54" s="396" t="s">
        <v>105</v>
      </c>
      <c r="I54" s="396" t="s">
        <v>105</v>
      </c>
      <c r="J54" s="396" t="s">
        <v>105</v>
      </c>
      <c r="K54" s="396" t="s">
        <v>105</v>
      </c>
      <c r="L54" s="396" t="s">
        <v>105</v>
      </c>
      <c r="M54" s="396" t="s">
        <v>105</v>
      </c>
      <c r="N54" s="396" t="s">
        <v>105</v>
      </c>
    </row>
    <row r="55" spans="1:14">
      <c r="A55" s="404" t="s">
        <v>353</v>
      </c>
      <c r="B55" s="373" t="s">
        <v>288</v>
      </c>
      <c r="C55" s="726">
        <v>27876.304540460871</v>
      </c>
      <c r="D55" s="726" t="s">
        <v>105</v>
      </c>
      <c r="E55" s="726" t="s">
        <v>105</v>
      </c>
      <c r="F55" s="726">
        <v>240.49995444999993</v>
      </c>
      <c r="G55" s="726" t="s">
        <v>105</v>
      </c>
      <c r="H55" s="726" t="s">
        <v>105</v>
      </c>
      <c r="I55" s="726" t="s">
        <v>105</v>
      </c>
      <c r="J55" s="726" t="s">
        <v>105</v>
      </c>
      <c r="K55" s="726" t="s">
        <v>105</v>
      </c>
      <c r="L55" s="726" t="s">
        <v>105</v>
      </c>
      <c r="M55" s="726" t="s">
        <v>105</v>
      </c>
      <c r="N55" s="726">
        <v>198.52502486999998</v>
      </c>
    </row>
    <row r="56" spans="1:14" hidden="1">
      <c r="A56" s="405" t="s">
        <v>354</v>
      </c>
      <c r="B56" s="359" t="s">
        <v>334</v>
      </c>
      <c r="C56" s="396" t="s">
        <v>105</v>
      </c>
      <c r="D56" s="396" t="s">
        <v>105</v>
      </c>
      <c r="E56" s="396" t="s">
        <v>105</v>
      </c>
      <c r="F56" s="396" t="s">
        <v>105</v>
      </c>
      <c r="G56" s="396" t="s">
        <v>105</v>
      </c>
      <c r="H56" s="396" t="s">
        <v>105</v>
      </c>
      <c r="I56" s="396" t="s">
        <v>105</v>
      </c>
      <c r="J56" s="396" t="s">
        <v>105</v>
      </c>
      <c r="K56" s="396" t="s">
        <v>105</v>
      </c>
      <c r="L56" s="396" t="s">
        <v>105</v>
      </c>
      <c r="M56" s="396" t="s">
        <v>105</v>
      </c>
      <c r="N56" s="396" t="s">
        <v>105</v>
      </c>
    </row>
    <row r="57" spans="1:14">
      <c r="A57" s="405" t="s">
        <v>355</v>
      </c>
      <c r="B57" s="359" t="s">
        <v>336</v>
      </c>
      <c r="C57" s="396">
        <v>1475.4578159799996</v>
      </c>
      <c r="D57" s="396" t="s">
        <v>105</v>
      </c>
      <c r="E57" s="396" t="s">
        <v>105</v>
      </c>
      <c r="F57" s="396">
        <v>5.54969264</v>
      </c>
      <c r="G57" s="396" t="s">
        <v>105</v>
      </c>
      <c r="H57" s="396" t="s">
        <v>105</v>
      </c>
      <c r="I57" s="396" t="s">
        <v>105</v>
      </c>
      <c r="J57" s="396" t="s">
        <v>105</v>
      </c>
      <c r="K57" s="396" t="s">
        <v>105</v>
      </c>
      <c r="L57" s="396" t="s">
        <v>105</v>
      </c>
      <c r="M57" s="396" t="s">
        <v>105</v>
      </c>
      <c r="N57" s="396" t="s">
        <v>105</v>
      </c>
    </row>
    <row r="58" spans="1:14">
      <c r="A58" s="405" t="s">
        <v>356</v>
      </c>
      <c r="B58" s="359" t="s">
        <v>338</v>
      </c>
      <c r="C58" s="396">
        <v>1210.64582387</v>
      </c>
      <c r="D58" s="396" t="s">
        <v>105</v>
      </c>
      <c r="E58" s="396" t="s">
        <v>105</v>
      </c>
      <c r="F58" s="396" t="s">
        <v>105</v>
      </c>
      <c r="G58" s="396" t="s">
        <v>105</v>
      </c>
      <c r="H58" s="396" t="s">
        <v>105</v>
      </c>
      <c r="I58" s="396" t="s">
        <v>105</v>
      </c>
      <c r="J58" s="396" t="s">
        <v>105</v>
      </c>
      <c r="K58" s="396" t="s">
        <v>105</v>
      </c>
      <c r="L58" s="396" t="s">
        <v>105</v>
      </c>
      <c r="M58" s="396" t="s">
        <v>105</v>
      </c>
      <c r="N58" s="396" t="s">
        <v>105</v>
      </c>
    </row>
    <row r="59" spans="1:14">
      <c r="A59" s="405" t="s">
        <v>357</v>
      </c>
      <c r="B59" s="359" t="s">
        <v>340</v>
      </c>
      <c r="C59" s="396">
        <v>864.34856266999998</v>
      </c>
      <c r="D59" s="396" t="s">
        <v>105</v>
      </c>
      <c r="E59" s="396" t="s">
        <v>105</v>
      </c>
      <c r="F59" s="396">
        <v>3.085</v>
      </c>
      <c r="G59" s="396" t="s">
        <v>105</v>
      </c>
      <c r="H59" s="396" t="s">
        <v>105</v>
      </c>
      <c r="I59" s="396" t="s">
        <v>105</v>
      </c>
      <c r="J59" s="396" t="s">
        <v>105</v>
      </c>
      <c r="K59" s="396" t="s">
        <v>105</v>
      </c>
      <c r="L59" s="396" t="s">
        <v>105</v>
      </c>
      <c r="M59" s="396" t="s">
        <v>105</v>
      </c>
      <c r="N59" s="396">
        <v>3.085</v>
      </c>
    </row>
    <row r="60" spans="1:14">
      <c r="A60" s="405" t="s">
        <v>358</v>
      </c>
      <c r="B60" s="359" t="s">
        <v>342</v>
      </c>
      <c r="C60" s="396">
        <v>17542.902514019919</v>
      </c>
      <c r="D60" s="396" t="s">
        <v>105</v>
      </c>
      <c r="E60" s="396" t="s">
        <v>105</v>
      </c>
      <c r="F60" s="396">
        <v>208.52535233999998</v>
      </c>
      <c r="G60" s="396" t="s">
        <v>105</v>
      </c>
      <c r="H60" s="396" t="s">
        <v>105</v>
      </c>
      <c r="I60" s="396" t="s">
        <v>105</v>
      </c>
      <c r="J60" s="396" t="s">
        <v>105</v>
      </c>
      <c r="K60" s="396" t="s">
        <v>105</v>
      </c>
      <c r="L60" s="396" t="s">
        <v>105</v>
      </c>
      <c r="M60" s="396" t="s">
        <v>105</v>
      </c>
      <c r="N60" s="396">
        <v>172.71324901999998</v>
      </c>
    </row>
    <row r="61" spans="1:14">
      <c r="A61" s="405" t="s">
        <v>359</v>
      </c>
      <c r="B61" s="359" t="s">
        <v>346</v>
      </c>
      <c r="C61" s="396">
        <v>6782.9498239209579</v>
      </c>
      <c r="D61" s="396" t="s">
        <v>105</v>
      </c>
      <c r="E61" s="396" t="s">
        <v>105</v>
      </c>
      <c r="F61" s="396">
        <v>23.339909469999984</v>
      </c>
      <c r="G61" s="396" t="s">
        <v>105</v>
      </c>
      <c r="H61" s="396" t="s">
        <v>105</v>
      </c>
      <c r="I61" s="396" t="s">
        <v>105</v>
      </c>
      <c r="J61" s="396" t="s">
        <v>105</v>
      </c>
      <c r="K61" s="396" t="s">
        <v>105</v>
      </c>
      <c r="L61" s="396" t="s">
        <v>105</v>
      </c>
      <c r="M61" s="396" t="s">
        <v>105</v>
      </c>
      <c r="N61" s="396">
        <v>22.726775849999996</v>
      </c>
    </row>
    <row r="62" spans="1:14">
      <c r="A62" s="406" t="s">
        <v>360</v>
      </c>
      <c r="B62" s="407" t="s">
        <v>154</v>
      </c>
      <c r="C62" s="864">
        <v>172494.6571175667</v>
      </c>
      <c r="D62" s="864">
        <v>144542.33306389081</v>
      </c>
      <c r="E62" s="864">
        <v>76.019513210000071</v>
      </c>
      <c r="F62" s="864">
        <v>2813.1531427599939</v>
      </c>
      <c r="G62" s="864">
        <v>2053.4613854599929</v>
      </c>
      <c r="H62" s="864">
        <v>67.587359459999888</v>
      </c>
      <c r="I62" s="864">
        <v>81.335850279999846</v>
      </c>
      <c r="J62" s="864">
        <v>117.37366820000005</v>
      </c>
      <c r="K62" s="864">
        <v>145.79714066999995</v>
      </c>
      <c r="L62" s="864">
        <v>46.088384790000021</v>
      </c>
      <c r="M62" s="864">
        <v>61.009399450000004</v>
      </c>
      <c r="N62" s="864">
        <v>2628.7648401999968</v>
      </c>
    </row>
    <row r="63" spans="1:14">
      <c r="A63" s="7"/>
      <c r="B63" s="7"/>
      <c r="C63" s="7"/>
      <c r="D63" s="7"/>
      <c r="E63" s="7"/>
      <c r="F63" s="7"/>
      <c r="G63" s="7"/>
      <c r="H63" s="7"/>
      <c r="I63" s="7"/>
      <c r="J63" s="7"/>
      <c r="K63" s="7"/>
      <c r="L63" s="7"/>
      <c r="M63" s="7"/>
      <c r="N63" s="7"/>
    </row>
  </sheetData>
  <mergeCells count="34">
    <mergeCell ref="C4:N4"/>
    <mergeCell ref="C5:E5"/>
    <mergeCell ref="F5:N5"/>
    <mergeCell ref="F6:F8"/>
    <mergeCell ref="G6:G8"/>
    <mergeCell ref="N6:N8"/>
    <mergeCell ref="H6:H8"/>
    <mergeCell ref="I6:I8"/>
    <mergeCell ref="J6:J8"/>
    <mergeCell ref="K6:K8"/>
    <mergeCell ref="M37:M39"/>
    <mergeCell ref="A6:A7"/>
    <mergeCell ref="B6:B7"/>
    <mergeCell ref="C6:C8"/>
    <mergeCell ref="D6:D8"/>
    <mergeCell ref="E6:E8"/>
    <mergeCell ref="L6:L8"/>
    <mergeCell ref="M6:M8"/>
    <mergeCell ref="N37:N39"/>
    <mergeCell ref="C35:N35"/>
    <mergeCell ref="C36:E36"/>
    <mergeCell ref="F36:N36"/>
    <mergeCell ref="A37:A38"/>
    <mergeCell ref="B37:B38"/>
    <mergeCell ref="C37:C39"/>
    <mergeCell ref="D37:D39"/>
    <mergeCell ref="E37:E39"/>
    <mergeCell ref="F37:F39"/>
    <mergeCell ref="G37:G39"/>
    <mergeCell ref="H37:H39"/>
    <mergeCell ref="I37:I39"/>
    <mergeCell ref="J37:J39"/>
    <mergeCell ref="K37:K39"/>
    <mergeCell ref="L37:L39"/>
  </mergeCells>
  <pageMargins left="0.70866141732283472" right="0.70866141732283472" top="0.74803149606299213" bottom="0.74803149606299213" header="0.31496062992125984" footer="0.31496062992125984"/>
  <pageSetup paperSize="9" fitToHeight="0" orientation="landscape" r:id="rId1"/>
  <rowBreaks count="1" manualBreakCount="1">
    <brk id="33" max="13" man="1"/>
  </rowBreaks>
  <ignoredErrors>
    <ignoredError sqref="A40:A62 A9:A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3173-439B-4B0B-B14F-8B26722B6EBC}">
  <sheetPr codeName="Sheet2">
    <tabColor theme="4"/>
  </sheetPr>
  <dimension ref="A1:K11"/>
  <sheetViews>
    <sheetView showGridLines="0" zoomScaleNormal="100" workbookViewId="0">
      <selection activeCell="C1" sqref="C1"/>
    </sheetView>
  </sheetViews>
  <sheetFormatPr defaultColWidth="8.58203125" defaultRowHeight="14.5"/>
  <cols>
    <col min="1" max="1" width="8.58203125" style="5"/>
    <col min="2" max="2" width="68.75" style="5" customWidth="1"/>
    <col min="3" max="3" width="8.58203125" style="27"/>
    <col min="4" max="16384" width="8.58203125" style="5"/>
  </cols>
  <sheetData>
    <row r="1" spans="1:11" ht="21">
      <c r="A1" s="303">
        <v>1</v>
      </c>
      <c r="B1" s="303" t="s">
        <v>2158</v>
      </c>
    </row>
    <row r="2" spans="1:11" ht="17.25" customHeight="1">
      <c r="A2" s="43"/>
      <c r="B2" s="40"/>
      <c r="C2" s="182"/>
    </row>
    <row r="3" spans="1:11" ht="17.25" customHeight="1">
      <c r="A3" s="191" t="s">
        <v>1</v>
      </c>
      <c r="B3" s="192" t="s">
        <v>2</v>
      </c>
      <c r="C3" s="221"/>
      <c r="D3" s="221"/>
      <c r="E3" s="221"/>
      <c r="F3" s="221"/>
      <c r="G3" s="221"/>
      <c r="H3" s="221"/>
      <c r="I3" s="221"/>
      <c r="J3" s="221"/>
      <c r="K3" s="27"/>
    </row>
    <row r="4" spans="1:11" ht="17.25" customHeight="1">
      <c r="A4" s="191" t="s">
        <v>3</v>
      </c>
      <c r="B4" s="192" t="s">
        <v>2601</v>
      </c>
      <c r="C4" s="221"/>
      <c r="D4" s="221"/>
      <c r="E4" s="221"/>
      <c r="F4" s="221"/>
      <c r="G4" s="221"/>
      <c r="H4" s="221"/>
      <c r="I4" s="221"/>
      <c r="J4" s="221"/>
      <c r="K4" s="27"/>
    </row>
    <row r="5" spans="1:11" ht="17.25" customHeight="1">
      <c r="A5" s="191" t="s">
        <v>4</v>
      </c>
      <c r="B5" s="192" t="s">
        <v>5</v>
      </c>
      <c r="C5" s="221"/>
      <c r="D5" s="221"/>
      <c r="E5" s="221"/>
      <c r="F5" s="221"/>
      <c r="G5" s="221"/>
      <c r="H5" s="221"/>
      <c r="I5" s="221"/>
      <c r="J5" s="221"/>
      <c r="K5" s="27"/>
    </row>
    <row r="6" spans="1:11" ht="17.25" customHeight="1">
      <c r="A6" s="191" t="s">
        <v>6</v>
      </c>
      <c r="B6" s="192" t="s">
        <v>7</v>
      </c>
      <c r="C6" s="221"/>
      <c r="D6" s="221"/>
      <c r="E6" s="221"/>
      <c r="F6" s="221"/>
      <c r="G6" s="221"/>
      <c r="H6" s="221"/>
      <c r="I6" s="221"/>
      <c r="J6" s="221"/>
      <c r="K6" s="27"/>
    </row>
    <row r="7" spans="1:11" ht="17.25" customHeight="1">
      <c r="A7" s="191" t="s">
        <v>8</v>
      </c>
      <c r="B7" s="192" t="s">
        <v>9</v>
      </c>
      <c r="C7" s="221"/>
      <c r="D7" s="221"/>
      <c r="E7" s="221"/>
      <c r="F7" s="221"/>
      <c r="G7" s="221"/>
      <c r="H7" s="221"/>
      <c r="I7" s="221"/>
      <c r="J7" s="221"/>
      <c r="K7" s="27"/>
    </row>
    <row r="8" spans="1:11" ht="17.25" customHeight="1">
      <c r="A8" s="191" t="s">
        <v>2159</v>
      </c>
      <c r="B8" s="192" t="s">
        <v>2157</v>
      </c>
      <c r="C8" s="221"/>
      <c r="D8" s="221"/>
      <c r="E8" s="221"/>
      <c r="F8" s="221"/>
      <c r="G8" s="221"/>
      <c r="H8" s="221"/>
      <c r="I8" s="221"/>
      <c r="J8" s="221"/>
      <c r="K8" s="27"/>
    </row>
    <row r="9" spans="1:11" ht="17.25" customHeight="1">
      <c r="A9" s="191" t="s">
        <v>2160</v>
      </c>
      <c r="B9" s="192" t="s">
        <v>14</v>
      </c>
      <c r="C9" s="221"/>
      <c r="D9" s="221"/>
      <c r="E9" s="221"/>
      <c r="F9" s="221"/>
      <c r="G9" s="221"/>
      <c r="H9" s="221"/>
      <c r="I9" s="221"/>
      <c r="J9" s="221"/>
      <c r="K9" s="27"/>
    </row>
    <row r="10" spans="1:11" ht="17.25" customHeight="1">
      <c r="A10" s="191" t="s">
        <v>2602</v>
      </c>
      <c r="B10" s="192" t="s">
        <v>2014</v>
      </c>
      <c r="C10" s="221"/>
      <c r="D10" s="221"/>
      <c r="E10" s="221"/>
      <c r="F10" s="221"/>
      <c r="G10" s="221"/>
      <c r="H10" s="221"/>
      <c r="I10" s="221"/>
      <c r="J10" s="221"/>
      <c r="K10" s="27"/>
    </row>
    <row r="11" spans="1:11" ht="17.25" customHeight="1">
      <c r="A11" s="191"/>
      <c r="B11" s="192"/>
      <c r="C11" s="221"/>
      <c r="D11" s="221"/>
      <c r="E11" s="221"/>
      <c r="F11" s="221"/>
      <c r="G11" s="221"/>
      <c r="H11" s="221"/>
      <c r="I11" s="221"/>
      <c r="J11" s="221"/>
      <c r="K11" s="27"/>
    </row>
  </sheetData>
  <hyperlinks>
    <hyperlink ref="B3" location="'Table 1.1'!A1" display="Own funds" xr:uid="{4D0D1A1A-BFD3-4FA7-A83C-E819F00E7BC4}"/>
    <hyperlink ref="B5" location="'Table 1.3'!A1" display="Capital Ratios" xr:uid="{DA4FE565-F584-44AF-BBA1-E4FC561E8ABB}"/>
    <hyperlink ref="B6" location="'Table 1.4'!A1" display="Key Metrics template (EU KM1)" xr:uid="{72E8D466-EEB4-45AA-8652-720F6F0802AB}"/>
    <hyperlink ref="B7" location="'Table 1.5'!A1" display="Financial conglomerates information on own funds and capital adequacy ratio (EU INS2)" xr:uid="{C935C98B-E1DE-42B1-ABFC-16B069ABF971}"/>
    <hyperlink ref="B9" location="'Table 1.7'!A1" display="Insurance participations (EU INS1)" xr:uid="{6F63CE13-C3F1-48D0-8202-A770F477814B}"/>
    <hyperlink ref="B4" location="'Table 1.2'!A1" display="Risk Exposure Amount" xr:uid="{0EB21AB7-EFEF-46C9-AAA6-4B1E87A94374}"/>
    <hyperlink ref="B8" location="'Table 1.6'!A1" display="Overview of total risk exposure amounts (EU OV1) " xr:uid="{2D7DB3A7-84A0-435F-8F5E-EAA478AAF988}"/>
    <hyperlink ref="B10" location="'Table 1.8'!A1" display="ICAAP information (EU OVC)" xr:uid="{201325F7-BB2C-46FC-958D-887D270C4101}"/>
  </hyperlinks>
  <pageMargins left="0.7" right="0.7" top="0.75" bottom="0.75" header="0.3" footer="0.3"/>
  <pageSetup paperSize="9" scale="8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52D5-D160-4FE6-97AD-ADF9AF01CF82}">
  <sheetPr codeName="Sheet65">
    <pageSetUpPr fitToPage="1"/>
  </sheetPr>
  <dimension ref="A1:C9"/>
  <sheetViews>
    <sheetView showGridLines="0" zoomScaleNormal="100" workbookViewId="0">
      <selection activeCell="D1" sqref="D1"/>
    </sheetView>
  </sheetViews>
  <sheetFormatPr defaultColWidth="8.58203125" defaultRowHeight="14.5"/>
  <cols>
    <col min="1" max="1" width="8.33203125" style="221" customWidth="1"/>
    <col min="2" max="2" width="29.4140625" style="1057" customWidth="1"/>
    <col min="3" max="3" width="99.08203125" style="221" customWidth="1"/>
    <col min="4" max="16384" width="8.58203125" style="221"/>
  </cols>
  <sheetData>
    <row r="1" spans="1:3" ht="18.5">
      <c r="A1" s="598" t="s">
        <v>2284</v>
      </c>
      <c r="B1" s="1069"/>
      <c r="C1" s="301"/>
    </row>
    <row r="2" spans="1:3" ht="18.5">
      <c r="A2" s="598"/>
      <c r="B2" s="1069"/>
      <c r="C2" s="301"/>
    </row>
    <row r="3" spans="1:3">
      <c r="A3" s="301"/>
      <c r="B3" s="1058"/>
      <c r="C3" s="301"/>
    </row>
    <row r="4" spans="1:3">
      <c r="A4" s="878" t="s">
        <v>2631</v>
      </c>
      <c r="B4" s="1059"/>
      <c r="C4" s="477" t="s">
        <v>1989</v>
      </c>
    </row>
    <row r="5" spans="1:3" ht="61" customHeight="1">
      <c r="A5" s="1159" t="s">
        <v>116</v>
      </c>
      <c r="B5" s="1147" t="s">
        <v>1857</v>
      </c>
      <c r="C5" s="1052" t="s">
        <v>2632</v>
      </c>
    </row>
    <row r="6" spans="1:3" ht="215.5" customHeight="1">
      <c r="A6" s="1159" t="s">
        <v>117</v>
      </c>
      <c r="B6" s="1147" t="s">
        <v>1858</v>
      </c>
      <c r="C6" s="1200" t="s">
        <v>2834</v>
      </c>
    </row>
    <row r="7" spans="1:3" ht="191" customHeight="1">
      <c r="A7" s="1159" t="s">
        <v>118</v>
      </c>
      <c r="B7" s="1147" t="s">
        <v>1859</v>
      </c>
      <c r="C7" s="1052" t="s">
        <v>2827</v>
      </c>
    </row>
    <row r="8" spans="1:3" ht="108" customHeight="1">
      <c r="A8" s="1159" t="s">
        <v>167</v>
      </c>
      <c r="B8" s="1147" t="s">
        <v>1860</v>
      </c>
      <c r="C8" s="1054" t="s">
        <v>1999</v>
      </c>
    </row>
    <row r="9" spans="1:3">
      <c r="A9" s="301"/>
      <c r="B9" s="1058"/>
      <c r="C9" s="301"/>
    </row>
  </sheetData>
  <pageMargins left="0.70866141732283472" right="0.70866141732283472" top="0.74803149606299213" bottom="0.74803149606299213" header="0.31496062992125984" footer="0.31496062992125984"/>
  <pageSetup paperSize="9" scale="87" fitToHeight="0" orientation="landscape" r:id="rId1"/>
  <rowBreaks count="1" manualBreakCount="1">
    <brk id="6" max="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14DC2-EEB8-44B7-811B-22553C21172A}">
  <sheetPr codeName="Sheet66">
    <pageSetUpPr fitToPage="1"/>
  </sheetPr>
  <dimension ref="A1:C14"/>
  <sheetViews>
    <sheetView showGridLines="0" zoomScaleNormal="100" workbookViewId="0">
      <selection activeCell="D2" sqref="D2"/>
    </sheetView>
  </sheetViews>
  <sheetFormatPr defaultColWidth="8.58203125" defaultRowHeight="14.5"/>
  <cols>
    <col min="1" max="1" width="4.6640625" style="221" customWidth="1"/>
    <col min="2" max="2" width="28.08203125" style="1057" customWidth="1"/>
    <col min="3" max="3" width="79" style="221" customWidth="1"/>
    <col min="4" max="17" width="5.4140625" style="221" customWidth="1"/>
    <col min="18" max="16384" width="8.58203125" style="221"/>
  </cols>
  <sheetData>
    <row r="1" spans="1:3" ht="18.5">
      <c r="A1" s="598" t="s">
        <v>2285</v>
      </c>
      <c r="B1" s="1058"/>
      <c r="C1" s="301"/>
    </row>
    <row r="2" spans="1:3" ht="18.5">
      <c r="A2" s="598"/>
      <c r="B2" s="1058"/>
      <c r="C2" s="301"/>
    </row>
    <row r="3" spans="1:3">
      <c r="A3" s="301"/>
      <c r="B3" s="1058"/>
      <c r="C3" s="301"/>
    </row>
    <row r="4" spans="1:3">
      <c r="A4" s="878" t="s">
        <v>2631</v>
      </c>
      <c r="B4" s="1059"/>
      <c r="C4" s="478" t="s">
        <v>1989</v>
      </c>
    </row>
    <row r="5" spans="1:3" ht="325.5" customHeight="1">
      <c r="A5" s="1159" t="s">
        <v>116</v>
      </c>
      <c r="B5" s="1147" t="s">
        <v>1861</v>
      </c>
      <c r="C5" s="1062" t="s">
        <v>2686</v>
      </c>
    </row>
    <row r="6" spans="1:3" ht="36">
      <c r="A6" s="1159" t="s">
        <v>117</v>
      </c>
      <c r="B6" s="1147" t="s">
        <v>1862</v>
      </c>
      <c r="C6" s="886" t="s">
        <v>1336</v>
      </c>
    </row>
    <row r="7" spans="1:3" ht="74" customHeight="1">
      <c r="A7" s="1159" t="s">
        <v>118</v>
      </c>
      <c r="B7" s="1147" t="s">
        <v>1863</v>
      </c>
      <c r="C7" s="1050" t="s">
        <v>2687</v>
      </c>
    </row>
    <row r="8" spans="1:3" ht="108">
      <c r="A8" s="1159" t="s">
        <v>167</v>
      </c>
      <c r="B8" s="1147" t="s">
        <v>2000</v>
      </c>
      <c r="C8" s="401" t="s">
        <v>2683</v>
      </c>
    </row>
    <row r="9" spans="1:3" ht="14.5" customHeight="1">
      <c r="A9" s="296"/>
      <c r="B9" s="1060"/>
      <c r="C9" s="296"/>
    </row>
    <row r="10" spans="1:3">
      <c r="A10" s="206"/>
      <c r="B10" s="953"/>
      <c r="C10" s="206"/>
    </row>
    <row r="11" spans="1:3">
      <c r="A11" s="206"/>
      <c r="B11" s="953"/>
      <c r="C11" s="206"/>
    </row>
    <row r="12" spans="1:3">
      <c r="A12" s="206"/>
      <c r="B12" s="953"/>
      <c r="C12" s="206"/>
    </row>
    <row r="13" spans="1:3">
      <c r="A13" s="206"/>
      <c r="B13" s="953"/>
      <c r="C13" s="206"/>
    </row>
    <row r="14" spans="1:3">
      <c r="A14" s="206"/>
      <c r="B14" s="953"/>
      <c r="C14" s="206"/>
    </row>
  </sheetData>
  <pageMargins left="0.70866141732283472" right="0.70866141732283472" top="0.74803149606299213" bottom="0.74803149606299213" header="0.31496062992125984" footer="0.31496062992125984"/>
  <pageSetup paperSize="9" scale="7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39CC-51CC-47D8-98F4-59DCD5FE4A3B}">
  <sheetPr codeName="Sheet23">
    <tabColor theme="4"/>
    <pageSetUpPr fitToPage="1"/>
  </sheetPr>
  <dimension ref="A1:E12"/>
  <sheetViews>
    <sheetView showGridLines="0" zoomScale="99" zoomScaleNormal="99" workbookViewId="0">
      <selection activeCell="C1" sqref="C1"/>
    </sheetView>
  </sheetViews>
  <sheetFormatPr defaultColWidth="8.58203125" defaultRowHeight="14.5"/>
  <cols>
    <col min="1" max="1" width="8.58203125" style="5"/>
    <col min="2" max="2" width="79" style="5" customWidth="1"/>
    <col min="3" max="16384" width="8.58203125" style="5"/>
  </cols>
  <sheetData>
    <row r="1" spans="1:5" ht="21">
      <c r="A1" s="303">
        <v>4</v>
      </c>
      <c r="B1" s="303" t="s">
        <v>26</v>
      </c>
    </row>
    <row r="2" spans="1:5" ht="17.149999999999999" customHeight="1">
      <c r="A2" s="43"/>
      <c r="B2" s="40"/>
    </row>
    <row r="3" spans="1:5" ht="17.25" customHeight="1">
      <c r="A3" s="191" t="s">
        <v>42</v>
      </c>
      <c r="B3" s="192" t="s">
        <v>28</v>
      </c>
      <c r="C3" s="42"/>
      <c r="D3" s="42"/>
      <c r="E3" s="33"/>
    </row>
    <row r="4" spans="1:5" ht="17.25" customHeight="1">
      <c r="A4" s="191" t="s">
        <v>44</v>
      </c>
      <c r="B4" s="192" t="s">
        <v>30</v>
      </c>
      <c r="C4" s="42"/>
      <c r="D4" s="42"/>
      <c r="E4" s="33"/>
    </row>
    <row r="5" spans="1:5" ht="17.25" customHeight="1">
      <c r="A5" s="191" t="s">
        <v>46</v>
      </c>
      <c r="B5" s="192" t="s">
        <v>32</v>
      </c>
      <c r="C5" s="42"/>
      <c r="D5" s="42"/>
      <c r="E5" s="33"/>
    </row>
    <row r="6" spans="1:5" ht="17.25" customHeight="1">
      <c r="A6" s="191" t="s">
        <v>48</v>
      </c>
      <c r="B6" s="192" t="s">
        <v>35</v>
      </c>
      <c r="C6" s="42"/>
      <c r="D6" s="42"/>
      <c r="E6" s="33"/>
    </row>
    <row r="7" spans="1:5" ht="17.25" customHeight="1">
      <c r="A7" s="191" t="s">
        <v>50</v>
      </c>
      <c r="B7" s="192" t="s">
        <v>37</v>
      </c>
      <c r="C7" s="42"/>
      <c r="D7" s="42"/>
      <c r="E7" s="33"/>
    </row>
    <row r="8" spans="1:5" ht="17.25" customHeight="1">
      <c r="A8" s="191" t="s">
        <v>2169</v>
      </c>
      <c r="B8" s="192" t="s">
        <v>39</v>
      </c>
      <c r="C8" s="42"/>
      <c r="D8" s="42"/>
      <c r="E8" s="33"/>
    </row>
    <row r="9" spans="1:5" ht="17.25" customHeight="1">
      <c r="A9" s="191" t="s">
        <v>2170</v>
      </c>
      <c r="B9" s="192" t="s">
        <v>2031</v>
      </c>
      <c r="C9" s="42"/>
      <c r="D9" s="42"/>
      <c r="E9" s="33"/>
    </row>
    <row r="10" spans="1:5" ht="17.25" customHeight="1">
      <c r="A10" s="191" t="s">
        <v>2171</v>
      </c>
      <c r="B10" s="192" t="s">
        <v>40</v>
      </c>
      <c r="C10" s="42"/>
      <c r="D10" s="42"/>
      <c r="E10" s="33"/>
    </row>
    <row r="11" spans="1:5" ht="17.25" customHeight="1">
      <c r="A11" s="191" t="s">
        <v>2172</v>
      </c>
      <c r="B11" s="192" t="s">
        <v>2032</v>
      </c>
      <c r="C11" s="42"/>
      <c r="D11" s="42"/>
      <c r="E11" s="33"/>
    </row>
    <row r="12" spans="1:5" ht="25" customHeight="1">
      <c r="A12" s="191"/>
      <c r="B12" s="192"/>
      <c r="C12" s="42"/>
      <c r="D12" s="42"/>
      <c r="E12" s="33"/>
    </row>
  </sheetData>
  <hyperlinks>
    <hyperlink ref="B3" location="'Table 4.1'!A1" display="Analysis of CCR exposure by approach (EU CCR1)" xr:uid="{9357D206-497C-4548-9EBC-CE0FB461E446}"/>
    <hyperlink ref="B4" location="'Table 4.2'!A1" display="Transactions subject to own funds requirements for CVA risk (EU CCR2)" xr:uid="{C7E8276E-3982-4BA7-88E7-FA09347AC135}"/>
    <hyperlink ref="B5" location="'Table 4.3'!A1" display="Standardised approach – CCR exposures by regulatory exposure class and risk weights (EU CCR3)" xr:uid="{73F62DF4-624A-463A-9360-D187CCF6C615}"/>
    <hyperlink ref="B6" location="'Table 4.4'!A1" display="Composition of collateral for CCR exposures (EU CRR5)" xr:uid="{3813F077-590F-4E35-9F57-53C20350AA89}"/>
    <hyperlink ref="B7" location="'Table 4.5'!A1" display="Credit derivatives exposures (EU CCR6)" xr:uid="{CC9C4336-44B0-4869-AFB9-EB8AC990A050}"/>
    <hyperlink ref="B8" location="'Table 4.6'!A1" display="Exposures to CCPs (EU CCR8)" xr:uid="{56DB8F25-9531-4BFA-9B6C-1E8020D1B7F9}"/>
    <hyperlink ref="B10" location="'Table 4.8'!A1" display="Market risk under the standardised approach (EU MR1)" xr:uid="{8E300E7B-C054-4B71-8C9D-21B75526AECF}"/>
    <hyperlink ref="B9" location="'Table 4.7'!A1" display="Qualitative disclosure related to CCR (EU CCRA)" xr:uid="{20249DA9-E7E8-4479-9900-E8B1310EF640}"/>
    <hyperlink ref="B11" location="'Table 4.9'!A1" display="Qualitative disclosure requirements related to market risk (EU MRA)" xr:uid="{13946263-C24F-447F-8E4F-2A7C9A3D5A75}"/>
  </hyperlinks>
  <pageMargins left="0.7" right="0.7" top="0.75" bottom="0.75" header="0.3" footer="0.3"/>
  <pageSetup paperSize="9" scale="9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5FD5-945D-4AAC-81FB-46FF38A74A75}">
  <sheetPr codeName="Sheet24">
    <pageSetUpPr fitToPage="1"/>
  </sheetPr>
  <dimension ref="A1:M40"/>
  <sheetViews>
    <sheetView showGridLines="0" zoomScaleNormal="100" zoomScalePageLayoutView="90" workbookViewId="0">
      <selection activeCell="K1" sqref="K1"/>
    </sheetView>
  </sheetViews>
  <sheetFormatPr defaultColWidth="8.33203125" defaultRowHeight="14.5"/>
  <cols>
    <col min="1" max="1" width="8.33203125" style="18" customWidth="1"/>
    <col min="2" max="2" width="34.75" style="5" customWidth="1"/>
    <col min="3" max="3" width="9" style="5" bestFit="1" customWidth="1"/>
    <col min="4" max="10" width="7.5" style="5" customWidth="1"/>
    <col min="11" max="16384" width="8.33203125" style="5"/>
  </cols>
  <sheetData>
    <row r="1" spans="1:13" ht="18.5">
      <c r="A1" s="306" t="s">
        <v>2224</v>
      </c>
      <c r="B1" s="126"/>
      <c r="C1" s="7"/>
      <c r="D1" s="7"/>
      <c r="E1" s="48"/>
      <c r="F1" s="48"/>
      <c r="G1" s="48"/>
      <c r="H1" s="7"/>
      <c r="I1" s="127"/>
      <c r="J1" s="127"/>
      <c r="K1" s="128"/>
    </row>
    <row r="2" spans="1:13" s="47" customFormat="1">
      <c r="A2" s="129"/>
      <c r="B2" s="130"/>
      <c r="C2" s="48"/>
      <c r="D2" s="6"/>
      <c r="E2" s="6"/>
      <c r="F2" s="6"/>
      <c r="G2" s="6"/>
      <c r="H2" s="6"/>
      <c r="I2" s="6"/>
      <c r="J2" s="6"/>
    </row>
    <row r="3" spans="1:13" s="47" customFormat="1" ht="16.5" customHeight="1">
      <c r="A3" s="1276" t="s">
        <v>438</v>
      </c>
      <c r="B3" s="1276"/>
      <c r="C3" s="1276"/>
      <c r="D3" s="1276"/>
      <c r="E3" s="1276"/>
      <c r="F3" s="1276"/>
      <c r="G3" s="1276"/>
      <c r="H3" s="1276"/>
      <c r="I3" s="1276"/>
      <c r="J3" s="1276"/>
    </row>
    <row r="4" spans="1:13" s="47" customFormat="1" ht="13">
      <c r="A4" s="908"/>
      <c r="B4" s="909"/>
      <c r="C4" s="39"/>
      <c r="D4" s="39"/>
      <c r="E4" s="39"/>
      <c r="F4" s="39"/>
      <c r="G4" s="39"/>
      <c r="H4" s="39"/>
      <c r="I4" s="39"/>
      <c r="J4" s="39"/>
    </row>
    <row r="5" spans="1:13" s="47" customFormat="1" ht="35.5" customHeight="1">
      <c r="A5" s="1276" t="s">
        <v>439</v>
      </c>
      <c r="B5" s="1276"/>
      <c r="C5" s="1276"/>
      <c r="D5" s="1276"/>
      <c r="E5" s="1276"/>
      <c r="F5" s="1276"/>
      <c r="G5" s="1276"/>
      <c r="H5" s="1276"/>
      <c r="I5" s="1276"/>
      <c r="J5" s="1276"/>
    </row>
    <row r="6" spans="1:13" s="47" customFormat="1" ht="13">
      <c r="A6" s="908"/>
      <c r="B6" s="909"/>
      <c r="C6" s="39"/>
      <c r="D6" s="39"/>
      <c r="E6" s="39"/>
      <c r="F6" s="39"/>
      <c r="G6" s="39"/>
      <c r="H6" s="39"/>
      <c r="I6" s="39"/>
      <c r="J6" s="39"/>
    </row>
    <row r="7" spans="1:13" s="47" customFormat="1" ht="27" customHeight="1">
      <c r="A7" s="1276" t="s">
        <v>441</v>
      </c>
      <c r="B7" s="1276"/>
      <c r="C7" s="1276"/>
      <c r="D7" s="1276"/>
      <c r="E7" s="1276"/>
      <c r="F7" s="1276"/>
      <c r="G7" s="1276"/>
      <c r="H7" s="1276"/>
      <c r="I7" s="1276"/>
      <c r="J7" s="1276"/>
    </row>
    <row r="8" spans="1:13" s="47" customFormat="1" ht="12">
      <c r="A8" s="129"/>
      <c r="B8" s="130"/>
      <c r="C8" s="6"/>
      <c r="D8" s="6"/>
      <c r="E8" s="6"/>
      <c r="F8" s="6"/>
      <c r="G8" s="6"/>
      <c r="H8" s="6"/>
      <c r="I8" s="6"/>
      <c r="J8" s="6"/>
    </row>
    <row r="9" spans="1:13" s="47" customFormat="1" ht="12">
      <c r="A9" s="32"/>
      <c r="B9" s="131"/>
      <c r="C9" s="32"/>
      <c r="D9" s="32"/>
      <c r="E9" s="32"/>
      <c r="F9" s="32"/>
      <c r="G9" s="32"/>
      <c r="H9" s="32"/>
      <c r="I9" s="32"/>
      <c r="J9" s="32"/>
    </row>
    <row r="10" spans="1:13">
      <c r="A10" s="10"/>
      <c r="B10" s="8"/>
      <c r="C10" s="57" t="s">
        <v>116</v>
      </c>
      <c r="D10" s="57" t="s">
        <v>117</v>
      </c>
      <c r="E10" s="57" t="s">
        <v>118</v>
      </c>
      <c r="F10" s="57" t="s">
        <v>167</v>
      </c>
      <c r="G10" s="57" t="s">
        <v>168</v>
      </c>
      <c r="H10" s="57" t="s">
        <v>245</v>
      </c>
      <c r="I10" s="57" t="s">
        <v>246</v>
      </c>
      <c r="J10" s="57" t="s">
        <v>247</v>
      </c>
    </row>
    <row r="11" spans="1:13" ht="106" customHeight="1">
      <c r="A11" s="23" t="s">
        <v>2045</v>
      </c>
      <c r="B11" s="24"/>
      <c r="C11" s="25" t="s">
        <v>443</v>
      </c>
      <c r="D11" s="25" t="s">
        <v>444</v>
      </c>
      <c r="E11" s="25" t="s">
        <v>445</v>
      </c>
      <c r="F11" s="25" t="s">
        <v>446</v>
      </c>
      <c r="G11" s="25" t="s">
        <v>447</v>
      </c>
      <c r="H11" s="25" t="s">
        <v>448</v>
      </c>
      <c r="I11" s="25" t="s">
        <v>254</v>
      </c>
      <c r="J11" s="25" t="s">
        <v>449</v>
      </c>
      <c r="K11" s="26"/>
      <c r="L11" s="26"/>
      <c r="M11" s="26"/>
    </row>
    <row r="12" spans="1:13" hidden="1">
      <c r="A12" s="590" t="s">
        <v>450</v>
      </c>
      <c r="B12" s="589" t="s">
        <v>451</v>
      </c>
      <c r="C12" s="375"/>
      <c r="D12" s="375"/>
      <c r="E12" s="375"/>
      <c r="F12" s="590" t="s">
        <v>452</v>
      </c>
      <c r="G12" s="590"/>
      <c r="H12" s="589"/>
      <c r="I12" s="375"/>
      <c r="J12" s="375"/>
      <c r="K12" s="26"/>
      <c r="L12" s="26"/>
      <c r="M12" s="26"/>
    </row>
    <row r="13" spans="1:13" hidden="1">
      <c r="A13" s="590" t="s">
        <v>453</v>
      </c>
      <c r="B13" s="589" t="s">
        <v>454</v>
      </c>
      <c r="C13" s="602"/>
      <c r="D13" s="602"/>
      <c r="E13" s="602"/>
      <c r="F13" s="590" t="s">
        <v>452</v>
      </c>
      <c r="G13" s="590"/>
      <c r="H13" s="461"/>
      <c r="I13" s="602"/>
      <c r="J13" s="602"/>
      <c r="K13" s="26"/>
      <c r="L13" s="26"/>
      <c r="M13" s="26"/>
    </row>
    <row r="14" spans="1:13">
      <c r="A14" s="57">
        <v>1</v>
      </c>
      <c r="B14" s="446" t="s">
        <v>455</v>
      </c>
      <c r="C14" s="396">
        <v>537.453642758</v>
      </c>
      <c r="D14" s="396">
        <v>958.66951214333096</v>
      </c>
      <c r="E14" s="396"/>
      <c r="F14" s="590" t="s">
        <v>452</v>
      </c>
      <c r="G14" s="396">
        <v>4155.87628507918</v>
      </c>
      <c r="H14" s="396">
        <v>2094.5724168618599</v>
      </c>
      <c r="I14" s="396">
        <v>2094.5724168618599</v>
      </c>
      <c r="J14" s="396">
        <v>816.02349930822299</v>
      </c>
      <c r="K14" s="26"/>
      <c r="L14" s="26"/>
      <c r="M14" s="26"/>
    </row>
    <row r="15" spans="1:13" hidden="1">
      <c r="A15" s="57">
        <v>2</v>
      </c>
      <c r="B15" s="446" t="s">
        <v>456</v>
      </c>
      <c r="C15" s="589"/>
      <c r="D15" s="589"/>
      <c r="E15" s="589"/>
      <c r="F15" s="589"/>
      <c r="G15" s="589"/>
      <c r="H15" s="589"/>
      <c r="I15" s="589"/>
      <c r="J15" s="589"/>
      <c r="K15" s="26"/>
      <c r="L15" s="26"/>
      <c r="M15" s="26"/>
    </row>
    <row r="16" spans="1:13" ht="24" hidden="1">
      <c r="A16" s="57" t="s">
        <v>457</v>
      </c>
      <c r="B16" s="359" t="s">
        <v>458</v>
      </c>
      <c r="C16" s="375"/>
      <c r="D16" s="375"/>
      <c r="E16" s="375"/>
      <c r="F16" s="375"/>
      <c r="G16" s="375"/>
      <c r="H16" s="375"/>
      <c r="I16" s="375"/>
      <c r="J16" s="375"/>
      <c r="K16" s="26"/>
      <c r="L16" s="26"/>
      <c r="M16" s="26"/>
    </row>
    <row r="17" spans="1:13" ht="24" hidden="1">
      <c r="A17" s="57" t="s">
        <v>459</v>
      </c>
      <c r="B17" s="359" t="s">
        <v>460</v>
      </c>
      <c r="C17" s="375"/>
      <c r="D17" s="375"/>
      <c r="E17" s="375"/>
      <c r="F17" s="375"/>
      <c r="G17" s="375"/>
      <c r="H17" s="375"/>
      <c r="I17" s="375"/>
      <c r="J17" s="375"/>
      <c r="K17" s="26"/>
      <c r="L17" s="26"/>
      <c r="M17" s="26"/>
    </row>
    <row r="18" spans="1:13" ht="24" hidden="1">
      <c r="A18" s="57" t="s">
        <v>461</v>
      </c>
      <c r="B18" s="359" t="s">
        <v>462</v>
      </c>
      <c r="C18" s="375"/>
      <c r="D18" s="375"/>
      <c r="E18" s="375"/>
      <c r="F18" s="375"/>
      <c r="G18" s="375"/>
      <c r="H18" s="375"/>
      <c r="I18" s="375"/>
      <c r="J18" s="375"/>
      <c r="K18" s="26"/>
      <c r="L18" s="26"/>
      <c r="M18" s="26"/>
    </row>
    <row r="19" spans="1:13" hidden="1">
      <c r="A19" s="57">
        <v>3</v>
      </c>
      <c r="B19" s="446" t="s">
        <v>463</v>
      </c>
      <c r="C19" s="375"/>
      <c r="D19" s="375"/>
      <c r="E19" s="375"/>
      <c r="F19" s="375"/>
      <c r="G19" s="375"/>
      <c r="H19" s="375"/>
      <c r="I19" s="375"/>
      <c r="J19" s="375"/>
      <c r="K19" s="26"/>
      <c r="L19" s="26"/>
      <c r="M19" s="26"/>
    </row>
    <row r="20" spans="1:13" hidden="1">
      <c r="A20" s="57">
        <v>4</v>
      </c>
      <c r="B20" s="446" t="s">
        <v>464</v>
      </c>
      <c r="C20" s="375"/>
      <c r="D20" s="375"/>
      <c r="E20" s="375"/>
      <c r="F20" s="375"/>
      <c r="G20" s="375"/>
      <c r="H20" s="375"/>
      <c r="I20" s="375"/>
      <c r="J20" s="375"/>
      <c r="K20" s="26"/>
      <c r="L20" s="26"/>
      <c r="M20" s="26"/>
    </row>
    <row r="21" spans="1:13" hidden="1">
      <c r="A21" s="57">
        <v>5</v>
      </c>
      <c r="B21" s="446" t="s">
        <v>465</v>
      </c>
      <c r="C21" s="375"/>
      <c r="D21" s="375"/>
      <c r="E21" s="375"/>
      <c r="F21" s="375"/>
      <c r="G21" s="375"/>
      <c r="H21" s="375"/>
      <c r="I21" s="375"/>
      <c r="J21" s="375"/>
      <c r="K21" s="26"/>
      <c r="L21" s="26"/>
      <c r="M21" s="26"/>
    </row>
    <row r="22" spans="1:13" s="97" customFormat="1">
      <c r="A22" s="409">
        <v>6</v>
      </c>
      <c r="B22" s="373" t="s">
        <v>154</v>
      </c>
      <c r="C22" s="397"/>
      <c r="D22" s="397"/>
      <c r="E22" s="397"/>
      <c r="F22" s="397"/>
      <c r="G22" s="397">
        <v>4155.87628507918</v>
      </c>
      <c r="H22" s="397">
        <v>2094.5724168618599</v>
      </c>
      <c r="I22" s="397">
        <v>2094.5724168618599</v>
      </c>
      <c r="J22" s="397">
        <v>816.02349930822299</v>
      </c>
      <c r="K22" s="26"/>
      <c r="L22" s="26"/>
      <c r="M22" s="26"/>
    </row>
    <row r="23" spans="1:13">
      <c r="A23" s="126"/>
      <c r="B23" s="7"/>
      <c r="C23" s="7"/>
      <c r="D23" s="7"/>
      <c r="E23" s="7"/>
      <c r="F23" s="7"/>
      <c r="G23" s="7"/>
      <c r="H23" s="7"/>
      <c r="I23" s="7"/>
      <c r="J23" s="7"/>
      <c r="K23" s="26"/>
      <c r="L23" s="26"/>
      <c r="M23" s="26"/>
    </row>
    <row r="24" spans="1:13">
      <c r="A24" s="1277" t="s">
        <v>2649</v>
      </c>
      <c r="B24" s="1277"/>
      <c r="C24" s="1277"/>
      <c r="D24" s="1277"/>
      <c r="E24" s="1277"/>
      <c r="F24" s="1277"/>
      <c r="G24" s="1277"/>
      <c r="H24" s="1277"/>
      <c r="I24" s="1277"/>
      <c r="J24" s="1277"/>
      <c r="K24" s="26"/>
      <c r="L24" s="26"/>
      <c r="M24" s="26"/>
    </row>
    <row r="25" spans="1:13">
      <c r="A25" s="126"/>
      <c r="B25" s="7"/>
      <c r="C25" s="7"/>
      <c r="D25" s="7"/>
      <c r="E25" s="7"/>
      <c r="F25" s="7"/>
      <c r="G25" s="7"/>
      <c r="H25" s="7"/>
      <c r="I25" s="7"/>
      <c r="J25" s="7"/>
      <c r="K25" s="26"/>
      <c r="L25" s="26"/>
      <c r="M25" s="26"/>
    </row>
    <row r="26" spans="1:13">
      <c r="A26" s="10"/>
      <c r="B26" s="8"/>
      <c r="C26" s="57" t="s">
        <v>116</v>
      </c>
      <c r="D26" s="57" t="s">
        <v>117</v>
      </c>
      <c r="E26" s="57" t="s">
        <v>118</v>
      </c>
      <c r="F26" s="57" t="s">
        <v>167</v>
      </c>
      <c r="G26" s="57" t="s">
        <v>168</v>
      </c>
      <c r="H26" s="57" t="s">
        <v>245</v>
      </c>
      <c r="I26" s="57" t="s">
        <v>246</v>
      </c>
      <c r="J26" s="57" t="s">
        <v>247</v>
      </c>
      <c r="K26" s="26"/>
      <c r="L26" s="26"/>
      <c r="M26" s="26"/>
    </row>
    <row r="27" spans="1:13" ht="84">
      <c r="A27" s="23" t="s">
        <v>257</v>
      </c>
      <c r="B27" s="24"/>
      <c r="C27" s="25" t="s">
        <v>443</v>
      </c>
      <c r="D27" s="25" t="s">
        <v>444</v>
      </c>
      <c r="E27" s="25" t="s">
        <v>445</v>
      </c>
      <c r="F27" s="25" t="s">
        <v>446</v>
      </c>
      <c r="G27" s="25" t="s">
        <v>447</v>
      </c>
      <c r="H27" s="25" t="s">
        <v>448</v>
      </c>
      <c r="I27" s="25" t="s">
        <v>254</v>
      </c>
      <c r="J27" s="25" t="s">
        <v>449</v>
      </c>
    </row>
    <row r="28" spans="1:13" hidden="1">
      <c r="A28" s="10" t="s">
        <v>450</v>
      </c>
      <c r="B28" s="8" t="s">
        <v>451</v>
      </c>
      <c r="C28" s="8"/>
      <c r="D28" s="8"/>
      <c r="E28" s="8"/>
      <c r="F28" s="10" t="s">
        <v>452</v>
      </c>
      <c r="G28" s="10"/>
      <c r="H28" s="8"/>
      <c r="I28" s="8"/>
      <c r="J28" s="8"/>
    </row>
    <row r="29" spans="1:13" hidden="1">
      <c r="A29" s="10" t="s">
        <v>453</v>
      </c>
      <c r="B29" s="8" t="s">
        <v>454</v>
      </c>
      <c r="C29" s="132"/>
      <c r="D29" s="132"/>
      <c r="E29" s="132"/>
      <c r="F29" s="10" t="s">
        <v>452</v>
      </c>
      <c r="G29" s="10"/>
      <c r="H29" s="132"/>
      <c r="I29" s="132"/>
      <c r="J29" s="132"/>
    </row>
    <row r="30" spans="1:13">
      <c r="A30" s="57">
        <v>1</v>
      </c>
      <c r="B30" s="446" t="s">
        <v>455</v>
      </c>
      <c r="C30" s="1023">
        <v>641.57727876319996</v>
      </c>
      <c r="D30" s="1023">
        <v>817.43885636280004</v>
      </c>
      <c r="E30" s="1023"/>
      <c r="F30" s="1024" t="s">
        <v>452</v>
      </c>
      <c r="G30" s="1023">
        <v>3648.9717494461001</v>
      </c>
      <c r="H30" s="1023">
        <v>2042.6225909763</v>
      </c>
      <c r="I30" s="1023">
        <v>2042.6225909763</v>
      </c>
      <c r="J30" s="1023">
        <v>583.0195885485</v>
      </c>
    </row>
    <row r="31" spans="1:13" hidden="1">
      <c r="A31" s="57">
        <v>2</v>
      </c>
      <c r="B31" s="446" t="s">
        <v>456</v>
      </c>
      <c r="C31" s="1025"/>
      <c r="D31" s="1025"/>
      <c r="E31" s="1025"/>
      <c r="F31" s="1025"/>
      <c r="G31" s="1025"/>
      <c r="H31" s="1025"/>
      <c r="I31" s="1025"/>
      <c r="J31" s="1025"/>
    </row>
    <row r="32" spans="1:13" ht="24" hidden="1">
      <c r="A32" s="57" t="s">
        <v>457</v>
      </c>
      <c r="B32" s="359" t="s">
        <v>458</v>
      </c>
      <c r="C32" s="1026"/>
      <c r="D32" s="1026"/>
      <c r="E32" s="1026"/>
      <c r="F32" s="1026"/>
      <c r="G32" s="1026"/>
      <c r="H32" s="1026"/>
      <c r="I32" s="1026"/>
      <c r="J32" s="1026"/>
    </row>
    <row r="33" spans="1:10" ht="24" hidden="1">
      <c r="A33" s="57" t="s">
        <v>459</v>
      </c>
      <c r="B33" s="359" t="s">
        <v>460</v>
      </c>
      <c r="C33" s="1026"/>
      <c r="D33" s="1026"/>
      <c r="E33" s="1026"/>
      <c r="F33" s="1026"/>
      <c r="G33" s="1026"/>
      <c r="H33" s="1026"/>
      <c r="I33" s="1026"/>
      <c r="J33" s="1026"/>
    </row>
    <row r="34" spans="1:10" ht="24" hidden="1">
      <c r="A34" s="57" t="s">
        <v>461</v>
      </c>
      <c r="B34" s="359" t="s">
        <v>462</v>
      </c>
      <c r="C34" s="1026"/>
      <c r="D34" s="1026"/>
      <c r="E34" s="1026"/>
      <c r="F34" s="1026"/>
      <c r="G34" s="1026"/>
      <c r="H34" s="1026"/>
      <c r="I34" s="1026"/>
      <c r="J34" s="1026"/>
    </row>
    <row r="35" spans="1:10" hidden="1">
      <c r="A35" s="57">
        <v>3</v>
      </c>
      <c r="B35" s="446" t="s">
        <v>463</v>
      </c>
      <c r="C35" s="1026"/>
      <c r="D35" s="1026"/>
      <c r="E35" s="1026"/>
      <c r="F35" s="1026"/>
      <c r="G35" s="1026"/>
      <c r="H35" s="1026"/>
      <c r="I35" s="1026"/>
      <c r="J35" s="1026"/>
    </row>
    <row r="36" spans="1:10" hidden="1">
      <c r="A36" s="57">
        <v>4</v>
      </c>
      <c r="B36" s="446" t="s">
        <v>464</v>
      </c>
      <c r="C36" s="1026"/>
      <c r="D36" s="1026"/>
      <c r="E36" s="1026"/>
      <c r="F36" s="1026"/>
      <c r="G36" s="1026"/>
      <c r="H36" s="1026"/>
      <c r="I36" s="1026"/>
      <c r="J36" s="1026"/>
    </row>
    <row r="37" spans="1:10" hidden="1">
      <c r="A37" s="57">
        <v>5</v>
      </c>
      <c r="B37" s="446" t="s">
        <v>465</v>
      </c>
      <c r="C37" s="1026"/>
      <c r="D37" s="1026"/>
      <c r="E37" s="1026"/>
      <c r="F37" s="1026"/>
      <c r="G37" s="1026"/>
      <c r="H37" s="1026"/>
      <c r="I37" s="1026"/>
      <c r="J37" s="1026"/>
    </row>
    <row r="38" spans="1:10">
      <c r="A38" s="409">
        <v>6</v>
      </c>
      <c r="B38" s="373" t="s">
        <v>154</v>
      </c>
      <c r="C38" s="1027"/>
      <c r="D38" s="1027"/>
      <c r="E38" s="1027"/>
      <c r="F38" s="1027"/>
      <c r="G38" s="1027">
        <v>3648.9717494461001</v>
      </c>
      <c r="H38" s="1027">
        <v>2042.6225909763</v>
      </c>
      <c r="I38" s="1027">
        <v>2042.6225909763</v>
      </c>
      <c r="J38" s="1027">
        <v>583.0195885485</v>
      </c>
    </row>
    <row r="39" spans="1:10">
      <c r="A39" s="1278"/>
      <c r="B39" s="1278"/>
      <c r="C39" s="1278"/>
      <c r="D39" s="1278"/>
      <c r="E39" s="1278"/>
      <c r="F39" s="1278"/>
      <c r="G39" s="1278"/>
      <c r="H39" s="1278"/>
      <c r="I39" s="1278"/>
      <c r="J39" s="1278"/>
    </row>
    <row r="40" spans="1:10" ht="15" customHeight="1">
      <c r="A40" s="1276"/>
      <c r="B40" s="1276"/>
      <c r="C40" s="1276"/>
      <c r="D40" s="1276"/>
      <c r="E40" s="1276"/>
      <c r="F40" s="1276"/>
      <c r="G40" s="1276"/>
      <c r="H40" s="1276"/>
      <c r="I40" s="1276"/>
      <c r="J40" s="1276"/>
    </row>
  </sheetData>
  <mergeCells count="6">
    <mergeCell ref="A40:J40"/>
    <mergeCell ref="A3:J3"/>
    <mergeCell ref="A5:J5"/>
    <mergeCell ref="A24:J24"/>
    <mergeCell ref="A39:J39"/>
    <mergeCell ref="A7:J7"/>
  </mergeCells>
  <pageMargins left="0.70866141732283472" right="0.70866141732283472" top="0.74803149606299213" bottom="0.74803149606299213" header="0.31496062992125984" footer="0.31496062992125984"/>
  <pageSetup paperSize="9" scale="9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1062-9E26-4067-A127-4E5CFE0C6982}">
  <sheetPr codeName="Sheet25">
    <pageSetUpPr fitToPage="1"/>
  </sheetPr>
  <dimension ref="A1:M25"/>
  <sheetViews>
    <sheetView showGridLines="0" zoomScaleNormal="100" workbookViewId="0">
      <selection activeCell="E1" sqref="E1"/>
    </sheetView>
  </sheetViews>
  <sheetFormatPr defaultColWidth="8.33203125" defaultRowHeight="14.5"/>
  <cols>
    <col min="1" max="1" width="5.33203125" style="5" customWidth="1"/>
    <col min="2" max="2" width="66.33203125" style="5" customWidth="1"/>
    <col min="3" max="4" width="7.58203125" style="5" customWidth="1"/>
    <col min="5" max="16384" width="8.33203125" style="5"/>
  </cols>
  <sheetData>
    <row r="1" spans="1:13" ht="18.5">
      <c r="A1" s="306" t="s">
        <v>2225</v>
      </c>
      <c r="B1" s="7"/>
      <c r="C1" s="7"/>
      <c r="D1" s="7"/>
    </row>
    <row r="2" spans="1:13" ht="18.5">
      <c r="A2" s="3"/>
      <c r="B2" s="7"/>
      <c r="C2" s="7"/>
      <c r="D2" s="7"/>
    </row>
    <row r="3" spans="1:13">
      <c r="A3" s="39"/>
      <c r="B3" s="7"/>
      <c r="C3" s="39"/>
      <c r="D3" s="39"/>
    </row>
    <row r="4" spans="1:13">
      <c r="A4" s="8"/>
      <c r="B4" s="82"/>
      <c r="C4" s="57" t="s">
        <v>116</v>
      </c>
      <c r="D4" s="57" t="s">
        <v>117</v>
      </c>
    </row>
    <row r="5" spans="1:13">
      <c r="A5" s="8"/>
      <c r="B5" s="8"/>
      <c r="C5" s="1225" t="s">
        <v>254</v>
      </c>
      <c r="D5" s="1225" t="s">
        <v>449</v>
      </c>
    </row>
    <row r="6" spans="1:13" ht="15" customHeight="1">
      <c r="A6" s="114" t="s">
        <v>2045</v>
      </c>
      <c r="B6" s="92"/>
      <c r="C6" s="1225"/>
      <c r="D6" s="1225"/>
    </row>
    <row r="7" spans="1:13" hidden="1">
      <c r="A7" s="589">
        <v>1</v>
      </c>
      <c r="B7" s="589" t="s">
        <v>466</v>
      </c>
      <c r="C7" s="589"/>
      <c r="D7" s="589"/>
    </row>
    <row r="8" spans="1:13" hidden="1">
      <c r="A8" s="589">
        <v>2</v>
      </c>
      <c r="B8" s="589" t="s">
        <v>467</v>
      </c>
      <c r="C8" s="589"/>
      <c r="D8" s="589"/>
    </row>
    <row r="9" spans="1:13" hidden="1">
      <c r="A9" s="589">
        <v>3</v>
      </c>
      <c r="B9" s="589" t="s">
        <v>468</v>
      </c>
      <c r="C9" s="589"/>
      <c r="D9" s="589"/>
    </row>
    <row r="10" spans="1:13">
      <c r="A10" s="446">
        <v>4</v>
      </c>
      <c r="B10" s="446" t="s">
        <v>469</v>
      </c>
      <c r="C10" s="396">
        <v>580.32957265842094</v>
      </c>
      <c r="D10" s="396">
        <v>216.66557919049799</v>
      </c>
    </row>
    <row r="11" spans="1:13" hidden="1">
      <c r="A11" s="374" t="s">
        <v>470</v>
      </c>
      <c r="B11" s="461" t="s">
        <v>471</v>
      </c>
      <c r="C11" s="396"/>
      <c r="D11" s="396"/>
    </row>
    <row r="12" spans="1:13">
      <c r="A12" s="373">
        <v>5</v>
      </c>
      <c r="B12" s="373" t="s">
        <v>472</v>
      </c>
      <c r="C12" s="397">
        <v>580.32957265842094</v>
      </c>
      <c r="D12" s="397">
        <v>216.66557919049799</v>
      </c>
    </row>
    <row r="13" spans="1:13">
      <c r="A13" s="7"/>
      <c r="B13" s="113"/>
      <c r="C13" s="7"/>
      <c r="D13" s="7"/>
    </row>
    <row r="14" spans="1:13">
      <c r="A14" s="1209" t="s">
        <v>473</v>
      </c>
      <c r="B14" s="1209"/>
      <c r="C14" s="1209"/>
      <c r="D14" s="1209"/>
      <c r="F14" s="133"/>
      <c r="G14" s="133"/>
      <c r="H14" s="133"/>
      <c r="I14" s="133"/>
      <c r="J14" s="133"/>
      <c r="K14" s="133"/>
      <c r="L14" s="133"/>
      <c r="M14" s="133"/>
    </row>
    <row r="15" spans="1:13">
      <c r="A15" s="7"/>
      <c r="B15" s="7"/>
      <c r="C15" s="7"/>
      <c r="D15" s="7"/>
    </row>
    <row r="16" spans="1:13">
      <c r="A16" s="8"/>
      <c r="B16" s="82"/>
      <c r="C16" s="57" t="s">
        <v>116</v>
      </c>
      <c r="D16" s="57" t="s">
        <v>117</v>
      </c>
    </row>
    <row r="17" spans="1:4">
      <c r="A17" s="8"/>
      <c r="B17" s="8"/>
      <c r="C17" s="1225" t="s">
        <v>254</v>
      </c>
      <c r="D17" s="1225" t="s">
        <v>449</v>
      </c>
    </row>
    <row r="18" spans="1:4">
      <c r="A18" s="114" t="s">
        <v>257</v>
      </c>
      <c r="B18" s="92"/>
      <c r="C18" s="1225"/>
      <c r="D18" s="1225"/>
    </row>
    <row r="19" spans="1:4" hidden="1">
      <c r="A19" s="589">
        <v>1</v>
      </c>
      <c r="B19" s="589" t="s">
        <v>466</v>
      </c>
      <c r="C19" s="589"/>
      <c r="D19" s="589"/>
    </row>
    <row r="20" spans="1:4" hidden="1">
      <c r="A20" s="589">
        <v>2</v>
      </c>
      <c r="B20" s="589" t="s">
        <v>467</v>
      </c>
      <c r="C20" s="589"/>
      <c r="D20" s="589"/>
    </row>
    <row r="21" spans="1:4" hidden="1">
      <c r="A21" s="589">
        <v>3</v>
      </c>
      <c r="B21" s="589" t="s">
        <v>468</v>
      </c>
      <c r="C21" s="589"/>
      <c r="D21" s="589"/>
    </row>
    <row r="22" spans="1:4">
      <c r="A22" s="446">
        <v>4</v>
      </c>
      <c r="B22" s="446" t="s">
        <v>469</v>
      </c>
      <c r="C22" s="396">
        <v>481.10109425000002</v>
      </c>
      <c r="D22" s="396">
        <v>178.80172104499999</v>
      </c>
    </row>
    <row r="23" spans="1:4" hidden="1">
      <c r="A23" s="374" t="s">
        <v>470</v>
      </c>
      <c r="B23" s="461" t="s">
        <v>471</v>
      </c>
      <c r="C23" s="444"/>
      <c r="D23" s="444"/>
    </row>
    <row r="24" spans="1:4">
      <c r="A24" s="373">
        <v>5</v>
      </c>
      <c r="B24" s="373" t="s">
        <v>472</v>
      </c>
      <c r="C24" s="397">
        <v>481.10109425000002</v>
      </c>
      <c r="D24" s="397">
        <v>178.80172104499999</v>
      </c>
    </row>
    <row r="25" spans="1:4">
      <c r="A25" s="7"/>
      <c r="B25" s="7"/>
      <c r="C25" s="7"/>
      <c r="D25" s="7"/>
    </row>
  </sheetData>
  <mergeCells count="5">
    <mergeCell ref="C5:C6"/>
    <mergeCell ref="D5:D6"/>
    <mergeCell ref="A14:D14"/>
    <mergeCell ref="C17:C18"/>
    <mergeCell ref="D17:D18"/>
  </mergeCell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5B59-C64F-4919-9E36-D17C9CE7CEDA}">
  <sheetPr codeName="Sheet26">
    <pageSetUpPr fitToPage="1"/>
  </sheetPr>
  <dimension ref="A1:N37"/>
  <sheetViews>
    <sheetView showGridLines="0" zoomScaleNormal="100" workbookViewId="0">
      <selection activeCell="O1" sqref="O1"/>
    </sheetView>
  </sheetViews>
  <sheetFormatPr defaultColWidth="8.33203125" defaultRowHeight="14.5"/>
  <cols>
    <col min="1" max="1" width="8.33203125" style="137"/>
    <col min="2" max="2" width="40.08203125" style="5" customWidth="1"/>
    <col min="3" max="11" width="7.83203125" style="5" customWidth="1"/>
    <col min="12" max="13" width="11" style="5" customWidth="1"/>
    <col min="14" max="14" width="10.25" style="22" customWidth="1"/>
    <col min="15" max="16384" width="8.33203125" style="5"/>
  </cols>
  <sheetData>
    <row r="1" spans="1:14" ht="18.5">
      <c r="A1" s="306" t="s">
        <v>2226</v>
      </c>
      <c r="B1" s="7"/>
      <c r="C1" s="7"/>
      <c r="D1" s="7"/>
      <c r="E1" s="7"/>
      <c r="F1" s="7"/>
      <c r="G1" s="7"/>
      <c r="H1" s="7"/>
      <c r="I1" s="7"/>
      <c r="J1" s="7"/>
      <c r="K1" s="7"/>
      <c r="L1" s="7"/>
      <c r="M1" s="7"/>
      <c r="N1" s="113"/>
    </row>
    <row r="2" spans="1:14" ht="15.5">
      <c r="A2" s="134"/>
      <c r="B2" s="7"/>
      <c r="C2" s="7"/>
      <c r="D2" s="7"/>
      <c r="E2" s="7"/>
      <c r="F2" s="7"/>
      <c r="G2" s="7"/>
      <c r="H2" s="7"/>
      <c r="I2" s="7"/>
      <c r="J2" s="7"/>
      <c r="K2" s="7"/>
      <c r="L2" s="7"/>
      <c r="M2" s="7"/>
      <c r="N2" s="113"/>
    </row>
    <row r="3" spans="1:14" ht="15.5">
      <c r="A3" s="134"/>
      <c r="B3" s="134"/>
      <c r="C3" s="7"/>
      <c r="D3" s="7"/>
      <c r="E3" s="7"/>
      <c r="F3" s="7"/>
      <c r="G3" s="7"/>
      <c r="H3" s="7"/>
      <c r="I3" s="7"/>
      <c r="J3" s="7"/>
      <c r="K3" s="7"/>
      <c r="L3" s="7"/>
      <c r="M3" s="7"/>
      <c r="N3" s="113"/>
    </row>
    <row r="4" spans="1:14">
      <c r="A4" s="82" t="s">
        <v>2045</v>
      </c>
      <c r="B4" s="82"/>
      <c r="C4" s="7"/>
      <c r="D4" s="7"/>
      <c r="E4" s="7"/>
      <c r="F4" s="7"/>
      <c r="G4" s="7"/>
      <c r="H4" s="7"/>
      <c r="I4" s="7"/>
      <c r="J4" s="7"/>
      <c r="K4" s="7"/>
      <c r="L4" s="7"/>
      <c r="M4" s="7"/>
      <c r="N4" s="113"/>
    </row>
    <row r="5" spans="1:14" ht="20.149999999999999" customHeight="1">
      <c r="A5" s="1280" t="s">
        <v>474</v>
      </c>
      <c r="B5" s="1281"/>
      <c r="C5" s="1254" t="s">
        <v>253</v>
      </c>
      <c r="D5" s="1255"/>
      <c r="E5" s="1255"/>
      <c r="F5" s="1255"/>
      <c r="G5" s="1255"/>
      <c r="H5" s="1255"/>
      <c r="I5" s="1255"/>
      <c r="J5" s="1255"/>
      <c r="K5" s="1256"/>
      <c r="L5" s="99"/>
      <c r="M5" s="100"/>
      <c r="N5" s="89"/>
    </row>
    <row r="6" spans="1:14">
      <c r="A6" s="1282"/>
      <c r="B6" s="1283"/>
      <c r="C6" s="57" t="s">
        <v>116</v>
      </c>
      <c r="D6" s="57" t="s">
        <v>117</v>
      </c>
      <c r="E6" s="57" t="s">
        <v>118</v>
      </c>
      <c r="F6" s="57" t="s">
        <v>167</v>
      </c>
      <c r="G6" s="57" t="s">
        <v>168</v>
      </c>
      <c r="H6" s="57" t="s">
        <v>245</v>
      </c>
      <c r="I6" s="57" t="s">
        <v>246</v>
      </c>
      <c r="J6" s="57" t="s">
        <v>247</v>
      </c>
      <c r="K6" s="57" t="s">
        <v>248</v>
      </c>
      <c r="L6" s="57" t="s">
        <v>249</v>
      </c>
      <c r="M6" s="57" t="s">
        <v>250</v>
      </c>
      <c r="N6" s="57" t="s">
        <v>251</v>
      </c>
    </row>
    <row r="7" spans="1:14" ht="28" customHeight="1">
      <c r="A7" s="1284"/>
      <c r="B7" s="1285"/>
      <c r="C7" s="91">
        <v>0</v>
      </c>
      <c r="D7" s="588">
        <v>0.02</v>
      </c>
      <c r="E7" s="91">
        <v>0.04</v>
      </c>
      <c r="F7" s="91">
        <v>0.1</v>
      </c>
      <c r="G7" s="91">
        <v>0.2</v>
      </c>
      <c r="H7" s="91">
        <v>0.5</v>
      </c>
      <c r="I7" s="91">
        <v>0.7</v>
      </c>
      <c r="J7" s="91">
        <v>0.75</v>
      </c>
      <c r="K7" s="91">
        <v>1</v>
      </c>
      <c r="L7" s="91">
        <v>1.5</v>
      </c>
      <c r="M7" s="91" t="s">
        <v>260</v>
      </c>
      <c r="N7" s="25" t="s">
        <v>475</v>
      </c>
    </row>
    <row r="8" spans="1:14">
      <c r="A8" s="57">
        <v>1</v>
      </c>
      <c r="B8" s="454" t="s">
        <v>427</v>
      </c>
      <c r="C8" s="396">
        <v>303.24108319119995</v>
      </c>
      <c r="D8" s="589"/>
      <c r="E8" s="375"/>
      <c r="F8" s="375"/>
      <c r="G8" s="375"/>
      <c r="H8" s="375"/>
      <c r="I8" s="375"/>
      <c r="J8" s="375"/>
      <c r="K8" s="375"/>
      <c r="L8" s="375"/>
      <c r="M8" s="375"/>
      <c r="N8" s="654">
        <v>303.24108319119995</v>
      </c>
    </row>
    <row r="9" spans="1:14">
      <c r="A9" s="57">
        <v>2</v>
      </c>
      <c r="B9" s="454" t="s">
        <v>476</v>
      </c>
      <c r="C9" s="396">
        <v>346.52967766039995</v>
      </c>
      <c r="D9" s="589"/>
      <c r="E9" s="375"/>
      <c r="F9" s="375"/>
      <c r="G9" s="600">
        <v>9.2556790000000006E-4</v>
      </c>
      <c r="H9" s="375"/>
      <c r="I9" s="375"/>
      <c r="J9" s="375"/>
      <c r="K9" s="375"/>
      <c r="L9" s="375"/>
      <c r="M9" s="375"/>
      <c r="N9" s="654">
        <v>346.53060322829998</v>
      </c>
    </row>
    <row r="10" spans="1:14">
      <c r="A10" s="57">
        <v>3</v>
      </c>
      <c r="B10" s="454" t="s">
        <v>267</v>
      </c>
      <c r="C10" s="455"/>
      <c r="D10" s="589"/>
      <c r="E10" s="375"/>
      <c r="F10" s="375"/>
      <c r="G10" s="375"/>
      <c r="H10" s="375"/>
      <c r="I10" s="375"/>
      <c r="J10" s="375"/>
      <c r="K10" s="456"/>
      <c r="L10" s="375"/>
      <c r="M10" s="456"/>
      <c r="N10" s="654"/>
    </row>
    <row r="11" spans="1:14">
      <c r="A11" s="57">
        <v>4</v>
      </c>
      <c r="B11" s="454" t="s">
        <v>268</v>
      </c>
      <c r="C11" s="396">
        <v>339.66958727269997</v>
      </c>
      <c r="D11" s="589"/>
      <c r="E11" s="375"/>
      <c r="F11" s="375"/>
      <c r="G11" s="375"/>
      <c r="H11" s="375"/>
      <c r="I11" s="375"/>
      <c r="J11" s="375"/>
      <c r="K11" s="375"/>
      <c r="L11" s="375"/>
      <c r="M11" s="375"/>
      <c r="N11" s="654">
        <v>339.66958727269997</v>
      </c>
    </row>
    <row r="12" spans="1:14">
      <c r="A12" s="57">
        <v>5</v>
      </c>
      <c r="B12" s="454" t="s">
        <v>269</v>
      </c>
      <c r="C12" s="599"/>
      <c r="D12" s="401"/>
      <c r="E12" s="600"/>
      <c r="F12" s="601"/>
      <c r="G12" s="601"/>
      <c r="H12" s="601"/>
      <c r="I12" s="601"/>
      <c r="J12" s="601"/>
      <c r="K12" s="601"/>
      <c r="L12" s="601"/>
      <c r="M12" s="601"/>
      <c r="N12" s="654"/>
    </row>
    <row r="13" spans="1:14">
      <c r="A13" s="57">
        <v>6</v>
      </c>
      <c r="B13" s="454" t="s">
        <v>270</v>
      </c>
      <c r="C13" s="599"/>
      <c r="D13" s="675">
        <v>267.2213683292</v>
      </c>
      <c r="E13" s="600">
        <v>4.3948239999999996E-4</v>
      </c>
      <c r="F13" s="601"/>
      <c r="G13" s="600">
        <v>61.410300142499992</v>
      </c>
      <c r="H13" s="600">
        <v>432.92460075360003</v>
      </c>
      <c r="I13" s="401"/>
      <c r="J13" s="401"/>
      <c r="K13" s="401"/>
      <c r="L13" s="401"/>
      <c r="M13" s="601"/>
      <c r="N13" s="654">
        <v>761.55670870769995</v>
      </c>
    </row>
    <row r="14" spans="1:14">
      <c r="A14" s="57">
        <v>7</v>
      </c>
      <c r="B14" s="454" t="s">
        <v>271</v>
      </c>
      <c r="C14" s="599"/>
      <c r="D14" s="401"/>
      <c r="E14" s="600">
        <v>3.0606069226000003</v>
      </c>
      <c r="F14" s="601"/>
      <c r="G14" s="600">
        <v>16.5625946842</v>
      </c>
      <c r="H14" s="600">
        <v>27.328462641199998</v>
      </c>
      <c r="I14" s="401"/>
      <c r="J14" s="401"/>
      <c r="K14" s="600">
        <v>553.95163801195497</v>
      </c>
      <c r="L14" s="600">
        <v>12.170466237999999</v>
      </c>
      <c r="M14" s="601"/>
      <c r="N14" s="654">
        <v>613.07376849795503</v>
      </c>
    </row>
    <row r="15" spans="1:14">
      <c r="A15" s="57">
        <v>8</v>
      </c>
      <c r="B15" s="454" t="s">
        <v>291</v>
      </c>
      <c r="C15" s="599"/>
      <c r="D15" s="401"/>
      <c r="E15" s="601"/>
      <c r="F15" s="601"/>
      <c r="G15" s="401"/>
      <c r="H15" s="401"/>
      <c r="I15" s="675"/>
      <c r="J15" s="675">
        <v>5.9129213300000004E-2</v>
      </c>
      <c r="K15" s="600"/>
      <c r="L15" s="600"/>
      <c r="M15" s="601"/>
      <c r="N15" s="654">
        <v>5.9129213300000004E-2</v>
      </c>
    </row>
    <row r="16" spans="1:14">
      <c r="A16" s="57">
        <v>9</v>
      </c>
      <c r="B16" s="454" t="s">
        <v>293</v>
      </c>
      <c r="C16" s="455"/>
      <c r="D16" s="589"/>
      <c r="E16" s="375"/>
      <c r="F16" s="375"/>
      <c r="G16" s="589"/>
      <c r="H16" s="589"/>
      <c r="I16" s="589"/>
      <c r="J16" s="589"/>
      <c r="K16" s="460"/>
      <c r="L16" s="460"/>
      <c r="M16" s="375"/>
      <c r="N16" s="654"/>
    </row>
    <row r="17" spans="1:14">
      <c r="A17" s="57">
        <v>10</v>
      </c>
      <c r="B17" s="454" t="s">
        <v>280</v>
      </c>
      <c r="C17" s="455"/>
      <c r="D17" s="589"/>
      <c r="E17" s="375"/>
      <c r="F17" s="375"/>
      <c r="G17" s="589"/>
      <c r="H17" s="589"/>
      <c r="I17" s="589"/>
      <c r="J17" s="589"/>
      <c r="K17" s="460">
        <v>0.59997012799999994</v>
      </c>
      <c r="L17" s="460">
        <v>0.12398135499999999</v>
      </c>
      <c r="M17" s="375"/>
      <c r="N17" s="654">
        <v>0.7239514829999999</v>
      </c>
    </row>
    <row r="18" spans="1:14">
      <c r="A18" s="409">
        <v>11</v>
      </c>
      <c r="B18" s="457" t="s">
        <v>477</v>
      </c>
      <c r="C18" s="397">
        <f>SUM(C8:C17)</f>
        <v>989.44034812429982</v>
      </c>
      <c r="D18" s="397">
        <f t="shared" ref="D18:L18" si="0">SUM(D8:D17)</f>
        <v>267.2213683292</v>
      </c>
      <c r="E18" s="397">
        <f t="shared" si="0"/>
        <v>3.0610464050000004</v>
      </c>
      <c r="F18" s="458"/>
      <c r="G18" s="397">
        <f t="shared" si="0"/>
        <v>77.973820394599983</v>
      </c>
      <c r="H18" s="397">
        <f t="shared" si="0"/>
        <v>460.25306339480005</v>
      </c>
      <c r="I18" s="397"/>
      <c r="J18" s="397">
        <f t="shared" si="0"/>
        <v>5.9129213300000004E-2</v>
      </c>
      <c r="K18" s="397">
        <f t="shared" si="0"/>
        <v>554.55160813995496</v>
      </c>
      <c r="L18" s="397">
        <f t="shared" si="0"/>
        <v>12.294447592999999</v>
      </c>
      <c r="M18" s="458"/>
      <c r="N18" s="654">
        <v>2364.8548315941548</v>
      </c>
    </row>
    <row r="19" spans="1:14">
      <c r="A19" s="136"/>
      <c r="B19" s="7"/>
      <c r="C19" s="7"/>
      <c r="D19" s="7"/>
      <c r="E19" s="7"/>
      <c r="F19" s="7"/>
      <c r="G19" s="7"/>
      <c r="H19" s="7"/>
      <c r="I19" s="7"/>
      <c r="J19" s="7"/>
      <c r="K19" s="7"/>
      <c r="L19" s="7"/>
      <c r="M19" s="7"/>
      <c r="N19" s="113"/>
    </row>
    <row r="20" spans="1:14" ht="29.15" customHeight="1">
      <c r="A20" s="1279" t="s">
        <v>2046</v>
      </c>
      <c r="B20" s="1279"/>
      <c r="C20" s="1279"/>
      <c r="D20" s="1279"/>
      <c r="E20" s="1279"/>
      <c r="F20" s="1279"/>
      <c r="G20" s="1279"/>
      <c r="H20" s="1279"/>
      <c r="I20" s="1279"/>
      <c r="J20" s="1279"/>
      <c r="K20" s="1279"/>
      <c r="L20" s="1279"/>
      <c r="M20" s="1279"/>
      <c r="N20" s="1279"/>
    </row>
    <row r="21" spans="1:14">
      <c r="A21" s="136"/>
      <c r="B21" s="7"/>
      <c r="C21" s="7"/>
      <c r="D21" s="7"/>
      <c r="E21" s="7"/>
      <c r="F21" s="7"/>
      <c r="G21" s="7"/>
      <c r="H21" s="7"/>
      <c r="I21" s="7"/>
      <c r="J21" s="7"/>
      <c r="K21" s="7"/>
      <c r="L21" s="7"/>
      <c r="M21" s="7"/>
      <c r="N21" s="113"/>
    </row>
    <row r="22" spans="1:14">
      <c r="A22" s="82" t="s">
        <v>257</v>
      </c>
      <c r="B22" s="82"/>
      <c r="C22" s="7"/>
      <c r="D22" s="7"/>
      <c r="E22" s="7"/>
      <c r="F22" s="7"/>
      <c r="G22" s="7"/>
      <c r="H22" s="7"/>
      <c r="I22" s="7"/>
      <c r="J22" s="7"/>
      <c r="K22" s="7"/>
      <c r="L22" s="7"/>
      <c r="M22" s="7"/>
      <c r="N22" s="113"/>
    </row>
    <row r="23" spans="1:14">
      <c r="A23" s="1280" t="s">
        <v>474</v>
      </c>
      <c r="B23" s="1281"/>
      <c r="C23" s="1254" t="s">
        <v>253</v>
      </c>
      <c r="D23" s="1255"/>
      <c r="E23" s="1255"/>
      <c r="F23" s="1255"/>
      <c r="G23" s="1255"/>
      <c r="H23" s="1255"/>
      <c r="I23" s="1255"/>
      <c r="J23" s="1255"/>
      <c r="K23" s="1256"/>
      <c r="L23" s="99"/>
      <c r="M23" s="100"/>
      <c r="N23" s="89"/>
    </row>
    <row r="24" spans="1:14">
      <c r="A24" s="1282"/>
      <c r="B24" s="1283"/>
      <c r="C24" s="57" t="s">
        <v>116</v>
      </c>
      <c r="D24" s="57" t="s">
        <v>117</v>
      </c>
      <c r="E24" s="57" t="s">
        <v>118</v>
      </c>
      <c r="F24" s="57" t="s">
        <v>167</v>
      </c>
      <c r="G24" s="57" t="s">
        <v>168</v>
      </c>
      <c r="H24" s="57" t="s">
        <v>245</v>
      </c>
      <c r="I24" s="57" t="s">
        <v>246</v>
      </c>
      <c r="J24" s="57" t="s">
        <v>247</v>
      </c>
      <c r="K24" s="57" t="s">
        <v>248</v>
      </c>
      <c r="L24" s="57" t="s">
        <v>249</v>
      </c>
      <c r="M24" s="57" t="s">
        <v>250</v>
      </c>
      <c r="N24" s="57" t="s">
        <v>251</v>
      </c>
    </row>
    <row r="25" spans="1:14" ht="24">
      <c r="A25" s="1284"/>
      <c r="B25" s="1285"/>
      <c r="C25" s="91">
        <v>0</v>
      </c>
      <c r="D25" s="91">
        <v>0.02</v>
      </c>
      <c r="E25" s="91">
        <v>0.04</v>
      </c>
      <c r="F25" s="91">
        <v>0.1</v>
      </c>
      <c r="G25" s="91">
        <v>0.2</v>
      </c>
      <c r="H25" s="91">
        <v>0.5</v>
      </c>
      <c r="I25" s="91">
        <v>0.7</v>
      </c>
      <c r="J25" s="91">
        <v>0.75</v>
      </c>
      <c r="K25" s="91">
        <v>1</v>
      </c>
      <c r="L25" s="91">
        <v>1.5</v>
      </c>
      <c r="M25" s="91" t="s">
        <v>260</v>
      </c>
      <c r="N25" s="25" t="s">
        <v>475</v>
      </c>
    </row>
    <row r="26" spans="1:14">
      <c r="A26" s="57">
        <v>1</v>
      </c>
      <c r="B26" s="454" t="s">
        <v>427</v>
      </c>
      <c r="C26" s="396">
        <v>333.6407468383</v>
      </c>
      <c r="D26" s="375"/>
      <c r="E26" s="375"/>
      <c r="F26" s="375"/>
      <c r="G26" s="375"/>
      <c r="H26" s="375"/>
      <c r="I26" s="375"/>
      <c r="J26" s="375"/>
      <c r="K26" s="375"/>
      <c r="L26" s="375"/>
      <c r="M26" s="375"/>
      <c r="N26" s="459">
        <v>333.6407468383</v>
      </c>
    </row>
    <row r="27" spans="1:14">
      <c r="A27" s="57">
        <v>2</v>
      </c>
      <c r="B27" s="454" t="s">
        <v>476</v>
      </c>
      <c r="C27" s="396">
        <v>400.49832107279974</v>
      </c>
      <c r="D27" s="375"/>
      <c r="E27" s="375"/>
      <c r="F27" s="375"/>
      <c r="G27" s="375"/>
      <c r="H27" s="375"/>
      <c r="I27" s="375"/>
      <c r="J27" s="375"/>
      <c r="K27" s="375"/>
      <c r="L27" s="375"/>
      <c r="M27" s="375"/>
      <c r="N27" s="459">
        <v>400.49832107279974</v>
      </c>
    </row>
    <row r="28" spans="1:14">
      <c r="A28" s="57">
        <v>3</v>
      </c>
      <c r="B28" s="454" t="s">
        <v>267</v>
      </c>
      <c r="C28" s="396"/>
      <c r="D28" s="375"/>
      <c r="E28" s="375"/>
      <c r="F28" s="375"/>
      <c r="G28" s="375"/>
      <c r="H28" s="375"/>
      <c r="I28" s="375"/>
      <c r="J28" s="375"/>
      <c r="K28" s="460">
        <v>4.2299086999999999E-2</v>
      </c>
      <c r="L28" s="375"/>
      <c r="M28" s="460"/>
      <c r="N28" s="459">
        <v>4.2299086999999999E-2</v>
      </c>
    </row>
    <row r="29" spans="1:14">
      <c r="A29" s="57">
        <v>4</v>
      </c>
      <c r="B29" s="454" t="s">
        <v>268</v>
      </c>
      <c r="C29" s="396">
        <v>348.88046329329995</v>
      </c>
      <c r="D29" s="375"/>
      <c r="E29" s="375"/>
      <c r="F29" s="375"/>
      <c r="G29" s="375"/>
      <c r="H29" s="375"/>
      <c r="I29" s="375"/>
      <c r="J29" s="375"/>
      <c r="K29" s="375"/>
      <c r="L29" s="375"/>
      <c r="M29" s="375"/>
      <c r="N29" s="459">
        <v>348.88046329329995</v>
      </c>
    </row>
    <row r="30" spans="1:14">
      <c r="A30" s="57">
        <v>5</v>
      </c>
      <c r="B30" s="454" t="s">
        <v>269</v>
      </c>
      <c r="C30" s="455"/>
      <c r="D30" s="375"/>
      <c r="E30" s="375"/>
      <c r="F30" s="375"/>
      <c r="G30" s="375"/>
      <c r="H30" s="375"/>
      <c r="I30" s="375"/>
      <c r="J30" s="375"/>
      <c r="K30" s="375"/>
      <c r="L30" s="375"/>
      <c r="M30" s="375"/>
      <c r="N30" s="459"/>
    </row>
    <row r="31" spans="1:14">
      <c r="A31" s="57">
        <v>6</v>
      </c>
      <c r="B31" s="454" t="s">
        <v>270</v>
      </c>
      <c r="C31" s="455"/>
      <c r="D31" s="460">
        <v>279.99106084199997</v>
      </c>
      <c r="E31" s="460">
        <v>9.0039740143000007</v>
      </c>
      <c r="F31" s="375"/>
      <c r="G31" s="460">
        <v>227.76142740629999</v>
      </c>
      <c r="H31" s="460">
        <v>226.10850132349998</v>
      </c>
      <c r="I31" s="460"/>
      <c r="J31" s="460"/>
      <c r="K31" s="460"/>
      <c r="L31" s="375"/>
      <c r="M31" s="375"/>
      <c r="N31" s="459">
        <v>742.86496358609998</v>
      </c>
    </row>
    <row r="32" spans="1:14">
      <c r="A32" s="57">
        <v>7</v>
      </c>
      <c r="B32" s="454" t="s">
        <v>271</v>
      </c>
      <c r="C32" s="455"/>
      <c r="D32" s="375"/>
      <c r="E32" s="375"/>
      <c r="F32" s="375"/>
      <c r="G32" s="460"/>
      <c r="H32" s="460"/>
      <c r="I32" s="460"/>
      <c r="J32" s="460"/>
      <c r="K32" s="460">
        <v>38.535992246699998</v>
      </c>
      <c r="L32" s="375"/>
      <c r="M32" s="375"/>
      <c r="N32" s="459">
        <v>38.535992246699998</v>
      </c>
    </row>
    <row r="33" spans="1:14">
      <c r="A33" s="57">
        <v>8</v>
      </c>
      <c r="B33" s="454" t="s">
        <v>291</v>
      </c>
      <c r="C33" s="455"/>
      <c r="D33" s="375"/>
      <c r="E33" s="375"/>
      <c r="F33" s="375"/>
      <c r="G33" s="460"/>
      <c r="H33" s="460"/>
      <c r="I33" s="460"/>
      <c r="J33" s="460">
        <v>3.586439E-4</v>
      </c>
      <c r="K33" s="460"/>
      <c r="L33" s="375"/>
      <c r="M33" s="375"/>
      <c r="N33" s="459">
        <v>3.586439E-4</v>
      </c>
    </row>
    <row r="34" spans="1:14">
      <c r="A34" s="57">
        <v>9</v>
      </c>
      <c r="B34" s="454" t="s">
        <v>293</v>
      </c>
      <c r="C34" s="455"/>
      <c r="D34" s="375"/>
      <c r="E34" s="375"/>
      <c r="F34" s="375"/>
      <c r="G34" s="375"/>
      <c r="H34" s="375"/>
      <c r="I34" s="375"/>
      <c r="J34" s="375"/>
      <c r="K34" s="375"/>
      <c r="L34" s="375"/>
      <c r="M34" s="375"/>
      <c r="N34" s="459"/>
    </row>
    <row r="35" spans="1:14">
      <c r="A35" s="57">
        <v>10</v>
      </c>
      <c r="B35" s="454" t="s">
        <v>280</v>
      </c>
      <c r="C35" s="455"/>
      <c r="D35" s="375"/>
      <c r="E35" s="375"/>
      <c r="F35" s="375"/>
      <c r="G35" s="375"/>
      <c r="H35" s="375"/>
      <c r="I35" s="375"/>
      <c r="J35" s="375"/>
      <c r="K35" s="375"/>
      <c r="L35" s="375"/>
      <c r="M35" s="375"/>
      <c r="N35" s="459"/>
    </row>
    <row r="36" spans="1:14">
      <c r="A36" s="409">
        <v>11</v>
      </c>
      <c r="B36" s="457" t="s">
        <v>477</v>
      </c>
      <c r="C36" s="397">
        <v>1083.0195312043998</v>
      </c>
      <c r="D36" s="397">
        <v>279.99106084199997</v>
      </c>
      <c r="E36" s="397">
        <v>9.0039740143000007</v>
      </c>
      <c r="F36" s="397"/>
      <c r="G36" s="397">
        <v>227.76142740629999</v>
      </c>
      <c r="H36" s="397">
        <v>226.10850132349998</v>
      </c>
      <c r="I36" s="397"/>
      <c r="J36" s="397">
        <v>3.586439E-4</v>
      </c>
      <c r="K36" s="397">
        <v>38.578291333700001</v>
      </c>
      <c r="L36" s="397"/>
      <c r="M36" s="397"/>
      <c r="N36" s="397">
        <v>1864.4631447680997</v>
      </c>
    </row>
    <row r="37" spans="1:14">
      <c r="A37" s="136"/>
      <c r="B37" s="7"/>
      <c r="C37" s="7"/>
      <c r="D37" s="7"/>
      <c r="E37" s="7"/>
      <c r="F37" s="7"/>
      <c r="G37" s="7"/>
      <c r="H37" s="7"/>
      <c r="I37" s="7"/>
      <c r="J37" s="7"/>
      <c r="K37" s="7"/>
      <c r="L37" s="7"/>
      <c r="M37" s="7"/>
      <c r="N37" s="113"/>
    </row>
  </sheetData>
  <mergeCells count="5">
    <mergeCell ref="A20:N20"/>
    <mergeCell ref="C5:K5"/>
    <mergeCell ref="A5:B7"/>
    <mergeCell ref="A23:B25"/>
    <mergeCell ref="C23:K23"/>
  </mergeCells>
  <pageMargins left="0.70866141732283472" right="0.70866141732283472" top="0.74803149606299213" bottom="0.74803149606299213" header="0.31496062992125984" footer="0.31496062992125984"/>
  <pageSetup paperSize="9" scale="78" orientation="landscape" r:id="rId1"/>
  <ignoredErrors>
    <ignoredError sqref="C18 D18:E18 J18:L18 H18 G18"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3DEF-40A9-4FAB-8B95-FA1FC184DC5C}">
  <sheetPr codeName="Sheet27">
    <pageSetUpPr fitToPage="1"/>
  </sheetPr>
  <dimension ref="A1:J33"/>
  <sheetViews>
    <sheetView showGridLines="0" zoomScaleNormal="100" workbookViewId="0">
      <selection activeCell="K1" sqref="K1"/>
    </sheetView>
  </sheetViews>
  <sheetFormatPr defaultColWidth="8.33203125" defaultRowHeight="14.5"/>
  <cols>
    <col min="1" max="1" width="3.58203125" style="5" customWidth="1"/>
    <col min="2" max="2" width="21.83203125" style="5" customWidth="1"/>
    <col min="3" max="10" width="10.75" style="5" customWidth="1"/>
    <col min="11" max="16384" width="8.33203125" style="5"/>
  </cols>
  <sheetData>
    <row r="1" spans="1:10" ht="18.5">
      <c r="A1" s="306" t="s">
        <v>2227</v>
      </c>
      <c r="B1" s="140"/>
      <c r="C1" s="140"/>
      <c r="D1" s="140"/>
      <c r="E1" s="140"/>
      <c r="F1" s="48"/>
      <c r="G1" s="7"/>
      <c r="H1" s="7"/>
      <c r="I1" s="7"/>
      <c r="J1" s="7"/>
    </row>
    <row r="2" spans="1:10" ht="21">
      <c r="A2" s="134"/>
      <c r="B2" s="141"/>
      <c r="C2" s="7"/>
      <c r="D2" s="7"/>
      <c r="E2" s="7"/>
      <c r="F2" s="7"/>
      <c r="G2" s="7"/>
      <c r="H2" s="7"/>
      <c r="I2" s="7"/>
      <c r="J2" s="7"/>
    </row>
    <row r="3" spans="1:10">
      <c r="A3" s="7"/>
      <c r="B3" s="7"/>
      <c r="C3" s="7"/>
      <c r="D3" s="7"/>
      <c r="E3" s="7"/>
      <c r="F3" s="7"/>
      <c r="G3" s="7"/>
      <c r="H3" s="7"/>
      <c r="I3" s="7"/>
      <c r="J3" s="7"/>
    </row>
    <row r="4" spans="1:10">
      <c r="A4" s="4"/>
      <c r="B4" s="8"/>
      <c r="C4" s="57" t="s">
        <v>116</v>
      </c>
      <c r="D4" s="57" t="s">
        <v>117</v>
      </c>
      <c r="E4" s="57" t="s">
        <v>118</v>
      </c>
      <c r="F4" s="57" t="s">
        <v>167</v>
      </c>
      <c r="G4" s="57" t="s">
        <v>168</v>
      </c>
      <c r="H4" s="57" t="s">
        <v>245</v>
      </c>
      <c r="I4" s="57" t="s">
        <v>246</v>
      </c>
      <c r="J4" s="57" t="s">
        <v>247</v>
      </c>
    </row>
    <row r="5" spans="1:10">
      <c r="A5" s="4"/>
      <c r="B5" s="89" t="s">
        <v>2045</v>
      </c>
      <c r="C5" s="1225" t="s">
        <v>478</v>
      </c>
      <c r="D5" s="1225"/>
      <c r="E5" s="1225"/>
      <c r="F5" s="1225"/>
      <c r="G5" s="1254" t="s">
        <v>479</v>
      </c>
      <c r="H5" s="1255"/>
      <c r="I5" s="1255"/>
      <c r="J5" s="1256"/>
    </row>
    <row r="6" spans="1:10" ht="31" customHeight="1">
      <c r="A6" s="4"/>
      <c r="B6" s="1225" t="s">
        <v>480</v>
      </c>
      <c r="C6" s="1225" t="s">
        <v>481</v>
      </c>
      <c r="D6" s="1225"/>
      <c r="E6" s="1225" t="s">
        <v>482</v>
      </c>
      <c r="F6" s="1225"/>
      <c r="G6" s="1254" t="s">
        <v>481</v>
      </c>
      <c r="H6" s="1256"/>
      <c r="I6" s="1254" t="s">
        <v>482</v>
      </c>
      <c r="J6" s="1256"/>
    </row>
    <row r="7" spans="1:10" ht="32.5" customHeight="1">
      <c r="A7" s="80"/>
      <c r="B7" s="1225"/>
      <c r="C7" s="25" t="s">
        <v>483</v>
      </c>
      <c r="D7" s="25" t="s">
        <v>484</v>
      </c>
      <c r="E7" s="25" t="s">
        <v>483</v>
      </c>
      <c r="F7" s="25" t="s">
        <v>484</v>
      </c>
      <c r="G7" s="25" t="s">
        <v>483</v>
      </c>
      <c r="H7" s="25" t="s">
        <v>484</v>
      </c>
      <c r="I7" s="25" t="s">
        <v>483</v>
      </c>
      <c r="J7" s="25" t="s">
        <v>484</v>
      </c>
    </row>
    <row r="8" spans="1:10">
      <c r="A8" s="86">
        <v>1</v>
      </c>
      <c r="B8" s="446" t="s">
        <v>485</v>
      </c>
      <c r="C8" s="396">
        <v>505.80509699999999</v>
      </c>
      <c r="D8" s="396">
        <v>1110.46</v>
      </c>
      <c r="E8" s="396">
        <v>5.0232000000000006E-2</v>
      </c>
      <c r="F8" s="396">
        <v>300.7</v>
      </c>
      <c r="G8" s="605"/>
      <c r="H8" s="605"/>
      <c r="I8" s="605"/>
      <c r="J8" s="396">
        <v>2.7123615000000001</v>
      </c>
    </row>
    <row r="9" spans="1:10">
      <c r="A9" s="86">
        <v>2</v>
      </c>
      <c r="B9" s="446" t="s">
        <v>486</v>
      </c>
      <c r="C9" s="396">
        <v>9.9422069999999998</v>
      </c>
      <c r="D9" s="455"/>
      <c r="E9" s="396">
        <v>50.661093000000001</v>
      </c>
      <c r="F9" s="396">
        <v>1.0859728500000001</v>
      </c>
      <c r="G9" s="605"/>
      <c r="H9" s="605"/>
      <c r="I9" s="605"/>
      <c r="J9" s="606"/>
    </row>
    <row r="10" spans="1:10">
      <c r="A10" s="86">
        <v>3</v>
      </c>
      <c r="B10" s="446" t="s">
        <v>487</v>
      </c>
      <c r="C10" s="455"/>
      <c r="D10" s="455"/>
      <c r="E10" s="396">
        <v>337.10873500000002</v>
      </c>
      <c r="F10" s="455"/>
      <c r="G10" s="605"/>
      <c r="H10" s="605"/>
      <c r="I10" s="605"/>
      <c r="J10" s="606"/>
    </row>
    <row r="11" spans="1:10" hidden="1">
      <c r="A11" s="86">
        <v>4</v>
      </c>
      <c r="B11" s="446" t="s">
        <v>488</v>
      </c>
      <c r="C11" s="455"/>
      <c r="D11" s="455"/>
      <c r="E11" s="455"/>
      <c r="F11" s="455"/>
      <c r="G11" s="605"/>
      <c r="H11" s="605"/>
      <c r="I11" s="605"/>
      <c r="J11" s="606"/>
    </row>
    <row r="12" spans="1:10" hidden="1">
      <c r="A12" s="86">
        <v>5</v>
      </c>
      <c r="B12" s="446" t="s">
        <v>489</v>
      </c>
      <c r="C12" s="455"/>
      <c r="D12" s="455"/>
      <c r="E12" s="455"/>
      <c r="F12" s="455"/>
      <c r="G12" s="605"/>
      <c r="H12" s="605"/>
      <c r="I12" s="605"/>
      <c r="J12" s="606"/>
    </row>
    <row r="13" spans="1:10" hidden="1">
      <c r="A13" s="86">
        <v>6</v>
      </c>
      <c r="B13" s="446" t="s">
        <v>490</v>
      </c>
      <c r="C13" s="455"/>
      <c r="D13" s="455"/>
      <c r="E13" s="455"/>
      <c r="F13" s="455"/>
      <c r="G13" s="605"/>
      <c r="H13" s="605"/>
      <c r="I13" s="605"/>
      <c r="J13" s="606"/>
    </row>
    <row r="14" spans="1:10" hidden="1">
      <c r="A14" s="86">
        <v>7</v>
      </c>
      <c r="B14" s="446" t="s">
        <v>491</v>
      </c>
      <c r="C14" s="455"/>
      <c r="D14" s="455"/>
      <c r="E14" s="455"/>
      <c r="F14" s="455"/>
      <c r="G14" s="605"/>
      <c r="H14" s="605"/>
      <c r="I14" s="605"/>
      <c r="J14" s="606"/>
    </row>
    <row r="15" spans="1:10">
      <c r="A15" s="86">
        <v>8</v>
      </c>
      <c r="B15" s="446" t="s">
        <v>426</v>
      </c>
      <c r="C15" s="455"/>
      <c r="D15" s="455"/>
      <c r="E15" s="455"/>
      <c r="F15" s="455"/>
      <c r="G15" s="605"/>
      <c r="H15" s="605"/>
      <c r="I15" s="605"/>
      <c r="J15" s="396">
        <v>48.283189999999998</v>
      </c>
    </row>
    <row r="16" spans="1:10">
      <c r="A16" s="453">
        <v>9</v>
      </c>
      <c r="B16" s="373" t="s">
        <v>154</v>
      </c>
      <c r="C16" s="397">
        <f>SUM(C8:C15)</f>
        <v>515.74730399999999</v>
      </c>
      <c r="D16" s="397">
        <f t="shared" ref="D16:F16" si="0">SUM(D8:D15)</f>
        <v>1110.46</v>
      </c>
      <c r="E16" s="397">
        <f t="shared" si="0"/>
        <v>387.82006000000001</v>
      </c>
      <c r="F16" s="397">
        <f t="shared" si="0"/>
        <v>301.78597285000001</v>
      </c>
      <c r="G16" s="458"/>
      <c r="H16" s="458"/>
      <c r="I16" s="458"/>
      <c r="J16" s="397">
        <f>SUM(J8:J15)</f>
        <v>50.995551499999998</v>
      </c>
    </row>
    <row r="17" spans="1:10">
      <c r="A17" s="7"/>
      <c r="B17" s="7"/>
      <c r="C17" s="7"/>
      <c r="D17" s="7"/>
      <c r="E17" s="7"/>
      <c r="F17" s="7"/>
      <c r="G17" s="7"/>
      <c r="H17" s="7"/>
      <c r="I17" s="7"/>
      <c r="J17" s="7"/>
    </row>
    <row r="18" spans="1:10" s="22" customFormat="1">
      <c r="A18" s="1286" t="s">
        <v>492</v>
      </c>
      <c r="B18" s="1286"/>
      <c r="C18" s="1286"/>
      <c r="D18" s="1286"/>
      <c r="E18" s="1286"/>
      <c r="F18" s="1286"/>
      <c r="G18" s="1286"/>
      <c r="H18" s="1286"/>
      <c r="I18" s="1286"/>
      <c r="J18" s="1286"/>
    </row>
    <row r="19" spans="1:10">
      <c r="A19" s="7"/>
      <c r="B19" s="7"/>
      <c r="C19" s="7"/>
      <c r="D19" s="7"/>
      <c r="E19" s="7"/>
      <c r="F19" s="7"/>
      <c r="G19" s="7"/>
      <c r="H19" s="7"/>
      <c r="I19" s="7"/>
      <c r="J19" s="7"/>
    </row>
    <row r="20" spans="1:10">
      <c r="A20" s="4"/>
      <c r="B20" s="8"/>
      <c r="C20" s="57" t="s">
        <v>116</v>
      </c>
      <c r="D20" s="57" t="s">
        <v>117</v>
      </c>
      <c r="E20" s="57" t="s">
        <v>118</v>
      </c>
      <c r="F20" s="57" t="s">
        <v>167</v>
      </c>
      <c r="G20" s="57" t="s">
        <v>168</v>
      </c>
      <c r="H20" s="57" t="s">
        <v>245</v>
      </c>
      <c r="I20" s="57" t="s">
        <v>246</v>
      </c>
      <c r="J20" s="57" t="s">
        <v>247</v>
      </c>
    </row>
    <row r="21" spans="1:10">
      <c r="A21" s="4"/>
      <c r="B21" s="89" t="s">
        <v>257</v>
      </c>
      <c r="C21" s="1225" t="s">
        <v>478</v>
      </c>
      <c r="D21" s="1225"/>
      <c r="E21" s="1225"/>
      <c r="F21" s="1225"/>
      <c r="G21" s="1254" t="s">
        <v>479</v>
      </c>
      <c r="H21" s="1255"/>
      <c r="I21" s="1255"/>
      <c r="J21" s="1256"/>
    </row>
    <row r="22" spans="1:10" ht="36" customHeight="1">
      <c r="A22" s="4"/>
      <c r="B22" s="1225" t="s">
        <v>480</v>
      </c>
      <c r="C22" s="1225" t="s">
        <v>481</v>
      </c>
      <c r="D22" s="1225"/>
      <c r="E22" s="1225" t="s">
        <v>482</v>
      </c>
      <c r="F22" s="1225"/>
      <c r="G22" s="1254" t="s">
        <v>481</v>
      </c>
      <c r="H22" s="1256"/>
      <c r="I22" s="1254" t="s">
        <v>482</v>
      </c>
      <c r="J22" s="1256"/>
    </row>
    <row r="23" spans="1:10" ht="23.5" customHeight="1">
      <c r="A23" s="80"/>
      <c r="B23" s="1225"/>
      <c r="C23" s="25" t="s">
        <v>483</v>
      </c>
      <c r="D23" s="25" t="s">
        <v>484</v>
      </c>
      <c r="E23" s="25" t="s">
        <v>483</v>
      </c>
      <c r="F23" s="25" t="s">
        <v>484</v>
      </c>
      <c r="G23" s="25" t="s">
        <v>483</v>
      </c>
      <c r="H23" s="25" t="s">
        <v>484</v>
      </c>
      <c r="I23" s="25" t="s">
        <v>483</v>
      </c>
      <c r="J23" s="25" t="s">
        <v>484</v>
      </c>
    </row>
    <row r="24" spans="1:10">
      <c r="A24" s="86">
        <v>1</v>
      </c>
      <c r="B24" s="446" t="s">
        <v>485</v>
      </c>
      <c r="C24" s="444">
        <v>1013213084</v>
      </c>
      <c r="D24" s="444">
        <v>1219164522</v>
      </c>
      <c r="E24" s="444">
        <v>5116956</v>
      </c>
      <c r="F24" s="444">
        <v>342650936</v>
      </c>
      <c r="G24" s="452"/>
      <c r="H24" s="452"/>
      <c r="I24" s="452"/>
      <c r="J24" s="444">
        <v>14576166.9</v>
      </c>
    </row>
    <row r="25" spans="1:10">
      <c r="A25" s="86">
        <v>2</v>
      </c>
      <c r="B25" s="446" t="s">
        <v>486</v>
      </c>
      <c r="C25" s="444">
        <v>18141993</v>
      </c>
      <c r="D25" s="444"/>
      <c r="E25" s="444">
        <v>46705568</v>
      </c>
      <c r="F25" s="444">
        <v>2812675.79</v>
      </c>
      <c r="G25" s="452"/>
      <c r="H25" s="452"/>
      <c r="I25" s="452"/>
      <c r="J25" s="444"/>
    </row>
    <row r="26" spans="1:10" hidden="1">
      <c r="A26" s="86">
        <v>3</v>
      </c>
      <c r="B26" s="446" t="s">
        <v>487</v>
      </c>
      <c r="C26" s="444"/>
      <c r="D26" s="444"/>
      <c r="E26" s="444">
        <v>326011015</v>
      </c>
      <c r="F26" s="444"/>
      <c r="G26" s="452"/>
      <c r="H26" s="452"/>
      <c r="I26" s="452"/>
      <c r="J26" s="444"/>
    </row>
    <row r="27" spans="1:10" hidden="1">
      <c r="A27" s="86">
        <v>4</v>
      </c>
      <c r="B27" s="446" t="s">
        <v>488</v>
      </c>
      <c r="C27" s="444"/>
      <c r="D27" s="444"/>
      <c r="E27" s="444"/>
      <c r="F27" s="444"/>
      <c r="G27" s="452"/>
      <c r="H27" s="452"/>
      <c r="I27" s="452"/>
      <c r="J27" s="444"/>
    </row>
    <row r="28" spans="1:10" hidden="1">
      <c r="A28" s="86">
        <v>5</v>
      </c>
      <c r="B28" s="446" t="s">
        <v>489</v>
      </c>
      <c r="C28" s="444"/>
      <c r="D28" s="444"/>
      <c r="E28" s="444"/>
      <c r="F28" s="444"/>
      <c r="G28" s="452"/>
      <c r="H28" s="452"/>
      <c r="I28" s="452"/>
      <c r="J28" s="444"/>
    </row>
    <row r="29" spans="1:10" hidden="1">
      <c r="A29" s="86">
        <v>6</v>
      </c>
      <c r="B29" s="446" t="s">
        <v>490</v>
      </c>
      <c r="C29" s="444"/>
      <c r="D29" s="444"/>
      <c r="E29" s="444"/>
      <c r="F29" s="444"/>
      <c r="G29" s="452"/>
      <c r="H29" s="452"/>
      <c r="I29" s="452"/>
      <c r="J29" s="444"/>
    </row>
    <row r="30" spans="1:10" hidden="1">
      <c r="A30" s="86">
        <v>7</v>
      </c>
      <c r="B30" s="446" t="s">
        <v>491</v>
      </c>
      <c r="C30" s="444"/>
      <c r="D30" s="444"/>
      <c r="E30" s="444"/>
      <c r="F30" s="444"/>
      <c r="G30" s="452"/>
      <c r="H30" s="452"/>
      <c r="I30" s="452"/>
      <c r="J30" s="444"/>
    </row>
    <row r="31" spans="1:10">
      <c r="A31" s="86">
        <v>8</v>
      </c>
      <c r="B31" s="446" t="s">
        <v>426</v>
      </c>
      <c r="C31" s="444"/>
      <c r="D31" s="444"/>
      <c r="E31" s="444"/>
      <c r="F31" s="444"/>
      <c r="G31" s="452"/>
      <c r="H31" s="452"/>
      <c r="I31" s="452"/>
      <c r="J31" s="444">
        <v>514799675</v>
      </c>
    </row>
    <row r="32" spans="1:10">
      <c r="A32" s="453">
        <v>9</v>
      </c>
      <c r="B32" s="373" t="s">
        <v>154</v>
      </c>
      <c r="C32" s="393">
        <v>1031355077</v>
      </c>
      <c r="D32" s="393">
        <v>1219164522</v>
      </c>
      <c r="E32" s="393">
        <v>377833539</v>
      </c>
      <c r="F32" s="393">
        <v>345463611.79000002</v>
      </c>
      <c r="G32" s="393"/>
      <c r="H32" s="393"/>
      <c r="I32" s="393"/>
      <c r="J32" s="393">
        <v>529375841.89999998</v>
      </c>
    </row>
    <row r="33" spans="1:10">
      <c r="A33" s="7"/>
      <c r="B33" s="7"/>
      <c r="C33" s="7"/>
      <c r="D33" s="7"/>
      <c r="E33" s="7"/>
      <c r="F33" s="7"/>
      <c r="G33" s="7"/>
      <c r="H33" s="7"/>
      <c r="I33" s="7"/>
      <c r="J33" s="7"/>
    </row>
  </sheetData>
  <mergeCells count="15">
    <mergeCell ref="C5:F5"/>
    <mergeCell ref="G5:J5"/>
    <mergeCell ref="C21:F21"/>
    <mergeCell ref="G6:H6"/>
    <mergeCell ref="I6:J6"/>
    <mergeCell ref="G21:J21"/>
    <mergeCell ref="A18:J18"/>
    <mergeCell ref="B6:B7"/>
    <mergeCell ref="C6:D6"/>
    <mergeCell ref="E6:F6"/>
    <mergeCell ref="G22:H22"/>
    <mergeCell ref="I22:J22"/>
    <mergeCell ref="B22:B23"/>
    <mergeCell ref="C22:D22"/>
    <mergeCell ref="E22:F22"/>
  </mergeCells>
  <pageMargins left="0.70866141732283472" right="0.70866141732283472" top="0.74803149606299213" bottom="0.74803149606299213" header="0.31496062992125984" footer="0.31496062992125984"/>
  <pageSetup paperSize="9" scale="70"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1C0B-8AA2-4FF8-BE86-72A4C6AAE8F9}">
  <sheetPr codeName="Sheet28">
    <pageSetUpPr fitToPage="1"/>
  </sheetPr>
  <dimension ref="A1:F16"/>
  <sheetViews>
    <sheetView showGridLines="0" zoomScaleNormal="100" workbookViewId="0">
      <selection activeCell="G2" sqref="G2"/>
    </sheetView>
  </sheetViews>
  <sheetFormatPr defaultColWidth="8.33203125" defaultRowHeight="14.5"/>
  <cols>
    <col min="1" max="1" width="4.33203125" style="5" customWidth="1"/>
    <col min="2" max="2" width="38" style="5" customWidth="1"/>
    <col min="3" max="4" width="9" style="5" customWidth="1"/>
    <col min="5" max="7" width="8.33203125" style="5"/>
    <col min="8" max="8" width="13.5" style="5" customWidth="1"/>
    <col min="9" max="16384" width="8.33203125" style="5"/>
  </cols>
  <sheetData>
    <row r="1" spans="1:6" ht="18.5">
      <c r="A1" s="306" t="s">
        <v>2228</v>
      </c>
      <c r="B1" s="7"/>
      <c r="C1" s="7"/>
      <c r="D1" s="298"/>
      <c r="E1" s="298"/>
      <c r="F1" s="298"/>
    </row>
    <row r="2" spans="1:6" ht="15.5">
      <c r="A2" s="134"/>
      <c r="B2" s="7"/>
      <c r="C2" s="7"/>
      <c r="D2" s="7"/>
      <c r="E2" s="7"/>
      <c r="F2" s="7"/>
    </row>
    <row r="3" spans="1:6">
      <c r="A3" s="7"/>
      <c r="B3" s="143"/>
      <c r="C3" s="1289" t="s">
        <v>2003</v>
      </c>
      <c r="D3" s="1289"/>
      <c r="E3" s="1289" t="s">
        <v>94</v>
      </c>
      <c r="F3" s="1289"/>
    </row>
    <row r="4" spans="1:6" ht="20.149999999999999" customHeight="1">
      <c r="A4" s="4"/>
      <c r="B4" s="8"/>
      <c r="C4" s="57" t="s">
        <v>116</v>
      </c>
      <c r="D4" s="76" t="s">
        <v>117</v>
      </c>
      <c r="E4" s="57" t="s">
        <v>116</v>
      </c>
      <c r="F4" s="76" t="s">
        <v>117</v>
      </c>
    </row>
    <row r="5" spans="1:6" ht="31" customHeight="1">
      <c r="A5" s="55" t="s">
        <v>93</v>
      </c>
      <c r="B5" s="102"/>
      <c r="C5" s="110" t="s">
        <v>493</v>
      </c>
      <c r="D5" s="25" t="s">
        <v>494</v>
      </c>
      <c r="E5" s="110" t="s">
        <v>493</v>
      </c>
      <c r="F5" s="25" t="s">
        <v>494</v>
      </c>
    </row>
    <row r="6" spans="1:6">
      <c r="A6" s="1287" t="s">
        <v>495</v>
      </c>
      <c r="B6" s="1287"/>
      <c r="C6" s="446"/>
      <c r="D6" s="446"/>
      <c r="E6" s="446"/>
      <c r="F6" s="446"/>
    </row>
    <row r="7" spans="1:6" hidden="1">
      <c r="A7" s="83">
        <v>1</v>
      </c>
      <c r="B7" s="357" t="s">
        <v>496</v>
      </c>
      <c r="C7" s="446"/>
      <c r="D7" s="446"/>
      <c r="E7" s="446"/>
      <c r="F7" s="446"/>
    </row>
    <row r="8" spans="1:6">
      <c r="A8" s="83">
        <v>2</v>
      </c>
      <c r="B8" s="357" t="s">
        <v>497</v>
      </c>
      <c r="C8" s="675">
        <v>16</v>
      </c>
      <c r="D8" s="396">
        <v>113.491</v>
      </c>
      <c r="E8" s="396"/>
      <c r="F8" s="396">
        <v>86.099000000000004</v>
      </c>
    </row>
    <row r="9" spans="1:6" hidden="1">
      <c r="A9" s="83">
        <v>3</v>
      </c>
      <c r="B9" s="357" t="s">
        <v>498</v>
      </c>
      <c r="C9" s="675"/>
      <c r="D9" s="396"/>
      <c r="E9" s="396"/>
      <c r="F9" s="396"/>
    </row>
    <row r="10" spans="1:6" hidden="1">
      <c r="A10" s="83">
        <v>4</v>
      </c>
      <c r="B10" s="357" t="s">
        <v>499</v>
      </c>
      <c r="C10" s="675"/>
      <c r="D10" s="396"/>
      <c r="E10" s="396"/>
      <c r="F10" s="396"/>
    </row>
    <row r="11" spans="1:6">
      <c r="A11" s="83">
        <v>5</v>
      </c>
      <c r="B11" s="357" t="s">
        <v>500</v>
      </c>
      <c r="C11" s="675"/>
      <c r="D11" s="396">
        <v>24.954999999999998</v>
      </c>
      <c r="E11" s="396"/>
      <c r="F11" s="396">
        <v>23.731999999999999</v>
      </c>
    </row>
    <row r="12" spans="1:6">
      <c r="A12" s="440">
        <v>6</v>
      </c>
      <c r="B12" s="373" t="s">
        <v>501</v>
      </c>
      <c r="C12" s="699">
        <v>16</v>
      </c>
      <c r="D12" s="699">
        <v>138.446</v>
      </c>
      <c r="E12" s="699"/>
      <c r="F12" s="699">
        <v>109.831</v>
      </c>
    </row>
    <row r="13" spans="1:6">
      <c r="A13" s="1288" t="s">
        <v>502</v>
      </c>
      <c r="B13" s="1288"/>
      <c r="C13" s="675"/>
      <c r="D13" s="698"/>
      <c r="E13" s="396"/>
      <c r="F13" s="396"/>
    </row>
    <row r="14" spans="1:6">
      <c r="A14" s="83">
        <v>7</v>
      </c>
      <c r="B14" s="357" t="s">
        <v>503</v>
      </c>
      <c r="C14" s="675">
        <v>8.797E-5</v>
      </c>
      <c r="D14" s="396">
        <v>9.3267732300000006</v>
      </c>
      <c r="E14" s="396"/>
      <c r="F14" s="396">
        <v>0.71016288000000005</v>
      </c>
    </row>
    <row r="15" spans="1:6">
      <c r="A15" s="83">
        <v>8</v>
      </c>
      <c r="B15" s="357" t="s">
        <v>504</v>
      </c>
      <c r="C15" s="675"/>
      <c r="D15" s="396">
        <v>-8.5125363600000004</v>
      </c>
      <c r="E15" s="396"/>
      <c r="F15" s="396">
        <v>-10.5723111</v>
      </c>
    </row>
    <row r="16" spans="1:6">
      <c r="A16" s="7"/>
      <c r="B16" s="7"/>
      <c r="C16" s="7"/>
      <c r="D16" s="7"/>
      <c r="E16" s="7"/>
      <c r="F16" s="7"/>
    </row>
  </sheetData>
  <mergeCells count="4">
    <mergeCell ref="A6:B6"/>
    <mergeCell ref="A13:B13"/>
    <mergeCell ref="C3:D3"/>
    <mergeCell ref="E3:F3"/>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colBreaks count="1" manualBreakCount="1">
    <brk id="4"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F48D-BBDA-4767-A38B-5FB325017F1D}">
  <sheetPr codeName="Taul10">
    <pageSetUpPr fitToPage="1"/>
  </sheetPr>
  <dimension ref="A1:L39"/>
  <sheetViews>
    <sheetView showGridLines="0" zoomScaleNormal="100" workbookViewId="0">
      <selection activeCell="E1" sqref="E1"/>
    </sheetView>
  </sheetViews>
  <sheetFormatPr defaultColWidth="8.33203125" defaultRowHeight="14.5"/>
  <cols>
    <col min="1" max="1" width="4.83203125" style="22" customWidth="1"/>
    <col min="2" max="2" width="61.33203125" style="22" customWidth="1"/>
    <col min="3" max="4" width="11.08203125" style="22" customWidth="1"/>
    <col min="5" max="16384" width="8.33203125" style="22"/>
  </cols>
  <sheetData>
    <row r="1" spans="1:12" ht="18.5">
      <c r="A1" s="306" t="s">
        <v>2229</v>
      </c>
      <c r="B1" s="113"/>
      <c r="C1" s="113"/>
      <c r="D1" s="113"/>
    </row>
    <row r="2" spans="1:12" ht="15.5">
      <c r="A2" s="144"/>
      <c r="B2" s="113"/>
      <c r="C2" s="113"/>
      <c r="D2" s="113"/>
    </row>
    <row r="3" spans="1:12">
      <c r="A3" s="145"/>
      <c r="B3" s="146"/>
      <c r="C3" s="1289" t="s">
        <v>2003</v>
      </c>
      <c r="D3" s="1289"/>
    </row>
    <row r="4" spans="1:12">
      <c r="A4" s="321"/>
      <c r="B4" s="320"/>
      <c r="C4" s="57" t="s">
        <v>116</v>
      </c>
      <c r="D4" s="57" t="s">
        <v>117</v>
      </c>
    </row>
    <row r="5" spans="1:12" ht="30" customHeight="1">
      <c r="A5" s="322" t="s">
        <v>93</v>
      </c>
      <c r="B5" s="147"/>
      <c r="C5" s="310" t="s">
        <v>505</v>
      </c>
      <c r="D5" s="310" t="s">
        <v>449</v>
      </c>
    </row>
    <row r="6" spans="1:12">
      <c r="A6" s="409">
        <v>1</v>
      </c>
      <c r="B6" s="373" t="s">
        <v>506</v>
      </c>
      <c r="C6" s="603"/>
      <c r="D6" s="397">
        <v>6.4474029477992358</v>
      </c>
    </row>
    <row r="7" spans="1:12" ht="23.15" customHeight="1">
      <c r="A7" s="57">
        <v>2</v>
      </c>
      <c r="B7" s="446" t="s">
        <v>507</v>
      </c>
      <c r="C7" s="396">
        <v>318.56560473417102</v>
      </c>
      <c r="D7" s="396">
        <v>5.496197647799236</v>
      </c>
    </row>
    <row r="8" spans="1:12">
      <c r="A8" s="57">
        <v>3</v>
      </c>
      <c r="B8" s="446" t="s">
        <v>508</v>
      </c>
      <c r="C8" s="396">
        <v>267.22136832918028</v>
      </c>
      <c r="D8" s="396">
        <v>5.3444273665836066</v>
      </c>
    </row>
    <row r="9" spans="1:12">
      <c r="A9" s="57">
        <v>4</v>
      </c>
      <c r="B9" s="446" t="s">
        <v>509</v>
      </c>
      <c r="C9" s="396">
        <v>3.0610464049907504</v>
      </c>
      <c r="D9" s="396">
        <v>0.12244185619962999</v>
      </c>
    </row>
    <row r="10" spans="1:12">
      <c r="A10" s="57">
        <v>5</v>
      </c>
      <c r="B10" s="446" t="s">
        <v>510</v>
      </c>
      <c r="C10" s="396">
        <v>48.283189999999998</v>
      </c>
      <c r="D10" s="396">
        <v>2.9328425016000002E-2</v>
      </c>
      <c r="E10" s="22" t="s">
        <v>105</v>
      </c>
    </row>
    <row r="11" spans="1:12" hidden="1">
      <c r="A11" s="57">
        <v>6</v>
      </c>
      <c r="B11" s="446" t="s">
        <v>511</v>
      </c>
      <c r="C11" s="396"/>
      <c r="D11" s="396"/>
    </row>
    <row r="12" spans="1:12">
      <c r="A12" s="57">
        <v>7</v>
      </c>
      <c r="B12" s="446" t="s">
        <v>512</v>
      </c>
      <c r="C12" s="396">
        <v>444.77551</v>
      </c>
      <c r="D12" s="604"/>
    </row>
    <row r="13" spans="1:12">
      <c r="A13" s="57">
        <v>8</v>
      </c>
      <c r="B13" s="446" t="s">
        <v>513</v>
      </c>
      <c r="C13" s="396">
        <v>2.7123615000000001</v>
      </c>
      <c r="D13" s="396">
        <v>0.54247230000000002</v>
      </c>
    </row>
    <row r="14" spans="1:12">
      <c r="A14" s="57">
        <v>9</v>
      </c>
      <c r="B14" s="446" t="s">
        <v>514</v>
      </c>
      <c r="C14" s="396">
        <v>2.0436649999999998</v>
      </c>
      <c r="D14" s="396">
        <v>0.40873300000000001</v>
      </c>
      <c r="E14" s="280"/>
      <c r="F14" s="280"/>
      <c r="G14" s="280"/>
      <c r="H14" s="280"/>
      <c r="I14" s="280"/>
      <c r="J14" s="280"/>
      <c r="K14" s="280"/>
      <c r="L14" s="280"/>
    </row>
    <row r="15" spans="1:12" hidden="1">
      <c r="A15" s="590">
        <v>10</v>
      </c>
      <c r="B15" s="589" t="s">
        <v>515</v>
      </c>
      <c r="C15" s="444"/>
      <c r="D15" s="454"/>
    </row>
    <row r="16" spans="1:12" hidden="1">
      <c r="A16" s="409">
        <v>11</v>
      </c>
      <c r="B16" s="457" t="s">
        <v>516</v>
      </c>
      <c r="C16" s="457"/>
      <c r="D16" s="457"/>
    </row>
    <row r="17" spans="1:4" ht="25" hidden="1" customHeight="1">
      <c r="A17" s="590">
        <v>12</v>
      </c>
      <c r="B17" s="589" t="s">
        <v>517</v>
      </c>
      <c r="C17" s="454"/>
      <c r="D17" s="454"/>
    </row>
    <row r="18" spans="1:4" hidden="1">
      <c r="A18" s="590">
        <v>13</v>
      </c>
      <c r="B18" s="589" t="s">
        <v>508</v>
      </c>
      <c r="C18" s="454"/>
      <c r="D18" s="454"/>
    </row>
    <row r="19" spans="1:4" hidden="1">
      <c r="A19" s="590">
        <v>14</v>
      </c>
      <c r="B19" s="589" t="s">
        <v>509</v>
      </c>
      <c r="C19" s="454"/>
      <c r="D19" s="454"/>
    </row>
    <row r="20" spans="1:4" hidden="1">
      <c r="A20" s="590">
        <v>15</v>
      </c>
      <c r="B20" s="589" t="s">
        <v>510</v>
      </c>
      <c r="C20" s="454"/>
      <c r="D20" s="454"/>
    </row>
    <row r="21" spans="1:4" hidden="1">
      <c r="A21" s="590">
        <v>16</v>
      </c>
      <c r="B21" s="589" t="s">
        <v>511</v>
      </c>
      <c r="C21" s="454"/>
      <c r="D21" s="454"/>
    </row>
    <row r="22" spans="1:4" hidden="1">
      <c r="A22" s="590">
        <v>17</v>
      </c>
      <c r="B22" s="589" t="s">
        <v>512</v>
      </c>
      <c r="C22" s="454"/>
      <c r="D22" s="454"/>
    </row>
    <row r="23" spans="1:4" hidden="1">
      <c r="A23" s="590">
        <v>18</v>
      </c>
      <c r="B23" s="589" t="s">
        <v>513</v>
      </c>
      <c r="C23" s="454"/>
      <c r="D23" s="454"/>
    </row>
    <row r="24" spans="1:4" hidden="1">
      <c r="A24" s="590">
        <v>19</v>
      </c>
      <c r="B24" s="589" t="s">
        <v>514</v>
      </c>
      <c r="C24" s="454"/>
      <c r="D24" s="454"/>
    </row>
    <row r="25" spans="1:4" hidden="1">
      <c r="A25" s="590">
        <v>20</v>
      </c>
      <c r="B25" s="589" t="s">
        <v>515</v>
      </c>
      <c r="C25" s="454"/>
      <c r="D25" s="454"/>
    </row>
    <row r="26" spans="1:4">
      <c r="A26" s="321"/>
      <c r="B26" s="317"/>
      <c r="C26" s="14"/>
      <c r="D26" s="14"/>
    </row>
    <row r="27" spans="1:4">
      <c r="A27" s="145"/>
      <c r="B27" s="146"/>
      <c r="C27" s="1289" t="s">
        <v>94</v>
      </c>
      <c r="D27" s="1289"/>
    </row>
    <row r="28" spans="1:4">
      <c r="A28" s="321"/>
      <c r="B28" s="320"/>
      <c r="C28" s="57" t="s">
        <v>116</v>
      </c>
      <c r="D28" s="57" t="s">
        <v>117</v>
      </c>
    </row>
    <row r="29" spans="1:4" ht="30" customHeight="1">
      <c r="A29" s="322" t="s">
        <v>93</v>
      </c>
      <c r="B29" s="147"/>
      <c r="C29" s="310" t="s">
        <v>505</v>
      </c>
      <c r="D29" s="310" t="s">
        <v>449</v>
      </c>
    </row>
    <row r="30" spans="1:4">
      <c r="A30" s="409">
        <v>1</v>
      </c>
      <c r="B30" s="373" t="s">
        <v>506</v>
      </c>
      <c r="C30" s="603"/>
      <c r="D30" s="654">
        <v>6.3268346061000003</v>
      </c>
    </row>
    <row r="31" spans="1:4" ht="23.15" customHeight="1">
      <c r="A31" s="57">
        <v>2</v>
      </c>
      <c r="B31" s="446" t="s">
        <v>507</v>
      </c>
      <c r="C31" s="396">
        <v>288.99503485600002</v>
      </c>
      <c r="D31" s="396">
        <v>5.9599801775000003</v>
      </c>
    </row>
    <row r="32" spans="1:4">
      <c r="A32" s="57">
        <v>3</v>
      </c>
      <c r="B32" s="446" t="s">
        <v>508</v>
      </c>
      <c r="C32" s="396">
        <v>261.10621851360003</v>
      </c>
      <c r="D32" s="396">
        <v>5.2221243703000004</v>
      </c>
    </row>
    <row r="33" spans="1:12">
      <c r="A33" s="57">
        <v>4</v>
      </c>
      <c r="B33" s="446" t="s">
        <v>509</v>
      </c>
      <c r="C33" s="396">
        <v>9.0039740142000007</v>
      </c>
      <c r="D33" s="396">
        <v>0.36015896060000002</v>
      </c>
    </row>
    <row r="34" spans="1:12">
      <c r="A34" s="57">
        <v>5</v>
      </c>
      <c r="B34" s="446" t="s">
        <v>510</v>
      </c>
      <c r="C34" s="396">
        <v>18.884842328200001</v>
      </c>
      <c r="D34" s="396">
        <v>0.37769684660000002</v>
      </c>
    </row>
    <row r="35" spans="1:12" hidden="1">
      <c r="A35" s="57">
        <v>6</v>
      </c>
      <c r="B35" s="446" t="s">
        <v>511</v>
      </c>
      <c r="C35" s="396"/>
      <c r="D35" s="396"/>
    </row>
    <row r="36" spans="1:12">
      <c r="A36" s="57">
        <v>7</v>
      </c>
      <c r="B36" s="446" t="s">
        <v>512</v>
      </c>
      <c r="C36" s="396">
        <v>331.12797</v>
      </c>
      <c r="D36" s="604"/>
    </row>
    <row r="37" spans="1:12">
      <c r="A37" s="57">
        <v>8</v>
      </c>
      <c r="B37" s="446" t="s">
        <v>513</v>
      </c>
      <c r="C37" s="396">
        <v>10.751982</v>
      </c>
      <c r="D37" s="396">
        <v>0.21503964</v>
      </c>
    </row>
    <row r="38" spans="1:12">
      <c r="A38" s="57">
        <v>9</v>
      </c>
      <c r="B38" s="446" t="s">
        <v>514</v>
      </c>
      <c r="C38" s="396">
        <v>1</v>
      </c>
      <c r="D38" s="396">
        <v>0.1518147886</v>
      </c>
      <c r="E38" s="280"/>
      <c r="F38" s="280"/>
      <c r="G38" s="280"/>
      <c r="H38" s="280"/>
      <c r="I38" s="280"/>
      <c r="J38" s="280"/>
      <c r="K38" s="280"/>
      <c r="L38" s="280"/>
    </row>
    <row r="39" spans="1:12">
      <c r="A39" s="113"/>
      <c r="B39" s="113"/>
      <c r="C39" s="113"/>
      <c r="D39" s="113"/>
    </row>
  </sheetData>
  <mergeCells count="2">
    <mergeCell ref="C3:D3"/>
    <mergeCell ref="C27:D27"/>
  </mergeCells>
  <pageMargins left="0.70866141732283472" right="0.70866141732283472" top="0.74803149606299213" bottom="0.7480314960629921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3565-43F3-4DF3-8ED8-9AA6ACBC825C}">
  <sheetPr codeName="Sheet69">
    <pageSetUpPr fitToPage="1"/>
  </sheetPr>
  <dimension ref="A1:C9"/>
  <sheetViews>
    <sheetView showGridLines="0" zoomScaleNormal="100" workbookViewId="0">
      <selection activeCell="D2" sqref="D2"/>
    </sheetView>
  </sheetViews>
  <sheetFormatPr defaultColWidth="10.58203125" defaultRowHeight="14.5"/>
  <cols>
    <col min="1" max="1" width="7.75" style="221" customWidth="1"/>
    <col min="2" max="2" width="36.5" style="221" customWidth="1"/>
    <col min="3" max="3" width="62.58203125" style="221" customWidth="1"/>
    <col min="4" max="16384" width="10.58203125" style="221"/>
  </cols>
  <sheetData>
    <row r="1" spans="1:3" ht="18.5">
      <c r="A1" s="618" t="s">
        <v>2231</v>
      </c>
      <c r="B1" s="301"/>
      <c r="C1" s="301"/>
    </row>
    <row r="2" spans="1:3" ht="21">
      <c r="A2" s="465"/>
      <c r="B2" s="301"/>
      <c r="C2" s="301"/>
    </row>
    <row r="3" spans="1:3">
      <c r="A3" s="887" t="s">
        <v>2631</v>
      </c>
      <c r="B3" s="364"/>
      <c r="C3" s="878" t="s">
        <v>1989</v>
      </c>
    </row>
    <row r="4" spans="1:3" ht="89.5" customHeight="1">
      <c r="A4" s="1148">
        <v>1</v>
      </c>
      <c r="B4" s="1147" t="s">
        <v>2233</v>
      </c>
      <c r="C4" s="1153" t="s">
        <v>1994</v>
      </c>
    </row>
    <row r="5" spans="1:3" ht="85" customHeight="1">
      <c r="A5" s="1159">
        <v>2</v>
      </c>
      <c r="B5" s="1174" t="s">
        <v>2234</v>
      </c>
      <c r="C5" s="1153" t="s">
        <v>440</v>
      </c>
    </row>
    <row r="6" spans="1:3" ht="55" customHeight="1">
      <c r="A6" s="1159">
        <v>3</v>
      </c>
      <c r="B6" s="1174" t="s">
        <v>2235</v>
      </c>
      <c r="C6" s="1153" t="s">
        <v>442</v>
      </c>
    </row>
    <row r="7" spans="1:3" ht="276">
      <c r="A7" s="1159">
        <v>4</v>
      </c>
      <c r="B7" s="1174" t="s">
        <v>2236</v>
      </c>
      <c r="C7" s="1146" t="s">
        <v>2819</v>
      </c>
    </row>
    <row r="8" spans="1:3" ht="69" customHeight="1">
      <c r="A8" s="1159">
        <v>5</v>
      </c>
      <c r="B8" s="1174" t="s">
        <v>2237</v>
      </c>
      <c r="C8" s="1153" t="s">
        <v>2550</v>
      </c>
    </row>
    <row r="9" spans="1:3">
      <c r="A9" s="347"/>
      <c r="B9" s="466"/>
      <c r="C9" s="301"/>
    </row>
  </sheetData>
  <pageMargins left="0.70866141732283472" right="0.70866141732283472" top="0.74803149606299213" bottom="0.74803149606299213" header="0.31496062992125984" footer="0.31496062992125984"/>
  <pageSetup paperSize="9" scale="74" orientation="landscape"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codeName="Sheet5">
    <pageSetUpPr fitToPage="1"/>
  </sheetPr>
  <dimension ref="A1:C39"/>
  <sheetViews>
    <sheetView showGridLines="0" zoomScaleNormal="100" workbookViewId="0">
      <selection activeCell="D1" sqref="D1"/>
    </sheetView>
  </sheetViews>
  <sheetFormatPr defaultColWidth="8.58203125" defaultRowHeight="14.5"/>
  <cols>
    <col min="1" max="1" width="60.5" style="5" customWidth="1"/>
    <col min="2" max="3" width="11.83203125" style="5" customWidth="1"/>
    <col min="4" max="16384" width="8.58203125" style="5"/>
  </cols>
  <sheetData>
    <row r="1" spans="1:3" s="51" customFormat="1" ht="20.5" customHeight="1">
      <c r="A1" s="303" t="s">
        <v>2209</v>
      </c>
      <c r="B1" s="50"/>
      <c r="C1" s="50"/>
    </row>
    <row r="2" spans="1:3" s="51" customFormat="1" ht="12.75" customHeight="1">
      <c r="A2" s="50"/>
      <c r="B2" s="50"/>
      <c r="C2" s="50"/>
    </row>
    <row r="3" spans="1:3" s="51" customFormat="1" ht="78" customHeight="1">
      <c r="A3" s="1211" t="s">
        <v>2689</v>
      </c>
      <c r="B3" s="1211"/>
      <c r="C3" s="1211"/>
    </row>
    <row r="4" spans="1:3" s="51" customFormat="1" ht="12" customHeight="1">
      <c r="A4" s="52"/>
      <c r="B4" s="52"/>
      <c r="C4" s="52"/>
    </row>
    <row r="5" spans="1:3" s="51" customFormat="1" ht="60.5" customHeight="1">
      <c r="A5" s="1212" t="s">
        <v>2690</v>
      </c>
      <c r="B5" s="1212"/>
      <c r="C5" s="1212"/>
    </row>
    <row r="6" spans="1:3" s="51" customFormat="1" ht="12">
      <c r="A6" s="271"/>
      <c r="B6" s="271"/>
      <c r="C6" s="271"/>
    </row>
    <row r="7" spans="1:3" s="51" customFormat="1" ht="12">
      <c r="A7" s="52"/>
      <c r="B7" s="52"/>
      <c r="C7" s="52"/>
    </row>
    <row r="8" spans="1:3" ht="21">
      <c r="A8" s="303" t="s">
        <v>92</v>
      </c>
      <c r="B8" s="7"/>
      <c r="C8" s="7"/>
    </row>
    <row r="9" spans="1:3" ht="18.5">
      <c r="A9" s="3"/>
      <c r="B9" s="7"/>
      <c r="C9" s="7"/>
    </row>
    <row r="10" spans="1:3">
      <c r="A10" s="53"/>
      <c r="B10" s="54"/>
      <c r="C10" s="54"/>
    </row>
    <row r="11" spans="1:3">
      <c r="A11" s="383" t="s">
        <v>93</v>
      </c>
      <c r="B11" s="384" t="s">
        <v>2003</v>
      </c>
      <c r="C11" s="384" t="s">
        <v>94</v>
      </c>
    </row>
    <row r="12" spans="1:3">
      <c r="A12" s="196" t="s">
        <v>95</v>
      </c>
      <c r="B12" s="388">
        <v>16262.387321046068</v>
      </c>
      <c r="C12" s="388">
        <v>14668.1862543802</v>
      </c>
    </row>
    <row r="13" spans="1:3">
      <c r="A13" s="196" t="s">
        <v>96</v>
      </c>
      <c r="B13" s="388">
        <v>-1296.8645987459774</v>
      </c>
      <c r="C13" s="388">
        <v>-1054.1619820639801</v>
      </c>
    </row>
    <row r="14" spans="1:3">
      <c r="A14" s="196" t="s">
        <v>97</v>
      </c>
      <c r="B14" s="388">
        <v>211.86037380000002</v>
      </c>
      <c r="C14" s="385">
        <v>336.58292047000003</v>
      </c>
    </row>
    <row r="15" spans="1:3">
      <c r="A15" s="363" t="s">
        <v>98</v>
      </c>
      <c r="B15" s="389">
        <v>15177.383096100091</v>
      </c>
      <c r="C15" s="386">
        <v>13950.60719278621</v>
      </c>
    </row>
    <row r="16" spans="1:3">
      <c r="A16" s="196" t="s">
        <v>99</v>
      </c>
      <c r="B16" s="388">
        <v>-314.39059084000002</v>
      </c>
      <c r="C16" s="385">
        <v>-342.98923380000002</v>
      </c>
    </row>
    <row r="17" spans="1:3">
      <c r="A17" s="196" t="s">
        <v>100</v>
      </c>
      <c r="B17" s="388">
        <v>-216.35781533000005</v>
      </c>
      <c r="C17" s="385">
        <v>-231.011430856</v>
      </c>
    </row>
    <row r="18" spans="1:3">
      <c r="A18" s="196" t="s">
        <v>101</v>
      </c>
      <c r="B18" s="388">
        <v>-197.52248115</v>
      </c>
      <c r="C18" s="385">
        <v>-162.83954925999998</v>
      </c>
    </row>
    <row r="19" spans="1:3">
      <c r="A19" s="196" t="s">
        <v>2151</v>
      </c>
      <c r="B19" s="388">
        <v>-147.67283394</v>
      </c>
      <c r="C19" s="385">
        <v>-144.17967075000001</v>
      </c>
    </row>
    <row r="20" spans="1:3">
      <c r="A20" s="196" t="s">
        <v>102</v>
      </c>
      <c r="B20" s="388"/>
      <c r="C20" s="385">
        <v>-425.12959462669994</v>
      </c>
    </row>
    <row r="21" spans="1:3">
      <c r="A21" s="196" t="s">
        <v>103</v>
      </c>
      <c r="B21" s="388">
        <v>-190.38416364320699</v>
      </c>
      <c r="C21" s="385">
        <v>-75.570295820835</v>
      </c>
    </row>
    <row r="22" spans="1:3">
      <c r="A22" s="363" t="s">
        <v>104</v>
      </c>
      <c r="B22" s="389">
        <v>14111.055211196886</v>
      </c>
      <c r="C22" s="386">
        <v>12568.887417672675</v>
      </c>
    </row>
    <row r="23" spans="1:3">
      <c r="A23" s="196"/>
      <c r="B23" s="388" t="s">
        <v>105</v>
      </c>
      <c r="C23" s="385" t="s">
        <v>105</v>
      </c>
    </row>
    <row r="24" spans="1:3" hidden="1">
      <c r="A24" s="196" t="s">
        <v>106</v>
      </c>
      <c r="B24" s="388"/>
      <c r="C24" s="385">
        <v>0</v>
      </c>
    </row>
    <row r="25" spans="1:3" hidden="1">
      <c r="A25" s="363" t="s">
        <v>107</v>
      </c>
      <c r="B25" s="389"/>
      <c r="C25" s="385">
        <v>0</v>
      </c>
    </row>
    <row r="26" spans="1:3">
      <c r="A26" s="363" t="s">
        <v>108</v>
      </c>
      <c r="B26" s="389">
        <v>14111.055211196886</v>
      </c>
      <c r="C26" s="386">
        <v>12568.887417672675</v>
      </c>
    </row>
    <row r="27" spans="1:3">
      <c r="A27" s="196"/>
      <c r="B27" s="388" t="s">
        <v>105</v>
      </c>
      <c r="C27" s="385" t="s">
        <v>105</v>
      </c>
    </row>
    <row r="28" spans="1:3">
      <c r="A28" s="196" t="s">
        <v>109</v>
      </c>
      <c r="B28" s="388">
        <v>1307.8840221600001</v>
      </c>
      <c r="C28" s="385">
        <v>1307.8840221600001</v>
      </c>
    </row>
    <row r="29" spans="1:3">
      <c r="A29" s="196" t="s">
        <v>110</v>
      </c>
      <c r="B29" s="388">
        <v>56.540881708652797</v>
      </c>
      <c r="C29" s="385">
        <v>91.010594194999996</v>
      </c>
    </row>
    <row r="30" spans="1:3">
      <c r="A30" s="196" t="s">
        <v>1788</v>
      </c>
      <c r="B30" s="388">
        <v>119.584524637071</v>
      </c>
      <c r="C30" s="385"/>
    </row>
    <row r="31" spans="1:3">
      <c r="A31" s="363" t="s">
        <v>111</v>
      </c>
      <c r="B31" s="389">
        <v>1484.0094285057237</v>
      </c>
      <c r="C31" s="386">
        <v>1398.8946163550002</v>
      </c>
    </row>
    <row r="32" spans="1:3">
      <c r="A32" s="364" t="s">
        <v>112</v>
      </c>
      <c r="B32" s="390">
        <v>15595.06463970261</v>
      </c>
      <c r="C32" s="387">
        <v>13967.782034027676</v>
      </c>
    </row>
    <row r="33" spans="1:3">
      <c r="A33" s="6"/>
      <c r="B33" s="6"/>
      <c r="C33" s="6"/>
    </row>
    <row r="34" spans="1:3" ht="55.5" customHeight="1">
      <c r="A34" s="1210" t="s">
        <v>2635</v>
      </c>
      <c r="B34" s="1213"/>
      <c r="C34" s="1213"/>
    </row>
    <row r="35" spans="1:3">
      <c r="A35" s="6"/>
      <c r="B35" s="6"/>
      <c r="C35" s="6"/>
    </row>
    <row r="36" spans="1:3" ht="24" customHeight="1">
      <c r="A36" s="1210" t="s">
        <v>113</v>
      </c>
      <c r="B36" s="1210"/>
      <c r="C36" s="1210"/>
    </row>
    <row r="37" spans="1:3">
      <c r="A37" s="7"/>
      <c r="B37" s="7"/>
      <c r="C37" s="7"/>
    </row>
    <row r="38" spans="1:3" ht="27.5" customHeight="1">
      <c r="A38" s="1209" t="s">
        <v>2636</v>
      </c>
      <c r="B38" s="1209"/>
      <c r="C38" s="1209"/>
    </row>
    <row r="39" spans="1:3">
      <c r="A39" s="298"/>
      <c r="B39" s="298"/>
      <c r="C39" s="298"/>
    </row>
  </sheetData>
  <mergeCells count="5">
    <mergeCell ref="A38:C38"/>
    <mergeCell ref="A36:C36"/>
    <mergeCell ref="A3:C3"/>
    <mergeCell ref="A5:C5"/>
    <mergeCell ref="A34:C34"/>
  </mergeCells>
  <pageMargins left="0.7" right="0.7" top="0.75" bottom="0.75" header="0.3" footer="0.3"/>
  <pageSetup paperSize="9" scale="93"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7FBE-C1DE-4EF9-A157-05E7AEE7F050}">
  <sheetPr codeName="Sheet30">
    <pageSetUpPr fitToPage="1"/>
  </sheetPr>
  <dimension ref="A1:L26"/>
  <sheetViews>
    <sheetView showGridLines="0" zoomScaleNormal="100" workbookViewId="0">
      <selection activeCell="E2" sqref="E2"/>
    </sheetView>
  </sheetViews>
  <sheetFormatPr defaultColWidth="10.5" defaultRowHeight="14.5"/>
  <cols>
    <col min="1" max="1" width="5" style="5" customWidth="1"/>
    <col min="2" max="2" width="38.25" style="5" customWidth="1"/>
    <col min="3" max="4" width="14.33203125" style="5" customWidth="1"/>
    <col min="5" max="5" width="6.83203125" style="5" customWidth="1"/>
    <col min="6" max="6" width="38.5" style="5" customWidth="1"/>
    <col min="7" max="16384" width="10.5" style="5"/>
  </cols>
  <sheetData>
    <row r="1" spans="1:5" s="150" customFormat="1" ht="18.5">
      <c r="A1" s="306" t="s">
        <v>2230</v>
      </c>
      <c r="B1" s="148"/>
      <c r="C1" s="149"/>
      <c r="D1" s="149"/>
    </row>
    <row r="2" spans="1:5" s="150" customFormat="1" ht="18.5">
      <c r="A2" s="3"/>
      <c r="B2" s="148"/>
      <c r="C2" s="149"/>
      <c r="D2" s="149"/>
    </row>
    <row r="3" spans="1:5" s="150" customFormat="1" ht="18.5">
      <c r="A3" s="3"/>
      <c r="B3" s="148"/>
      <c r="C3" s="149"/>
      <c r="D3" s="149"/>
    </row>
    <row r="4" spans="1:5" s="150" customFormat="1" ht="18.5">
      <c r="A4" s="3"/>
      <c r="B4" s="148"/>
      <c r="C4" s="25" t="s">
        <v>2003</v>
      </c>
      <c r="D4" s="310" t="s">
        <v>94</v>
      </c>
    </row>
    <row r="5" spans="1:5">
      <c r="A5" s="4"/>
      <c r="B5" s="4"/>
      <c r="C5" s="83" t="s">
        <v>116</v>
      </c>
      <c r="D5" s="83" t="s">
        <v>116</v>
      </c>
    </row>
    <row r="6" spans="1:5">
      <c r="A6" s="1290" t="s">
        <v>93</v>
      </c>
      <c r="B6" s="1291"/>
      <c r="C6" s="25" t="s">
        <v>518</v>
      </c>
      <c r="D6" s="25" t="s">
        <v>518</v>
      </c>
    </row>
    <row r="7" spans="1:5">
      <c r="A7" s="438"/>
      <c r="B7" s="431" t="s">
        <v>519</v>
      </c>
      <c r="C7" s="420"/>
      <c r="D7" s="454"/>
      <c r="E7" s="151"/>
    </row>
    <row r="8" spans="1:5" ht="15.75" customHeight="1">
      <c r="A8" s="463">
        <v>1</v>
      </c>
      <c r="B8" s="357" t="s">
        <v>520</v>
      </c>
      <c r="C8" s="604">
        <v>906.02713007652494</v>
      </c>
      <c r="D8" s="604">
        <v>919.16789080499996</v>
      </c>
      <c r="E8" s="151"/>
    </row>
    <row r="9" spans="1:5">
      <c r="A9" s="463">
        <v>2</v>
      </c>
      <c r="B9" s="357" t="s">
        <v>521</v>
      </c>
      <c r="C9" s="604">
        <v>1.9356000000000002E-3</v>
      </c>
      <c r="D9" s="604"/>
      <c r="E9" s="151"/>
    </row>
    <row r="10" spans="1:5">
      <c r="A10" s="463">
        <v>3</v>
      </c>
      <c r="B10" s="357" t="s">
        <v>522</v>
      </c>
      <c r="C10" s="604"/>
      <c r="D10" s="604"/>
      <c r="E10" s="151"/>
    </row>
    <row r="11" spans="1:5">
      <c r="A11" s="463">
        <v>4</v>
      </c>
      <c r="B11" s="357" t="s">
        <v>523</v>
      </c>
      <c r="C11" s="604">
        <v>16.853831</v>
      </c>
      <c r="D11" s="604">
        <v>18.545101880000001</v>
      </c>
    </row>
    <row r="12" spans="1:5">
      <c r="A12" s="463"/>
      <c r="B12" s="446" t="s">
        <v>524</v>
      </c>
      <c r="C12" s="604"/>
      <c r="D12" s="604"/>
    </row>
    <row r="13" spans="1:5">
      <c r="A13" s="463">
        <v>5</v>
      </c>
      <c r="B13" s="447" t="s">
        <v>525</v>
      </c>
      <c r="C13" s="604"/>
      <c r="D13" s="604"/>
    </row>
    <row r="14" spans="1:5">
      <c r="A14" s="463">
        <v>6</v>
      </c>
      <c r="B14" s="447" t="s">
        <v>526</v>
      </c>
      <c r="C14" s="607">
        <v>7.7650250000000004E-2</v>
      </c>
      <c r="D14" s="604"/>
    </row>
    <row r="15" spans="1:5">
      <c r="A15" s="463">
        <v>7</v>
      </c>
      <c r="B15" s="447" t="s">
        <v>527</v>
      </c>
      <c r="C15" s="604">
        <v>83.490924750000005</v>
      </c>
      <c r="D15" s="604">
        <v>132.77942425000001</v>
      </c>
    </row>
    <row r="16" spans="1:5">
      <c r="A16" s="463">
        <v>8</v>
      </c>
      <c r="B16" s="446" t="s">
        <v>528</v>
      </c>
      <c r="C16" s="604"/>
      <c r="D16" s="604"/>
    </row>
    <row r="17" spans="1:12">
      <c r="A17" s="464">
        <v>9</v>
      </c>
      <c r="B17" s="373" t="s">
        <v>154</v>
      </c>
      <c r="C17" s="603">
        <v>1006.451471676525</v>
      </c>
      <c r="D17" s="603">
        <v>1070.4924169349999</v>
      </c>
    </row>
    <row r="18" spans="1:12">
      <c r="A18" s="7"/>
      <c r="B18" s="7"/>
      <c r="C18" s="7"/>
      <c r="D18" s="7"/>
    </row>
    <row r="19" spans="1:12" ht="14.5" customHeight="1">
      <c r="A19" s="1209" t="s">
        <v>529</v>
      </c>
      <c r="B19" s="1209"/>
      <c r="C19" s="1209"/>
      <c r="D19" s="1209"/>
      <c r="E19" s="60"/>
      <c r="F19" s="60"/>
      <c r="G19" s="60"/>
      <c r="H19" s="60"/>
      <c r="I19" s="60"/>
      <c r="J19" s="60"/>
      <c r="K19" s="60"/>
      <c r="L19" s="60"/>
    </row>
    <row r="20" spans="1:12">
      <c r="A20" s="7"/>
      <c r="B20" s="7"/>
      <c r="C20" s="7"/>
      <c r="D20" s="7"/>
    </row>
    <row r="21" spans="1:12" s="27" customFormat="1" ht="50.25" customHeight="1"/>
    <row r="22" spans="1:12" s="27" customFormat="1" ht="50.25" customHeight="1"/>
    <row r="23" spans="1:12" s="27" customFormat="1"/>
    <row r="24" spans="1:12" s="27" customFormat="1"/>
    <row r="25" spans="1:12" s="27" customFormat="1"/>
    <row r="26" spans="1:12" s="27" customFormat="1"/>
  </sheetData>
  <mergeCells count="2">
    <mergeCell ref="A6:B6"/>
    <mergeCell ref="A19:D19"/>
  </mergeCells>
  <pageMargins left="0.70866141732283472" right="0.70866141732283472" top="0.74803149606299213" bottom="0.74803149606299213" header="0.31496062992125984" footer="0.31496062992125984"/>
  <pageSetup paperSize="9" orientation="portrait" r:id="rId1"/>
  <headerFooter>
    <oddHeader xml:space="preserve">&amp;C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C6213-52B7-4D37-B7D4-2E077B618B0C}">
  <sheetPr codeName="Sheet68"/>
  <dimension ref="A1:E9"/>
  <sheetViews>
    <sheetView showGridLines="0" zoomScaleNormal="100" workbookViewId="0">
      <selection activeCell="D1" sqref="D1"/>
    </sheetView>
  </sheetViews>
  <sheetFormatPr defaultColWidth="10.5" defaultRowHeight="14.5"/>
  <cols>
    <col min="1" max="1" width="7.08203125" style="350" customWidth="1"/>
    <col min="2" max="2" width="28.25" style="221" customWidth="1"/>
    <col min="3" max="3" width="105.1640625" style="221" customWidth="1"/>
    <col min="4" max="16384" width="10.5" style="221"/>
  </cols>
  <sheetData>
    <row r="1" spans="1:5" ht="21" customHeight="1">
      <c r="A1" s="618" t="s">
        <v>2232</v>
      </c>
      <c r="B1" s="344"/>
      <c r="C1" s="403"/>
      <c r="D1" s="468"/>
      <c r="E1" s="468"/>
    </row>
    <row r="2" spans="1:5" ht="16.5" customHeight="1">
      <c r="A2" s="344"/>
      <c r="B2" s="344"/>
      <c r="C2" s="403"/>
      <c r="D2" s="468"/>
      <c r="E2" s="468"/>
    </row>
    <row r="3" spans="1:5" ht="34" customHeight="1">
      <c r="A3" s="954" t="s">
        <v>2631</v>
      </c>
      <c r="B3" s="364"/>
      <c r="C3" s="878" t="s">
        <v>1989</v>
      </c>
    </row>
    <row r="4" spans="1:5" ht="269.5" customHeight="1">
      <c r="A4" s="1148" t="s">
        <v>116</v>
      </c>
      <c r="B4" s="1147" t="s">
        <v>2238</v>
      </c>
      <c r="C4" s="361" t="s">
        <v>2001</v>
      </c>
    </row>
    <row r="5" spans="1:5" ht="259.5" customHeight="1">
      <c r="A5" s="1148" t="s">
        <v>117</v>
      </c>
      <c r="B5" s="1147" t="s">
        <v>2239</v>
      </c>
      <c r="C5" s="361" t="s">
        <v>2818</v>
      </c>
    </row>
    <row r="6" spans="1:5" ht="71.25" customHeight="1">
      <c r="A6" s="1148" t="s">
        <v>118</v>
      </c>
      <c r="B6" s="1147" t="s">
        <v>2240</v>
      </c>
      <c r="C6" s="361" t="s">
        <v>2002</v>
      </c>
    </row>
    <row r="7" spans="1:5">
      <c r="A7" s="471"/>
      <c r="B7" s="329"/>
      <c r="C7" s="329"/>
    </row>
    <row r="8" spans="1:5" ht="42" customHeight="1">
      <c r="A8" s="469"/>
      <c r="B8" s="346"/>
      <c r="C8" s="346"/>
    </row>
    <row r="9" spans="1:5">
      <c r="B9" s="470"/>
    </row>
  </sheetData>
  <pageMargins left="0.70866141732283472" right="0.70866141732283472" top="0.74803149606299213" bottom="0.74803149606299213" header="0.31496062992125984" footer="0.31496062992125984"/>
  <pageSetup paperSize="9" scale="84" fitToWidth="0"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F1B4-601D-4596-A243-D676DA660D8C}">
  <sheetPr codeName="Sheet31">
    <tabColor theme="4"/>
    <pageSetUpPr fitToPage="1"/>
  </sheetPr>
  <dimension ref="A1:K15"/>
  <sheetViews>
    <sheetView showGridLines="0" zoomScaleNormal="100" workbookViewId="0">
      <selection activeCell="C1" sqref="C1"/>
    </sheetView>
  </sheetViews>
  <sheetFormatPr defaultColWidth="8.58203125" defaultRowHeight="14.5"/>
  <cols>
    <col min="1" max="1" width="8.58203125" style="5"/>
    <col min="2" max="2" width="111.5" style="5" customWidth="1"/>
    <col min="3" max="3" width="14.75" style="27" customWidth="1"/>
    <col min="4" max="16384" width="8.58203125" style="5"/>
  </cols>
  <sheetData>
    <row r="1" spans="1:11" ht="21">
      <c r="A1" s="303">
        <v>5</v>
      </c>
      <c r="B1" s="303" t="s">
        <v>41</v>
      </c>
      <c r="C1" s="194"/>
      <c r="D1" s="194"/>
      <c r="E1" s="194"/>
      <c r="F1" s="194"/>
      <c r="G1" s="33"/>
      <c r="K1" s="45"/>
    </row>
    <row r="2" spans="1:11" ht="18.5">
      <c r="A2" s="38"/>
      <c r="B2" s="39"/>
      <c r="C2" s="194"/>
      <c r="D2" s="194"/>
      <c r="E2" s="194"/>
      <c r="F2" s="194"/>
    </row>
    <row r="3" spans="1:11" ht="17.25" customHeight="1">
      <c r="A3" s="191" t="s">
        <v>53</v>
      </c>
      <c r="B3" s="193" t="s">
        <v>43</v>
      </c>
      <c r="C3" s="194"/>
      <c r="D3" s="194"/>
      <c r="E3" s="194"/>
      <c r="F3" s="194"/>
      <c r="G3" s="33"/>
    </row>
    <row r="4" spans="1:11" ht="17.25" customHeight="1">
      <c r="A4" s="191" t="s">
        <v>55</v>
      </c>
      <c r="B4" s="193" t="s">
        <v>45</v>
      </c>
      <c r="C4" s="194"/>
      <c r="D4" s="194"/>
      <c r="E4" s="194"/>
      <c r="F4" s="194"/>
      <c r="G4" s="33"/>
    </row>
    <row r="5" spans="1:11" ht="17.25" customHeight="1">
      <c r="A5" s="191" t="s">
        <v>57</v>
      </c>
      <c r="B5" s="193" t="s">
        <v>47</v>
      </c>
      <c r="C5" s="194"/>
      <c r="D5" s="194"/>
      <c r="E5" s="194"/>
      <c r="F5" s="194"/>
      <c r="G5" s="33"/>
    </row>
    <row r="6" spans="1:11" ht="17.25" customHeight="1">
      <c r="A6" s="191" t="s">
        <v>59</v>
      </c>
      <c r="B6" s="193" t="s">
        <v>49</v>
      </c>
      <c r="C6" s="194"/>
      <c r="D6" s="194"/>
      <c r="E6" s="194"/>
      <c r="F6" s="194"/>
      <c r="G6" s="33"/>
    </row>
    <row r="7" spans="1:11" ht="17.25" customHeight="1">
      <c r="A7" s="191" t="s">
        <v>61</v>
      </c>
      <c r="B7" s="193" t="s">
        <v>2021</v>
      </c>
      <c r="C7" s="194"/>
      <c r="D7" s="194"/>
      <c r="E7" s="194"/>
      <c r="F7" s="194"/>
      <c r="G7" s="33"/>
    </row>
    <row r="8" spans="1:11" ht="17.25" customHeight="1">
      <c r="A8" s="191" t="s">
        <v>63</v>
      </c>
      <c r="B8" s="193" t="s">
        <v>2023</v>
      </c>
      <c r="C8" s="194"/>
      <c r="D8" s="194"/>
      <c r="E8" s="194"/>
      <c r="F8" s="194"/>
      <c r="G8" s="33"/>
    </row>
    <row r="9" spans="1:11" ht="17.25" customHeight="1">
      <c r="A9" s="191" t="s">
        <v>65</v>
      </c>
      <c r="B9" s="193" t="s">
        <v>2022</v>
      </c>
      <c r="C9" s="194"/>
      <c r="D9" s="194"/>
      <c r="E9" s="194"/>
      <c r="F9" s="194"/>
      <c r="G9" s="33"/>
    </row>
    <row r="10" spans="1:11" ht="17.25" customHeight="1">
      <c r="A10" s="191" t="s">
        <v>67</v>
      </c>
      <c r="B10" s="193" t="s">
        <v>51</v>
      </c>
      <c r="C10" s="194"/>
      <c r="D10" s="194"/>
      <c r="E10" s="194"/>
      <c r="F10" s="194"/>
      <c r="G10" s="33"/>
    </row>
    <row r="11" spans="1:11" ht="17.25" customHeight="1">
      <c r="A11" s="191" t="s">
        <v>69</v>
      </c>
      <c r="B11" s="193" t="s">
        <v>2026</v>
      </c>
      <c r="C11" s="194"/>
      <c r="D11" s="194"/>
      <c r="E11" s="194"/>
      <c r="F11" s="194"/>
      <c r="G11" s="33"/>
    </row>
    <row r="12" spans="1:11" ht="17.25" customHeight="1">
      <c r="A12" s="191" t="s">
        <v>71</v>
      </c>
      <c r="B12" s="193" t="s">
        <v>2025</v>
      </c>
      <c r="C12" s="194"/>
      <c r="D12" s="194"/>
      <c r="E12" s="194"/>
      <c r="F12" s="194"/>
      <c r="G12" s="33"/>
    </row>
    <row r="13" spans="1:11" ht="17.25" customHeight="1">
      <c r="A13" s="191" t="s">
        <v>73</v>
      </c>
      <c r="B13" s="193" t="s">
        <v>2024</v>
      </c>
      <c r="C13" s="194"/>
      <c r="D13" s="194"/>
      <c r="E13" s="194"/>
      <c r="F13" s="194"/>
      <c r="G13" s="33"/>
    </row>
    <row r="14" spans="1:11" ht="17.25" customHeight="1">
      <c r="A14" s="191" t="s">
        <v>2794</v>
      </c>
      <c r="B14" s="193" t="s">
        <v>2795</v>
      </c>
      <c r="C14" s="194"/>
      <c r="D14" s="194"/>
      <c r="E14" s="194"/>
      <c r="F14" s="194"/>
      <c r="G14" s="33"/>
    </row>
    <row r="15" spans="1:11">
      <c r="A15" s="298"/>
      <c r="B15" s="298"/>
    </row>
  </sheetData>
  <phoneticPr fontId="12" type="noConversion"/>
  <hyperlinks>
    <hyperlink ref="B3" location="'Table 5.1'!A1" display="Banking book- Climate Change transition risk: Credit quality of exposures by sector, emissions and residual maturity (Template 1)" xr:uid="{CDD38B1C-7FB1-402F-857B-C0945BCDD5BC}"/>
    <hyperlink ref="B4" location="'Table 5.2'!A1" display="Banking book - Climate change transition risk: Loans collateralised by immovable property - Energy efficiency of the collateral (Template 2)" xr:uid="{2E4FAF90-E570-4379-B726-9CC8AA4C9B0F}"/>
    <hyperlink ref="B5" location="'Table 5.3'!A1" display="Banking book - Climate change transition risk: Exposures to top 20 carbon-intensive firms (Template 4)" xr:uid="{C16DA4C9-B263-4AB0-8145-20002B6338A2}"/>
    <hyperlink ref="B6" location="'Table 5.4'!A1" display="Banking book - Climate change physical risk: Exposures subject to physical risk (Template 5)" xr:uid="{2B9BCE7A-DFCD-48A1-A184-6B6D8E624548}"/>
    <hyperlink ref="B10" location="'Table 5.8'!A1" display="Other climate change mitigating actions that are not covered in the EU Taxonomy (Template 10)" xr:uid="{E6C8415B-ECF8-4F7D-AAC7-CDDD5D51E448}"/>
    <hyperlink ref="B7" location="'Table 5.5'!A1" display="Summary of GAR KPIs (Template 6)" xr:uid="{C8EA2D72-B692-4459-BCC5-742C55D88D0B}"/>
    <hyperlink ref="B8" location="'Table 5.6'!A1" display="Mitigating actions: Assets for the calculation of GAR (Template 7)" xr:uid="{2EB6B422-BFE2-4336-A1F0-8E9A2FE4DE9D}"/>
    <hyperlink ref="B9" location="'Table 5.7'!A1" display="GAR (%) (Template 8)" xr:uid="{FC4EA78A-86FC-4CA1-9A49-F2B0C45A4337}"/>
    <hyperlink ref="B11" location="'Table 5.9_Environm'!A1" display="Qualitative information on Environmental risk (Table 1)" xr:uid="{77B8ED29-25AB-4FEC-B53A-025A6334F10A}"/>
    <hyperlink ref="B12" location="'Table 5.10_Social'!A1" display="Qualitative information on Social risk (Table 2)" xr:uid="{14BDEBA7-9812-4BE5-A7FE-F474352FD267}"/>
    <hyperlink ref="B13" location="'Table 5.11_Govern'!A1" display="Qualitative information on Governance risk (Table 3)" xr:uid="{7AF07FEE-3AF8-460F-BEE5-3DA95BC0B121}"/>
    <hyperlink ref="B14" location="'Table 5.12'!A1" display="Qualitative information on ESG risk management" xr:uid="{047B50CC-0276-4A0E-8F78-AF190FAB91D1}"/>
  </hyperlinks>
  <pageMargins left="0.7" right="0.7" top="0.75" bottom="0.75" header="0.3" footer="0.3"/>
  <pageSetup paperSize="9" scale="98"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8B0E-1037-454B-A6CB-AE723C9DB5FD}">
  <sheetPr>
    <pageSetUpPr fitToPage="1"/>
  </sheetPr>
  <dimension ref="A1:U130"/>
  <sheetViews>
    <sheetView showGridLines="0" topLeftCell="A42" zoomScaleNormal="100" workbookViewId="0"/>
  </sheetViews>
  <sheetFormatPr defaultColWidth="8.58203125" defaultRowHeight="14.5"/>
  <cols>
    <col min="1" max="1" width="2.83203125" style="761" customWidth="1"/>
    <col min="2" max="2" width="58.58203125" style="734" customWidth="1"/>
    <col min="3" max="4" width="12.58203125" style="734" customWidth="1"/>
    <col min="5" max="5" width="8.58203125" style="734" customWidth="1"/>
    <col min="6" max="6" width="11.83203125" style="734" bestFit="1" customWidth="1"/>
    <col min="7" max="7" width="10.83203125" style="734" bestFit="1" customWidth="1"/>
    <col min="8" max="8" width="11.33203125" style="734" bestFit="1" customWidth="1"/>
    <col min="9" max="9" width="10.58203125" style="734" bestFit="1" customWidth="1"/>
    <col min="10" max="10" width="11.33203125" style="734" bestFit="1" customWidth="1"/>
    <col min="11" max="11" width="7.58203125" style="734" hidden="1" customWidth="1"/>
    <col min="12" max="12" width="8.25" style="734" hidden="1" customWidth="1"/>
    <col min="13" max="13" width="12.08203125" style="734" hidden="1" customWidth="1"/>
    <col min="14" max="14" width="12.58203125" style="734" bestFit="1" customWidth="1"/>
    <col min="15" max="17" width="11.83203125" style="734" bestFit="1" customWidth="1"/>
    <col min="18" max="18" width="10.08203125" style="734" bestFit="1" customWidth="1"/>
    <col min="19" max="21" width="8.58203125" style="734"/>
    <col min="22" max="16384" width="8.58203125" style="267"/>
  </cols>
  <sheetData>
    <row r="1" spans="1:18" ht="18.5">
      <c r="A1" s="946" t="s">
        <v>2314</v>
      </c>
      <c r="B1" s="732"/>
      <c r="C1" s="733"/>
      <c r="D1" s="733"/>
      <c r="E1" s="733"/>
      <c r="F1" s="733"/>
      <c r="G1" s="733"/>
      <c r="H1" s="733"/>
      <c r="I1" s="733"/>
      <c r="J1" s="733"/>
      <c r="K1" s="733"/>
      <c r="L1" s="733"/>
      <c r="M1" s="733"/>
      <c r="N1" s="733"/>
      <c r="O1" s="733"/>
      <c r="P1" s="733"/>
      <c r="Q1" s="733"/>
      <c r="R1" s="733"/>
    </row>
    <row r="2" spans="1:18">
      <c r="A2" s="735"/>
      <c r="B2" s="732"/>
      <c r="C2" s="733"/>
      <c r="D2" s="733"/>
      <c r="E2" s="733"/>
      <c r="F2" s="733"/>
      <c r="G2" s="733"/>
      <c r="H2" s="733"/>
      <c r="I2" s="733"/>
      <c r="J2" s="733"/>
      <c r="K2" s="733"/>
      <c r="L2" s="733"/>
      <c r="M2" s="733"/>
      <c r="N2" s="733"/>
      <c r="O2" s="733"/>
      <c r="P2" s="733"/>
      <c r="Q2" s="733"/>
      <c r="R2" s="733"/>
    </row>
    <row r="3" spans="1:18">
      <c r="A3" s="735"/>
      <c r="B3" s="732"/>
      <c r="C3" s="733"/>
      <c r="D3" s="733"/>
      <c r="E3" s="733"/>
      <c r="F3" s="733"/>
      <c r="G3" s="733"/>
      <c r="H3" s="733"/>
      <c r="I3" s="733"/>
      <c r="J3" s="733"/>
      <c r="K3" s="733"/>
      <c r="L3" s="733"/>
      <c r="M3" s="733"/>
      <c r="N3" s="733"/>
      <c r="O3" s="733"/>
      <c r="P3" s="733"/>
      <c r="Q3" s="733"/>
      <c r="R3" s="733"/>
    </row>
    <row r="4" spans="1:18">
      <c r="A4" s="736"/>
      <c r="B4" s="737"/>
      <c r="C4" s="738" t="s">
        <v>116</v>
      </c>
      <c r="D4" s="738" t="s">
        <v>117</v>
      </c>
      <c r="E4" s="738" t="s">
        <v>118</v>
      </c>
      <c r="F4" s="738" t="s">
        <v>167</v>
      </c>
      <c r="G4" s="738" t="s">
        <v>168</v>
      </c>
      <c r="H4" s="738" t="s">
        <v>245</v>
      </c>
      <c r="I4" s="738" t="s">
        <v>246</v>
      </c>
      <c r="J4" s="738" t="s">
        <v>247</v>
      </c>
      <c r="K4" s="738" t="s">
        <v>248</v>
      </c>
      <c r="L4" s="738" t="s">
        <v>249</v>
      </c>
      <c r="M4" s="738" t="s">
        <v>250</v>
      </c>
      <c r="N4" s="738" t="s">
        <v>251</v>
      </c>
      <c r="O4" s="738" t="s">
        <v>252</v>
      </c>
      <c r="P4" s="738" t="s">
        <v>261</v>
      </c>
      <c r="Q4" s="738" t="s">
        <v>262</v>
      </c>
      <c r="R4" s="738" t="s">
        <v>263</v>
      </c>
    </row>
    <row r="5" spans="1:18" ht="71" customHeight="1">
      <c r="A5" s="736"/>
      <c r="B5" s="129"/>
      <c r="C5" s="1280" t="s">
        <v>2315</v>
      </c>
      <c r="D5" s="1296"/>
      <c r="E5" s="1296"/>
      <c r="F5" s="1296"/>
      <c r="G5" s="1296"/>
      <c r="H5" s="1248" t="s">
        <v>2316</v>
      </c>
      <c r="I5" s="1263"/>
      <c r="J5" s="1249"/>
      <c r="K5" s="1248" t="s">
        <v>2317</v>
      </c>
      <c r="L5" s="1249"/>
      <c r="M5" s="1258" t="s">
        <v>2318</v>
      </c>
      <c r="N5" s="1248" t="s">
        <v>2319</v>
      </c>
      <c r="O5" s="1248" t="s">
        <v>2320</v>
      </c>
      <c r="P5" s="1248" t="s">
        <v>2321</v>
      </c>
      <c r="Q5" s="1248" t="s">
        <v>2322</v>
      </c>
      <c r="R5" s="1258" t="s">
        <v>2323</v>
      </c>
    </row>
    <row r="6" spans="1:18" ht="192" customHeight="1">
      <c r="A6" s="739"/>
      <c r="B6" s="740" t="s">
        <v>2324</v>
      </c>
      <c r="C6" s="741"/>
      <c r="D6" s="703" t="s">
        <v>2325</v>
      </c>
      <c r="E6" s="703" t="s">
        <v>2326</v>
      </c>
      <c r="F6" s="703" t="s">
        <v>2327</v>
      </c>
      <c r="G6" s="705" t="s">
        <v>2328</v>
      </c>
      <c r="H6" s="741"/>
      <c r="I6" s="703" t="s">
        <v>2329</v>
      </c>
      <c r="J6" s="703" t="s">
        <v>2328</v>
      </c>
      <c r="K6" s="708"/>
      <c r="L6" s="703" t="s">
        <v>2330</v>
      </c>
      <c r="M6" s="1260"/>
      <c r="N6" s="1252"/>
      <c r="O6" s="1252"/>
      <c r="P6" s="1252"/>
      <c r="Q6" s="1252"/>
      <c r="R6" s="1260"/>
    </row>
    <row r="7" spans="1:18">
      <c r="A7" s="742">
        <v>1</v>
      </c>
      <c r="B7" s="743" t="s">
        <v>2331</v>
      </c>
      <c r="C7" s="634">
        <v>33672.567404089998</v>
      </c>
      <c r="D7" s="634">
        <v>2490.59928249</v>
      </c>
      <c r="E7" s="634">
        <v>1029.2732249400001</v>
      </c>
      <c r="F7" s="634">
        <v>5770.2072142400002</v>
      </c>
      <c r="G7" s="634">
        <v>1036.4004586200001</v>
      </c>
      <c r="H7" s="634">
        <v>-437.77330556999999</v>
      </c>
      <c r="I7" s="634">
        <v>-129.63308092</v>
      </c>
      <c r="J7" s="634">
        <v>-269.91137516000003</v>
      </c>
      <c r="K7" s="634" t="s">
        <v>105</v>
      </c>
      <c r="L7" s="634" t="s">
        <v>105</v>
      </c>
      <c r="M7" s="634" t="s">
        <v>105</v>
      </c>
      <c r="N7" s="634">
        <v>18162.740083009998</v>
      </c>
      <c r="O7" s="634">
        <v>3522.4409247800004</v>
      </c>
      <c r="P7" s="634">
        <v>4396.58347323</v>
      </c>
      <c r="Q7" s="634">
        <v>7590.8029230699995</v>
      </c>
      <c r="R7" s="744">
        <v>7.77</v>
      </c>
    </row>
    <row r="8" spans="1:18">
      <c r="A8" s="736">
        <v>2</v>
      </c>
      <c r="B8" s="745" t="s">
        <v>2332</v>
      </c>
      <c r="C8" s="633">
        <v>1427.10334756</v>
      </c>
      <c r="D8" s="633" t="s">
        <v>105</v>
      </c>
      <c r="E8" s="633" t="s">
        <v>105</v>
      </c>
      <c r="F8" s="633">
        <v>408.18956052999999</v>
      </c>
      <c r="G8" s="633">
        <v>69.763442980000008</v>
      </c>
      <c r="H8" s="633">
        <v>-30.419420719999998</v>
      </c>
      <c r="I8" s="633">
        <v>-4.5807940599999997</v>
      </c>
      <c r="J8" s="633">
        <v>-24.576597449999998</v>
      </c>
      <c r="K8" s="633" t="s">
        <v>105</v>
      </c>
      <c r="L8" s="633" t="s">
        <v>105</v>
      </c>
      <c r="M8" s="633" t="s">
        <v>105</v>
      </c>
      <c r="N8" s="633">
        <v>760.7991374400001</v>
      </c>
      <c r="O8" s="633">
        <v>296.02318835</v>
      </c>
      <c r="P8" s="633">
        <v>279.07641030000002</v>
      </c>
      <c r="Q8" s="633">
        <v>91.204611480000011</v>
      </c>
      <c r="R8" s="746">
        <v>6.79</v>
      </c>
    </row>
    <row r="9" spans="1:18">
      <c r="A9" s="736">
        <v>3</v>
      </c>
      <c r="B9" s="745" t="s">
        <v>2333</v>
      </c>
      <c r="C9" s="633">
        <v>131.26345544</v>
      </c>
      <c r="D9" s="633">
        <v>85.135916129999998</v>
      </c>
      <c r="E9" s="633">
        <v>3.99119E-2</v>
      </c>
      <c r="F9" s="633">
        <v>8.2373141499999996</v>
      </c>
      <c r="G9" s="633">
        <v>5.7387956999999998</v>
      </c>
      <c r="H9" s="633">
        <v>-3.3716899800000002</v>
      </c>
      <c r="I9" s="633">
        <v>-0.17081585000000002</v>
      </c>
      <c r="J9" s="633">
        <v>-2.9495152899999999</v>
      </c>
      <c r="K9" s="633" t="s">
        <v>105</v>
      </c>
      <c r="L9" s="633" t="s">
        <v>105</v>
      </c>
      <c r="M9" s="633" t="s">
        <v>105</v>
      </c>
      <c r="N9" s="633">
        <v>67.923546450000003</v>
      </c>
      <c r="O9" s="633">
        <v>18.675769769999999</v>
      </c>
      <c r="P9" s="633">
        <v>0.30184855999999999</v>
      </c>
      <c r="Q9" s="633">
        <v>44.362290659999999</v>
      </c>
      <c r="R9" s="746">
        <v>8.8800000000000008</v>
      </c>
    </row>
    <row r="10" spans="1:18" hidden="1">
      <c r="A10" s="736">
        <v>4</v>
      </c>
      <c r="B10" s="748" t="s">
        <v>2334</v>
      </c>
      <c r="C10" s="633" t="s">
        <v>105</v>
      </c>
      <c r="D10" s="633" t="s">
        <v>105</v>
      </c>
      <c r="E10" s="633" t="s">
        <v>105</v>
      </c>
      <c r="F10" s="633" t="s">
        <v>105</v>
      </c>
      <c r="G10" s="633" t="s">
        <v>105</v>
      </c>
      <c r="H10" s="633" t="s">
        <v>105</v>
      </c>
      <c r="I10" s="633" t="s">
        <v>105</v>
      </c>
      <c r="J10" s="633" t="s">
        <v>105</v>
      </c>
      <c r="K10" s="633" t="s">
        <v>105</v>
      </c>
      <c r="L10" s="633" t="s">
        <v>105</v>
      </c>
      <c r="M10" s="633" t="s">
        <v>105</v>
      </c>
      <c r="N10" s="633" t="s">
        <v>105</v>
      </c>
      <c r="O10" s="633" t="s">
        <v>105</v>
      </c>
      <c r="P10" s="633" t="s">
        <v>105</v>
      </c>
      <c r="Q10" s="633" t="s">
        <v>105</v>
      </c>
      <c r="R10" s="746">
        <v>0</v>
      </c>
    </row>
    <row r="11" spans="1:18" hidden="1">
      <c r="A11" s="736">
        <v>5</v>
      </c>
      <c r="B11" s="748" t="s">
        <v>2335</v>
      </c>
      <c r="C11" s="633" t="s">
        <v>105</v>
      </c>
      <c r="D11" s="633" t="s">
        <v>105</v>
      </c>
      <c r="E11" s="633" t="s">
        <v>105</v>
      </c>
      <c r="F11" s="633" t="s">
        <v>105</v>
      </c>
      <c r="G11" s="633" t="s">
        <v>105</v>
      </c>
      <c r="H11" s="633" t="s">
        <v>105</v>
      </c>
      <c r="I11" s="633" t="s">
        <v>105</v>
      </c>
      <c r="J11" s="633" t="s">
        <v>105</v>
      </c>
      <c r="K11" s="633" t="s">
        <v>105</v>
      </c>
      <c r="L11" s="633" t="s">
        <v>105</v>
      </c>
      <c r="M11" s="633" t="s">
        <v>105</v>
      </c>
      <c r="N11" s="633" t="s">
        <v>105</v>
      </c>
      <c r="O11" s="633" t="s">
        <v>105</v>
      </c>
      <c r="P11" s="633" t="s">
        <v>105</v>
      </c>
      <c r="Q11" s="633" t="s">
        <v>105</v>
      </c>
      <c r="R11" s="746">
        <v>0</v>
      </c>
    </row>
    <row r="12" spans="1:18">
      <c r="A12" s="736">
        <v>6</v>
      </c>
      <c r="B12" s="748" t="s">
        <v>2336</v>
      </c>
      <c r="C12" s="633">
        <v>2.62807207</v>
      </c>
      <c r="D12" s="633" t="s">
        <v>105</v>
      </c>
      <c r="E12" s="633" t="s">
        <v>105</v>
      </c>
      <c r="F12" s="633" t="s">
        <v>105</v>
      </c>
      <c r="G12" s="633">
        <v>1.7648009899999999</v>
      </c>
      <c r="H12" s="633">
        <v>-1.59249248</v>
      </c>
      <c r="I12" s="633">
        <v>-6.5428999999999997E-4</v>
      </c>
      <c r="J12" s="633">
        <v>-1.59164751</v>
      </c>
      <c r="K12" s="633" t="s">
        <v>105</v>
      </c>
      <c r="L12" s="633" t="s">
        <v>105</v>
      </c>
      <c r="M12" s="633" t="s">
        <v>105</v>
      </c>
      <c r="N12" s="633">
        <v>2.62807207</v>
      </c>
      <c r="O12" s="633" t="s">
        <v>105</v>
      </c>
      <c r="P12" s="633" t="s">
        <v>105</v>
      </c>
      <c r="Q12" s="633" t="s">
        <v>105</v>
      </c>
      <c r="R12" s="746">
        <v>1.1200000000000001</v>
      </c>
    </row>
    <row r="13" spans="1:18">
      <c r="A13" s="736">
        <v>7</v>
      </c>
      <c r="B13" s="748" t="s">
        <v>2337</v>
      </c>
      <c r="C13" s="633">
        <v>94.245420590000009</v>
      </c>
      <c r="D13" s="633">
        <v>55.26173893</v>
      </c>
      <c r="E13" s="633">
        <v>3.99119E-2</v>
      </c>
      <c r="F13" s="633">
        <v>8.1917231900000012</v>
      </c>
      <c r="G13" s="633">
        <v>3.4253112200000002</v>
      </c>
      <c r="H13" s="633">
        <v>-1.4434600200000001</v>
      </c>
      <c r="I13" s="633">
        <v>-7.8006259999999994E-2</v>
      </c>
      <c r="J13" s="633">
        <v>-1.2584937199999999</v>
      </c>
      <c r="K13" s="633" t="s">
        <v>105</v>
      </c>
      <c r="L13" s="633" t="s">
        <v>105</v>
      </c>
      <c r="M13" s="633" t="s">
        <v>105</v>
      </c>
      <c r="N13" s="633">
        <v>50.537313140000002</v>
      </c>
      <c r="O13" s="633">
        <v>1.9075662199999999</v>
      </c>
      <c r="P13" s="633">
        <v>0.30184855999999999</v>
      </c>
      <c r="Q13" s="633">
        <v>41.498692659999996</v>
      </c>
      <c r="R13" s="746">
        <v>10.24</v>
      </c>
    </row>
    <row r="14" spans="1:18">
      <c r="A14" s="736">
        <v>8</v>
      </c>
      <c r="B14" s="748" t="s">
        <v>2338</v>
      </c>
      <c r="C14" s="633">
        <v>34.389962780000005</v>
      </c>
      <c r="D14" s="633">
        <v>29.874177199999998</v>
      </c>
      <c r="E14" s="633" t="s">
        <v>105</v>
      </c>
      <c r="F14" s="633">
        <v>4.559096E-2</v>
      </c>
      <c r="G14" s="633">
        <v>0.54868348999999994</v>
      </c>
      <c r="H14" s="633">
        <v>-0.33573746999999998</v>
      </c>
      <c r="I14" s="633">
        <v>-9.2155300000000009E-2</v>
      </c>
      <c r="J14" s="633">
        <v>-9.937406E-2</v>
      </c>
      <c r="K14" s="633" t="s">
        <v>105</v>
      </c>
      <c r="L14" s="633" t="s">
        <v>105</v>
      </c>
      <c r="M14" s="633" t="s">
        <v>105</v>
      </c>
      <c r="N14" s="633">
        <v>14.75816124</v>
      </c>
      <c r="O14" s="633">
        <v>16.768203549999999</v>
      </c>
      <c r="P14" s="633" t="s">
        <v>105</v>
      </c>
      <c r="Q14" s="633">
        <v>2.8635979900000001</v>
      </c>
      <c r="R14" s="746">
        <v>5.73</v>
      </c>
    </row>
    <row r="15" spans="1:18">
      <c r="A15" s="736">
        <v>9</v>
      </c>
      <c r="B15" s="745" t="s">
        <v>2339</v>
      </c>
      <c r="C15" s="633">
        <v>3989.7643792700001</v>
      </c>
      <c r="D15" s="633" t="s">
        <v>105</v>
      </c>
      <c r="E15" s="633">
        <v>290.14057260000004</v>
      </c>
      <c r="F15" s="633">
        <v>667.98019461000001</v>
      </c>
      <c r="G15" s="633">
        <v>200.41143349000001</v>
      </c>
      <c r="H15" s="633">
        <v>-81.158665370000008</v>
      </c>
      <c r="I15" s="633">
        <v>-12.55622565</v>
      </c>
      <c r="J15" s="633">
        <v>-62.664788530000003</v>
      </c>
      <c r="K15" s="633" t="s">
        <v>105</v>
      </c>
      <c r="L15" s="633" t="s">
        <v>105</v>
      </c>
      <c r="M15" s="633" t="s">
        <v>105</v>
      </c>
      <c r="N15" s="633">
        <v>2513.0814548799999</v>
      </c>
      <c r="O15" s="633">
        <v>249.76218219</v>
      </c>
      <c r="P15" s="633">
        <v>11.61228861</v>
      </c>
      <c r="Q15" s="633">
        <v>1215.3084535999999</v>
      </c>
      <c r="R15" s="746">
        <v>3.24</v>
      </c>
    </row>
    <row r="16" spans="1:18">
      <c r="A16" s="736">
        <v>10</v>
      </c>
      <c r="B16" s="748" t="s">
        <v>2340</v>
      </c>
      <c r="C16" s="633">
        <v>445.8596154</v>
      </c>
      <c r="D16" s="633" t="s">
        <v>105</v>
      </c>
      <c r="E16" s="633" t="s">
        <v>105</v>
      </c>
      <c r="F16" s="633">
        <v>60.960376930000002</v>
      </c>
      <c r="G16" s="633">
        <v>59.578115189999998</v>
      </c>
      <c r="H16" s="633">
        <v>-15.837566410000001</v>
      </c>
      <c r="I16" s="633">
        <v>-2.9956251900000002</v>
      </c>
      <c r="J16" s="633">
        <v>-12.38487385</v>
      </c>
      <c r="K16" s="633" t="s">
        <v>105</v>
      </c>
      <c r="L16" s="633" t="s">
        <v>105</v>
      </c>
      <c r="M16" s="633" t="s">
        <v>105</v>
      </c>
      <c r="N16" s="633">
        <v>330.90398098000003</v>
      </c>
      <c r="O16" s="633">
        <v>40.376836590000003</v>
      </c>
      <c r="P16" s="633">
        <v>0.66436979000000007</v>
      </c>
      <c r="Q16" s="633">
        <v>73.914428049999998</v>
      </c>
      <c r="R16" s="746">
        <v>5.96</v>
      </c>
    </row>
    <row r="17" spans="1:18">
      <c r="A17" s="736">
        <v>11</v>
      </c>
      <c r="B17" s="748" t="s">
        <v>2341</v>
      </c>
      <c r="C17" s="633">
        <v>149.80876345999999</v>
      </c>
      <c r="D17" s="633" t="s">
        <v>105</v>
      </c>
      <c r="E17" s="633" t="s">
        <v>105</v>
      </c>
      <c r="F17" s="633">
        <v>84.584932809999998</v>
      </c>
      <c r="G17" s="633">
        <v>5.0417693699999999</v>
      </c>
      <c r="H17" s="633">
        <v>-3.1856703300000002</v>
      </c>
      <c r="I17" s="633">
        <v>-1.38718056</v>
      </c>
      <c r="J17" s="633">
        <v>-1.73047453</v>
      </c>
      <c r="K17" s="633" t="s">
        <v>105</v>
      </c>
      <c r="L17" s="633" t="s">
        <v>105</v>
      </c>
      <c r="M17" s="633" t="s">
        <v>105</v>
      </c>
      <c r="N17" s="633">
        <v>138.52057722000001</v>
      </c>
      <c r="O17" s="633">
        <v>0.81283119999999998</v>
      </c>
      <c r="P17" s="633" t="s">
        <v>105</v>
      </c>
      <c r="Q17" s="633">
        <v>10.475355039999998</v>
      </c>
      <c r="R17" s="746">
        <v>3.9</v>
      </c>
    </row>
    <row r="18" spans="1:18">
      <c r="A18" s="749">
        <v>12</v>
      </c>
      <c r="B18" s="750" t="s">
        <v>2342</v>
      </c>
      <c r="C18" s="633">
        <v>3.1568779999999998E-2</v>
      </c>
      <c r="D18" s="633" t="s">
        <v>105</v>
      </c>
      <c r="E18" s="633" t="s">
        <v>105</v>
      </c>
      <c r="F18" s="633">
        <v>3.1568779999999998E-2</v>
      </c>
      <c r="G18" s="633" t="s">
        <v>105</v>
      </c>
      <c r="H18" s="633">
        <v>-1.2022E-4</v>
      </c>
      <c r="I18" s="633">
        <v>-1.2022E-4</v>
      </c>
      <c r="J18" s="633" t="s">
        <v>105</v>
      </c>
      <c r="K18" s="633" t="s">
        <v>105</v>
      </c>
      <c r="L18" s="633" t="s">
        <v>105</v>
      </c>
      <c r="M18" s="633" t="s">
        <v>105</v>
      </c>
      <c r="N18" s="633" t="s">
        <v>105</v>
      </c>
      <c r="O18" s="633" t="s">
        <v>105</v>
      </c>
      <c r="P18" s="633" t="s">
        <v>105</v>
      </c>
      <c r="Q18" s="633">
        <v>3.1568779999999998E-2</v>
      </c>
      <c r="R18" s="746">
        <v>20</v>
      </c>
    </row>
    <row r="19" spans="1:18">
      <c r="A19" s="28">
        <v>13</v>
      </c>
      <c r="B19" s="751" t="s">
        <v>2343</v>
      </c>
      <c r="C19" s="633">
        <v>8.7510128300000005</v>
      </c>
      <c r="D19" s="633" t="s">
        <v>105</v>
      </c>
      <c r="E19" s="633" t="s">
        <v>105</v>
      </c>
      <c r="F19" s="633">
        <v>4.0194186299999997</v>
      </c>
      <c r="G19" s="633">
        <v>1.44828629</v>
      </c>
      <c r="H19" s="633">
        <v>-0.82837857999999998</v>
      </c>
      <c r="I19" s="633">
        <v>-0.40775797999999996</v>
      </c>
      <c r="J19" s="633">
        <v>-0.41817535</v>
      </c>
      <c r="K19" s="633" t="s">
        <v>105</v>
      </c>
      <c r="L19" s="633" t="s">
        <v>105</v>
      </c>
      <c r="M19" s="633" t="s">
        <v>105</v>
      </c>
      <c r="N19" s="633">
        <v>3.8084775499999997</v>
      </c>
      <c r="O19" s="633">
        <v>1.61938092</v>
      </c>
      <c r="P19" s="633">
        <v>0.25918867000000001</v>
      </c>
      <c r="Q19" s="633">
        <v>3.0639656800000004</v>
      </c>
      <c r="R19" s="746">
        <v>9.81</v>
      </c>
    </row>
    <row r="20" spans="1:18">
      <c r="A20" s="28">
        <v>14</v>
      </c>
      <c r="B20" s="751" t="s">
        <v>2344</v>
      </c>
      <c r="C20" s="633">
        <v>11.914006710000001</v>
      </c>
      <c r="D20" s="633" t="s">
        <v>105</v>
      </c>
      <c r="E20" s="633" t="s">
        <v>105</v>
      </c>
      <c r="F20" s="633">
        <v>4.7084490499999996</v>
      </c>
      <c r="G20" s="633">
        <v>4.07275527</v>
      </c>
      <c r="H20" s="633">
        <v>-0.73053728000000007</v>
      </c>
      <c r="I20" s="633">
        <v>-7.3894360000000006E-2</v>
      </c>
      <c r="J20" s="633">
        <v>-0.65664237999999997</v>
      </c>
      <c r="K20" s="633" t="s">
        <v>105</v>
      </c>
      <c r="L20" s="633" t="s">
        <v>105</v>
      </c>
      <c r="M20" s="633" t="s">
        <v>105</v>
      </c>
      <c r="N20" s="633">
        <v>5.2836680400000002</v>
      </c>
      <c r="O20" s="633">
        <v>0.49675514000000004</v>
      </c>
      <c r="P20" s="633">
        <v>8.1891599999999991E-3</v>
      </c>
      <c r="Q20" s="633">
        <v>6.1253943700000004</v>
      </c>
      <c r="R20" s="746">
        <v>11.8</v>
      </c>
    </row>
    <row r="21" spans="1:18">
      <c r="A21" s="28">
        <v>15</v>
      </c>
      <c r="B21" s="751" t="s">
        <v>2345</v>
      </c>
      <c r="C21" s="633">
        <v>2.6592890800000002</v>
      </c>
      <c r="D21" s="633" t="s">
        <v>105</v>
      </c>
      <c r="E21" s="633" t="s">
        <v>105</v>
      </c>
      <c r="F21" s="633">
        <v>6.6762630000000003E-2</v>
      </c>
      <c r="G21" s="633">
        <v>2.3034656499999997</v>
      </c>
      <c r="H21" s="633">
        <v>-0.86466873</v>
      </c>
      <c r="I21" s="633">
        <v>-2.6771E-3</v>
      </c>
      <c r="J21" s="633">
        <v>-0.86164257999999994</v>
      </c>
      <c r="K21" s="633" t="s">
        <v>105</v>
      </c>
      <c r="L21" s="633" t="s">
        <v>105</v>
      </c>
      <c r="M21" s="633" t="s">
        <v>105</v>
      </c>
      <c r="N21" s="633">
        <v>1.0425716999999999</v>
      </c>
      <c r="O21" s="633">
        <v>0.82044643000000006</v>
      </c>
      <c r="P21" s="633" t="s">
        <v>105</v>
      </c>
      <c r="Q21" s="633">
        <v>0.79627094999999992</v>
      </c>
      <c r="R21" s="746">
        <v>9.73</v>
      </c>
    </row>
    <row r="22" spans="1:18" ht="24.5">
      <c r="A22" s="28">
        <v>16</v>
      </c>
      <c r="B22" s="750" t="s">
        <v>2346</v>
      </c>
      <c r="C22" s="633">
        <v>188.60498953000001</v>
      </c>
      <c r="D22" s="633" t="s">
        <v>105</v>
      </c>
      <c r="E22" s="633">
        <v>3.7503139999999997E-2</v>
      </c>
      <c r="F22" s="633">
        <v>13.02647275</v>
      </c>
      <c r="G22" s="633">
        <v>23.267189469999998</v>
      </c>
      <c r="H22" s="633">
        <v>-6.6261615100000002</v>
      </c>
      <c r="I22" s="633">
        <v>-0.33952121999999996</v>
      </c>
      <c r="J22" s="633">
        <v>-6.0509377100000004</v>
      </c>
      <c r="K22" s="633" t="s">
        <v>105</v>
      </c>
      <c r="L22" s="633" t="s">
        <v>105</v>
      </c>
      <c r="M22" s="633" t="s">
        <v>105</v>
      </c>
      <c r="N22" s="633">
        <v>133.70798715000001</v>
      </c>
      <c r="O22" s="633">
        <v>13.650606210000001</v>
      </c>
      <c r="P22" s="633">
        <v>3.1498463999999999</v>
      </c>
      <c r="Q22" s="633">
        <v>38.096549780000004</v>
      </c>
      <c r="R22" s="746">
        <v>6.58</v>
      </c>
    </row>
    <row r="23" spans="1:18">
      <c r="A23" s="28">
        <v>17</v>
      </c>
      <c r="B23" s="751" t="s">
        <v>2347</v>
      </c>
      <c r="C23" s="633">
        <v>673.24458714000002</v>
      </c>
      <c r="D23" s="633" t="s">
        <v>105</v>
      </c>
      <c r="E23" s="633">
        <v>17.447036780000001</v>
      </c>
      <c r="F23" s="633">
        <v>81.984150880000001</v>
      </c>
      <c r="G23" s="633">
        <v>5.9314187499999997</v>
      </c>
      <c r="H23" s="633">
        <v>-2.15073969</v>
      </c>
      <c r="I23" s="633">
        <v>-3.6947680000000004E-2</v>
      </c>
      <c r="J23" s="633">
        <v>-1.6828045199999999</v>
      </c>
      <c r="K23" s="633" t="s">
        <v>105</v>
      </c>
      <c r="L23" s="633" t="s">
        <v>105</v>
      </c>
      <c r="M23" s="633" t="s">
        <v>105</v>
      </c>
      <c r="N23" s="633">
        <v>56.976295499999999</v>
      </c>
      <c r="O23" s="633">
        <v>55.618851469999996</v>
      </c>
      <c r="P23" s="633" t="s">
        <v>105</v>
      </c>
      <c r="Q23" s="633">
        <v>560.64944016999993</v>
      </c>
      <c r="R23" s="746">
        <v>15.21</v>
      </c>
    </row>
    <row r="24" spans="1:18">
      <c r="A24" s="28">
        <v>18</v>
      </c>
      <c r="B24" s="751" t="s">
        <v>2348</v>
      </c>
      <c r="C24" s="633">
        <v>34.212016990000002</v>
      </c>
      <c r="D24" s="633" t="s">
        <v>105</v>
      </c>
      <c r="E24" s="633" t="s">
        <v>105</v>
      </c>
      <c r="F24" s="633">
        <v>4.14646501</v>
      </c>
      <c r="G24" s="633">
        <v>1.3589973899999999</v>
      </c>
      <c r="H24" s="633">
        <v>-0.50111936999999995</v>
      </c>
      <c r="I24" s="633">
        <v>-4.9528800000000005E-2</v>
      </c>
      <c r="J24" s="633">
        <v>-0.39258513</v>
      </c>
      <c r="K24" s="633" t="s">
        <v>105</v>
      </c>
      <c r="L24" s="633" t="s">
        <v>105</v>
      </c>
      <c r="M24" s="633" t="s">
        <v>105</v>
      </c>
      <c r="N24" s="633">
        <v>19.48759222</v>
      </c>
      <c r="O24" s="633">
        <v>9.90030915</v>
      </c>
      <c r="P24" s="633">
        <v>0.35075259000000003</v>
      </c>
      <c r="Q24" s="633">
        <v>4.4733630199999999</v>
      </c>
      <c r="R24" s="746">
        <v>6.21</v>
      </c>
    </row>
    <row r="25" spans="1:18">
      <c r="A25" s="28">
        <v>19</v>
      </c>
      <c r="B25" s="751" t="s">
        <v>2349</v>
      </c>
      <c r="C25" s="633">
        <v>320.66031473999999</v>
      </c>
      <c r="D25" s="633" t="s">
        <v>105</v>
      </c>
      <c r="E25" s="633">
        <v>91.827557900000002</v>
      </c>
      <c r="F25" s="633" t="s">
        <v>105</v>
      </c>
      <c r="G25" s="633">
        <v>8.8891638900000007</v>
      </c>
      <c r="H25" s="633">
        <v>-2.2399904300000002</v>
      </c>
      <c r="I25" s="633">
        <v>-5.3377799999999994E-3</v>
      </c>
      <c r="J25" s="633">
        <v>-2.2080000000000002</v>
      </c>
      <c r="K25" s="633" t="s">
        <v>105</v>
      </c>
      <c r="L25" s="633" t="s">
        <v>105</v>
      </c>
      <c r="M25" s="633" t="s">
        <v>105</v>
      </c>
      <c r="N25" s="633">
        <v>269.61809073000001</v>
      </c>
      <c r="O25" s="633">
        <v>6.5927162400000006</v>
      </c>
      <c r="P25" s="633" t="s">
        <v>105</v>
      </c>
      <c r="Q25" s="633">
        <v>44.449507770000004</v>
      </c>
      <c r="R25" s="746">
        <v>4.91</v>
      </c>
    </row>
    <row r="26" spans="1:18">
      <c r="A26" s="28">
        <v>20</v>
      </c>
      <c r="B26" s="751" t="s">
        <v>2350</v>
      </c>
      <c r="C26" s="633">
        <v>113.79258441</v>
      </c>
      <c r="D26" s="633" t="s">
        <v>105</v>
      </c>
      <c r="E26" s="633">
        <v>0.17370739000000002</v>
      </c>
      <c r="F26" s="633">
        <v>9.4039651800000001</v>
      </c>
      <c r="G26" s="633">
        <v>1.3815328200000001</v>
      </c>
      <c r="H26" s="633">
        <v>-0.68271431999999999</v>
      </c>
      <c r="I26" s="633">
        <v>-0.44230791999999997</v>
      </c>
      <c r="J26" s="633">
        <v>-0.16129952</v>
      </c>
      <c r="K26" s="633" t="s">
        <v>105</v>
      </c>
      <c r="L26" s="633" t="s">
        <v>105</v>
      </c>
      <c r="M26" s="633" t="s">
        <v>105</v>
      </c>
      <c r="N26" s="633">
        <v>95.001781940000001</v>
      </c>
      <c r="O26" s="633">
        <v>3.6883372999999997</v>
      </c>
      <c r="P26" s="633" t="s">
        <v>105</v>
      </c>
      <c r="Q26" s="633">
        <v>15.10246517</v>
      </c>
      <c r="R26" s="746">
        <v>5.46</v>
      </c>
    </row>
    <row r="27" spans="1:18">
      <c r="A27" s="28">
        <v>21</v>
      </c>
      <c r="B27" s="751" t="s">
        <v>2351</v>
      </c>
      <c r="C27" s="633">
        <v>56.508663069999997</v>
      </c>
      <c r="D27" s="633" t="s">
        <v>105</v>
      </c>
      <c r="E27" s="633" t="s">
        <v>105</v>
      </c>
      <c r="F27" s="633" t="s">
        <v>105</v>
      </c>
      <c r="G27" s="633" t="s">
        <v>105</v>
      </c>
      <c r="H27" s="633">
        <v>-0.40637056999999999</v>
      </c>
      <c r="I27" s="633">
        <v>-5.1962999999999998E-4</v>
      </c>
      <c r="J27" s="633" t="s">
        <v>105</v>
      </c>
      <c r="K27" s="633" t="s">
        <v>105</v>
      </c>
      <c r="L27" s="633" t="s">
        <v>105</v>
      </c>
      <c r="M27" s="633" t="s">
        <v>105</v>
      </c>
      <c r="N27" s="633">
        <v>55.595014820000003</v>
      </c>
      <c r="O27" s="633" t="s">
        <v>105</v>
      </c>
      <c r="P27" s="633" t="s">
        <v>105</v>
      </c>
      <c r="Q27" s="633">
        <v>0.91364825000000005</v>
      </c>
      <c r="R27" s="746">
        <v>3.05</v>
      </c>
    </row>
    <row r="28" spans="1:18">
      <c r="A28" s="28">
        <v>22</v>
      </c>
      <c r="B28" s="751" t="s">
        <v>2352</v>
      </c>
      <c r="C28" s="633">
        <v>392.28076625</v>
      </c>
      <c r="D28" s="633" t="s">
        <v>105</v>
      </c>
      <c r="E28" s="633">
        <v>62.79655511</v>
      </c>
      <c r="F28" s="633">
        <v>106.44393006999999</v>
      </c>
      <c r="G28" s="633">
        <v>0.72613335000000001</v>
      </c>
      <c r="H28" s="633">
        <v>-1.97209627</v>
      </c>
      <c r="I28" s="633">
        <v>-0.97321220999999991</v>
      </c>
      <c r="J28" s="633">
        <v>-0.52202020000000005</v>
      </c>
      <c r="K28" s="633" t="s">
        <v>105</v>
      </c>
      <c r="L28" s="633" t="s">
        <v>105</v>
      </c>
      <c r="M28" s="633" t="s">
        <v>105</v>
      </c>
      <c r="N28" s="633">
        <v>345.09019375000003</v>
      </c>
      <c r="O28" s="633">
        <v>5.2857500399999999</v>
      </c>
      <c r="P28" s="633">
        <v>2.85078298</v>
      </c>
      <c r="Q28" s="633">
        <v>39.054039469999999</v>
      </c>
      <c r="R28" s="746">
        <v>3.34</v>
      </c>
    </row>
    <row r="29" spans="1:18">
      <c r="A29" s="28">
        <v>23</v>
      </c>
      <c r="B29" s="751" t="s">
        <v>2353</v>
      </c>
      <c r="C29" s="633">
        <v>70.887845780000006</v>
      </c>
      <c r="D29" s="633" t="s">
        <v>105</v>
      </c>
      <c r="E29" s="633">
        <v>6.9393800000000002E-3</v>
      </c>
      <c r="F29" s="633">
        <v>11.105398689999999</v>
      </c>
      <c r="G29" s="633">
        <v>2.5342157900000002</v>
      </c>
      <c r="H29" s="633">
        <v>-1.23985221</v>
      </c>
      <c r="I29" s="633">
        <v>-0.3517363</v>
      </c>
      <c r="J29" s="633">
        <v>-0.72917902000000001</v>
      </c>
      <c r="K29" s="633" t="s">
        <v>105</v>
      </c>
      <c r="L29" s="633" t="s">
        <v>105</v>
      </c>
      <c r="M29" s="633" t="s">
        <v>105</v>
      </c>
      <c r="N29" s="633">
        <v>52.649204689999998</v>
      </c>
      <c r="O29" s="633">
        <v>8.209780219999999</v>
      </c>
      <c r="P29" s="633">
        <v>0.13430475</v>
      </c>
      <c r="Q29" s="633">
        <v>9.894556119999999</v>
      </c>
      <c r="R29" s="746">
        <v>6.03</v>
      </c>
    </row>
    <row r="30" spans="1:18">
      <c r="A30" s="28">
        <v>24</v>
      </c>
      <c r="B30" s="751" t="s">
        <v>2354</v>
      </c>
      <c r="C30" s="633">
        <v>159.82900078</v>
      </c>
      <c r="D30" s="633" t="s">
        <v>105</v>
      </c>
      <c r="E30" s="633">
        <v>62.8657246</v>
      </c>
      <c r="F30" s="633">
        <v>7.0409359900000004</v>
      </c>
      <c r="G30" s="633">
        <v>3.5434590699999999</v>
      </c>
      <c r="H30" s="633">
        <v>-1.23922679</v>
      </c>
      <c r="I30" s="633">
        <v>-0.18651944000000001</v>
      </c>
      <c r="J30" s="633">
        <v>-0.60073294999999993</v>
      </c>
      <c r="K30" s="633" t="s">
        <v>105</v>
      </c>
      <c r="L30" s="633" t="s">
        <v>105</v>
      </c>
      <c r="M30" s="633" t="s">
        <v>105</v>
      </c>
      <c r="N30" s="633">
        <v>53.507068009999998</v>
      </c>
      <c r="O30" s="633">
        <v>2.1126155600000001</v>
      </c>
      <c r="P30" s="633" t="s">
        <v>105</v>
      </c>
      <c r="Q30" s="633">
        <v>104.20931720999999</v>
      </c>
      <c r="R30" s="746">
        <v>13.76</v>
      </c>
    </row>
    <row r="31" spans="1:18">
      <c r="A31" s="28">
        <v>25</v>
      </c>
      <c r="B31" s="751" t="s">
        <v>2355</v>
      </c>
      <c r="C31" s="633">
        <v>304.76869054000002</v>
      </c>
      <c r="D31" s="633" t="s">
        <v>105</v>
      </c>
      <c r="E31" s="633">
        <v>0.1772484</v>
      </c>
      <c r="F31" s="633">
        <v>57.395837669999999</v>
      </c>
      <c r="G31" s="633">
        <v>23.18602886</v>
      </c>
      <c r="H31" s="633">
        <v>-8.4011895500000016</v>
      </c>
      <c r="I31" s="633">
        <v>-1.0950368000000001</v>
      </c>
      <c r="J31" s="633">
        <v>-6.9767834400000002</v>
      </c>
      <c r="K31" s="633" t="s">
        <v>105</v>
      </c>
      <c r="L31" s="633" t="s">
        <v>105</v>
      </c>
      <c r="M31" s="633" t="s">
        <v>105</v>
      </c>
      <c r="N31" s="633">
        <v>203.85631763000001</v>
      </c>
      <c r="O31" s="633">
        <v>48.932376579999996</v>
      </c>
      <c r="P31" s="633">
        <v>1.47314667</v>
      </c>
      <c r="Q31" s="633">
        <v>50.506849659999993</v>
      </c>
      <c r="R31" s="746">
        <v>6.25</v>
      </c>
    </row>
    <row r="32" spans="1:18">
      <c r="A32" s="28">
        <v>26</v>
      </c>
      <c r="B32" s="751" t="s">
        <v>2356</v>
      </c>
      <c r="C32" s="633">
        <v>89.287839129999995</v>
      </c>
      <c r="D32" s="633" t="s">
        <v>105</v>
      </c>
      <c r="E32" s="633">
        <v>2.58938822</v>
      </c>
      <c r="F32" s="633">
        <v>27.613659999999999</v>
      </c>
      <c r="G32" s="633">
        <v>10.31485264</v>
      </c>
      <c r="H32" s="633">
        <v>-7.0828557600000002</v>
      </c>
      <c r="I32" s="633">
        <v>-0.46777473999999997</v>
      </c>
      <c r="J32" s="633">
        <v>-6.5259881699999998</v>
      </c>
      <c r="K32" s="633" t="s">
        <v>105</v>
      </c>
      <c r="L32" s="633" t="s">
        <v>105</v>
      </c>
      <c r="M32" s="633" t="s">
        <v>105</v>
      </c>
      <c r="N32" s="633">
        <v>72.301496349999994</v>
      </c>
      <c r="O32" s="633">
        <v>0.53337226999999998</v>
      </c>
      <c r="P32" s="633" t="s">
        <v>105</v>
      </c>
      <c r="Q32" s="633">
        <v>16.45297051</v>
      </c>
      <c r="R32" s="746">
        <v>5.51</v>
      </c>
    </row>
    <row r="33" spans="1:18">
      <c r="A33" s="28">
        <v>27</v>
      </c>
      <c r="B33" s="751" t="s">
        <v>2357</v>
      </c>
      <c r="C33" s="633">
        <v>89.270027339999999</v>
      </c>
      <c r="D33" s="633" t="s">
        <v>105</v>
      </c>
      <c r="E33" s="633">
        <v>0.85507126</v>
      </c>
      <c r="F33" s="633">
        <v>6.9713108400000001</v>
      </c>
      <c r="G33" s="633">
        <v>3.14993386</v>
      </c>
      <c r="H33" s="633">
        <v>-1.54698282</v>
      </c>
      <c r="I33" s="633">
        <v>-0.30211084999999999</v>
      </c>
      <c r="J33" s="633">
        <v>-1.0508728000000001</v>
      </c>
      <c r="K33" s="633" t="s">
        <v>105</v>
      </c>
      <c r="L33" s="633" t="s">
        <v>105</v>
      </c>
      <c r="M33" s="633" t="s">
        <v>105</v>
      </c>
      <c r="N33" s="633">
        <v>57.817754829999998</v>
      </c>
      <c r="O33" s="633">
        <v>5.5562201299999998</v>
      </c>
      <c r="P33" s="633" t="s">
        <v>105</v>
      </c>
      <c r="Q33" s="633">
        <v>25.89605238</v>
      </c>
      <c r="R33" s="746">
        <v>7.45</v>
      </c>
    </row>
    <row r="34" spans="1:18">
      <c r="A34" s="28">
        <v>28</v>
      </c>
      <c r="B34" s="751" t="s">
        <v>2358</v>
      </c>
      <c r="C34" s="633">
        <v>558.05915344000005</v>
      </c>
      <c r="D34" s="633" t="s">
        <v>105</v>
      </c>
      <c r="E34" s="633">
        <v>19.177543379999999</v>
      </c>
      <c r="F34" s="633">
        <v>39.637539400000001</v>
      </c>
      <c r="G34" s="633">
        <v>29.360415570000001</v>
      </c>
      <c r="H34" s="633">
        <v>-14.746240269999999</v>
      </c>
      <c r="I34" s="633">
        <v>-1.2042311799999998</v>
      </c>
      <c r="J34" s="633">
        <v>-12.61189482</v>
      </c>
      <c r="K34" s="633" t="s">
        <v>105</v>
      </c>
      <c r="L34" s="633" t="s">
        <v>105</v>
      </c>
      <c r="M34" s="633" t="s">
        <v>105</v>
      </c>
      <c r="N34" s="633">
        <v>378.62820873000004</v>
      </c>
      <c r="O34" s="633">
        <v>23.146993899999998</v>
      </c>
      <c r="P34" s="633">
        <v>0.56190407999999992</v>
      </c>
      <c r="Q34" s="633">
        <v>155.72204672000001</v>
      </c>
      <c r="R34" s="746">
        <v>6.4</v>
      </c>
    </row>
    <row r="35" spans="1:18">
      <c r="A35" s="28">
        <v>29</v>
      </c>
      <c r="B35" s="751" t="s">
        <v>2359</v>
      </c>
      <c r="C35" s="633">
        <v>48.768613889999997</v>
      </c>
      <c r="D35" s="633" t="s">
        <v>105</v>
      </c>
      <c r="E35" s="633">
        <v>1.178942E-2</v>
      </c>
      <c r="F35" s="633">
        <v>23.334404239999998</v>
      </c>
      <c r="G35" s="633">
        <v>1.0497887100000001</v>
      </c>
      <c r="H35" s="633">
        <v>-1.3654701299999998</v>
      </c>
      <c r="I35" s="633">
        <v>-0.71943948000000002</v>
      </c>
      <c r="J35" s="633">
        <v>-0.58841761999999997</v>
      </c>
      <c r="K35" s="633" t="s">
        <v>105</v>
      </c>
      <c r="L35" s="633" t="s">
        <v>105</v>
      </c>
      <c r="M35" s="633" t="s">
        <v>105</v>
      </c>
      <c r="N35" s="633">
        <v>24.387654780000002</v>
      </c>
      <c r="O35" s="633">
        <v>6.8085808600000002</v>
      </c>
      <c r="P35" s="633">
        <v>0.16224227999999999</v>
      </c>
      <c r="Q35" s="633">
        <v>17.410135969999999</v>
      </c>
      <c r="R35" s="746">
        <v>9.39</v>
      </c>
    </row>
    <row r="36" spans="1:18">
      <c r="A36" s="28">
        <v>30</v>
      </c>
      <c r="B36" s="751" t="s">
        <v>2360</v>
      </c>
      <c r="C36" s="633">
        <v>70.436460879999998</v>
      </c>
      <c r="D36" s="633" t="s">
        <v>105</v>
      </c>
      <c r="E36" s="633">
        <v>31.975698120000001</v>
      </c>
      <c r="F36" s="633">
        <v>1.3651355000000001</v>
      </c>
      <c r="G36" s="633">
        <v>4.6239815000000002</v>
      </c>
      <c r="H36" s="633">
        <v>-3.5338236300000001</v>
      </c>
      <c r="I36" s="633">
        <v>-0.25967921999999999</v>
      </c>
      <c r="J36" s="633">
        <v>-3.2536744799999999</v>
      </c>
      <c r="K36" s="633" t="s">
        <v>105</v>
      </c>
      <c r="L36" s="633" t="s">
        <v>105</v>
      </c>
      <c r="M36" s="633" t="s">
        <v>105</v>
      </c>
      <c r="N36" s="633">
        <v>65.44610879999999</v>
      </c>
      <c r="O36" s="633">
        <v>1.08776245</v>
      </c>
      <c r="P36" s="633">
        <v>0.13586585000000001</v>
      </c>
      <c r="Q36" s="633">
        <v>3.76672378</v>
      </c>
      <c r="R36" s="746">
        <v>2.13</v>
      </c>
    </row>
    <row r="37" spans="1:18">
      <c r="A37" s="28">
        <v>31</v>
      </c>
      <c r="B37" s="751" t="s">
        <v>2361</v>
      </c>
      <c r="C37" s="633">
        <v>28.8251481</v>
      </c>
      <c r="D37" s="633" t="s">
        <v>105</v>
      </c>
      <c r="E37" s="633" t="s">
        <v>105</v>
      </c>
      <c r="F37" s="633">
        <v>9.3250275500000015</v>
      </c>
      <c r="G37" s="633">
        <v>4.5785957100000001</v>
      </c>
      <c r="H37" s="633">
        <v>-1.73364476</v>
      </c>
      <c r="I37" s="633">
        <v>-0.25308662999999998</v>
      </c>
      <c r="J37" s="633">
        <v>-1.45061069</v>
      </c>
      <c r="K37" s="633" t="s">
        <v>105</v>
      </c>
      <c r="L37" s="633" t="s">
        <v>105</v>
      </c>
      <c r="M37" s="633" t="s">
        <v>105</v>
      </c>
      <c r="N37" s="633">
        <v>18.679421140000002</v>
      </c>
      <c r="O37" s="633">
        <v>1.90374942</v>
      </c>
      <c r="P37" s="633">
        <v>0.19868242999999999</v>
      </c>
      <c r="Q37" s="633">
        <v>8.0432951100000007</v>
      </c>
      <c r="R37" s="746">
        <v>7.84</v>
      </c>
    </row>
    <row r="38" spans="1:18">
      <c r="A38" s="28">
        <v>32</v>
      </c>
      <c r="B38" s="751" t="s">
        <v>2362</v>
      </c>
      <c r="C38" s="633">
        <v>99.423584019999993</v>
      </c>
      <c r="D38" s="633" t="s">
        <v>105</v>
      </c>
      <c r="E38" s="633" t="s">
        <v>105</v>
      </c>
      <c r="F38" s="633">
        <v>104.64578533</v>
      </c>
      <c r="G38" s="633">
        <v>0.98031476000000006</v>
      </c>
      <c r="H38" s="633">
        <v>-2.5177965000000002</v>
      </c>
      <c r="I38" s="633">
        <v>-0.88698131000000002</v>
      </c>
      <c r="J38" s="633">
        <v>-0.25271761999999998</v>
      </c>
      <c r="K38" s="633" t="s">
        <v>105</v>
      </c>
      <c r="L38" s="633" t="s">
        <v>105</v>
      </c>
      <c r="M38" s="633" t="s">
        <v>105</v>
      </c>
      <c r="N38" s="633">
        <v>94.632160220000003</v>
      </c>
      <c r="O38" s="633">
        <v>1.2717734299999999</v>
      </c>
      <c r="P38" s="633">
        <v>8.3322300000000002E-2</v>
      </c>
      <c r="Q38" s="633">
        <v>3.4363280600000001</v>
      </c>
      <c r="R38" s="746">
        <v>0.11</v>
      </c>
    </row>
    <row r="39" spans="1:18">
      <c r="A39" s="28">
        <v>33</v>
      </c>
      <c r="B39" s="751" t="s">
        <v>2363</v>
      </c>
      <c r="C39" s="633">
        <v>71.879836990000001</v>
      </c>
      <c r="D39" s="633" t="s">
        <v>105</v>
      </c>
      <c r="E39" s="633">
        <v>0.19880951999999999</v>
      </c>
      <c r="F39" s="633">
        <v>10.168666679999999</v>
      </c>
      <c r="G39" s="633">
        <v>3.0910195800000002</v>
      </c>
      <c r="H39" s="633">
        <v>-1.7254492399999999</v>
      </c>
      <c r="I39" s="633">
        <v>-0.11499905000000001</v>
      </c>
      <c r="J39" s="633">
        <v>-1.5544611499999998</v>
      </c>
      <c r="K39" s="633" t="s">
        <v>105</v>
      </c>
      <c r="L39" s="633" t="s">
        <v>105</v>
      </c>
      <c r="M39" s="633" t="s">
        <v>105</v>
      </c>
      <c r="N39" s="633">
        <v>36.139828090000002</v>
      </c>
      <c r="O39" s="633">
        <v>11.33613667</v>
      </c>
      <c r="P39" s="633">
        <v>1.57969067</v>
      </c>
      <c r="Q39" s="633">
        <v>22.82418156</v>
      </c>
      <c r="R39" s="746">
        <v>9.19</v>
      </c>
    </row>
    <row r="40" spans="1:18">
      <c r="A40" s="28">
        <v>34</v>
      </c>
      <c r="B40" s="196" t="s">
        <v>2364</v>
      </c>
      <c r="C40" s="633">
        <v>4749.2838477799996</v>
      </c>
      <c r="D40" s="633">
        <v>2405.4633663600002</v>
      </c>
      <c r="E40" s="633">
        <v>680.74625320000007</v>
      </c>
      <c r="F40" s="633">
        <v>629.1662369500001</v>
      </c>
      <c r="G40" s="633">
        <v>14.67493355</v>
      </c>
      <c r="H40" s="633">
        <v>-5.8448615999999998</v>
      </c>
      <c r="I40" s="633">
        <v>-1.9161696499999998</v>
      </c>
      <c r="J40" s="633">
        <v>-2.3026604800000001</v>
      </c>
      <c r="K40" s="633" t="s">
        <v>105</v>
      </c>
      <c r="L40" s="633" t="s">
        <v>105</v>
      </c>
      <c r="M40" s="633" t="s">
        <v>105</v>
      </c>
      <c r="N40" s="633">
        <v>4143.2262735599998</v>
      </c>
      <c r="O40" s="633">
        <v>465.44677332999998</v>
      </c>
      <c r="P40" s="633">
        <v>50.391361189999998</v>
      </c>
      <c r="Q40" s="633">
        <v>90.219439709999989</v>
      </c>
      <c r="R40" s="746">
        <v>3.27</v>
      </c>
    </row>
    <row r="41" spans="1:18">
      <c r="A41" s="28">
        <v>35</v>
      </c>
      <c r="B41" s="751" t="s">
        <v>2365</v>
      </c>
      <c r="C41" s="633">
        <v>4596.6331678699999</v>
      </c>
      <c r="D41" s="633">
        <v>2328.6430938200001</v>
      </c>
      <c r="E41" s="633">
        <v>673.19585583000003</v>
      </c>
      <c r="F41" s="633">
        <v>615.04356309000002</v>
      </c>
      <c r="G41" s="633">
        <v>7.2672282400000006</v>
      </c>
      <c r="H41" s="633">
        <v>-4.3015730400000001</v>
      </c>
      <c r="I41" s="633">
        <v>-1.81573893</v>
      </c>
      <c r="J41" s="633">
        <v>-0.98567490000000002</v>
      </c>
      <c r="K41" s="633" t="s">
        <v>105</v>
      </c>
      <c r="L41" s="633" t="s">
        <v>105</v>
      </c>
      <c r="M41" s="633" t="s">
        <v>105</v>
      </c>
      <c r="N41" s="633">
        <v>4079.0481144299997</v>
      </c>
      <c r="O41" s="633">
        <v>415.67927843000001</v>
      </c>
      <c r="P41" s="633">
        <v>19.603907230000001</v>
      </c>
      <c r="Q41" s="633">
        <v>82.301867779999995</v>
      </c>
      <c r="R41" s="746">
        <v>3.14</v>
      </c>
    </row>
    <row r="42" spans="1:18">
      <c r="A42" s="28">
        <v>36</v>
      </c>
      <c r="B42" s="751" t="s">
        <v>2366</v>
      </c>
      <c r="C42" s="633">
        <v>3314.7104104099999</v>
      </c>
      <c r="D42" s="633">
        <v>1480.96016403</v>
      </c>
      <c r="E42" s="633">
        <v>673.12913473000003</v>
      </c>
      <c r="F42" s="633">
        <v>466.04767566999999</v>
      </c>
      <c r="G42" s="633">
        <v>7.2672282400000006</v>
      </c>
      <c r="H42" s="633">
        <v>-2.69563365</v>
      </c>
      <c r="I42" s="633">
        <v>-0.72856267000000008</v>
      </c>
      <c r="J42" s="633">
        <v>-0.98567490000000002</v>
      </c>
      <c r="K42" s="633" t="s">
        <v>105</v>
      </c>
      <c r="L42" s="633" t="s">
        <v>105</v>
      </c>
      <c r="M42" s="633" t="s">
        <v>105</v>
      </c>
      <c r="N42" s="633">
        <v>3048.2160242300001</v>
      </c>
      <c r="O42" s="633">
        <v>212.92092488999998</v>
      </c>
      <c r="P42" s="633">
        <v>6.0612266300000002</v>
      </c>
      <c r="Q42" s="633">
        <v>47.512234659999997</v>
      </c>
      <c r="R42" s="746">
        <v>2.86</v>
      </c>
    </row>
    <row r="43" spans="1:18">
      <c r="A43" s="28">
        <v>37</v>
      </c>
      <c r="B43" s="751" t="s">
        <v>2367</v>
      </c>
      <c r="C43" s="633">
        <v>48.557057810000003</v>
      </c>
      <c r="D43" s="633">
        <v>32.019661149999997</v>
      </c>
      <c r="E43" s="633">
        <v>7.5503971500000002</v>
      </c>
      <c r="F43" s="633">
        <v>2.34489663</v>
      </c>
      <c r="G43" s="633">
        <v>7.3165424999999997</v>
      </c>
      <c r="H43" s="633">
        <v>-1.41000226</v>
      </c>
      <c r="I43" s="633">
        <v>-2.0488279999999998E-2</v>
      </c>
      <c r="J43" s="633">
        <v>-1.31</v>
      </c>
      <c r="K43" s="633" t="s">
        <v>105</v>
      </c>
      <c r="L43" s="633" t="s">
        <v>105</v>
      </c>
      <c r="M43" s="633" t="s">
        <v>105</v>
      </c>
      <c r="N43" s="633">
        <v>39.122581529999998</v>
      </c>
      <c r="O43" s="633">
        <v>1.48807011</v>
      </c>
      <c r="P43" s="633">
        <v>1.4376116699999999</v>
      </c>
      <c r="Q43" s="633">
        <v>6.5087944999999996</v>
      </c>
      <c r="R43" s="746">
        <v>4.95</v>
      </c>
    </row>
    <row r="44" spans="1:18">
      <c r="A44" s="28">
        <v>38</v>
      </c>
      <c r="B44" s="751" t="s">
        <v>2368</v>
      </c>
      <c r="C44" s="633">
        <v>104.09362209999999</v>
      </c>
      <c r="D44" s="633">
        <v>44.80061139</v>
      </c>
      <c r="E44" s="633">
        <v>2.2000000000000001E-7</v>
      </c>
      <c r="F44" s="633">
        <v>11.77777723</v>
      </c>
      <c r="G44" s="633">
        <v>9.1162809999999997E-2</v>
      </c>
      <c r="H44" s="633">
        <v>-0.1332863</v>
      </c>
      <c r="I44" s="633">
        <v>-7.9942440000000003E-2</v>
      </c>
      <c r="J44" s="633">
        <v>-6.9855799999999999E-3</v>
      </c>
      <c r="K44" s="633" t="s">
        <v>105</v>
      </c>
      <c r="L44" s="633" t="s">
        <v>105</v>
      </c>
      <c r="M44" s="633" t="s">
        <v>105</v>
      </c>
      <c r="N44" s="633">
        <v>25.055577600000003</v>
      </c>
      <c r="O44" s="633">
        <v>48.27942479</v>
      </c>
      <c r="P44" s="633">
        <v>29.349842280000001</v>
      </c>
      <c r="Q44" s="633">
        <v>1.40877743</v>
      </c>
      <c r="R44" s="746">
        <v>8.41</v>
      </c>
    </row>
    <row r="45" spans="1:18">
      <c r="A45" s="28">
        <v>39</v>
      </c>
      <c r="B45" s="196" t="s">
        <v>2369</v>
      </c>
      <c r="C45" s="633">
        <v>281.67003008</v>
      </c>
      <c r="D45" s="633" t="s">
        <v>105</v>
      </c>
      <c r="E45" s="633">
        <v>10.28189618</v>
      </c>
      <c r="F45" s="633">
        <v>26.856107260000002</v>
      </c>
      <c r="G45" s="633">
        <v>2.5747129100000001</v>
      </c>
      <c r="H45" s="633">
        <v>-1.2438913999999999</v>
      </c>
      <c r="I45" s="633">
        <v>-0.22800975000000001</v>
      </c>
      <c r="J45" s="633">
        <v>-0.79834271999999995</v>
      </c>
      <c r="K45" s="633" t="s">
        <v>105</v>
      </c>
      <c r="L45" s="633" t="s">
        <v>105</v>
      </c>
      <c r="M45" s="633" t="s">
        <v>105</v>
      </c>
      <c r="N45" s="633">
        <v>159.08165827000002</v>
      </c>
      <c r="O45" s="633">
        <v>93.180821090000009</v>
      </c>
      <c r="P45" s="633">
        <v>14.53257275</v>
      </c>
      <c r="Q45" s="633">
        <v>14.874977970000002</v>
      </c>
      <c r="R45" s="746">
        <v>5.68</v>
      </c>
    </row>
    <row r="46" spans="1:18">
      <c r="A46" s="28">
        <v>40</v>
      </c>
      <c r="B46" s="196" t="s">
        <v>2370</v>
      </c>
      <c r="C46" s="633">
        <v>2345.1201501300002</v>
      </c>
      <c r="D46" s="633" t="s">
        <v>105</v>
      </c>
      <c r="E46" s="633">
        <v>27.653740550000002</v>
      </c>
      <c r="F46" s="633">
        <v>1029.33125675</v>
      </c>
      <c r="G46" s="633">
        <v>228.49726813000001</v>
      </c>
      <c r="H46" s="633">
        <v>-134.41838002</v>
      </c>
      <c r="I46" s="633">
        <v>-66.41543763</v>
      </c>
      <c r="J46" s="633">
        <v>-62.274855090000003</v>
      </c>
      <c r="K46" s="633" t="s">
        <v>105</v>
      </c>
      <c r="L46" s="633" t="s">
        <v>105</v>
      </c>
      <c r="M46" s="633" t="s">
        <v>105</v>
      </c>
      <c r="N46" s="633">
        <v>1122.2997466900001</v>
      </c>
      <c r="O46" s="633">
        <v>156.15409022</v>
      </c>
      <c r="P46" s="633">
        <v>116.81002943999999</v>
      </c>
      <c r="Q46" s="633">
        <v>949.85628378000001</v>
      </c>
      <c r="R46" s="746">
        <v>11.77</v>
      </c>
    </row>
    <row r="47" spans="1:18">
      <c r="A47" s="28">
        <v>41</v>
      </c>
      <c r="B47" s="751" t="s">
        <v>2371</v>
      </c>
      <c r="C47" s="633">
        <v>1558.0849710999998</v>
      </c>
      <c r="D47" s="633" t="s">
        <v>105</v>
      </c>
      <c r="E47" s="633">
        <v>19.748854469999998</v>
      </c>
      <c r="F47" s="633">
        <v>880.29127526000002</v>
      </c>
      <c r="G47" s="633">
        <v>176.94903021000002</v>
      </c>
      <c r="H47" s="633">
        <v>-103.86879253000001</v>
      </c>
      <c r="I47" s="633">
        <v>-51.048676740000005</v>
      </c>
      <c r="J47" s="633">
        <v>-48.420045369999997</v>
      </c>
      <c r="K47" s="633" t="s">
        <v>105</v>
      </c>
      <c r="L47" s="633" t="s">
        <v>105</v>
      </c>
      <c r="M47" s="633" t="s">
        <v>105</v>
      </c>
      <c r="N47" s="633">
        <v>555.80522503999998</v>
      </c>
      <c r="O47" s="633">
        <v>70.408355099999994</v>
      </c>
      <c r="P47" s="633">
        <v>66.079499389999995</v>
      </c>
      <c r="Q47" s="633">
        <v>865.79189157000008</v>
      </c>
      <c r="R47" s="746">
        <v>14.85</v>
      </c>
    </row>
    <row r="48" spans="1:18">
      <c r="A48" s="28">
        <v>42</v>
      </c>
      <c r="B48" s="751" t="s">
        <v>2372</v>
      </c>
      <c r="C48" s="633">
        <v>241.63513105999999</v>
      </c>
      <c r="D48" s="633" t="s">
        <v>105</v>
      </c>
      <c r="E48" s="633">
        <v>7.8696952199999997</v>
      </c>
      <c r="F48" s="633">
        <v>52.324677229999999</v>
      </c>
      <c r="G48" s="633">
        <v>25.017342539999998</v>
      </c>
      <c r="H48" s="633">
        <v>-14.75220345</v>
      </c>
      <c r="I48" s="633">
        <v>-8.7614357700000003</v>
      </c>
      <c r="J48" s="633">
        <v>-5.7999623399999995</v>
      </c>
      <c r="K48" s="633" t="s">
        <v>105</v>
      </c>
      <c r="L48" s="633" t="s">
        <v>105</v>
      </c>
      <c r="M48" s="633" t="s">
        <v>105</v>
      </c>
      <c r="N48" s="633">
        <v>157.00408031999999</v>
      </c>
      <c r="O48" s="633">
        <v>15.97595394</v>
      </c>
      <c r="P48" s="633">
        <v>36.016805990000002</v>
      </c>
      <c r="Q48" s="633">
        <v>32.638290810000001</v>
      </c>
      <c r="R48" s="746">
        <v>6.25</v>
      </c>
    </row>
    <row r="49" spans="1:18">
      <c r="A49" s="28">
        <v>43</v>
      </c>
      <c r="B49" s="751" t="s">
        <v>2373</v>
      </c>
      <c r="C49" s="633">
        <v>545.40004797000006</v>
      </c>
      <c r="D49" s="633" t="s">
        <v>105</v>
      </c>
      <c r="E49" s="633">
        <v>3.5190849999999996E-2</v>
      </c>
      <c r="F49" s="633">
        <v>96.715304260000011</v>
      </c>
      <c r="G49" s="633">
        <v>26.53089538</v>
      </c>
      <c r="H49" s="633">
        <v>-15.79738403</v>
      </c>
      <c r="I49" s="633">
        <v>-6.6053251199999998</v>
      </c>
      <c r="J49" s="633">
        <v>-8.05484738</v>
      </c>
      <c r="K49" s="633" t="s">
        <v>105</v>
      </c>
      <c r="L49" s="633" t="s">
        <v>105</v>
      </c>
      <c r="M49" s="633" t="s">
        <v>105</v>
      </c>
      <c r="N49" s="633">
        <v>409.49044133000001</v>
      </c>
      <c r="O49" s="633">
        <v>69.76978118000001</v>
      </c>
      <c r="P49" s="633">
        <v>14.713724050000001</v>
      </c>
      <c r="Q49" s="633">
        <v>51.426101409999994</v>
      </c>
      <c r="R49" s="746">
        <v>5.27</v>
      </c>
    </row>
    <row r="50" spans="1:18">
      <c r="A50" s="28">
        <v>44</v>
      </c>
      <c r="B50" s="196" t="s">
        <v>2374</v>
      </c>
      <c r="C50" s="633">
        <v>3987.2305490999997</v>
      </c>
      <c r="D50" s="633" t="s">
        <v>105</v>
      </c>
      <c r="E50" s="633">
        <v>2.7623829300000002</v>
      </c>
      <c r="F50" s="633">
        <v>580.29436285999998</v>
      </c>
      <c r="G50" s="633">
        <v>88.27831827</v>
      </c>
      <c r="H50" s="633">
        <v>-49.479586840000003</v>
      </c>
      <c r="I50" s="633">
        <v>-14.65828161</v>
      </c>
      <c r="J50" s="633">
        <v>-21.988605249999999</v>
      </c>
      <c r="K50" s="633" t="s">
        <v>105</v>
      </c>
      <c r="L50" s="633" t="s">
        <v>105</v>
      </c>
      <c r="M50" s="633" t="s">
        <v>105</v>
      </c>
      <c r="N50" s="633">
        <v>2633.0625276999999</v>
      </c>
      <c r="O50" s="633">
        <v>275.52077392000001</v>
      </c>
      <c r="P50" s="633">
        <v>14.47938214</v>
      </c>
      <c r="Q50" s="633">
        <v>1064.16786533</v>
      </c>
      <c r="R50" s="746">
        <v>7.38</v>
      </c>
    </row>
    <row r="51" spans="1:18">
      <c r="A51" s="28">
        <v>45</v>
      </c>
      <c r="B51" s="196" t="s">
        <v>2375</v>
      </c>
      <c r="C51" s="633">
        <v>1642.58401976</v>
      </c>
      <c r="D51" s="633" t="s">
        <v>105</v>
      </c>
      <c r="E51" s="633">
        <v>1.7068155</v>
      </c>
      <c r="F51" s="633">
        <v>131.66412650000001</v>
      </c>
      <c r="G51" s="633">
        <v>31.529566510000002</v>
      </c>
      <c r="H51" s="633">
        <v>-12.39572151</v>
      </c>
      <c r="I51" s="633">
        <v>-1.7648317499999999</v>
      </c>
      <c r="J51" s="633">
        <v>-8.9292003900000001</v>
      </c>
      <c r="K51" s="633" t="s">
        <v>105</v>
      </c>
      <c r="L51" s="633" t="s">
        <v>105</v>
      </c>
      <c r="M51" s="633" t="s">
        <v>105</v>
      </c>
      <c r="N51" s="633">
        <v>1322.16750376</v>
      </c>
      <c r="O51" s="633">
        <v>208.49727986000002</v>
      </c>
      <c r="P51" s="633">
        <v>51.040641139999998</v>
      </c>
      <c r="Q51" s="633">
        <v>60.878594999999997</v>
      </c>
      <c r="R51" s="746">
        <v>4.71</v>
      </c>
    </row>
    <row r="52" spans="1:18">
      <c r="A52" s="28">
        <v>46</v>
      </c>
      <c r="B52" s="751" t="s">
        <v>2376</v>
      </c>
      <c r="C52" s="633">
        <v>1078.9351879000001</v>
      </c>
      <c r="D52" s="633" t="s">
        <v>105</v>
      </c>
      <c r="E52" s="633" t="s">
        <v>105</v>
      </c>
      <c r="F52" s="633">
        <v>81.27385597</v>
      </c>
      <c r="G52" s="633">
        <v>22.347115760000001</v>
      </c>
      <c r="H52" s="633">
        <v>-9.4470539600000016</v>
      </c>
      <c r="I52" s="633">
        <v>-1.3259512</v>
      </c>
      <c r="J52" s="633">
        <v>-6.9223815799999997</v>
      </c>
      <c r="K52" s="633" t="s">
        <v>105</v>
      </c>
      <c r="L52" s="633" t="s">
        <v>105</v>
      </c>
      <c r="M52" s="633" t="s">
        <v>105</v>
      </c>
      <c r="N52" s="633">
        <v>897.88809692999996</v>
      </c>
      <c r="O52" s="633">
        <v>138.93373882</v>
      </c>
      <c r="P52" s="633">
        <v>4.7915026200000002</v>
      </c>
      <c r="Q52" s="633">
        <v>37.321849540000002</v>
      </c>
      <c r="R52" s="746">
        <v>4.3600000000000003</v>
      </c>
    </row>
    <row r="53" spans="1:18">
      <c r="A53" s="28">
        <v>47</v>
      </c>
      <c r="B53" s="751" t="s">
        <v>2377</v>
      </c>
      <c r="C53" s="633">
        <v>79.563550390000003</v>
      </c>
      <c r="D53" s="633" t="s">
        <v>105</v>
      </c>
      <c r="E53" s="633">
        <v>1.4366872900000001</v>
      </c>
      <c r="F53" s="633">
        <v>1.2086180399999999</v>
      </c>
      <c r="G53" s="633">
        <v>0.24633867000000001</v>
      </c>
      <c r="H53" s="633">
        <v>-0.17308076999999999</v>
      </c>
      <c r="I53" s="633">
        <v>-6.69974E-3</v>
      </c>
      <c r="J53" s="633">
        <v>-9.3626109999999999E-2</v>
      </c>
      <c r="K53" s="633" t="s">
        <v>105</v>
      </c>
      <c r="L53" s="633" t="s">
        <v>105</v>
      </c>
      <c r="M53" s="633" t="s">
        <v>105</v>
      </c>
      <c r="N53" s="633">
        <v>77.716853319999998</v>
      </c>
      <c r="O53" s="633">
        <v>0.75955963000000004</v>
      </c>
      <c r="P53" s="633" t="s">
        <v>105</v>
      </c>
      <c r="Q53" s="633">
        <v>1.08713744</v>
      </c>
      <c r="R53" s="746">
        <v>3.76</v>
      </c>
    </row>
    <row r="54" spans="1:18">
      <c r="A54" s="28">
        <v>48</v>
      </c>
      <c r="B54" s="751" t="s">
        <v>2378</v>
      </c>
      <c r="C54" s="633">
        <v>7.0175017000000004</v>
      </c>
      <c r="D54" s="633" t="s">
        <v>105</v>
      </c>
      <c r="E54" s="633" t="s">
        <v>105</v>
      </c>
      <c r="F54" s="633">
        <v>0.40364785999999997</v>
      </c>
      <c r="G54" s="633" t="s">
        <v>105</v>
      </c>
      <c r="H54" s="633">
        <v>-5.8097280000000001E-2</v>
      </c>
      <c r="I54" s="633">
        <v>-3.6164399999999998E-3</v>
      </c>
      <c r="J54" s="633" t="s">
        <v>105</v>
      </c>
      <c r="K54" s="633" t="s">
        <v>105</v>
      </c>
      <c r="L54" s="633" t="s">
        <v>105</v>
      </c>
      <c r="M54" s="633" t="s">
        <v>105</v>
      </c>
      <c r="N54" s="633">
        <v>6.9903096700000003</v>
      </c>
      <c r="O54" s="633">
        <v>2.2724099999999997E-2</v>
      </c>
      <c r="P54" s="633" t="s">
        <v>105</v>
      </c>
      <c r="Q54" s="633">
        <v>4.4679300000000002E-3</v>
      </c>
      <c r="R54" s="746">
        <v>1.61</v>
      </c>
    </row>
    <row r="55" spans="1:18">
      <c r="A55" s="28">
        <v>49</v>
      </c>
      <c r="B55" s="751" t="s">
        <v>2379</v>
      </c>
      <c r="C55" s="633">
        <v>417.73710801999999</v>
      </c>
      <c r="D55" s="633" t="s">
        <v>105</v>
      </c>
      <c r="E55" s="633">
        <v>0.27012819999999998</v>
      </c>
      <c r="F55" s="633">
        <v>47.925637760000001</v>
      </c>
      <c r="G55" s="633">
        <v>8.8167703399999997</v>
      </c>
      <c r="H55" s="633">
        <v>-2.6681196900000002</v>
      </c>
      <c r="I55" s="633">
        <v>-0.41949621999999998</v>
      </c>
      <c r="J55" s="633">
        <v>-1.89387634</v>
      </c>
      <c r="K55" s="633" t="s">
        <v>105</v>
      </c>
      <c r="L55" s="633" t="s">
        <v>105</v>
      </c>
      <c r="M55" s="633" t="s">
        <v>105</v>
      </c>
      <c r="N55" s="633">
        <v>299.98746722999999</v>
      </c>
      <c r="O55" s="633">
        <v>49.60878323</v>
      </c>
      <c r="P55" s="633">
        <v>45.957964920000002</v>
      </c>
      <c r="Q55" s="633">
        <v>22.182892640000002</v>
      </c>
      <c r="R55" s="746">
        <v>5.88</v>
      </c>
    </row>
    <row r="56" spans="1:18">
      <c r="A56" s="28">
        <v>50</v>
      </c>
      <c r="B56" s="751" t="s">
        <v>2380</v>
      </c>
      <c r="C56" s="633">
        <v>59.33067174</v>
      </c>
      <c r="D56" s="633" t="s">
        <v>105</v>
      </c>
      <c r="E56" s="633" t="s">
        <v>105</v>
      </c>
      <c r="F56" s="633">
        <v>0.85236688000000005</v>
      </c>
      <c r="G56" s="633">
        <v>0.11934174</v>
      </c>
      <c r="H56" s="633">
        <v>-4.936981E-2</v>
      </c>
      <c r="I56" s="633">
        <v>-9.0681499999999988E-3</v>
      </c>
      <c r="J56" s="633">
        <v>-1.9316360000000001E-2</v>
      </c>
      <c r="K56" s="633" t="s">
        <v>105</v>
      </c>
      <c r="L56" s="633" t="s">
        <v>105</v>
      </c>
      <c r="M56" s="633" t="s">
        <v>105</v>
      </c>
      <c r="N56" s="633">
        <v>39.584776609999999</v>
      </c>
      <c r="O56" s="633">
        <v>19.172474079999997</v>
      </c>
      <c r="P56" s="633">
        <v>0.29117359999999998</v>
      </c>
      <c r="Q56" s="633">
        <v>0.28224744000000002</v>
      </c>
      <c r="R56" s="746">
        <v>4.49</v>
      </c>
    </row>
    <row r="57" spans="1:18">
      <c r="A57" s="28">
        <v>51</v>
      </c>
      <c r="B57" s="196" t="s">
        <v>2381</v>
      </c>
      <c r="C57" s="633">
        <v>271.09105255999998</v>
      </c>
      <c r="D57" s="633" t="s">
        <v>105</v>
      </c>
      <c r="E57" s="633" t="s">
        <v>105</v>
      </c>
      <c r="F57" s="633">
        <v>76.970739269999996</v>
      </c>
      <c r="G57" s="633">
        <v>29.279392269999999</v>
      </c>
      <c r="H57" s="633">
        <v>-7.7120449899999999</v>
      </c>
      <c r="I57" s="633">
        <v>-0.64281341000000003</v>
      </c>
      <c r="J57" s="633">
        <v>-6.9458287300000006</v>
      </c>
      <c r="K57" s="633" t="s">
        <v>105</v>
      </c>
      <c r="L57" s="633" t="s">
        <v>105</v>
      </c>
      <c r="M57" s="633" t="s">
        <v>105</v>
      </c>
      <c r="N57" s="633">
        <v>176.43620218000001</v>
      </c>
      <c r="O57" s="633">
        <v>68.095776879999988</v>
      </c>
      <c r="P57" s="633">
        <v>9.0199577100000017</v>
      </c>
      <c r="Q57" s="633">
        <v>17.539115779999999</v>
      </c>
      <c r="R57" s="746">
        <v>5.39</v>
      </c>
    </row>
    <row r="58" spans="1:18">
      <c r="A58" s="28">
        <v>52</v>
      </c>
      <c r="B58" s="196" t="s">
        <v>2382</v>
      </c>
      <c r="C58" s="633">
        <v>14847.456572409999</v>
      </c>
      <c r="D58" s="633" t="s">
        <v>105</v>
      </c>
      <c r="E58" s="633">
        <v>15.94165209</v>
      </c>
      <c r="F58" s="633">
        <v>2211.5173153600003</v>
      </c>
      <c r="G58" s="633">
        <v>365.65259480999998</v>
      </c>
      <c r="H58" s="633">
        <v>-111.72904316</v>
      </c>
      <c r="I58" s="633">
        <v>-26.699701559999998</v>
      </c>
      <c r="J58" s="633">
        <v>-76.480981229999998</v>
      </c>
      <c r="K58" s="633" t="s">
        <v>105</v>
      </c>
      <c r="L58" s="633" t="s">
        <v>105</v>
      </c>
      <c r="M58" s="633" t="s">
        <v>105</v>
      </c>
      <c r="N58" s="633">
        <v>5264.6620320900001</v>
      </c>
      <c r="O58" s="633">
        <v>1691.0842691600001</v>
      </c>
      <c r="P58" s="633">
        <v>3849.3189813899999</v>
      </c>
      <c r="Q58" s="633">
        <v>4042.3912897600003</v>
      </c>
      <c r="R58" s="746">
        <v>12.19</v>
      </c>
    </row>
    <row r="59" spans="1:18">
      <c r="A59" s="752">
        <v>53</v>
      </c>
      <c r="B59" s="363" t="s">
        <v>2383</v>
      </c>
      <c r="C59" s="634">
        <v>6178.3612492600005</v>
      </c>
      <c r="D59" s="634" t="s">
        <v>105</v>
      </c>
      <c r="E59" s="634">
        <v>59.624317729999994</v>
      </c>
      <c r="F59" s="634">
        <v>730.59927054999991</v>
      </c>
      <c r="G59" s="634">
        <v>105.60924189000001</v>
      </c>
      <c r="H59" s="634">
        <v>-57.823519270000006</v>
      </c>
      <c r="I59" s="634">
        <v>-15.32054136</v>
      </c>
      <c r="J59" s="634">
        <v>-34.44907809</v>
      </c>
      <c r="K59" s="634" t="s">
        <v>105</v>
      </c>
      <c r="L59" s="634" t="s">
        <v>105</v>
      </c>
      <c r="M59" s="634" t="s">
        <v>105</v>
      </c>
      <c r="N59" s="634">
        <v>5177.2662459200001</v>
      </c>
      <c r="O59" s="634">
        <v>533.76686167000003</v>
      </c>
      <c r="P59" s="634">
        <v>69.961087190000001</v>
      </c>
      <c r="Q59" s="634">
        <v>398.73326779000001</v>
      </c>
      <c r="R59" s="744">
        <v>4.17</v>
      </c>
    </row>
    <row r="60" spans="1:18">
      <c r="A60" s="28">
        <v>54</v>
      </c>
      <c r="B60" s="196" t="s">
        <v>2384</v>
      </c>
      <c r="C60" s="633">
        <v>1938.74542673</v>
      </c>
      <c r="D60" s="633" t="s">
        <v>105</v>
      </c>
      <c r="E60" s="633">
        <v>7.5373445700000001</v>
      </c>
      <c r="F60" s="633">
        <v>118.62402759</v>
      </c>
      <c r="G60" s="633">
        <v>10.43656425</v>
      </c>
      <c r="H60" s="633">
        <v>-5.1847383499999999</v>
      </c>
      <c r="I60" s="633">
        <v>-1.9153377600000001</v>
      </c>
      <c r="J60" s="633">
        <v>-0.53182807999999993</v>
      </c>
      <c r="K60" s="633" t="s">
        <v>105</v>
      </c>
      <c r="L60" s="633" t="s">
        <v>105</v>
      </c>
      <c r="M60" s="633" t="s">
        <v>105</v>
      </c>
      <c r="N60" s="633">
        <v>1733.35486453</v>
      </c>
      <c r="O60" s="633">
        <v>174.43014725</v>
      </c>
      <c r="P60" s="633">
        <v>3.4689529300000004</v>
      </c>
      <c r="Q60" s="633">
        <v>27.49146202</v>
      </c>
      <c r="R60" s="746">
        <v>2.97</v>
      </c>
    </row>
    <row r="61" spans="1:18">
      <c r="A61" s="28">
        <v>55</v>
      </c>
      <c r="B61" s="196" t="s">
        <v>2385</v>
      </c>
      <c r="C61" s="633">
        <v>4239.6158225300005</v>
      </c>
      <c r="D61" s="633" t="s">
        <v>105</v>
      </c>
      <c r="E61" s="633">
        <v>52.086973159999999</v>
      </c>
      <c r="F61" s="633">
        <v>611.97524296000006</v>
      </c>
      <c r="G61" s="633">
        <v>95.172677629999995</v>
      </c>
      <c r="H61" s="633">
        <v>-52.638780920000002</v>
      </c>
      <c r="I61" s="633">
        <v>-13.4052036</v>
      </c>
      <c r="J61" s="633">
        <v>-33.917250009999997</v>
      </c>
      <c r="K61" s="633" t="s">
        <v>105</v>
      </c>
      <c r="L61" s="633" t="s">
        <v>105</v>
      </c>
      <c r="M61" s="633" t="s">
        <v>105</v>
      </c>
      <c r="N61" s="633">
        <v>3443.9113813899999</v>
      </c>
      <c r="O61" s="633">
        <v>359.33671442000002</v>
      </c>
      <c r="P61" s="633">
        <v>66.49213426</v>
      </c>
      <c r="Q61" s="633">
        <v>371.24180576999998</v>
      </c>
      <c r="R61" s="746">
        <v>4.72</v>
      </c>
    </row>
    <row r="62" spans="1:18">
      <c r="A62" s="753">
        <v>56</v>
      </c>
      <c r="B62" s="364" t="s">
        <v>281</v>
      </c>
      <c r="C62" s="754">
        <v>39850.928653349998</v>
      </c>
      <c r="D62" s="754">
        <v>2490.59928249</v>
      </c>
      <c r="E62" s="754">
        <v>1088.8975426700001</v>
      </c>
      <c r="F62" s="754">
        <v>6500.8064847899996</v>
      </c>
      <c r="G62" s="754">
        <v>1142.0097005099999</v>
      </c>
      <c r="H62" s="754">
        <v>-495.59682483999995</v>
      </c>
      <c r="I62" s="754">
        <v>-144.95362227999999</v>
      </c>
      <c r="J62" s="754">
        <v>-304.36045324999998</v>
      </c>
      <c r="K62" s="754" t="s">
        <v>105</v>
      </c>
      <c r="L62" s="754" t="s">
        <v>105</v>
      </c>
      <c r="M62" s="754" t="s">
        <v>105</v>
      </c>
      <c r="N62" s="754">
        <v>23340.006328930001</v>
      </c>
      <c r="O62" s="754">
        <v>4056.2077864499997</v>
      </c>
      <c r="P62" s="754">
        <v>4466.5445604200004</v>
      </c>
      <c r="Q62" s="754">
        <v>7989.5361908599998</v>
      </c>
      <c r="R62" s="755">
        <v>7.29</v>
      </c>
    </row>
    <row r="63" spans="1:18" ht="26.15" customHeight="1">
      <c r="A63" s="1292" t="s">
        <v>2386</v>
      </c>
      <c r="B63" s="1292"/>
      <c r="C63" s="1292"/>
      <c r="D63" s="1292"/>
      <c r="E63" s="1292"/>
      <c r="F63" s="1292"/>
      <c r="G63" s="1292"/>
      <c r="H63" s="1292"/>
      <c r="I63" s="213"/>
      <c r="J63" s="213"/>
      <c r="K63" s="213"/>
      <c r="L63" s="213"/>
      <c r="M63" s="213"/>
      <c r="N63" s="213"/>
      <c r="O63" s="213"/>
      <c r="P63" s="213"/>
      <c r="Q63" s="213"/>
      <c r="R63" s="213"/>
    </row>
    <row r="64" spans="1:18">
      <c r="A64" s="756"/>
      <c r="B64" s="213"/>
      <c r="C64" s="213"/>
      <c r="D64" s="213"/>
      <c r="E64" s="213"/>
      <c r="F64" s="213"/>
      <c r="G64" s="213"/>
      <c r="H64" s="213"/>
      <c r="I64" s="213"/>
      <c r="J64" s="213"/>
      <c r="K64" s="213"/>
      <c r="L64" s="213"/>
      <c r="M64" s="213"/>
      <c r="N64" s="213"/>
      <c r="O64" s="213"/>
      <c r="P64" s="213"/>
      <c r="Q64" s="213"/>
      <c r="R64" s="213"/>
    </row>
    <row r="65" spans="1:18">
      <c r="A65" s="851" t="s">
        <v>2387</v>
      </c>
      <c r="B65" s="329"/>
      <c r="C65" s="329"/>
      <c r="D65" s="329"/>
      <c r="E65" s="329"/>
      <c r="F65" s="329"/>
      <c r="G65" s="329"/>
      <c r="H65" s="329"/>
      <c r="I65" s="329"/>
      <c r="J65" s="329"/>
      <c r="K65" s="329"/>
      <c r="L65" s="329"/>
      <c r="M65" s="329"/>
      <c r="N65" s="329"/>
      <c r="O65" s="329"/>
      <c r="P65" s="329"/>
      <c r="Q65" s="329"/>
      <c r="R65" s="329"/>
    </row>
    <row r="66" spans="1:18" ht="29.5" customHeight="1">
      <c r="A66" s="1293" t="s">
        <v>2388</v>
      </c>
      <c r="B66" s="1293"/>
      <c r="C66" s="1293"/>
      <c r="D66" s="1293"/>
      <c r="E66" s="1293"/>
      <c r="F66" s="1293"/>
      <c r="G66" s="1293"/>
      <c r="H66" s="1293"/>
      <c r="I66" s="1293"/>
      <c r="J66" s="1293"/>
      <c r="K66" s="1293"/>
      <c r="L66" s="1293"/>
      <c r="M66" s="1293"/>
      <c r="N66" s="1293"/>
      <c r="O66" s="1293"/>
      <c r="P66" s="1293"/>
      <c r="Q66" s="1293"/>
      <c r="R66" s="1293"/>
    </row>
    <row r="67" spans="1:18" ht="29.5" customHeight="1">
      <c r="A67" s="1293" t="s">
        <v>2826</v>
      </c>
      <c r="B67" s="1293"/>
      <c r="C67" s="1293"/>
      <c r="D67" s="1293"/>
      <c r="E67" s="1293"/>
      <c r="F67" s="1293"/>
      <c r="G67" s="1293"/>
      <c r="H67" s="1293"/>
      <c r="I67" s="1293"/>
      <c r="J67" s="1293"/>
      <c r="K67" s="1293"/>
      <c r="L67" s="1293"/>
      <c r="M67" s="1293"/>
      <c r="N67" s="1293"/>
      <c r="O67" s="1293"/>
      <c r="P67" s="1293"/>
      <c r="Q67" s="1293"/>
      <c r="R67" s="1293"/>
    </row>
    <row r="68" spans="1:18" ht="12" customHeight="1">
      <c r="A68" s="725"/>
      <c r="B68" s="725"/>
      <c r="C68" s="725"/>
      <c r="D68" s="725"/>
      <c r="E68" s="725"/>
      <c r="F68" s="725"/>
      <c r="G68" s="725"/>
      <c r="H68" s="725"/>
      <c r="I68" s="725"/>
      <c r="J68" s="725"/>
      <c r="K68" s="725"/>
      <c r="L68" s="725"/>
      <c r="M68" s="725"/>
      <c r="N68" s="725"/>
      <c r="O68" s="725"/>
      <c r="P68" s="725"/>
      <c r="Q68" s="725"/>
      <c r="R68" s="725"/>
    </row>
    <row r="69" spans="1:18">
      <c r="A69" s="1294"/>
      <c r="B69" s="1294"/>
      <c r="C69" s="1294"/>
      <c r="D69" s="1294"/>
      <c r="E69" s="1294"/>
      <c r="F69" s="1294"/>
      <c r="G69" s="1294"/>
      <c r="H69" s="1294"/>
      <c r="I69" s="1294"/>
      <c r="J69" s="1294"/>
      <c r="K69" s="1294"/>
      <c r="L69" s="1294"/>
      <c r="M69" s="1294"/>
      <c r="N69" s="1294"/>
      <c r="O69" s="1294"/>
      <c r="P69" s="1294"/>
      <c r="Q69" s="1294"/>
      <c r="R69" s="1294"/>
    </row>
    <row r="70" spans="1:18">
      <c r="A70" s="1295"/>
      <c r="B70" s="1295"/>
      <c r="C70" s="1295"/>
      <c r="D70" s="1295"/>
      <c r="E70" s="1295"/>
      <c r="F70" s="1295"/>
      <c r="G70" s="1295"/>
      <c r="H70" s="1295"/>
      <c r="I70" s="1295"/>
      <c r="J70" s="1295"/>
      <c r="K70" s="1295"/>
      <c r="L70" s="1295"/>
      <c r="M70" s="733"/>
      <c r="N70" s="733"/>
      <c r="O70" s="733"/>
      <c r="P70" s="733"/>
      <c r="Q70" s="733"/>
      <c r="R70" s="733"/>
    </row>
    <row r="71" spans="1:18">
      <c r="A71" s="736"/>
      <c r="B71" s="737"/>
      <c r="C71" s="738" t="s">
        <v>116</v>
      </c>
      <c r="D71" s="738" t="s">
        <v>117</v>
      </c>
      <c r="E71" s="738" t="s">
        <v>118</v>
      </c>
      <c r="F71" s="738" t="s">
        <v>167</v>
      </c>
      <c r="G71" s="738" t="s">
        <v>168</v>
      </c>
      <c r="H71" s="738" t="s">
        <v>245</v>
      </c>
      <c r="I71" s="738" t="s">
        <v>246</v>
      </c>
      <c r="J71" s="738" t="s">
        <v>247</v>
      </c>
      <c r="K71" s="738" t="s">
        <v>248</v>
      </c>
      <c r="L71" s="738" t="s">
        <v>249</v>
      </c>
      <c r="M71" s="738" t="s">
        <v>250</v>
      </c>
      <c r="N71" s="738" t="s">
        <v>251</v>
      </c>
      <c r="O71" s="738" t="s">
        <v>252</v>
      </c>
      <c r="P71" s="738" t="s">
        <v>261</v>
      </c>
      <c r="Q71" s="738" t="s">
        <v>262</v>
      </c>
      <c r="R71" s="738" t="s">
        <v>263</v>
      </c>
    </row>
    <row r="72" spans="1:18" ht="42.65" customHeight="1">
      <c r="A72" s="736"/>
      <c r="B72" s="129"/>
      <c r="C72" s="1280" t="s">
        <v>2315</v>
      </c>
      <c r="D72" s="1296"/>
      <c r="E72" s="1296"/>
      <c r="F72" s="1296"/>
      <c r="G72" s="1296"/>
      <c r="H72" s="1248" t="s">
        <v>2316</v>
      </c>
      <c r="I72" s="1263"/>
      <c r="J72" s="1249"/>
      <c r="K72" s="1248" t="s">
        <v>2317</v>
      </c>
      <c r="L72" s="1249"/>
      <c r="M72" s="1258" t="s">
        <v>2318</v>
      </c>
      <c r="N72" s="1248" t="s">
        <v>2319</v>
      </c>
      <c r="O72" s="1248" t="s">
        <v>2320</v>
      </c>
      <c r="P72" s="1248" t="s">
        <v>2321</v>
      </c>
      <c r="Q72" s="1248" t="s">
        <v>2322</v>
      </c>
      <c r="R72" s="1258" t="s">
        <v>2323</v>
      </c>
    </row>
    <row r="73" spans="1:18" ht="205" customHeight="1">
      <c r="A73" s="739"/>
      <c r="B73" s="740" t="s">
        <v>2389</v>
      </c>
      <c r="C73" s="741"/>
      <c r="D73" s="703" t="s">
        <v>2325</v>
      </c>
      <c r="E73" s="703" t="s">
        <v>2326</v>
      </c>
      <c r="F73" s="703" t="s">
        <v>2327</v>
      </c>
      <c r="G73" s="705" t="s">
        <v>2328</v>
      </c>
      <c r="H73" s="741"/>
      <c r="I73" s="703" t="s">
        <v>2329</v>
      </c>
      <c r="J73" s="703" t="s">
        <v>2328</v>
      </c>
      <c r="K73" s="708"/>
      <c r="L73" s="703" t="s">
        <v>2330</v>
      </c>
      <c r="M73" s="1260"/>
      <c r="N73" s="1252"/>
      <c r="O73" s="1252"/>
      <c r="P73" s="1252"/>
      <c r="Q73" s="1252"/>
      <c r="R73" s="1260"/>
    </row>
    <row r="74" spans="1:18">
      <c r="A74" s="757">
        <v>1</v>
      </c>
      <c r="B74" s="743" t="s">
        <v>2331</v>
      </c>
      <c r="C74" s="634">
        <v>34851.988077023278</v>
      </c>
      <c r="D74" s="634">
        <v>2338.2486008796254</v>
      </c>
      <c r="E74" s="634" t="s">
        <v>105</v>
      </c>
      <c r="F74" s="634">
        <v>3509.5273055622893</v>
      </c>
      <c r="G74" s="634">
        <v>756.98056328000007</v>
      </c>
      <c r="H74" s="634">
        <v>-309.34414926685162</v>
      </c>
      <c r="I74" s="634">
        <v>-28.643554203213967</v>
      </c>
      <c r="J74" s="634">
        <v>-252.83356206000036</v>
      </c>
      <c r="K74" s="634"/>
      <c r="L74" s="634"/>
      <c r="M74" s="634"/>
      <c r="N74" s="634">
        <v>17633.793681542564</v>
      </c>
      <c r="O74" s="634">
        <v>4750.0125843900678</v>
      </c>
      <c r="P74" s="634">
        <v>4455.5799788187842</v>
      </c>
      <c r="Q74" s="634">
        <v>8012.6018322717873</v>
      </c>
      <c r="R74" s="744">
        <v>8.1631051213289343</v>
      </c>
    </row>
    <row r="75" spans="1:18">
      <c r="A75" s="758">
        <v>2</v>
      </c>
      <c r="B75" s="745" t="s">
        <v>2332</v>
      </c>
      <c r="C75" s="633">
        <v>1410.7887411093591</v>
      </c>
      <c r="D75" s="633" t="s">
        <v>105</v>
      </c>
      <c r="E75" s="633" t="s">
        <v>105</v>
      </c>
      <c r="F75" s="633">
        <v>211.05703472376962</v>
      </c>
      <c r="G75" s="633">
        <v>74.41910491000003</v>
      </c>
      <c r="H75" s="633">
        <v>-31.291072860000096</v>
      </c>
      <c r="I75" s="633">
        <v>-2.2316945599999993</v>
      </c>
      <c r="J75" s="633">
        <v>-28.020736780000032</v>
      </c>
      <c r="K75" s="633"/>
      <c r="L75" s="633"/>
      <c r="M75" s="633"/>
      <c r="N75" s="633">
        <v>691.86984058987832</v>
      </c>
      <c r="O75" s="633">
        <v>332.52138939385969</v>
      </c>
      <c r="P75" s="633">
        <v>291.91309657311723</v>
      </c>
      <c r="Q75" s="633">
        <v>94.484414552509165</v>
      </c>
      <c r="R75" s="746">
        <v>7.0390023110616111</v>
      </c>
    </row>
    <row r="76" spans="1:18">
      <c r="A76" s="758">
        <v>3</v>
      </c>
      <c r="B76" s="745" t="s">
        <v>2333</v>
      </c>
      <c r="C76" s="633">
        <v>190.8836622327814</v>
      </c>
      <c r="D76" s="633">
        <v>61.162485145013044</v>
      </c>
      <c r="E76" s="633" t="s">
        <v>105</v>
      </c>
      <c r="F76" s="633">
        <v>11.205431868944395</v>
      </c>
      <c r="G76" s="633">
        <v>31.407159400000012</v>
      </c>
      <c r="H76" s="633">
        <v>-22.396947006953997</v>
      </c>
      <c r="I76" s="633">
        <v>-0.20617048495399998</v>
      </c>
      <c r="J76" s="633">
        <v>-21.964003650000009</v>
      </c>
      <c r="K76" s="633"/>
      <c r="L76" s="633"/>
      <c r="M76" s="633"/>
      <c r="N76" s="633">
        <v>122.33933881479918</v>
      </c>
      <c r="O76" s="633">
        <v>31.474678526555877</v>
      </c>
      <c r="P76" s="633">
        <v>0.61619017316282421</v>
      </c>
      <c r="Q76" s="633">
        <v>36.453454718263615</v>
      </c>
      <c r="R76" s="746">
        <v>6.1425064456369345</v>
      </c>
    </row>
    <row r="77" spans="1:18" hidden="1">
      <c r="A77" s="758">
        <v>4</v>
      </c>
      <c r="B77" s="748" t="s">
        <v>2334</v>
      </c>
      <c r="C77" s="633" t="s">
        <v>105</v>
      </c>
      <c r="D77" s="633" t="s">
        <v>105</v>
      </c>
      <c r="E77" s="633" t="s">
        <v>105</v>
      </c>
      <c r="F77" s="633" t="s">
        <v>105</v>
      </c>
      <c r="G77" s="633" t="s">
        <v>105</v>
      </c>
      <c r="H77" s="633" t="s">
        <v>105</v>
      </c>
      <c r="I77" s="633" t="s">
        <v>105</v>
      </c>
      <c r="J77" s="633" t="s">
        <v>105</v>
      </c>
      <c r="K77" s="633"/>
      <c r="L77" s="633"/>
      <c r="M77" s="633"/>
      <c r="N77" s="633" t="s">
        <v>105</v>
      </c>
      <c r="O77" s="633" t="s">
        <v>105</v>
      </c>
      <c r="P77" s="633" t="s">
        <v>105</v>
      </c>
      <c r="Q77" s="633" t="s">
        <v>105</v>
      </c>
      <c r="R77" s="746"/>
    </row>
    <row r="78" spans="1:18" hidden="1">
      <c r="A78" s="758">
        <v>5</v>
      </c>
      <c r="B78" s="748" t="s">
        <v>2335</v>
      </c>
      <c r="C78" s="633" t="s">
        <v>105</v>
      </c>
      <c r="D78" s="633" t="s">
        <v>105</v>
      </c>
      <c r="E78" s="633" t="s">
        <v>105</v>
      </c>
      <c r="F78" s="633" t="s">
        <v>105</v>
      </c>
      <c r="G78" s="633" t="s">
        <v>105</v>
      </c>
      <c r="H78" s="633" t="s">
        <v>105</v>
      </c>
      <c r="I78" s="633" t="s">
        <v>105</v>
      </c>
      <c r="J78" s="633" t="s">
        <v>105</v>
      </c>
      <c r="K78" s="633"/>
      <c r="L78" s="633"/>
      <c r="M78" s="633"/>
      <c r="N78" s="633" t="s">
        <v>105</v>
      </c>
      <c r="O78" s="633" t="s">
        <v>105</v>
      </c>
      <c r="P78" s="633" t="s">
        <v>105</v>
      </c>
      <c r="Q78" s="633" t="s">
        <v>105</v>
      </c>
      <c r="R78" s="746"/>
    </row>
    <row r="79" spans="1:18">
      <c r="A79" s="758">
        <v>6</v>
      </c>
      <c r="B79" s="748" t="s">
        <v>2336</v>
      </c>
      <c r="C79" s="633">
        <v>27.677091095379652</v>
      </c>
      <c r="D79" s="633" t="s">
        <v>105</v>
      </c>
      <c r="E79" s="633" t="s">
        <v>105</v>
      </c>
      <c r="F79" s="633" t="s">
        <v>105</v>
      </c>
      <c r="G79" s="633">
        <v>27.060621079999997</v>
      </c>
      <c r="H79" s="633">
        <v>-20.341318179999998</v>
      </c>
      <c r="I79" s="633" t="s">
        <v>105</v>
      </c>
      <c r="J79" s="633">
        <v>-20.341164600000003</v>
      </c>
      <c r="K79" s="633"/>
      <c r="L79" s="633"/>
      <c r="M79" s="633"/>
      <c r="N79" s="633">
        <v>27.43679645537965</v>
      </c>
      <c r="O79" s="633" t="s">
        <v>105</v>
      </c>
      <c r="P79" s="633" t="s">
        <v>105</v>
      </c>
      <c r="Q79" s="633">
        <v>0.24029463999999998</v>
      </c>
      <c r="R79" s="746">
        <v>0.26977582440255865</v>
      </c>
    </row>
    <row r="80" spans="1:18">
      <c r="A80" s="758">
        <v>7</v>
      </c>
      <c r="B80" s="748" t="s">
        <v>2337</v>
      </c>
      <c r="C80" s="633">
        <v>121.73626124083421</v>
      </c>
      <c r="D80" s="633">
        <v>59.640233427468928</v>
      </c>
      <c r="E80" s="633" t="s">
        <v>105</v>
      </c>
      <c r="F80" s="633">
        <v>10.019972409260554</v>
      </c>
      <c r="G80" s="633">
        <v>3.5102264700000001</v>
      </c>
      <c r="H80" s="633">
        <v>-1.6568539169540002</v>
      </c>
      <c r="I80" s="633">
        <v>-8.4408744953999998E-2</v>
      </c>
      <c r="J80" s="633">
        <v>-1.4600878400000001</v>
      </c>
      <c r="K80" s="633"/>
      <c r="L80" s="633"/>
      <c r="M80" s="633"/>
      <c r="N80" s="633">
        <v>82.854123995969147</v>
      </c>
      <c r="O80" s="633">
        <v>3.7877826074857652</v>
      </c>
      <c r="P80" s="633">
        <v>0.61619017316282432</v>
      </c>
      <c r="Q80" s="633">
        <v>34.478164464216455</v>
      </c>
      <c r="R80" s="746">
        <v>7.2754145394918224</v>
      </c>
    </row>
    <row r="81" spans="1:18">
      <c r="A81" s="758">
        <v>8</v>
      </c>
      <c r="B81" s="748" t="s">
        <v>2338</v>
      </c>
      <c r="C81" s="633">
        <v>41.470309896567727</v>
      </c>
      <c r="D81" s="633">
        <v>1.5222517175441159</v>
      </c>
      <c r="E81" s="633" t="s">
        <v>105</v>
      </c>
      <c r="F81" s="633">
        <v>1.1854594596838512</v>
      </c>
      <c r="G81" s="633">
        <v>0.83631184999999997</v>
      </c>
      <c r="H81" s="633">
        <v>-0.39877491000000009</v>
      </c>
      <c r="I81" s="633">
        <v>-0.12176173999999999</v>
      </c>
      <c r="J81" s="633">
        <v>-0.16275120999999995</v>
      </c>
      <c r="K81" s="633"/>
      <c r="L81" s="633"/>
      <c r="M81" s="633"/>
      <c r="N81" s="633">
        <v>12.04841836345045</v>
      </c>
      <c r="O81" s="633">
        <v>27.686895919070086</v>
      </c>
      <c r="P81" s="633" t="s">
        <v>105</v>
      </c>
      <c r="Q81" s="633">
        <v>1.7349956140471618</v>
      </c>
      <c r="R81" s="746">
        <v>5.7744650235452903</v>
      </c>
    </row>
    <row r="82" spans="1:18">
      <c r="A82" s="758">
        <v>9</v>
      </c>
      <c r="B82" s="745" t="s">
        <v>2339</v>
      </c>
      <c r="C82" s="633">
        <v>4479.8630050096508</v>
      </c>
      <c r="D82" s="633" t="s">
        <v>105</v>
      </c>
      <c r="E82" s="633" t="s">
        <v>105</v>
      </c>
      <c r="F82" s="633">
        <v>660.83403162916056</v>
      </c>
      <c r="G82" s="633">
        <v>161.45580199000017</v>
      </c>
      <c r="H82" s="633">
        <v>-76.754299234732883</v>
      </c>
      <c r="I82" s="633">
        <v>-7.5528668843699993</v>
      </c>
      <c r="J82" s="633">
        <v>-63.862105669999913</v>
      </c>
      <c r="K82" s="633"/>
      <c r="L82" s="633"/>
      <c r="M82" s="633"/>
      <c r="N82" s="633">
        <v>2923.0180706568285</v>
      </c>
      <c r="O82" s="633">
        <v>247.17494972639508</v>
      </c>
      <c r="P82" s="633">
        <v>16.403309998217836</v>
      </c>
      <c r="Q82" s="633">
        <v>1293.2666746281998</v>
      </c>
      <c r="R82" s="746">
        <v>3.5408001129393831</v>
      </c>
    </row>
    <row r="83" spans="1:18">
      <c r="A83" s="758">
        <v>10</v>
      </c>
      <c r="B83" s="748" t="s">
        <v>2340</v>
      </c>
      <c r="C83" s="633">
        <v>460.98168480853138</v>
      </c>
      <c r="D83" s="633" t="s">
        <v>105</v>
      </c>
      <c r="E83" s="633" t="s">
        <v>105</v>
      </c>
      <c r="F83" s="633">
        <v>102.01379243978684</v>
      </c>
      <c r="G83" s="633">
        <v>21.869726619999994</v>
      </c>
      <c r="H83" s="633">
        <v>-10.342122952499992</v>
      </c>
      <c r="I83" s="633">
        <v>-3.0349961899999989</v>
      </c>
      <c r="J83" s="633">
        <v>-6.6445695500000017</v>
      </c>
      <c r="K83" s="633"/>
      <c r="L83" s="633"/>
      <c r="M83" s="633"/>
      <c r="N83" s="633">
        <v>331.47174570535083</v>
      </c>
      <c r="O83" s="633">
        <v>43.516042521277193</v>
      </c>
      <c r="P83" s="633">
        <v>0.67263429504056638</v>
      </c>
      <c r="Q83" s="633">
        <v>85.321262286863686</v>
      </c>
      <c r="R83" s="746">
        <v>6.3173147443178124</v>
      </c>
    </row>
    <row r="84" spans="1:18">
      <c r="A84" s="758">
        <v>11</v>
      </c>
      <c r="B84" s="748" t="s">
        <v>2341</v>
      </c>
      <c r="C84" s="633">
        <v>147.21896685343552</v>
      </c>
      <c r="D84" s="633" t="s">
        <v>105</v>
      </c>
      <c r="E84" s="633" t="s">
        <v>105</v>
      </c>
      <c r="F84" s="633">
        <v>1.6036528997381225</v>
      </c>
      <c r="G84" s="633">
        <v>5.8846565200000018</v>
      </c>
      <c r="H84" s="633">
        <v>-1.1642902300000006</v>
      </c>
      <c r="I84" s="633">
        <v>-4.7950880000000001E-2</v>
      </c>
      <c r="J84" s="633">
        <v>-0.66203676000000011</v>
      </c>
      <c r="K84" s="633"/>
      <c r="L84" s="633"/>
      <c r="M84" s="633"/>
      <c r="N84" s="633">
        <v>138.86194685685061</v>
      </c>
      <c r="O84" s="633">
        <v>1.7072585134841252</v>
      </c>
      <c r="P84" s="633">
        <v>0.26427070000000003</v>
      </c>
      <c r="Q84" s="633">
        <v>6.3854907831008116</v>
      </c>
      <c r="R84" s="746">
        <v>4.0288031880758588</v>
      </c>
    </row>
    <row r="85" spans="1:18" hidden="1">
      <c r="A85" s="361">
        <v>12</v>
      </c>
      <c r="B85" s="750" t="s">
        <v>2342</v>
      </c>
      <c r="C85" s="633" t="s">
        <v>105</v>
      </c>
      <c r="D85" s="633" t="s">
        <v>105</v>
      </c>
      <c r="E85" s="633" t="s">
        <v>105</v>
      </c>
      <c r="F85" s="633" t="s">
        <v>105</v>
      </c>
      <c r="G85" s="633" t="s">
        <v>105</v>
      </c>
      <c r="H85" s="633" t="s">
        <v>105</v>
      </c>
      <c r="I85" s="633" t="s">
        <v>105</v>
      </c>
      <c r="J85" s="633" t="s">
        <v>105</v>
      </c>
      <c r="K85" s="633"/>
      <c r="L85" s="633"/>
      <c r="M85" s="633"/>
      <c r="N85" s="633" t="s">
        <v>105</v>
      </c>
      <c r="O85" s="633" t="s">
        <v>105</v>
      </c>
      <c r="P85" s="633" t="s">
        <v>105</v>
      </c>
      <c r="Q85" s="633" t="s">
        <v>105</v>
      </c>
      <c r="R85" s="746"/>
    </row>
    <row r="86" spans="1:18">
      <c r="A86" s="759">
        <v>13</v>
      </c>
      <c r="B86" s="751" t="s">
        <v>2343</v>
      </c>
      <c r="C86" s="633">
        <v>8.7491147183927485</v>
      </c>
      <c r="D86" s="633" t="s">
        <v>105</v>
      </c>
      <c r="E86" s="633" t="s">
        <v>105</v>
      </c>
      <c r="F86" s="633">
        <v>1.7163121069541871</v>
      </c>
      <c r="G86" s="633">
        <v>2.1813637500000005</v>
      </c>
      <c r="H86" s="633">
        <v>-1.35593981</v>
      </c>
      <c r="I86" s="633">
        <v>-3.9941310000000001E-2</v>
      </c>
      <c r="J86" s="633">
        <v>-1.3130764399999999</v>
      </c>
      <c r="K86" s="633"/>
      <c r="L86" s="633"/>
      <c r="M86" s="633"/>
      <c r="N86" s="633">
        <v>4.8278951079286836</v>
      </c>
      <c r="O86" s="633">
        <v>1.9183952540078084</v>
      </c>
      <c r="P86" s="633">
        <v>0.14397730439741471</v>
      </c>
      <c r="Q86" s="633">
        <v>1.8588470520588363</v>
      </c>
      <c r="R86" s="746">
        <v>6.6302062848913161</v>
      </c>
    </row>
    <row r="87" spans="1:18">
      <c r="A87" s="759">
        <v>14</v>
      </c>
      <c r="B87" s="751" t="s">
        <v>2344</v>
      </c>
      <c r="C87" s="633">
        <v>10.037763782678855</v>
      </c>
      <c r="D87" s="633" t="s">
        <v>105</v>
      </c>
      <c r="E87" s="633" t="s">
        <v>105</v>
      </c>
      <c r="F87" s="633">
        <v>3.4150858145499563</v>
      </c>
      <c r="G87" s="633">
        <v>0.54215290999999965</v>
      </c>
      <c r="H87" s="633">
        <v>-0.44072335000000001</v>
      </c>
      <c r="I87" s="633">
        <v>-0.28315991000000007</v>
      </c>
      <c r="J87" s="633">
        <v>-0.14920748</v>
      </c>
      <c r="K87" s="633"/>
      <c r="L87" s="633"/>
      <c r="M87" s="633"/>
      <c r="N87" s="633">
        <v>6.018397646183054</v>
      </c>
      <c r="O87" s="633">
        <v>0.42364063925093148</v>
      </c>
      <c r="P87" s="633">
        <v>5.65827735111403E-2</v>
      </c>
      <c r="Q87" s="633">
        <v>3.539142723733733</v>
      </c>
      <c r="R87" s="746">
        <v>9.260769276854262</v>
      </c>
    </row>
    <row r="88" spans="1:18">
      <c r="A88" s="759">
        <v>15</v>
      </c>
      <c r="B88" s="751" t="s">
        <v>2345</v>
      </c>
      <c r="C88" s="633">
        <v>6.098230990449891</v>
      </c>
      <c r="D88" s="633" t="s">
        <v>105</v>
      </c>
      <c r="E88" s="633" t="s">
        <v>105</v>
      </c>
      <c r="F88" s="633">
        <v>1.2543225858749356</v>
      </c>
      <c r="G88" s="633">
        <v>4.1734245000000003</v>
      </c>
      <c r="H88" s="633">
        <v>-0.55245560999999999</v>
      </c>
      <c r="I88" s="633">
        <v>-2.9959179999999995E-2</v>
      </c>
      <c r="J88" s="633">
        <v>-0.52209801</v>
      </c>
      <c r="K88" s="633"/>
      <c r="L88" s="633"/>
      <c r="M88" s="633"/>
      <c r="N88" s="633">
        <v>2.7902529482519491</v>
      </c>
      <c r="O88" s="633">
        <v>2.5517376787399879</v>
      </c>
      <c r="P88" s="633">
        <v>0.35701479999999997</v>
      </c>
      <c r="Q88" s="633">
        <v>0.39922556345795357</v>
      </c>
      <c r="R88" s="746">
        <v>6.4823873354776511</v>
      </c>
    </row>
    <row r="89" spans="1:18" ht="24.5">
      <c r="A89" s="759">
        <v>16</v>
      </c>
      <c r="B89" s="750" t="s">
        <v>2346</v>
      </c>
      <c r="C89" s="633">
        <v>189.81335101264088</v>
      </c>
      <c r="D89" s="633" t="s">
        <v>105</v>
      </c>
      <c r="E89" s="633" t="s">
        <v>105</v>
      </c>
      <c r="F89" s="633">
        <v>14.237505483957458</v>
      </c>
      <c r="G89" s="633">
        <v>11.85993893999999</v>
      </c>
      <c r="H89" s="633">
        <v>-5.9803496000000065</v>
      </c>
      <c r="I89" s="633">
        <v>-0.12825975000000001</v>
      </c>
      <c r="J89" s="633">
        <v>-5.5105257400000029</v>
      </c>
      <c r="K89" s="633"/>
      <c r="L89" s="633"/>
      <c r="M89" s="633"/>
      <c r="N89" s="633">
        <v>147.53011819398742</v>
      </c>
      <c r="O89" s="633">
        <v>15.108095941972733</v>
      </c>
      <c r="P89" s="633">
        <v>3.3453405481598764</v>
      </c>
      <c r="Q89" s="633">
        <v>23.829796328520732</v>
      </c>
      <c r="R89" s="746">
        <v>5.3205404669080565</v>
      </c>
    </row>
    <row r="90" spans="1:18">
      <c r="A90" s="759">
        <v>17</v>
      </c>
      <c r="B90" s="751" t="s">
        <v>2347</v>
      </c>
      <c r="C90" s="633">
        <v>785.60081728481305</v>
      </c>
      <c r="D90" s="633" t="s">
        <v>105</v>
      </c>
      <c r="E90" s="633" t="s">
        <v>105</v>
      </c>
      <c r="F90" s="633">
        <v>276.12991346696373</v>
      </c>
      <c r="G90" s="633">
        <v>9.1926568</v>
      </c>
      <c r="H90" s="633">
        <v>-2.4993516432330005</v>
      </c>
      <c r="I90" s="633">
        <v>-0.50641095437000005</v>
      </c>
      <c r="J90" s="633">
        <v>-1.6924506799999999</v>
      </c>
      <c r="K90" s="633"/>
      <c r="L90" s="633"/>
      <c r="M90" s="633"/>
      <c r="N90" s="633">
        <v>308.31664538627427</v>
      </c>
      <c r="O90" s="633">
        <v>11.06647567954581</v>
      </c>
      <c r="P90" s="633" t="s">
        <v>105</v>
      </c>
      <c r="Q90" s="633">
        <v>466.21769621899313</v>
      </c>
      <c r="R90" s="746">
        <v>12.488978012207012</v>
      </c>
    </row>
    <row r="91" spans="1:18">
      <c r="A91" s="759">
        <v>18</v>
      </c>
      <c r="B91" s="751" t="s">
        <v>2348</v>
      </c>
      <c r="C91" s="633">
        <v>37.508371871528539</v>
      </c>
      <c r="D91" s="633" t="s">
        <v>105</v>
      </c>
      <c r="E91" s="633" t="s">
        <v>105</v>
      </c>
      <c r="F91" s="633">
        <v>1.5210886500223137</v>
      </c>
      <c r="G91" s="633">
        <v>1.9586244799999997</v>
      </c>
      <c r="H91" s="633">
        <v>-0.96075086999999948</v>
      </c>
      <c r="I91" s="633">
        <v>-1.1306139999999999E-2</v>
      </c>
      <c r="J91" s="633">
        <v>-0.91503128000000022</v>
      </c>
      <c r="K91" s="633"/>
      <c r="L91" s="633"/>
      <c r="M91" s="633"/>
      <c r="N91" s="633">
        <v>19.127790278605019</v>
      </c>
      <c r="O91" s="633">
        <v>13.296899068255343</v>
      </c>
      <c r="P91" s="633">
        <v>0.9440163649336083</v>
      </c>
      <c r="Q91" s="633">
        <v>4.1396661597345732</v>
      </c>
      <c r="R91" s="746">
        <v>6.1507996517856816</v>
      </c>
    </row>
    <row r="92" spans="1:18">
      <c r="A92" s="759">
        <v>19</v>
      </c>
      <c r="B92" s="751" t="s">
        <v>2349</v>
      </c>
      <c r="C92" s="633">
        <v>308.94489287537886</v>
      </c>
      <c r="D92" s="633" t="s">
        <v>105</v>
      </c>
      <c r="E92" s="633" t="s">
        <v>105</v>
      </c>
      <c r="F92" s="633">
        <v>4.6427899999999999E-3</v>
      </c>
      <c r="G92" s="633">
        <v>9.0136708999999993</v>
      </c>
      <c r="H92" s="633">
        <v>-1.0418878599999999</v>
      </c>
      <c r="I92" s="633">
        <v>-1.4999999999999999E-7</v>
      </c>
      <c r="J92" s="633">
        <v>-1.0195413</v>
      </c>
      <c r="K92" s="633"/>
      <c r="L92" s="633"/>
      <c r="M92" s="633"/>
      <c r="N92" s="633">
        <v>282.43561110537894</v>
      </c>
      <c r="O92" s="633">
        <v>9.0566823400000001</v>
      </c>
      <c r="P92" s="633" t="s">
        <v>105</v>
      </c>
      <c r="Q92" s="633">
        <v>17.452599429999996</v>
      </c>
      <c r="R92" s="746">
        <v>3.4068286153808036</v>
      </c>
    </row>
    <row r="93" spans="1:18">
      <c r="A93" s="759">
        <v>20</v>
      </c>
      <c r="B93" s="751" t="s">
        <v>2350</v>
      </c>
      <c r="C93" s="633">
        <v>145.91894125447672</v>
      </c>
      <c r="D93" s="633" t="s">
        <v>105</v>
      </c>
      <c r="E93" s="633" t="s">
        <v>105</v>
      </c>
      <c r="F93" s="633">
        <v>6.0059537993883056</v>
      </c>
      <c r="G93" s="633">
        <v>1.6627867000000001</v>
      </c>
      <c r="H93" s="633">
        <v>-0.27758428000000013</v>
      </c>
      <c r="I93" s="633">
        <v>-2.3238369999999991E-2</v>
      </c>
      <c r="J93" s="633">
        <v>-0.15598120999999995</v>
      </c>
      <c r="K93" s="633"/>
      <c r="L93" s="633"/>
      <c r="M93" s="633"/>
      <c r="N93" s="633">
        <v>109.22130181552015</v>
      </c>
      <c r="O93" s="633">
        <v>3.102299828228678</v>
      </c>
      <c r="P93" s="633" t="s">
        <v>105</v>
      </c>
      <c r="Q93" s="633">
        <v>33.595339610727748</v>
      </c>
      <c r="R93" s="746">
        <v>7.692752963809105</v>
      </c>
    </row>
    <row r="94" spans="1:18">
      <c r="A94" s="759">
        <v>21</v>
      </c>
      <c r="B94" s="751" t="s">
        <v>2351</v>
      </c>
      <c r="C94" s="633">
        <v>37.913675847784617</v>
      </c>
      <c r="D94" s="633" t="s">
        <v>105</v>
      </c>
      <c r="E94" s="633" t="s">
        <v>105</v>
      </c>
      <c r="F94" s="633" t="s">
        <v>105</v>
      </c>
      <c r="G94" s="633" t="s">
        <v>105</v>
      </c>
      <c r="H94" s="633">
        <v>-0.13155005</v>
      </c>
      <c r="I94" s="633" t="s">
        <v>105</v>
      </c>
      <c r="J94" s="633" t="s">
        <v>105</v>
      </c>
      <c r="K94" s="633"/>
      <c r="L94" s="633"/>
      <c r="M94" s="633"/>
      <c r="N94" s="633">
        <v>37.796284333364895</v>
      </c>
      <c r="O94" s="633" t="s">
        <v>105</v>
      </c>
      <c r="P94" s="633" t="s">
        <v>105</v>
      </c>
      <c r="Q94" s="633">
        <v>0.11739151441971722</v>
      </c>
      <c r="R94" s="746">
        <v>2.3986861820724656</v>
      </c>
    </row>
    <row r="95" spans="1:18">
      <c r="A95" s="759">
        <v>22</v>
      </c>
      <c r="B95" s="751" t="s">
        <v>2352</v>
      </c>
      <c r="C95" s="633">
        <v>366.7368997634693</v>
      </c>
      <c r="D95" s="633" t="s">
        <v>105</v>
      </c>
      <c r="E95" s="633" t="s">
        <v>105</v>
      </c>
      <c r="F95" s="633">
        <v>103.68160456843883</v>
      </c>
      <c r="G95" s="633">
        <v>0.81170018999999993</v>
      </c>
      <c r="H95" s="633">
        <v>-1.0581629800000001</v>
      </c>
      <c r="I95" s="633">
        <v>-0.23228383000000002</v>
      </c>
      <c r="J95" s="633">
        <v>-0.54753087999999994</v>
      </c>
      <c r="K95" s="633"/>
      <c r="L95" s="633"/>
      <c r="M95" s="633"/>
      <c r="N95" s="633">
        <v>312.6455562097679</v>
      </c>
      <c r="O95" s="633">
        <v>7.4480000257485059</v>
      </c>
      <c r="P95" s="633">
        <v>3.1034649607685703</v>
      </c>
      <c r="Q95" s="633">
        <v>43.539878567184296</v>
      </c>
      <c r="R95" s="746">
        <v>3.7925506207448318</v>
      </c>
    </row>
    <row r="96" spans="1:18">
      <c r="A96" s="759">
        <v>23</v>
      </c>
      <c r="B96" s="751" t="s">
        <v>2353</v>
      </c>
      <c r="C96" s="633">
        <v>70.75977341673763</v>
      </c>
      <c r="D96" s="633" t="s">
        <v>105</v>
      </c>
      <c r="E96" s="633" t="s">
        <v>105</v>
      </c>
      <c r="F96" s="633">
        <v>5.7718169151524013</v>
      </c>
      <c r="G96" s="633">
        <v>3.32391478</v>
      </c>
      <c r="H96" s="633">
        <v>-1.247346679999999</v>
      </c>
      <c r="I96" s="633">
        <v>-7.5096449999999981E-2</v>
      </c>
      <c r="J96" s="633">
        <v>-1.0543566499999999</v>
      </c>
      <c r="K96" s="633"/>
      <c r="L96" s="633"/>
      <c r="M96" s="633"/>
      <c r="N96" s="633">
        <v>50.754496349812484</v>
      </c>
      <c r="O96" s="633">
        <v>7.1280961727838017</v>
      </c>
      <c r="P96" s="633">
        <v>2.1543837140945525</v>
      </c>
      <c r="Q96" s="633">
        <v>10.722797180046774</v>
      </c>
      <c r="R96" s="746">
        <v>6.2654374211599162</v>
      </c>
    </row>
    <row r="97" spans="1:18">
      <c r="A97" s="759">
        <v>24</v>
      </c>
      <c r="B97" s="751" t="s">
        <v>2354</v>
      </c>
      <c r="C97" s="633">
        <v>288.67786030630924</v>
      </c>
      <c r="D97" s="633" t="s">
        <v>105</v>
      </c>
      <c r="E97" s="633" t="s">
        <v>105</v>
      </c>
      <c r="F97" s="633">
        <v>3.2721625823615228</v>
      </c>
      <c r="G97" s="633">
        <v>2.4642562200000002</v>
      </c>
      <c r="H97" s="633">
        <v>-1.472636830000001</v>
      </c>
      <c r="I97" s="633">
        <v>-1.136993E-2</v>
      </c>
      <c r="J97" s="633">
        <v>-0.94222544000000008</v>
      </c>
      <c r="K97" s="633"/>
      <c r="L97" s="633"/>
      <c r="M97" s="633"/>
      <c r="N97" s="633">
        <v>142.31296651250631</v>
      </c>
      <c r="O97" s="633">
        <v>5.8507014815533553</v>
      </c>
      <c r="P97" s="633" t="s">
        <v>105</v>
      </c>
      <c r="Q97" s="633">
        <v>140.51419231224943</v>
      </c>
      <c r="R97" s="746">
        <v>10.240607418802123</v>
      </c>
    </row>
    <row r="98" spans="1:18">
      <c r="A98" s="759">
        <v>25</v>
      </c>
      <c r="B98" s="751" t="s">
        <v>2355</v>
      </c>
      <c r="C98" s="633">
        <v>340.20946681133103</v>
      </c>
      <c r="D98" s="633" t="s">
        <v>105</v>
      </c>
      <c r="E98" s="633" t="s">
        <v>105</v>
      </c>
      <c r="F98" s="633">
        <v>52.74197418560302</v>
      </c>
      <c r="G98" s="633">
        <v>16.298095809999996</v>
      </c>
      <c r="H98" s="633">
        <v>-10.926463189999996</v>
      </c>
      <c r="I98" s="633">
        <v>-0.92929689000000049</v>
      </c>
      <c r="J98" s="633">
        <v>-9.5523117000000006</v>
      </c>
      <c r="K98" s="633"/>
      <c r="L98" s="633"/>
      <c r="M98" s="633"/>
      <c r="N98" s="633">
        <v>215.3474126399073</v>
      </c>
      <c r="O98" s="633">
        <v>56.562496390650573</v>
      </c>
      <c r="P98" s="633">
        <v>1.7145195507586655</v>
      </c>
      <c r="Q98" s="633">
        <v>66.585038230014007</v>
      </c>
      <c r="R98" s="746">
        <v>6.9195897926401679</v>
      </c>
    </row>
    <row r="99" spans="1:18">
      <c r="A99" s="759">
        <v>26</v>
      </c>
      <c r="B99" s="751" t="s">
        <v>2356</v>
      </c>
      <c r="C99" s="633">
        <v>125.84105469001264</v>
      </c>
      <c r="D99" s="633" t="s">
        <v>105</v>
      </c>
      <c r="E99" s="633" t="s">
        <v>105</v>
      </c>
      <c r="F99" s="633">
        <v>10.081627192941584</v>
      </c>
      <c r="G99" s="633">
        <v>9.8895901500000019</v>
      </c>
      <c r="H99" s="633">
        <v>-6.3248997049999947</v>
      </c>
      <c r="I99" s="633">
        <v>-0.36320089999999977</v>
      </c>
      <c r="J99" s="633">
        <v>-5.7859787599999999</v>
      </c>
      <c r="K99" s="633"/>
      <c r="L99" s="633"/>
      <c r="M99" s="633"/>
      <c r="N99" s="633">
        <v>94.64088053900285</v>
      </c>
      <c r="O99" s="633">
        <v>1.7494070338442851</v>
      </c>
      <c r="P99" s="633" t="s">
        <v>105</v>
      </c>
      <c r="Q99" s="633">
        <v>29.45076711716553</v>
      </c>
      <c r="R99" s="746">
        <v>6.0439229353301451</v>
      </c>
    </row>
    <row r="100" spans="1:18">
      <c r="A100" s="759">
        <v>27</v>
      </c>
      <c r="B100" s="751" t="s">
        <v>2357</v>
      </c>
      <c r="C100" s="633">
        <v>86.860986417824478</v>
      </c>
      <c r="D100" s="633" t="s">
        <v>105</v>
      </c>
      <c r="E100" s="633" t="s">
        <v>105</v>
      </c>
      <c r="F100" s="633">
        <v>8.64001164099842</v>
      </c>
      <c r="G100" s="633">
        <v>1.3194388800000001</v>
      </c>
      <c r="H100" s="633">
        <v>-0.81224927999999963</v>
      </c>
      <c r="I100" s="633">
        <v>-4.0034349999999996E-2</v>
      </c>
      <c r="J100" s="633">
        <v>-0.61624332000000004</v>
      </c>
      <c r="K100" s="633"/>
      <c r="L100" s="633"/>
      <c r="M100" s="633"/>
      <c r="N100" s="633">
        <v>43.607862320282173</v>
      </c>
      <c r="O100" s="633">
        <v>6.3931266739005626</v>
      </c>
      <c r="P100" s="633" t="s">
        <v>105</v>
      </c>
      <c r="Q100" s="633">
        <v>36.859997423641687</v>
      </c>
      <c r="R100" s="746">
        <v>9.96212484575776</v>
      </c>
    </row>
    <row r="101" spans="1:18">
      <c r="A101" s="759">
        <v>28</v>
      </c>
      <c r="B101" s="751" t="s">
        <v>2358</v>
      </c>
      <c r="C101" s="633">
        <v>744.17582763141206</v>
      </c>
      <c r="D101" s="633" t="s">
        <v>105</v>
      </c>
      <c r="E101" s="633" t="s">
        <v>105</v>
      </c>
      <c r="F101" s="633">
        <v>26.976296383123628</v>
      </c>
      <c r="G101" s="633">
        <v>38.923950479999995</v>
      </c>
      <c r="H101" s="633">
        <v>-17.785442593999992</v>
      </c>
      <c r="I101" s="633">
        <v>-0.57773541000000028</v>
      </c>
      <c r="J101" s="633">
        <v>-16.386507319999996</v>
      </c>
      <c r="K101" s="633"/>
      <c r="L101" s="633"/>
      <c r="M101" s="633"/>
      <c r="N101" s="633">
        <v>465.34566600119399</v>
      </c>
      <c r="O101" s="633">
        <v>24.140054280800932</v>
      </c>
      <c r="P101" s="633">
        <v>0.54688794757993908</v>
      </c>
      <c r="Q101" s="633">
        <v>254.14321940183777</v>
      </c>
      <c r="R101" s="746">
        <v>7.322382320725783</v>
      </c>
    </row>
    <row r="102" spans="1:18">
      <c r="A102" s="759">
        <v>29</v>
      </c>
      <c r="B102" s="751" t="s">
        <v>2359</v>
      </c>
      <c r="C102" s="633">
        <v>49.180294857975611</v>
      </c>
      <c r="D102" s="633" t="s">
        <v>105</v>
      </c>
      <c r="E102" s="633" t="s">
        <v>105</v>
      </c>
      <c r="F102" s="633">
        <v>20.921249661947552</v>
      </c>
      <c r="G102" s="633">
        <v>1.3727021099999999</v>
      </c>
      <c r="H102" s="633">
        <v>-1.5248231799999996</v>
      </c>
      <c r="I102" s="633">
        <v>-0.64139927000000019</v>
      </c>
      <c r="J102" s="633">
        <v>-0.82861293000000003</v>
      </c>
      <c r="K102" s="633"/>
      <c r="L102" s="633"/>
      <c r="M102" s="633"/>
      <c r="N102" s="633">
        <v>19.464582750696721</v>
      </c>
      <c r="O102" s="633">
        <v>9.2179712736186659</v>
      </c>
      <c r="P102" s="633">
        <v>0.16603286548846999</v>
      </c>
      <c r="Q102" s="633">
        <v>20.331707968171756</v>
      </c>
      <c r="R102" s="746">
        <v>10.519689762141374</v>
      </c>
    </row>
    <row r="103" spans="1:18">
      <c r="A103" s="759">
        <v>30</v>
      </c>
      <c r="B103" s="751" t="s">
        <v>2360</v>
      </c>
      <c r="C103" s="633">
        <v>90.73549387847531</v>
      </c>
      <c r="D103" s="633" t="s">
        <v>105</v>
      </c>
      <c r="E103" s="633" t="s">
        <v>105</v>
      </c>
      <c r="F103" s="633">
        <v>1.5168187472079857</v>
      </c>
      <c r="G103" s="633">
        <v>5.9616027799999998</v>
      </c>
      <c r="H103" s="633">
        <v>-3.4588241099999983</v>
      </c>
      <c r="I103" s="633">
        <v>-1.7988510000000003E-2</v>
      </c>
      <c r="J103" s="633">
        <v>-3.0934699499999994</v>
      </c>
      <c r="K103" s="633"/>
      <c r="L103" s="633"/>
      <c r="M103" s="633"/>
      <c r="N103" s="633">
        <v>82.12578341759432</v>
      </c>
      <c r="O103" s="633">
        <v>1.9172853354858121</v>
      </c>
      <c r="P103" s="633">
        <v>0.14099022787374374</v>
      </c>
      <c r="Q103" s="633">
        <v>6.551434897521534</v>
      </c>
      <c r="R103" s="746">
        <v>3.023949889088867</v>
      </c>
    </row>
    <row r="104" spans="1:18">
      <c r="A104" s="759">
        <v>31</v>
      </c>
      <c r="B104" s="751" t="s">
        <v>2361</v>
      </c>
      <c r="C104" s="633">
        <v>41.099827908202755</v>
      </c>
      <c r="D104" s="633" t="s">
        <v>105</v>
      </c>
      <c r="E104" s="633" t="s">
        <v>105</v>
      </c>
      <c r="F104" s="633">
        <v>7.3714746187755376</v>
      </c>
      <c r="G104" s="633">
        <v>5.6575880600000001</v>
      </c>
      <c r="H104" s="633">
        <v>-1.8591696599999987</v>
      </c>
      <c r="I104" s="633">
        <v>-7.0936829999999979E-2</v>
      </c>
      <c r="J104" s="633">
        <v>-1.7166128999999997</v>
      </c>
      <c r="K104" s="633"/>
      <c r="L104" s="633"/>
      <c r="M104" s="633"/>
      <c r="N104" s="633">
        <v>28.435455687063701</v>
      </c>
      <c r="O104" s="633">
        <v>3.3107985963753603</v>
      </c>
      <c r="P104" s="633">
        <v>0.2605192169226026</v>
      </c>
      <c r="Q104" s="633">
        <v>9.0930544078411</v>
      </c>
      <c r="R104" s="746">
        <v>6.9424506649041948</v>
      </c>
    </row>
    <row r="105" spans="1:18">
      <c r="A105" s="759">
        <v>32</v>
      </c>
      <c r="B105" s="751" t="s">
        <v>2362</v>
      </c>
      <c r="C105" s="633">
        <v>55.804798360858989</v>
      </c>
      <c r="D105" s="633" t="s">
        <v>105</v>
      </c>
      <c r="E105" s="633" t="s">
        <v>105</v>
      </c>
      <c r="F105" s="633">
        <v>1.6183245587236397</v>
      </c>
      <c r="G105" s="633">
        <v>1.58880975</v>
      </c>
      <c r="H105" s="633">
        <v>-3.4249473500000001</v>
      </c>
      <c r="I105" s="633">
        <v>-0.37868797999999998</v>
      </c>
      <c r="J105" s="633">
        <v>-2.8099499199999998</v>
      </c>
      <c r="K105" s="633"/>
      <c r="L105" s="633"/>
      <c r="M105" s="633"/>
      <c r="N105" s="633">
        <v>47.379240807357895</v>
      </c>
      <c r="O105" s="633">
        <v>5.7180114414012486</v>
      </c>
      <c r="P105" s="633">
        <v>0.14385498731019528</v>
      </c>
      <c r="Q105" s="633">
        <v>2.5636911247890728</v>
      </c>
      <c r="R105" s="746">
        <v>0.11438514096022975</v>
      </c>
    </row>
    <row r="106" spans="1:18">
      <c r="A106" s="759">
        <v>33</v>
      </c>
      <c r="B106" s="751" t="s">
        <v>2363</v>
      </c>
      <c r="C106" s="633">
        <v>80.994909666921231</v>
      </c>
      <c r="D106" s="633" t="s">
        <v>105</v>
      </c>
      <c r="E106" s="633" t="s">
        <v>105</v>
      </c>
      <c r="F106" s="633">
        <v>10.338400536649083</v>
      </c>
      <c r="G106" s="633">
        <v>5.5051506599999991</v>
      </c>
      <c r="H106" s="633">
        <v>-2.1123160000000007</v>
      </c>
      <c r="I106" s="633">
        <v>-0.10960227999999998</v>
      </c>
      <c r="J106" s="633">
        <v>-1.9437874500000001</v>
      </c>
      <c r="K106" s="633"/>
      <c r="L106" s="633"/>
      <c r="M106" s="633"/>
      <c r="N106" s="633">
        <v>32.560178043949726</v>
      </c>
      <c r="O106" s="633">
        <v>15.991473555468977</v>
      </c>
      <c r="P106" s="633">
        <v>2.3888197413784886</v>
      </c>
      <c r="Q106" s="633">
        <v>30.054438326123989</v>
      </c>
      <c r="R106" s="746">
        <v>10.30323048762266</v>
      </c>
    </row>
    <row r="107" spans="1:18">
      <c r="A107" s="759">
        <v>34</v>
      </c>
      <c r="B107" s="196" t="s">
        <v>2364</v>
      </c>
      <c r="C107" s="633">
        <v>4814.280998012573</v>
      </c>
      <c r="D107" s="633">
        <v>2263.1823267526133</v>
      </c>
      <c r="E107" s="633" t="s">
        <v>105</v>
      </c>
      <c r="F107" s="633">
        <v>934.26003791744665</v>
      </c>
      <c r="G107" s="633">
        <v>7.2698692800000018</v>
      </c>
      <c r="H107" s="633">
        <v>-4.2355556268209948</v>
      </c>
      <c r="I107" s="633">
        <v>-2.1273708507400002</v>
      </c>
      <c r="J107" s="633">
        <v>-0.94535708000000007</v>
      </c>
      <c r="K107" s="633"/>
      <c r="L107" s="633"/>
      <c r="M107" s="633"/>
      <c r="N107" s="633">
        <v>3650.9156661787119</v>
      </c>
      <c r="O107" s="633">
        <v>813.34972337776856</v>
      </c>
      <c r="P107" s="633">
        <v>59.747868400486297</v>
      </c>
      <c r="Q107" s="633">
        <v>290.26774005561367</v>
      </c>
      <c r="R107" s="746">
        <v>4.6058648155681068</v>
      </c>
    </row>
    <row r="108" spans="1:18">
      <c r="A108" s="759">
        <v>35</v>
      </c>
      <c r="B108" s="751" t="s">
        <v>2365</v>
      </c>
      <c r="C108" s="633">
        <v>4612.1709928691344</v>
      </c>
      <c r="D108" s="633">
        <v>2166.7886000249323</v>
      </c>
      <c r="E108" s="633" t="s">
        <v>105</v>
      </c>
      <c r="F108" s="633">
        <v>913.64133250702116</v>
      </c>
      <c r="G108" s="633">
        <v>0.15150791</v>
      </c>
      <c r="H108" s="633">
        <v>-3.1862685968210025</v>
      </c>
      <c r="I108" s="633">
        <v>-2.0233180107400011</v>
      </c>
      <c r="J108" s="633">
        <v>-8.9119160000000003E-2</v>
      </c>
      <c r="K108" s="633"/>
      <c r="L108" s="633"/>
      <c r="M108" s="633"/>
      <c r="N108" s="633">
        <v>3573.5066135381289</v>
      </c>
      <c r="O108" s="633">
        <v>760.56092710927976</v>
      </c>
      <c r="P108" s="633">
        <v>26.882314209344997</v>
      </c>
      <c r="Q108" s="633">
        <v>251.22113801238265</v>
      </c>
      <c r="R108" s="746">
        <v>4.4124938495005752</v>
      </c>
    </row>
    <row r="109" spans="1:18">
      <c r="A109" s="759">
        <v>36</v>
      </c>
      <c r="B109" s="751" t="s">
        <v>2366</v>
      </c>
      <c r="C109" s="633">
        <v>3447.5637123340998</v>
      </c>
      <c r="D109" s="633">
        <v>1483.9657722016345</v>
      </c>
      <c r="E109" s="633" t="s">
        <v>105</v>
      </c>
      <c r="F109" s="633">
        <v>853.90129389511776</v>
      </c>
      <c r="G109" s="633">
        <v>0.15150791</v>
      </c>
      <c r="H109" s="633">
        <v>-2.507510733240002</v>
      </c>
      <c r="I109" s="633">
        <v>-1.7078867807400004</v>
      </c>
      <c r="J109" s="633">
        <v>-8.9119160000000003E-2</v>
      </c>
      <c r="K109" s="633"/>
      <c r="L109" s="633"/>
      <c r="M109" s="633"/>
      <c r="N109" s="633">
        <v>2804.7308461042185</v>
      </c>
      <c r="O109" s="633">
        <v>483.1188230590688</v>
      </c>
      <c r="P109" s="633">
        <v>9.785396033431109</v>
      </c>
      <c r="Q109" s="633">
        <v>149.92864713738351</v>
      </c>
      <c r="R109" s="746">
        <v>4.0695535926077007</v>
      </c>
    </row>
    <row r="110" spans="1:18">
      <c r="A110" s="759">
        <v>37</v>
      </c>
      <c r="B110" s="751" t="s">
        <v>2367</v>
      </c>
      <c r="C110" s="633">
        <v>51.565923830512958</v>
      </c>
      <c r="D110" s="633">
        <v>36.057161736296386</v>
      </c>
      <c r="E110" s="633" t="s">
        <v>105</v>
      </c>
      <c r="F110" s="633">
        <v>9.1866236881787664</v>
      </c>
      <c r="G110" s="633">
        <v>7.1183613700000015</v>
      </c>
      <c r="H110" s="633">
        <v>-0.98854076000000002</v>
      </c>
      <c r="I110" s="633">
        <v>-7.4681999999999998E-2</v>
      </c>
      <c r="J110" s="633">
        <v>-0.8562379200000001</v>
      </c>
      <c r="K110" s="633"/>
      <c r="L110" s="633"/>
      <c r="M110" s="633"/>
      <c r="N110" s="633">
        <v>40.937310188588341</v>
      </c>
      <c r="O110" s="633">
        <v>6.0967551964750779</v>
      </c>
      <c r="P110" s="633">
        <v>1.4183240954495238</v>
      </c>
      <c r="Q110" s="633">
        <v>3.1135343499999997</v>
      </c>
      <c r="R110" s="746">
        <v>3.1742025724701706</v>
      </c>
    </row>
    <row r="111" spans="1:18">
      <c r="A111" s="759">
        <v>38</v>
      </c>
      <c r="B111" s="751" t="s">
        <v>2368</v>
      </c>
      <c r="C111" s="633">
        <v>150.54408131293548</v>
      </c>
      <c r="D111" s="633">
        <v>60.336564991382872</v>
      </c>
      <c r="E111" s="633" t="s">
        <v>105</v>
      </c>
      <c r="F111" s="633">
        <v>11.432081722247245</v>
      </c>
      <c r="G111" s="633" t="s">
        <v>105</v>
      </c>
      <c r="H111" s="633">
        <v>-6.0746269999999991E-2</v>
      </c>
      <c r="I111" s="633">
        <v>-2.9370839999999999E-2</v>
      </c>
      <c r="J111" s="633" t="s">
        <v>105</v>
      </c>
      <c r="K111" s="633"/>
      <c r="L111" s="633"/>
      <c r="M111" s="633"/>
      <c r="N111" s="633">
        <v>36.471742451998487</v>
      </c>
      <c r="O111" s="633">
        <v>46.692041072014035</v>
      </c>
      <c r="P111" s="633">
        <v>31.447230095691772</v>
      </c>
      <c r="Q111" s="633">
        <v>35.933067693231109</v>
      </c>
      <c r="R111" s="746">
        <v>11.011472964609109</v>
      </c>
    </row>
    <row r="112" spans="1:18">
      <c r="A112" s="759">
        <v>39</v>
      </c>
      <c r="B112" s="196" t="s">
        <v>2369</v>
      </c>
      <c r="C112" s="633">
        <v>313.14200114540142</v>
      </c>
      <c r="D112" s="633" t="s">
        <v>105</v>
      </c>
      <c r="E112" s="633" t="s">
        <v>105</v>
      </c>
      <c r="F112" s="633">
        <v>21.511769209557063</v>
      </c>
      <c r="G112" s="633">
        <v>1.8830944199999999</v>
      </c>
      <c r="H112" s="633">
        <v>-0.65554389000000024</v>
      </c>
      <c r="I112" s="633">
        <v>-0.14699587</v>
      </c>
      <c r="J112" s="633">
        <v>-0.35705390999999997</v>
      </c>
      <c r="K112" s="633"/>
      <c r="L112" s="633"/>
      <c r="M112" s="633"/>
      <c r="N112" s="633">
        <v>206.44715384733678</v>
      </c>
      <c r="O112" s="633">
        <v>81.082081587325703</v>
      </c>
      <c r="P112" s="633">
        <v>15.066637243768822</v>
      </c>
      <c r="Q112" s="633">
        <v>10.546128466969789</v>
      </c>
      <c r="R112" s="746">
        <v>4.9822716887234604</v>
      </c>
    </row>
    <row r="113" spans="1:18">
      <c r="A113" s="759">
        <v>40</v>
      </c>
      <c r="B113" s="196" t="s">
        <v>2370</v>
      </c>
      <c r="C113" s="633">
        <v>2542.4974813620483</v>
      </c>
      <c r="D113" s="633" t="s">
        <v>105</v>
      </c>
      <c r="E113" s="633" t="s">
        <v>105</v>
      </c>
      <c r="F113" s="633">
        <v>147.81032619416843</v>
      </c>
      <c r="G113" s="633">
        <v>80.52424821000001</v>
      </c>
      <c r="H113" s="633">
        <v>-33.842818689999973</v>
      </c>
      <c r="I113" s="633">
        <v>-2.5240928000000071</v>
      </c>
      <c r="J113" s="633">
        <v>-24.557259130000009</v>
      </c>
      <c r="K113" s="633"/>
      <c r="L113" s="633"/>
      <c r="M113" s="633"/>
      <c r="N113" s="633">
        <v>1072.3292064824684</v>
      </c>
      <c r="O113" s="633">
        <v>237.61016118763834</v>
      </c>
      <c r="P113" s="633">
        <v>107.54288091419045</v>
      </c>
      <c r="Q113" s="633">
        <v>1125.0152327777475</v>
      </c>
      <c r="R113" s="746">
        <v>12.926926866642956</v>
      </c>
    </row>
    <row r="114" spans="1:18">
      <c r="A114" s="759">
        <v>41</v>
      </c>
      <c r="B114" s="751" t="s">
        <v>2371</v>
      </c>
      <c r="C114" s="633">
        <v>1741.6124859493225</v>
      </c>
      <c r="D114" s="633" t="s">
        <v>105</v>
      </c>
      <c r="E114" s="633" t="s">
        <v>105</v>
      </c>
      <c r="F114" s="633">
        <v>67.822357717100431</v>
      </c>
      <c r="G114" s="633">
        <v>26.97642216000002</v>
      </c>
      <c r="H114" s="633">
        <v>-13.055294740000011</v>
      </c>
      <c r="I114" s="633">
        <v>-0.56629178000000069</v>
      </c>
      <c r="J114" s="633">
        <v>-10.862973140000005</v>
      </c>
      <c r="K114" s="633"/>
      <c r="L114" s="633"/>
      <c r="M114" s="633"/>
      <c r="N114" s="633">
        <v>519.31474378666292</v>
      </c>
      <c r="O114" s="633">
        <v>111.05398997420649</v>
      </c>
      <c r="P114" s="633">
        <v>60.510449353303997</v>
      </c>
      <c r="Q114" s="633">
        <v>1050.7333028351461</v>
      </c>
      <c r="R114" s="746">
        <v>16.318682621282399</v>
      </c>
    </row>
    <row r="115" spans="1:18">
      <c r="A115" s="759">
        <v>42</v>
      </c>
      <c r="B115" s="751" t="s">
        <v>2372</v>
      </c>
      <c r="C115" s="633">
        <v>267.06638480372936</v>
      </c>
      <c r="D115" s="633" t="s">
        <v>105</v>
      </c>
      <c r="E115" s="633" t="s">
        <v>105</v>
      </c>
      <c r="F115" s="633">
        <v>19.19995582265059</v>
      </c>
      <c r="G115" s="633">
        <v>25.195244010000003</v>
      </c>
      <c r="H115" s="633">
        <v>-11.913656260000012</v>
      </c>
      <c r="I115" s="633">
        <v>-0.81632076999999958</v>
      </c>
      <c r="J115" s="633">
        <v>-6.3199923399999989</v>
      </c>
      <c r="K115" s="633"/>
      <c r="L115" s="633"/>
      <c r="M115" s="633"/>
      <c r="N115" s="633">
        <v>174.7878747956326</v>
      </c>
      <c r="O115" s="633">
        <v>23.305997827277782</v>
      </c>
      <c r="P115" s="633">
        <v>37.646365865484682</v>
      </c>
      <c r="Q115" s="633">
        <v>31.326146315334043</v>
      </c>
      <c r="R115" s="746">
        <v>6.1220213843960529</v>
      </c>
    </row>
    <row r="116" spans="1:18">
      <c r="A116" s="759">
        <v>43</v>
      </c>
      <c r="B116" s="751" t="s">
        <v>2373</v>
      </c>
      <c r="C116" s="633">
        <v>533.81861060899269</v>
      </c>
      <c r="D116" s="633" t="s">
        <v>105</v>
      </c>
      <c r="E116" s="633" t="s">
        <v>105</v>
      </c>
      <c r="F116" s="633">
        <v>60.788012654417763</v>
      </c>
      <c r="G116" s="633">
        <v>28.352582039999994</v>
      </c>
      <c r="H116" s="633">
        <v>-8.8738676899999778</v>
      </c>
      <c r="I116" s="633">
        <v>-1.1414802500000021</v>
      </c>
      <c r="J116" s="633">
        <v>-7.3742936500000011</v>
      </c>
      <c r="K116" s="633"/>
      <c r="L116" s="633"/>
      <c r="M116" s="633"/>
      <c r="N116" s="633">
        <v>378.22658790017033</v>
      </c>
      <c r="O116" s="633">
        <v>103.25017338615424</v>
      </c>
      <c r="P116" s="633">
        <v>9.3860656954018342</v>
      </c>
      <c r="Q116" s="633">
        <v>42.955783627269149</v>
      </c>
      <c r="R116" s="746">
        <v>5.2596200104435145</v>
      </c>
    </row>
    <row r="117" spans="1:18">
      <c r="A117" s="759">
        <v>44</v>
      </c>
      <c r="B117" s="196" t="s">
        <v>2374</v>
      </c>
      <c r="C117" s="633">
        <v>4002.9320422430319</v>
      </c>
      <c r="D117" s="633" t="s">
        <v>105</v>
      </c>
      <c r="E117" s="633" t="s">
        <v>105</v>
      </c>
      <c r="F117" s="633">
        <v>371.84522182774259</v>
      </c>
      <c r="G117" s="633">
        <v>76.53912742</v>
      </c>
      <c r="H117" s="633">
        <v>-31.993959892559467</v>
      </c>
      <c r="I117" s="633">
        <v>-7.3525682899999971</v>
      </c>
      <c r="J117" s="633">
        <v>-18.318912759999975</v>
      </c>
      <c r="K117" s="633"/>
      <c r="L117" s="633"/>
      <c r="M117" s="633"/>
      <c r="N117" s="633">
        <v>2505.4456669254319</v>
      </c>
      <c r="O117" s="633">
        <v>406.5487751617685</v>
      </c>
      <c r="P117" s="633">
        <v>27.240260201613911</v>
      </c>
      <c r="Q117" s="633">
        <v>1063.697339954264</v>
      </c>
      <c r="R117" s="746">
        <v>7.5890214961814975</v>
      </c>
    </row>
    <row r="118" spans="1:18">
      <c r="A118" s="759">
        <v>45</v>
      </c>
      <c r="B118" s="196" t="s">
        <v>2375</v>
      </c>
      <c r="C118" s="633">
        <v>1760.7994390766671</v>
      </c>
      <c r="D118" s="633">
        <v>13.903788982000618</v>
      </c>
      <c r="E118" s="633" t="s">
        <v>105</v>
      </c>
      <c r="F118" s="633">
        <v>84.022554111062661</v>
      </c>
      <c r="G118" s="633">
        <v>82.825390479999839</v>
      </c>
      <c r="H118" s="633">
        <v>-35.787215966299804</v>
      </c>
      <c r="I118" s="633">
        <v>-2.2812679663000042</v>
      </c>
      <c r="J118" s="633">
        <v>-32.160287179999997</v>
      </c>
      <c r="K118" s="633"/>
      <c r="L118" s="633"/>
      <c r="M118" s="633"/>
      <c r="N118" s="633">
        <v>1292.8487969696839</v>
      </c>
      <c r="O118" s="633">
        <v>332.14892499767166</v>
      </c>
      <c r="P118" s="633">
        <v>56.014401479991122</v>
      </c>
      <c r="Q118" s="633">
        <v>79.787315629345272</v>
      </c>
      <c r="R118" s="746">
        <v>4.7023319777375177</v>
      </c>
    </row>
    <row r="119" spans="1:18">
      <c r="A119" s="759">
        <v>46</v>
      </c>
      <c r="B119" s="751" t="s">
        <v>2376</v>
      </c>
      <c r="C119" s="633">
        <v>1139.0300548518267</v>
      </c>
      <c r="D119" s="633">
        <v>13.90378898200062</v>
      </c>
      <c r="E119" s="633" t="s">
        <v>105</v>
      </c>
      <c r="F119" s="633">
        <v>58.393901899221433</v>
      </c>
      <c r="G119" s="633">
        <v>27.985328320000015</v>
      </c>
      <c r="H119" s="633">
        <v>-11.160167499999957</v>
      </c>
      <c r="I119" s="633">
        <v>-1.8114386100000028</v>
      </c>
      <c r="J119" s="633">
        <v>-8.4732525300000141</v>
      </c>
      <c r="K119" s="633"/>
      <c r="L119" s="633"/>
      <c r="M119" s="633"/>
      <c r="N119" s="633">
        <v>880.59862424284427</v>
      </c>
      <c r="O119" s="633">
        <v>192.2485276941627</v>
      </c>
      <c r="P119" s="633">
        <v>32.483607416116783</v>
      </c>
      <c r="Q119" s="633">
        <v>33.699295498700913</v>
      </c>
      <c r="R119" s="746">
        <v>4.4423316365976628</v>
      </c>
    </row>
    <row r="120" spans="1:18">
      <c r="A120" s="759">
        <v>47</v>
      </c>
      <c r="B120" s="751" t="s">
        <v>2377</v>
      </c>
      <c r="C120" s="633">
        <v>120.70078599368827</v>
      </c>
      <c r="D120" s="633" t="s">
        <v>105</v>
      </c>
      <c r="E120" s="633" t="s">
        <v>105</v>
      </c>
      <c r="F120" s="633">
        <v>1.9596548477523696</v>
      </c>
      <c r="G120" s="633">
        <v>0.68191362</v>
      </c>
      <c r="H120" s="633">
        <v>-0.4018998299999999</v>
      </c>
      <c r="I120" s="633">
        <v>-2.0557579999999995E-2</v>
      </c>
      <c r="J120" s="633">
        <v>-0.19139635999999999</v>
      </c>
      <c r="K120" s="633"/>
      <c r="L120" s="633"/>
      <c r="M120" s="633"/>
      <c r="N120" s="633">
        <v>116.64790067697444</v>
      </c>
      <c r="O120" s="633">
        <v>2.2470620276447719</v>
      </c>
      <c r="P120" s="633" t="s">
        <v>105</v>
      </c>
      <c r="Q120" s="633">
        <v>1.8058232890690786</v>
      </c>
      <c r="R120" s="746">
        <v>2.3606608373532909</v>
      </c>
    </row>
    <row r="121" spans="1:18">
      <c r="A121" s="759">
        <v>48</v>
      </c>
      <c r="B121" s="751" t="s">
        <v>2378</v>
      </c>
      <c r="C121" s="633">
        <v>6.3326577242520292</v>
      </c>
      <c r="D121" s="633" t="s">
        <v>105</v>
      </c>
      <c r="E121" s="633" t="s">
        <v>105</v>
      </c>
      <c r="F121" s="633">
        <v>5.6873342704483552</v>
      </c>
      <c r="G121" s="633" t="s">
        <v>105</v>
      </c>
      <c r="H121" s="633">
        <v>-0.30320563629999991</v>
      </c>
      <c r="I121" s="633">
        <v>-0.30307778629999987</v>
      </c>
      <c r="J121" s="633" t="s">
        <v>105</v>
      </c>
      <c r="K121" s="633"/>
      <c r="L121" s="633"/>
      <c r="M121" s="633"/>
      <c r="N121" s="633">
        <v>5.9534302090258553</v>
      </c>
      <c r="O121" s="633">
        <v>0.37563585565151508</v>
      </c>
      <c r="P121" s="633" t="s">
        <v>105</v>
      </c>
      <c r="Q121" s="633">
        <v>3.5916595746591342E-3</v>
      </c>
      <c r="R121" s="746">
        <v>2.5706348492590871</v>
      </c>
    </row>
    <row r="122" spans="1:18">
      <c r="A122" s="759">
        <v>49</v>
      </c>
      <c r="B122" s="751" t="s">
        <v>2379</v>
      </c>
      <c r="C122" s="633">
        <v>442.94251480710346</v>
      </c>
      <c r="D122" s="633" t="s">
        <v>105</v>
      </c>
      <c r="E122" s="633" t="s">
        <v>105</v>
      </c>
      <c r="F122" s="633">
        <v>17.298671712512611</v>
      </c>
      <c r="G122" s="633">
        <v>54.076647870000002</v>
      </c>
      <c r="H122" s="633">
        <v>-23.880825749999921</v>
      </c>
      <c r="I122" s="633">
        <v>-0.13565911999999999</v>
      </c>
      <c r="J122" s="633">
        <v>-23.48249848</v>
      </c>
      <c r="K122" s="633"/>
      <c r="L122" s="633"/>
      <c r="M122" s="633"/>
      <c r="N122" s="633">
        <v>253.12597500847971</v>
      </c>
      <c r="O122" s="633">
        <v>123.11752899142328</v>
      </c>
      <c r="P122" s="633">
        <v>23.167672571804832</v>
      </c>
      <c r="Q122" s="633">
        <v>43.531338235395204</v>
      </c>
      <c r="R122" s="746">
        <v>6.2230667335778884</v>
      </c>
    </row>
    <row r="123" spans="1:18">
      <c r="A123" s="759">
        <v>50</v>
      </c>
      <c r="B123" s="751" t="s">
        <v>2380</v>
      </c>
      <c r="C123" s="633">
        <v>51.793425699823153</v>
      </c>
      <c r="D123" s="633" t="s">
        <v>105</v>
      </c>
      <c r="E123" s="633" t="s">
        <v>105</v>
      </c>
      <c r="F123" s="633">
        <v>0.6829913811279329</v>
      </c>
      <c r="G123" s="633">
        <v>8.1500669999999997E-2</v>
      </c>
      <c r="H123" s="633">
        <v>-4.1117249999999911E-2</v>
      </c>
      <c r="I123" s="633">
        <v>-1.0534870000000003E-2</v>
      </c>
      <c r="J123" s="633">
        <v>-1.3139809999999998E-2</v>
      </c>
      <c r="K123" s="633"/>
      <c r="L123" s="633"/>
      <c r="M123" s="633"/>
      <c r="N123" s="633">
        <v>36.522866832358226</v>
      </c>
      <c r="O123" s="633">
        <v>14.160170428790051</v>
      </c>
      <c r="P123" s="633">
        <v>0.36312149206951655</v>
      </c>
      <c r="Q123" s="633">
        <v>0.74726694660533033</v>
      </c>
      <c r="R123" s="746">
        <v>3.1114020715219519</v>
      </c>
    </row>
    <row r="124" spans="1:18">
      <c r="A124" s="759">
        <v>51</v>
      </c>
      <c r="B124" s="196" t="s">
        <v>2381</v>
      </c>
      <c r="C124" s="633">
        <v>294.71133592981744</v>
      </c>
      <c r="D124" s="633" t="s">
        <v>105</v>
      </c>
      <c r="E124" s="633" t="s">
        <v>105</v>
      </c>
      <c r="F124" s="633">
        <v>77.696648070352438</v>
      </c>
      <c r="G124" s="633">
        <v>29.592282259999998</v>
      </c>
      <c r="H124" s="633">
        <v>-6.6708086799999959</v>
      </c>
      <c r="I124" s="633">
        <v>-0.67525115000000002</v>
      </c>
      <c r="J124" s="633">
        <v>-5.7074708300000019</v>
      </c>
      <c r="K124" s="633"/>
      <c r="L124" s="633"/>
      <c r="M124" s="633"/>
      <c r="N124" s="633">
        <v>179.49933834814752</v>
      </c>
      <c r="O124" s="633">
        <v>86.610262732882461</v>
      </c>
      <c r="P124" s="633">
        <v>14.557234226950925</v>
      </c>
      <c r="Q124" s="633">
        <v>14.044500621836416</v>
      </c>
      <c r="R124" s="746">
        <v>5.5237594531742289</v>
      </c>
    </row>
    <row r="125" spans="1:18">
      <c r="A125" s="759">
        <v>52</v>
      </c>
      <c r="B125" s="196" t="s">
        <v>2382</v>
      </c>
      <c r="C125" s="633">
        <v>15042.08937090267</v>
      </c>
      <c r="D125" s="633" t="s">
        <v>105</v>
      </c>
      <c r="E125" s="633" t="s">
        <v>105</v>
      </c>
      <c r="F125" s="633">
        <v>989.28425001008407</v>
      </c>
      <c r="G125" s="633">
        <v>211.06448490999998</v>
      </c>
      <c r="H125" s="633">
        <v>-65.715927419482938</v>
      </c>
      <c r="I125" s="633">
        <v>-3.5452753468499991</v>
      </c>
      <c r="J125" s="633">
        <v>-56.940375069999995</v>
      </c>
      <c r="K125" s="633"/>
      <c r="L125" s="633"/>
      <c r="M125" s="633"/>
      <c r="N125" s="633">
        <v>4989.0806027300505</v>
      </c>
      <c r="O125" s="633">
        <v>2181.4916376982233</v>
      </c>
      <c r="P125" s="633">
        <v>3866.4780996072677</v>
      </c>
      <c r="Q125" s="633">
        <v>4005.039030867059</v>
      </c>
      <c r="R125" s="746">
        <v>12.267217056598335</v>
      </c>
    </row>
    <row r="126" spans="1:18">
      <c r="A126" s="760">
        <v>53</v>
      </c>
      <c r="B126" s="363" t="s">
        <v>2383</v>
      </c>
      <c r="C126" s="634">
        <v>5460.2929110488194</v>
      </c>
      <c r="D126" s="634" t="s">
        <v>105</v>
      </c>
      <c r="E126" s="634" t="s">
        <v>105</v>
      </c>
      <c r="F126" s="634">
        <v>348.67635805644102</v>
      </c>
      <c r="G126" s="634">
        <v>92.851891820005704</v>
      </c>
      <c r="H126" s="634">
        <v>-60.123094148013173</v>
      </c>
      <c r="I126" s="634">
        <v>-12.481950560000001</v>
      </c>
      <c r="J126" s="634">
        <v>-39.537835299999976</v>
      </c>
      <c r="K126" s="634"/>
      <c r="L126" s="634"/>
      <c r="M126" s="634"/>
      <c r="N126" s="634">
        <v>4166.5902087099203</v>
      </c>
      <c r="O126" s="634">
        <v>725.56270425378329</v>
      </c>
      <c r="P126" s="634">
        <v>93.808426808433154</v>
      </c>
      <c r="Q126" s="634">
        <v>474.33157127671365</v>
      </c>
      <c r="R126" s="744">
        <v>4.7932686500004698</v>
      </c>
    </row>
    <row r="127" spans="1:18">
      <c r="A127" s="759">
        <v>54</v>
      </c>
      <c r="B127" s="196" t="s">
        <v>2384</v>
      </c>
      <c r="C127" s="633">
        <v>1825.3261791289874</v>
      </c>
      <c r="D127" s="633" t="s">
        <v>105</v>
      </c>
      <c r="E127" s="633" t="s">
        <v>105</v>
      </c>
      <c r="F127" s="633">
        <v>17.168561107236268</v>
      </c>
      <c r="G127" s="633">
        <v>6.2274794700000005</v>
      </c>
      <c r="H127" s="633">
        <v>-2.7058648911956507</v>
      </c>
      <c r="I127" s="633">
        <v>-0.58432571999999994</v>
      </c>
      <c r="J127" s="633">
        <v>-0.63120150000000008</v>
      </c>
      <c r="K127" s="633"/>
      <c r="L127" s="633"/>
      <c r="M127" s="633"/>
      <c r="N127" s="633">
        <v>1547.8746887361399</v>
      </c>
      <c r="O127" s="633">
        <v>240.32174569216053</v>
      </c>
      <c r="P127" s="633">
        <v>5.2036197608611969</v>
      </c>
      <c r="Q127" s="633">
        <v>31.926124939828352</v>
      </c>
      <c r="R127" s="746">
        <v>3.4722778234903848</v>
      </c>
    </row>
    <row r="128" spans="1:18">
      <c r="A128" s="759">
        <v>55</v>
      </c>
      <c r="B128" s="196" t="s">
        <v>2385</v>
      </c>
      <c r="C128" s="633">
        <v>3634.9667319198797</v>
      </c>
      <c r="D128" s="633" t="s">
        <v>105</v>
      </c>
      <c r="E128" s="633" t="s">
        <v>105</v>
      </c>
      <c r="F128" s="633">
        <v>331.50779694920402</v>
      </c>
      <c r="G128" s="633">
        <v>86.624412350005684</v>
      </c>
      <c r="H128" s="633">
        <v>-57.417229256817507</v>
      </c>
      <c r="I128" s="633">
        <v>-11.897624840000001</v>
      </c>
      <c r="J128" s="633">
        <v>-38.906633800000002</v>
      </c>
      <c r="K128" s="633"/>
      <c r="L128" s="633"/>
      <c r="M128" s="633"/>
      <c r="N128" s="633">
        <v>2618.7155199737699</v>
      </c>
      <c r="O128" s="633">
        <v>485.24095856162535</v>
      </c>
      <c r="P128" s="633">
        <v>88.604807047571938</v>
      </c>
      <c r="Q128" s="633">
        <v>442.40544633688535</v>
      </c>
      <c r="R128" s="746">
        <v>5.4247948447343184</v>
      </c>
    </row>
    <row r="129" spans="1:18">
      <c r="A129" s="366">
        <v>56</v>
      </c>
      <c r="B129" s="364" t="s">
        <v>281</v>
      </c>
      <c r="C129" s="754">
        <v>40312.280988071907</v>
      </c>
      <c r="D129" s="754">
        <v>2338.2486008796277</v>
      </c>
      <c r="E129" s="754" t="s">
        <v>105</v>
      </c>
      <c r="F129" s="754">
        <v>3858.2036636186999</v>
      </c>
      <c r="G129" s="754">
        <v>849.83245510000165</v>
      </c>
      <c r="H129" s="754">
        <v>-369.46724341486873</v>
      </c>
      <c r="I129" s="754">
        <v>-41.125504763213904</v>
      </c>
      <c r="J129" s="754">
        <v>-292.37139736000034</v>
      </c>
      <c r="K129" s="754"/>
      <c r="L129" s="754"/>
      <c r="M129" s="754"/>
      <c r="N129" s="754">
        <v>21800.383890253499</v>
      </c>
      <c r="O129" s="754">
        <v>5475.5752886438822</v>
      </c>
      <c r="P129" s="754">
        <v>4549.3884056272091</v>
      </c>
      <c r="Q129" s="754">
        <v>8486.9334035486081</v>
      </c>
      <c r="R129" s="755">
        <v>7.7516081274530162</v>
      </c>
    </row>
    <row r="130" spans="1:18">
      <c r="A130" s="139"/>
      <c r="B130" s="733"/>
      <c r="C130" s="733"/>
      <c r="D130" s="733"/>
      <c r="E130" s="733"/>
      <c r="F130" s="733"/>
      <c r="G130" s="733"/>
      <c r="H130" s="733"/>
      <c r="I130" s="733"/>
      <c r="J130" s="733"/>
      <c r="K130" s="733"/>
      <c r="L130" s="733"/>
      <c r="M130" s="733"/>
      <c r="N130" s="733"/>
      <c r="O130" s="733"/>
      <c r="P130" s="733"/>
      <c r="Q130" s="733"/>
      <c r="R130" s="733"/>
    </row>
  </sheetData>
  <mergeCells count="23">
    <mergeCell ref="O5:O6"/>
    <mergeCell ref="P5:P6"/>
    <mergeCell ref="Q5:Q6"/>
    <mergeCell ref="R5:R6"/>
    <mergeCell ref="C5:G5"/>
    <mergeCell ref="H5:J5"/>
    <mergeCell ref="K5:L5"/>
    <mergeCell ref="M5:M6"/>
    <mergeCell ref="N5:N6"/>
    <mergeCell ref="O72:O73"/>
    <mergeCell ref="P72:P73"/>
    <mergeCell ref="Q72:Q73"/>
    <mergeCell ref="R72:R73"/>
    <mergeCell ref="A63:H63"/>
    <mergeCell ref="A66:R66"/>
    <mergeCell ref="A67:R67"/>
    <mergeCell ref="A69:R69"/>
    <mergeCell ref="A70:L70"/>
    <mergeCell ref="C72:G72"/>
    <mergeCell ref="H72:J72"/>
    <mergeCell ref="K72:L72"/>
    <mergeCell ref="M72:M73"/>
    <mergeCell ref="N72:N73"/>
  </mergeCells>
  <conditionalFormatting sqref="C7:E62">
    <cfRule type="expression" dxfId="26" priority="18">
      <formula>#REF!=1</formula>
    </cfRule>
  </conditionalFormatting>
  <pageMargins left="0.70866141732283472" right="0.70866141732283472" top="0.74803149606299213" bottom="0.74803149606299213" header="0.31496062992125984" footer="0.31496062992125984"/>
  <pageSetup paperSize="9" scale="56" fitToHeight="0" orientation="landscape" r:id="rId1"/>
  <rowBreaks count="1" manualBreakCount="1">
    <brk id="70" max="17"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77A4-7EC7-4DAB-A75A-E1747C792DDE}">
  <sheetPr>
    <pageSetUpPr fitToPage="1"/>
  </sheetPr>
  <dimension ref="A1:R35"/>
  <sheetViews>
    <sheetView showGridLines="0" zoomScaleNormal="100" workbookViewId="0">
      <selection activeCell="S1" sqref="S1"/>
    </sheetView>
  </sheetViews>
  <sheetFormatPr defaultColWidth="8.58203125" defaultRowHeight="14.5"/>
  <cols>
    <col min="1" max="1" width="2.33203125" style="267" customWidth="1"/>
    <col min="2" max="2" width="65.33203125" style="267" customWidth="1"/>
    <col min="3" max="16" width="6.83203125" style="267" customWidth="1"/>
    <col min="17" max="17" width="8.58203125" style="267"/>
    <col min="18" max="18" width="15.08203125" style="267" customWidth="1"/>
    <col min="19" max="16384" width="8.58203125" style="267"/>
  </cols>
  <sheetData>
    <row r="1" spans="1:18" ht="18.5">
      <c r="A1" s="306" t="s">
        <v>2390</v>
      </c>
      <c r="B1" s="3"/>
      <c r="C1"/>
      <c r="D1"/>
      <c r="E1"/>
      <c r="F1"/>
      <c r="G1"/>
      <c r="H1"/>
      <c r="I1"/>
      <c r="J1"/>
      <c r="K1"/>
      <c r="L1"/>
      <c r="M1"/>
      <c r="N1"/>
      <c r="O1"/>
      <c r="P1"/>
      <c r="Q1"/>
      <c r="R1"/>
    </row>
    <row r="2" spans="1:18" ht="18.5">
      <c r="A2" s="3"/>
      <c r="B2" s="3"/>
      <c r="C2"/>
      <c r="D2"/>
      <c r="E2"/>
      <c r="F2"/>
      <c r="G2"/>
      <c r="H2"/>
      <c r="I2"/>
      <c r="J2"/>
      <c r="K2"/>
      <c r="L2"/>
      <c r="M2"/>
      <c r="N2"/>
      <c r="O2"/>
      <c r="P2"/>
      <c r="Q2"/>
      <c r="R2"/>
    </row>
    <row r="3" spans="1:18">
      <c r="A3"/>
      <c r="B3"/>
      <c r="C3"/>
      <c r="D3"/>
      <c r="E3"/>
      <c r="F3"/>
      <c r="G3"/>
      <c r="H3"/>
      <c r="I3"/>
      <c r="J3"/>
      <c r="K3"/>
      <c r="L3"/>
      <c r="M3"/>
      <c r="N3"/>
      <c r="O3"/>
      <c r="P3"/>
      <c r="Q3"/>
      <c r="R3"/>
    </row>
    <row r="4" spans="1:18">
      <c r="A4" s="709"/>
      <c r="B4" s="82" t="s">
        <v>2045</v>
      </c>
      <c r="C4" s="86" t="s">
        <v>116</v>
      </c>
      <c r="D4" s="86" t="s">
        <v>117</v>
      </c>
      <c r="E4" s="86" t="s">
        <v>118</v>
      </c>
      <c r="F4" s="86" t="s">
        <v>167</v>
      </c>
      <c r="G4" s="86" t="s">
        <v>168</v>
      </c>
      <c r="H4" s="86" t="s">
        <v>245</v>
      </c>
      <c r="I4" s="86" t="s">
        <v>246</v>
      </c>
      <c r="J4" s="86" t="s">
        <v>247</v>
      </c>
      <c r="K4" s="86" t="s">
        <v>248</v>
      </c>
      <c r="L4" s="86" t="s">
        <v>249</v>
      </c>
      <c r="M4" s="86" t="s">
        <v>250</v>
      </c>
      <c r="N4" s="86" t="s">
        <v>251</v>
      </c>
      <c r="O4" s="86" t="s">
        <v>252</v>
      </c>
      <c r="P4" s="86" t="s">
        <v>261</v>
      </c>
      <c r="Q4" s="86" t="s">
        <v>262</v>
      </c>
      <c r="R4" s="86" t="s">
        <v>263</v>
      </c>
    </row>
    <row r="5" spans="1:18">
      <c r="A5" s="709"/>
      <c r="B5" s="762"/>
      <c r="C5" s="1263" t="s">
        <v>2391</v>
      </c>
      <c r="D5" s="1263"/>
      <c r="E5" s="1263"/>
      <c r="F5" s="1263"/>
      <c r="G5" s="1263"/>
      <c r="H5" s="1263"/>
      <c r="I5" s="1263"/>
      <c r="J5" s="1263"/>
      <c r="K5" s="1263"/>
      <c r="L5" s="1263"/>
      <c r="M5" s="1263"/>
      <c r="N5" s="1263"/>
      <c r="O5" s="1263"/>
      <c r="P5" s="1263"/>
      <c r="Q5" s="1263"/>
      <c r="R5" s="1249"/>
    </row>
    <row r="6" spans="1:18" ht="27.75" customHeight="1">
      <c r="A6" s="709"/>
      <c r="B6" s="763"/>
      <c r="C6" s="764"/>
      <c r="D6" s="1254" t="s">
        <v>2392</v>
      </c>
      <c r="E6" s="1255"/>
      <c r="F6" s="1255"/>
      <c r="G6" s="1255"/>
      <c r="H6" s="1255"/>
      <c r="I6" s="1255"/>
      <c r="J6" s="1254" t="s">
        <v>2393</v>
      </c>
      <c r="K6" s="1255"/>
      <c r="L6" s="1255"/>
      <c r="M6" s="1255"/>
      <c r="N6" s="1255"/>
      <c r="O6" s="1255"/>
      <c r="P6" s="1256"/>
      <c r="Q6" s="1248" t="s">
        <v>2394</v>
      </c>
      <c r="R6" s="1249"/>
    </row>
    <row r="7" spans="1:18" ht="60.75" customHeight="1">
      <c r="A7" s="80"/>
      <c r="B7" s="765" t="s">
        <v>2395</v>
      </c>
      <c r="C7" s="766"/>
      <c r="D7" s="703" t="s">
        <v>2396</v>
      </c>
      <c r="E7" s="703" t="s">
        <v>2397</v>
      </c>
      <c r="F7" s="703" t="s">
        <v>2398</v>
      </c>
      <c r="G7" s="703" t="s">
        <v>2399</v>
      </c>
      <c r="H7" s="703" t="s">
        <v>2400</v>
      </c>
      <c r="I7" s="703" t="s">
        <v>2401</v>
      </c>
      <c r="J7" s="706" t="s">
        <v>2402</v>
      </c>
      <c r="K7" s="706" t="s">
        <v>2403</v>
      </c>
      <c r="L7" s="706" t="s">
        <v>2404</v>
      </c>
      <c r="M7" s="706" t="s">
        <v>2405</v>
      </c>
      <c r="N7" s="706" t="s">
        <v>2406</v>
      </c>
      <c r="O7" s="706" t="s">
        <v>2407</v>
      </c>
      <c r="P7" s="706" t="s">
        <v>2408</v>
      </c>
      <c r="Q7" s="765"/>
      <c r="R7" s="711" t="s">
        <v>2409</v>
      </c>
    </row>
    <row r="8" spans="1:18">
      <c r="A8" s="715">
        <v>1</v>
      </c>
      <c r="B8" s="767" t="s">
        <v>2410</v>
      </c>
      <c r="C8" s="634">
        <v>53020.041480029999</v>
      </c>
      <c r="D8" s="634">
        <v>4199.89207068</v>
      </c>
      <c r="E8" s="634">
        <v>12348.077374389999</v>
      </c>
      <c r="F8" s="634">
        <v>18412.606968700002</v>
      </c>
      <c r="G8" s="634">
        <v>2825.2501736500003</v>
      </c>
      <c r="H8" s="634">
        <v>93.817864939999993</v>
      </c>
      <c r="I8" s="634">
        <v>17.907568670000003</v>
      </c>
      <c r="J8" s="634">
        <v>1103.1862294699999</v>
      </c>
      <c r="K8" s="634">
        <v>5592.7234342199999</v>
      </c>
      <c r="L8" s="634">
        <v>2077.4461134600001</v>
      </c>
      <c r="M8" s="634">
        <v>3460.6871890700004</v>
      </c>
      <c r="N8" s="634">
        <v>2161.5484766300001</v>
      </c>
      <c r="O8" s="634">
        <v>373.69376531</v>
      </c>
      <c r="P8" s="634">
        <v>95.128139450000006</v>
      </c>
      <c r="Q8" s="634">
        <v>38155.628132410005</v>
      </c>
      <c r="R8" s="852">
        <v>0.60475999999999996</v>
      </c>
    </row>
    <row r="9" spans="1:18">
      <c r="A9" s="365">
        <v>2</v>
      </c>
      <c r="B9" s="768" t="s">
        <v>2411</v>
      </c>
      <c r="C9" s="633">
        <v>8511.0892924500004</v>
      </c>
      <c r="D9" s="633">
        <v>156.82432623</v>
      </c>
      <c r="E9" s="633">
        <v>500.16216729000001</v>
      </c>
      <c r="F9" s="633">
        <v>265.48222005000002</v>
      </c>
      <c r="G9" s="633">
        <v>76.601523189999995</v>
      </c>
      <c r="H9" s="633">
        <v>6.6572966999999998</v>
      </c>
      <c r="I9" s="633">
        <v>2.5891090999999999</v>
      </c>
      <c r="J9" s="633">
        <v>61.810474219999996</v>
      </c>
      <c r="K9" s="633">
        <v>453.99782489</v>
      </c>
      <c r="L9" s="633">
        <v>163.17010248</v>
      </c>
      <c r="M9" s="633">
        <v>84.745721040000006</v>
      </c>
      <c r="N9" s="633">
        <v>59.671956530000003</v>
      </c>
      <c r="O9" s="633">
        <v>41.844187470000001</v>
      </c>
      <c r="P9" s="633">
        <v>27.198154260000003</v>
      </c>
      <c r="Q9" s="633">
        <v>7618.6508715600003</v>
      </c>
      <c r="R9" s="429">
        <v>1.5890000000000001E-2</v>
      </c>
    </row>
    <row r="10" spans="1:18">
      <c r="A10" s="365">
        <v>3</v>
      </c>
      <c r="B10" s="768" t="s">
        <v>2412</v>
      </c>
      <c r="C10" s="694">
        <v>44508.952187579998</v>
      </c>
      <c r="D10" s="694">
        <v>4043.0677444499997</v>
      </c>
      <c r="E10" s="694">
        <v>11847.915207100001</v>
      </c>
      <c r="F10" s="694">
        <v>18147.124748650003</v>
      </c>
      <c r="G10" s="633">
        <v>2748.6486504699997</v>
      </c>
      <c r="H10" s="633">
        <v>87.16056823000001</v>
      </c>
      <c r="I10" s="633">
        <v>15.31845957</v>
      </c>
      <c r="J10" s="633">
        <v>1041.3757552500001</v>
      </c>
      <c r="K10" s="633">
        <v>5138.7256093300002</v>
      </c>
      <c r="L10" s="633">
        <v>1914.2760109799999</v>
      </c>
      <c r="M10" s="633">
        <v>3375.9414680300001</v>
      </c>
      <c r="N10" s="633">
        <v>2101.8765201000001</v>
      </c>
      <c r="O10" s="633">
        <v>331.84957783999999</v>
      </c>
      <c r="P10" s="633">
        <v>67.929985189999996</v>
      </c>
      <c r="Q10" s="633">
        <v>30536.977260849999</v>
      </c>
      <c r="R10" s="429">
        <v>0.75167700000000004</v>
      </c>
    </row>
    <row r="11" spans="1:18">
      <c r="A11" s="365">
        <v>4</v>
      </c>
      <c r="B11" s="768" t="s">
        <v>2413</v>
      </c>
      <c r="C11" s="694">
        <v>0.46424875999999998</v>
      </c>
      <c r="D11" s="694"/>
      <c r="E11" s="694"/>
      <c r="F11" s="694"/>
      <c r="G11" s="633"/>
      <c r="H11" s="633"/>
      <c r="I11" s="633"/>
      <c r="J11" s="633"/>
      <c r="K11" s="633"/>
      <c r="L11" s="633"/>
      <c r="M11" s="633"/>
      <c r="N11" s="633"/>
      <c r="O11" s="633"/>
      <c r="P11" s="633"/>
      <c r="Q11" s="633">
        <v>0.46424875999999998</v>
      </c>
      <c r="R11" s="429">
        <v>0</v>
      </c>
    </row>
    <row r="12" spans="1:18">
      <c r="A12" s="365">
        <v>5</v>
      </c>
      <c r="B12" s="768" t="s">
        <v>2414</v>
      </c>
      <c r="C12" s="694">
        <v>23053.233498650003</v>
      </c>
      <c r="D12" s="694">
        <v>879.09296769000002</v>
      </c>
      <c r="E12" s="694">
        <v>6509.3781866899999</v>
      </c>
      <c r="F12" s="694">
        <v>14020.995879370001</v>
      </c>
      <c r="G12" s="633">
        <v>1643.7308147700001</v>
      </c>
      <c r="H12" s="633">
        <v>3.5650129999999995E-2</v>
      </c>
      <c r="I12" s="633"/>
      <c r="J12" s="633"/>
      <c r="K12" s="633"/>
      <c r="L12" s="633"/>
      <c r="M12" s="633"/>
      <c r="N12" s="633"/>
      <c r="O12" s="633"/>
      <c r="P12" s="633"/>
      <c r="Q12" s="633">
        <v>23053.233498650003</v>
      </c>
      <c r="R12" s="429">
        <v>1</v>
      </c>
    </row>
    <row r="13" spans="1:18" hidden="1">
      <c r="A13" s="769">
        <v>6</v>
      </c>
      <c r="B13" s="770" t="s">
        <v>2415</v>
      </c>
      <c r="C13" s="321"/>
      <c r="D13" s="321"/>
      <c r="E13" s="321"/>
      <c r="F13" s="321"/>
      <c r="G13" s="321"/>
      <c r="H13" s="321"/>
      <c r="I13" s="321"/>
      <c r="J13" s="321"/>
      <c r="K13" s="321"/>
      <c r="L13" s="321"/>
      <c r="M13" s="321"/>
      <c r="N13" s="321"/>
      <c r="O13" s="321"/>
      <c r="P13" s="321"/>
      <c r="Q13" s="321"/>
      <c r="R13" s="321"/>
    </row>
    <row r="14" spans="1:18" hidden="1">
      <c r="A14" s="769">
        <v>7</v>
      </c>
      <c r="B14" s="771" t="s">
        <v>2411</v>
      </c>
      <c r="C14" s="321"/>
      <c r="D14" s="321"/>
      <c r="E14" s="321"/>
      <c r="F14" s="321"/>
      <c r="G14" s="321"/>
      <c r="H14" s="321"/>
      <c r="I14" s="321"/>
      <c r="J14" s="321"/>
      <c r="K14" s="321"/>
      <c r="L14" s="321"/>
      <c r="M14" s="321"/>
      <c r="N14" s="321"/>
      <c r="O14" s="321"/>
      <c r="P14" s="321"/>
      <c r="Q14" s="321"/>
      <c r="R14" s="321"/>
    </row>
    <row r="15" spans="1:18" hidden="1">
      <c r="A15" s="769">
        <v>8</v>
      </c>
      <c r="B15" s="771" t="s">
        <v>2412</v>
      </c>
      <c r="C15" s="321"/>
      <c r="D15" s="321"/>
      <c r="E15" s="321"/>
      <c r="F15" s="321"/>
      <c r="G15" s="321"/>
      <c r="H15" s="321"/>
      <c r="I15" s="321"/>
      <c r="J15" s="321"/>
      <c r="K15" s="321"/>
      <c r="L15" s="321"/>
      <c r="M15" s="321"/>
      <c r="N15" s="321"/>
      <c r="O15" s="321"/>
      <c r="P15" s="321"/>
      <c r="Q15" s="321"/>
      <c r="R15" s="321"/>
    </row>
    <row r="16" spans="1:18" hidden="1">
      <c r="A16" s="769">
        <v>9</v>
      </c>
      <c r="B16" s="771" t="s">
        <v>2413</v>
      </c>
      <c r="C16" s="321"/>
      <c r="D16" s="321"/>
      <c r="E16" s="321"/>
      <c r="F16" s="321"/>
      <c r="G16" s="321"/>
      <c r="H16" s="321"/>
      <c r="I16" s="321"/>
      <c r="J16" s="321"/>
      <c r="K16" s="321"/>
      <c r="L16" s="321"/>
      <c r="M16" s="321"/>
      <c r="N16" s="321"/>
      <c r="O16" s="321"/>
      <c r="P16" s="321"/>
      <c r="Q16" s="321"/>
      <c r="R16" s="321"/>
    </row>
    <row r="17" spans="1:18" ht="15" hidden="1" customHeight="1">
      <c r="A17" s="769">
        <v>10</v>
      </c>
      <c r="B17" s="771" t="s">
        <v>2414</v>
      </c>
      <c r="C17" s="321"/>
      <c r="D17" s="321"/>
      <c r="E17" s="321"/>
      <c r="F17" s="321"/>
      <c r="G17" s="321"/>
      <c r="H17" s="321"/>
      <c r="I17" s="321"/>
      <c r="J17" s="321"/>
      <c r="K17" s="321"/>
      <c r="L17" s="321"/>
      <c r="M17" s="321"/>
      <c r="N17" s="321"/>
      <c r="O17" s="321"/>
      <c r="P17" s="321"/>
      <c r="Q17" s="321"/>
      <c r="R17" s="321"/>
    </row>
    <row r="18" spans="1:18">
      <c r="A18"/>
      <c r="B18" s="931"/>
      <c r="C18"/>
      <c r="D18"/>
      <c r="E18"/>
      <c r="F18"/>
      <c r="G18"/>
      <c r="H18"/>
      <c r="I18"/>
      <c r="J18"/>
      <c r="K18"/>
      <c r="L18"/>
      <c r="M18"/>
      <c r="N18"/>
      <c r="O18"/>
      <c r="P18"/>
      <c r="Q18"/>
      <c r="R18"/>
    </row>
    <row r="19" spans="1:18" ht="49.5" customHeight="1">
      <c r="A19" s="1297" t="s">
        <v>2416</v>
      </c>
      <c r="B19" s="1297"/>
      <c r="C19" s="1297"/>
      <c r="D19" s="1297"/>
      <c r="E19" s="1297"/>
      <c r="F19" s="1297"/>
      <c r="G19" s="1297"/>
      <c r="H19" s="1297"/>
      <c r="I19" s="1297"/>
      <c r="J19" s="1297"/>
      <c r="K19" s="1297"/>
      <c r="L19" s="1297"/>
      <c r="M19" s="1297"/>
      <c r="N19" s="1297"/>
      <c r="O19" s="1297"/>
      <c r="P19" s="1297"/>
      <c r="Q19" s="1297"/>
      <c r="R19" s="1297"/>
    </row>
    <row r="20" spans="1:18" ht="21" customHeight="1">
      <c r="A20" s="1297" t="s">
        <v>2417</v>
      </c>
      <c r="B20" s="1297"/>
      <c r="C20" s="1297"/>
      <c r="D20" s="1297"/>
      <c r="E20" s="1297"/>
      <c r="F20" s="1297"/>
      <c r="G20" s="1297"/>
      <c r="H20" s="1297"/>
      <c r="I20" s="1297"/>
      <c r="J20" s="1297"/>
      <c r="K20" s="1297"/>
      <c r="L20" s="1297"/>
      <c r="M20" s="1297"/>
      <c r="N20" s="1297"/>
      <c r="O20" s="1297"/>
      <c r="P20" s="1297"/>
      <c r="Q20" s="1297"/>
      <c r="R20" s="1297"/>
    </row>
    <row r="21" spans="1:18" ht="43" customHeight="1">
      <c r="A21" s="1293" t="s">
        <v>2629</v>
      </c>
      <c r="B21" s="1293"/>
      <c r="C21" s="1293"/>
      <c r="D21" s="1293"/>
      <c r="E21" s="1293"/>
      <c r="F21" s="1293"/>
      <c r="G21" s="1293"/>
      <c r="H21" s="1293"/>
      <c r="I21" s="1293"/>
      <c r="J21" s="1293"/>
      <c r="K21" s="1293"/>
      <c r="L21" s="1293"/>
      <c r="M21" s="1293"/>
      <c r="N21" s="1293"/>
      <c r="O21" s="1293"/>
      <c r="P21" s="1293"/>
      <c r="Q21" s="1293"/>
      <c r="R21" s="1293"/>
    </row>
    <row r="22" spans="1:18">
      <c r="A22" s="1297" t="s">
        <v>2418</v>
      </c>
      <c r="B22" s="1297"/>
      <c r="C22" s="1297"/>
      <c r="D22" s="1297"/>
      <c r="E22" s="1297"/>
      <c r="F22" s="1297"/>
      <c r="G22" s="1297"/>
      <c r="H22" s="1297"/>
      <c r="I22" s="1297"/>
      <c r="J22" s="1297"/>
      <c r="K22" s="1297"/>
      <c r="L22" s="1297"/>
      <c r="M22" s="1297"/>
      <c r="N22" s="1297"/>
      <c r="O22" s="1297"/>
      <c r="P22" s="1297"/>
      <c r="Q22" s="1297"/>
      <c r="R22" s="1297"/>
    </row>
    <row r="23" spans="1:18">
      <c r="A23" s="1298" t="s">
        <v>2419</v>
      </c>
      <c r="B23" s="1298"/>
      <c r="C23" s="1298"/>
      <c r="D23" s="1298"/>
      <c r="E23" s="1298"/>
      <c r="F23" s="1298"/>
      <c r="G23" s="1298"/>
      <c r="H23" s="1298"/>
      <c r="I23" s="1298"/>
      <c r="J23" s="1298"/>
      <c r="K23" s="1298"/>
      <c r="L23" s="1298"/>
      <c r="M23" s="1298"/>
      <c r="N23" s="1298"/>
      <c r="O23" s="1298"/>
      <c r="P23" s="1298"/>
      <c r="Q23" s="1298"/>
      <c r="R23" s="1298"/>
    </row>
    <row r="24" spans="1:18">
      <c r="A24" s="709"/>
      <c r="B24" s="82" t="s">
        <v>257</v>
      </c>
      <c r="C24" s="86" t="s">
        <v>116</v>
      </c>
      <c r="D24" s="86" t="s">
        <v>117</v>
      </c>
      <c r="E24" s="86" t="s">
        <v>118</v>
      </c>
      <c r="F24" s="86" t="s">
        <v>167</v>
      </c>
      <c r="G24" s="86" t="s">
        <v>168</v>
      </c>
      <c r="H24" s="86" t="s">
        <v>245</v>
      </c>
      <c r="I24" s="86" t="s">
        <v>246</v>
      </c>
      <c r="J24" s="86" t="s">
        <v>247</v>
      </c>
      <c r="K24" s="86" t="s">
        <v>248</v>
      </c>
      <c r="L24" s="86" t="s">
        <v>249</v>
      </c>
      <c r="M24" s="86" t="s">
        <v>250</v>
      </c>
      <c r="N24" s="86" t="s">
        <v>251</v>
      </c>
      <c r="O24" s="86" t="s">
        <v>252</v>
      </c>
      <c r="P24" s="86" t="s">
        <v>261</v>
      </c>
      <c r="Q24" s="86" t="s">
        <v>262</v>
      </c>
      <c r="R24" s="86" t="s">
        <v>263</v>
      </c>
    </row>
    <row r="25" spans="1:18" ht="18" customHeight="1">
      <c r="A25" s="709"/>
      <c r="B25" s="762"/>
      <c r="C25" s="1263" t="s">
        <v>2391</v>
      </c>
      <c r="D25" s="1263"/>
      <c r="E25" s="1263"/>
      <c r="F25" s="1263"/>
      <c r="G25" s="1263"/>
      <c r="H25" s="1263"/>
      <c r="I25" s="1263"/>
      <c r="J25" s="1263"/>
      <c r="K25" s="1263"/>
      <c r="L25" s="1263"/>
      <c r="M25" s="1263"/>
      <c r="N25" s="1263"/>
      <c r="O25" s="1263"/>
      <c r="P25" s="1263"/>
      <c r="Q25" s="1263"/>
      <c r="R25" s="1249"/>
    </row>
    <row r="26" spans="1:18" ht="21.75" customHeight="1">
      <c r="A26" s="709"/>
      <c r="B26" s="763"/>
      <c r="C26" s="764"/>
      <c r="D26" s="1254" t="s">
        <v>2392</v>
      </c>
      <c r="E26" s="1255"/>
      <c r="F26" s="1255"/>
      <c r="G26" s="1255"/>
      <c r="H26" s="1255"/>
      <c r="I26" s="1255"/>
      <c r="J26" s="1254" t="s">
        <v>2393</v>
      </c>
      <c r="K26" s="1255"/>
      <c r="L26" s="1255"/>
      <c r="M26" s="1255"/>
      <c r="N26" s="1255"/>
      <c r="O26" s="1255"/>
      <c r="P26" s="1256"/>
      <c r="Q26" s="1248" t="s">
        <v>2394</v>
      </c>
      <c r="R26" s="1249"/>
    </row>
    <row r="27" spans="1:18" ht="55.5" customHeight="1">
      <c r="A27" s="80"/>
      <c r="B27" s="765" t="s">
        <v>2395</v>
      </c>
      <c r="C27" s="766"/>
      <c r="D27" s="703" t="s">
        <v>2396</v>
      </c>
      <c r="E27" s="703" t="s">
        <v>2397</v>
      </c>
      <c r="F27" s="703" t="s">
        <v>2398</v>
      </c>
      <c r="G27" s="703" t="s">
        <v>2399</v>
      </c>
      <c r="H27" s="703" t="s">
        <v>2400</v>
      </c>
      <c r="I27" s="703" t="s">
        <v>2401</v>
      </c>
      <c r="J27" s="706" t="s">
        <v>2402</v>
      </c>
      <c r="K27" s="706" t="s">
        <v>2403</v>
      </c>
      <c r="L27" s="706" t="s">
        <v>2404</v>
      </c>
      <c r="M27" s="706" t="s">
        <v>2405</v>
      </c>
      <c r="N27" s="706" t="s">
        <v>2406</v>
      </c>
      <c r="O27" s="706" t="s">
        <v>2407</v>
      </c>
      <c r="P27" s="706" t="s">
        <v>2408</v>
      </c>
      <c r="Q27" s="765"/>
      <c r="R27" s="711" t="s">
        <v>2553</v>
      </c>
    </row>
    <row r="28" spans="1:18">
      <c r="A28" s="715">
        <v>1</v>
      </c>
      <c r="B28" s="767" t="s">
        <v>2410</v>
      </c>
      <c r="C28" s="634">
        <v>53035.5422929454</v>
      </c>
      <c r="D28" s="634">
        <v>1084.2215259581901</v>
      </c>
      <c r="E28" s="634">
        <v>11508.60492807477</v>
      </c>
      <c r="F28" s="634">
        <v>19770.671037563468</v>
      </c>
      <c r="G28" s="634">
        <v>2057.1867673428678</v>
      </c>
      <c r="H28" s="634">
        <v>1732.4125259448717</v>
      </c>
      <c r="I28" s="634">
        <v>25.859203768518206</v>
      </c>
      <c r="J28" s="634">
        <v>281.01099324516002</v>
      </c>
      <c r="K28" s="634">
        <v>2774.965936226708</v>
      </c>
      <c r="L28" s="634">
        <v>996.50538850046564</v>
      </c>
      <c r="M28" s="634">
        <v>1333.6360410299067</v>
      </c>
      <c r="N28" s="634">
        <v>998.31810814041989</v>
      </c>
      <c r="O28" s="634">
        <v>227.13055700024833</v>
      </c>
      <c r="P28" s="634">
        <v>78.866193071371228</v>
      </c>
      <c r="Q28" s="634">
        <v>46345.109075732733</v>
      </c>
      <c r="R28" s="1061">
        <v>0.63628122491309724</v>
      </c>
    </row>
    <row r="29" spans="1:18">
      <c r="A29" s="365">
        <v>2</v>
      </c>
      <c r="B29" s="768" t="s">
        <v>2411</v>
      </c>
      <c r="C29" s="633">
        <v>7777.4457048502773</v>
      </c>
      <c r="D29" s="633">
        <v>141.47523266845207</v>
      </c>
      <c r="E29" s="633">
        <v>649.33548099671668</v>
      </c>
      <c r="F29" s="633">
        <v>371.25642748588223</v>
      </c>
      <c r="G29" s="633">
        <v>101.22833871158187</v>
      </c>
      <c r="H29" s="633">
        <v>40.921425361097171</v>
      </c>
      <c r="I29" s="633">
        <v>9.0201785977619569</v>
      </c>
      <c r="J29" s="633">
        <v>66.296290615071044</v>
      </c>
      <c r="K29" s="633">
        <v>505.21937714444499</v>
      </c>
      <c r="L29" s="633">
        <v>127.30937613504351</v>
      </c>
      <c r="M29" s="633">
        <v>76.126805949791475</v>
      </c>
      <c r="N29" s="633">
        <v>42.441830526114998</v>
      </c>
      <c r="O29" s="633">
        <v>37.976579299065449</v>
      </c>
      <c r="P29" s="633">
        <v>28.210348050730019</v>
      </c>
      <c r="Q29" s="633">
        <v>6893.8650971300212</v>
      </c>
      <c r="R29" s="979">
        <v>6.2324468211613228E-2</v>
      </c>
    </row>
    <row r="30" spans="1:18">
      <c r="A30" s="365">
        <v>3</v>
      </c>
      <c r="B30" s="768" t="s">
        <v>2412</v>
      </c>
      <c r="C30" s="633">
        <v>45257.566370025801</v>
      </c>
      <c r="D30" s="633">
        <v>942.74629328973742</v>
      </c>
      <c r="E30" s="633">
        <v>10859.269447077984</v>
      </c>
      <c r="F30" s="633">
        <v>19399.414610077572</v>
      </c>
      <c r="G30" s="633">
        <v>1955.9584286312859</v>
      </c>
      <c r="H30" s="633">
        <v>1691.4911005837769</v>
      </c>
      <c r="I30" s="633">
        <v>16.839025170756241</v>
      </c>
      <c r="J30" s="633">
        <v>214.71470263008928</v>
      </c>
      <c r="K30" s="633">
        <v>2269.7465590822653</v>
      </c>
      <c r="L30" s="633">
        <v>869.19601236542474</v>
      </c>
      <c r="M30" s="633">
        <v>1257.509235080114</v>
      </c>
      <c r="N30" s="633">
        <v>955.87627761430338</v>
      </c>
      <c r="O30" s="633">
        <v>189.15397770118258</v>
      </c>
      <c r="P30" s="633">
        <v>50.655845020641365</v>
      </c>
      <c r="Q30" s="633">
        <v>39450.713760532672</v>
      </c>
      <c r="R30" s="979">
        <v>0.73658657918651127</v>
      </c>
    </row>
    <row r="31" spans="1:18">
      <c r="A31" s="365">
        <v>4</v>
      </c>
      <c r="B31" s="768" t="s">
        <v>2413</v>
      </c>
      <c r="C31" s="633">
        <v>0.53021807000000032</v>
      </c>
      <c r="D31" s="633"/>
      <c r="E31" s="633"/>
      <c r="F31" s="633"/>
      <c r="G31" s="633"/>
      <c r="H31" s="633"/>
      <c r="I31" s="633"/>
      <c r="J31" s="633"/>
      <c r="K31" s="633"/>
      <c r="L31" s="633"/>
      <c r="M31" s="633"/>
      <c r="N31" s="633"/>
      <c r="O31" s="633"/>
      <c r="P31" s="633"/>
      <c r="Q31" s="633">
        <v>0.53021807000000032</v>
      </c>
      <c r="R31" s="979">
        <v>0</v>
      </c>
    </row>
    <row r="32" spans="1:18">
      <c r="A32" s="365">
        <v>5</v>
      </c>
      <c r="B32" s="768" t="s">
        <v>2414</v>
      </c>
      <c r="C32" s="633">
        <v>29488.522771438325</v>
      </c>
      <c r="D32" s="633">
        <v>143.92375322172393</v>
      </c>
      <c r="E32" s="633">
        <v>8334.1267944521296</v>
      </c>
      <c r="F32" s="633">
        <v>17823.352990971631</v>
      </c>
      <c r="G32" s="633">
        <v>1484.3197880954749</v>
      </c>
      <c r="H32" s="633">
        <v>1690.8187509849372</v>
      </c>
      <c r="I32" s="633">
        <v>11.9806937122615</v>
      </c>
      <c r="J32" s="633"/>
      <c r="K32" s="633"/>
      <c r="L32" s="633"/>
      <c r="M32" s="633"/>
      <c r="N32" s="633"/>
      <c r="O32" s="633"/>
      <c r="P32" s="633"/>
      <c r="Q32" s="633">
        <v>29488.522771438325</v>
      </c>
      <c r="R32" s="979">
        <v>1</v>
      </c>
    </row>
    <row r="33" spans="1:18">
      <c r="A33"/>
      <c r="B33"/>
      <c r="C33" s="772"/>
      <c r="D33"/>
      <c r="E33"/>
      <c r="F33"/>
      <c r="G33"/>
      <c r="H33"/>
      <c r="I33"/>
      <c r="J33"/>
      <c r="K33"/>
      <c r="L33"/>
      <c r="M33"/>
      <c r="N33"/>
      <c r="O33"/>
      <c r="P33"/>
      <c r="Q33"/>
      <c r="R33"/>
    </row>
    <row r="34" spans="1:18">
      <c r="A34" s="1297" t="s">
        <v>2554</v>
      </c>
      <c r="B34" s="1297"/>
      <c r="C34" s="1297"/>
      <c r="D34" s="1297"/>
      <c r="E34" s="1297"/>
      <c r="F34" s="1297"/>
      <c r="G34" s="1297"/>
      <c r="H34" s="1297"/>
      <c r="I34" s="1297"/>
      <c r="J34" s="1297"/>
      <c r="K34" s="1297"/>
      <c r="L34" s="1297"/>
      <c r="M34" s="1297"/>
      <c r="N34" s="1297"/>
      <c r="O34" s="1297"/>
      <c r="P34" s="1297"/>
      <c r="Q34" s="1297"/>
      <c r="R34" s="1297"/>
    </row>
    <row r="35" spans="1:18">
      <c r="A35" s="300"/>
      <c r="B35" s="300"/>
      <c r="C35" s="300"/>
      <c r="D35" s="300"/>
      <c r="E35" s="300"/>
      <c r="F35" s="300"/>
      <c r="G35" s="300"/>
      <c r="H35" s="300"/>
      <c r="I35" s="300"/>
      <c r="J35" s="300"/>
      <c r="K35" s="300"/>
      <c r="L35" s="300"/>
      <c r="M35" s="300"/>
      <c r="N35" s="300"/>
      <c r="O35" s="300"/>
      <c r="P35" s="300"/>
      <c r="Q35" s="300"/>
      <c r="R35" s="300"/>
    </row>
  </sheetData>
  <mergeCells count="14">
    <mergeCell ref="A34:R34"/>
    <mergeCell ref="D26:I26"/>
    <mergeCell ref="J26:P26"/>
    <mergeCell ref="Q26:R26"/>
    <mergeCell ref="A21:R21"/>
    <mergeCell ref="A22:R22"/>
    <mergeCell ref="A23:R23"/>
    <mergeCell ref="C25:R25"/>
    <mergeCell ref="C5:R5"/>
    <mergeCell ref="D6:I6"/>
    <mergeCell ref="J6:P6"/>
    <mergeCell ref="Q6:R6"/>
    <mergeCell ref="A20:R20"/>
    <mergeCell ref="A19:R19"/>
  </mergeCells>
  <conditionalFormatting sqref="C8:Q12">
    <cfRule type="expression" dxfId="25" priority="17">
      <formula>#REF!=1</formula>
    </cfRule>
  </conditionalFormatting>
  <pageMargins left="0.7" right="0.7" top="0.75" bottom="0.75" header="0.3" footer="0.3"/>
  <pageSetup paperSize="9" scale="63"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F1C2-C057-4CAD-A805-B0D3F22D009D}">
  <dimension ref="A1:G12"/>
  <sheetViews>
    <sheetView showGridLines="0" zoomScaleNormal="100" workbookViewId="0">
      <selection activeCell="G1" sqref="G1"/>
    </sheetView>
  </sheetViews>
  <sheetFormatPr defaultColWidth="8.58203125" defaultRowHeight="14.5"/>
  <cols>
    <col min="1" max="1" width="6.5" style="267" customWidth="1"/>
    <col min="2" max="6" width="20" style="267" customWidth="1"/>
    <col min="7" max="16384" width="8.58203125" style="267"/>
  </cols>
  <sheetData>
    <row r="1" spans="1:7" s="773" customFormat="1" ht="18.5">
      <c r="A1" s="306" t="s">
        <v>2420</v>
      </c>
      <c r="B1" s="215"/>
      <c r="C1" s="215"/>
      <c r="D1" s="215"/>
      <c r="E1" s="215"/>
      <c r="F1" s="215"/>
      <c r="G1" s="215"/>
    </row>
    <row r="2" spans="1:7" s="773" customFormat="1" ht="14.15" customHeight="1">
      <c r="A2" s="3"/>
      <c r="B2" s="215"/>
      <c r="C2" s="215"/>
      <c r="D2" s="215"/>
      <c r="E2" s="215"/>
      <c r="F2" s="215"/>
      <c r="G2" s="215"/>
    </row>
    <row r="3" spans="1:7">
      <c r="A3"/>
      <c r="B3"/>
      <c r="C3"/>
      <c r="D3"/>
      <c r="E3"/>
      <c r="F3"/>
      <c r="G3"/>
    </row>
    <row r="4" spans="1:7">
      <c r="A4" s="1125"/>
      <c r="B4" s="86" t="s">
        <v>116</v>
      </c>
      <c r="C4" s="1123" t="s">
        <v>117</v>
      </c>
      <c r="D4" s="86" t="s">
        <v>118</v>
      </c>
      <c r="E4" s="86" t="s">
        <v>167</v>
      </c>
      <c r="F4" s="86" t="s">
        <v>168</v>
      </c>
      <c r="G4"/>
    </row>
    <row r="5" spans="1:7" ht="52.5" customHeight="1">
      <c r="A5" s="1125"/>
      <c r="B5" s="1080" t="s">
        <v>2421</v>
      </c>
      <c r="C5" s="1083" t="s">
        <v>2422</v>
      </c>
      <c r="D5" s="703" t="s">
        <v>2326</v>
      </c>
      <c r="E5" s="703" t="s">
        <v>2423</v>
      </c>
      <c r="F5" s="703" t="s">
        <v>2424</v>
      </c>
      <c r="G5"/>
    </row>
    <row r="6" spans="1:7">
      <c r="A6" s="1125">
        <v>1</v>
      </c>
      <c r="B6" s="196"/>
      <c r="C6" s="1124"/>
      <c r="D6" s="196"/>
      <c r="E6" s="196"/>
      <c r="F6" s="196"/>
      <c r="G6"/>
    </row>
    <row r="7" spans="1:7">
      <c r="A7"/>
      <c r="B7" s="709" t="s">
        <v>2425</v>
      </c>
      <c r="C7"/>
      <c r="D7"/>
      <c r="E7"/>
      <c r="F7"/>
      <c r="G7"/>
    </row>
    <row r="8" spans="1:7">
      <c r="A8"/>
      <c r="B8"/>
      <c r="C8"/>
      <c r="D8"/>
      <c r="E8"/>
      <c r="F8"/>
      <c r="G8"/>
    </row>
    <row r="9" spans="1:7" ht="83.15" customHeight="1">
      <c r="A9" s="1209" t="s">
        <v>2426</v>
      </c>
      <c r="B9" s="1209"/>
      <c r="C9" s="1209"/>
      <c r="D9" s="1209"/>
      <c r="E9" s="1209"/>
      <c r="F9" s="1209"/>
      <c r="G9" s="1209"/>
    </row>
    <row r="10" spans="1:7">
      <c r="A10"/>
      <c r="B10"/>
      <c r="C10"/>
      <c r="D10"/>
      <c r="E10"/>
      <c r="F10"/>
      <c r="G10"/>
    </row>
    <row r="12" spans="1:7" ht="48" customHeight="1"/>
  </sheetData>
  <mergeCells count="1">
    <mergeCell ref="A9:G9"/>
  </mergeCell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BF48-EADF-4236-920F-7D4BFE0304FE}">
  <sheetPr>
    <pageSetUpPr fitToPage="1"/>
  </sheetPr>
  <dimension ref="A1:P47"/>
  <sheetViews>
    <sheetView showGridLines="0" topLeftCell="A7" zoomScaleNormal="100" workbookViewId="0">
      <selection activeCell="D17" sqref="D17:P17"/>
    </sheetView>
  </sheetViews>
  <sheetFormatPr defaultColWidth="8.58203125" defaultRowHeight="14.5"/>
  <cols>
    <col min="1" max="1" width="2.83203125" style="27" customWidth="1"/>
    <col min="2" max="2" width="48.83203125" style="27" customWidth="1"/>
    <col min="3" max="3" width="12.58203125" style="27" bestFit="1" customWidth="1"/>
    <col min="4" max="7" width="11.83203125" style="27" bestFit="1" customWidth="1"/>
    <col min="8" max="8" width="9.33203125" style="27" bestFit="1" customWidth="1"/>
    <col min="9" max="9" width="10.83203125" style="27" bestFit="1" customWidth="1"/>
    <col min="10" max="10" width="11.83203125" style="27" bestFit="1" customWidth="1"/>
    <col min="11" max="11" width="12.58203125" style="27" bestFit="1" customWidth="1"/>
    <col min="12" max="12" width="11.83203125" style="27" bestFit="1" customWidth="1"/>
    <col min="13" max="13" width="10.83203125" style="27" bestFit="1" customWidth="1"/>
    <col min="14" max="16" width="10.58203125" style="27" bestFit="1" customWidth="1"/>
    <col min="17" max="16384" width="8.58203125" style="27"/>
  </cols>
  <sheetData>
    <row r="1" spans="1:16" ht="18.5">
      <c r="A1" s="306" t="s">
        <v>2427</v>
      </c>
      <c r="B1" s="7"/>
      <c r="C1" s="7"/>
      <c r="D1" s="7"/>
      <c r="E1" s="7"/>
      <c r="F1" s="7"/>
      <c r="G1" s="7"/>
      <c r="H1" s="7"/>
      <c r="I1" s="7"/>
      <c r="J1" s="7"/>
      <c r="K1" s="7"/>
      <c r="L1" s="7"/>
      <c r="M1" s="7"/>
      <c r="N1" s="7"/>
      <c r="O1" s="7"/>
      <c r="P1" s="7"/>
    </row>
    <row r="2" spans="1:16">
      <c r="A2" s="7"/>
      <c r="B2" s="7"/>
      <c r="C2" s="7"/>
      <c r="D2" s="7"/>
      <c r="E2" s="7"/>
      <c r="F2" s="7"/>
      <c r="G2" s="7"/>
      <c r="H2" s="7"/>
      <c r="I2" s="7"/>
      <c r="J2" s="7"/>
      <c r="K2" s="7"/>
      <c r="L2" s="7"/>
      <c r="M2" s="7"/>
      <c r="N2" s="7"/>
      <c r="O2" s="7"/>
      <c r="P2" s="7"/>
    </row>
    <row r="3" spans="1:16" s="223" customFormat="1" ht="12">
      <c r="A3" s="774"/>
      <c r="B3" s="82" t="s">
        <v>2003</v>
      </c>
      <c r="C3" s="774"/>
      <c r="D3" s="774"/>
      <c r="E3" s="774"/>
      <c r="F3" s="774"/>
      <c r="G3" s="774"/>
      <c r="H3" s="774"/>
      <c r="I3" s="774"/>
      <c r="J3" s="774"/>
      <c r="K3" s="774"/>
      <c r="L3" s="774"/>
      <c r="M3" s="774"/>
      <c r="N3" s="774"/>
      <c r="O3" s="774"/>
      <c r="P3" s="774"/>
    </row>
    <row r="4" spans="1:16" s="206" customFormat="1" ht="12">
      <c r="A4" s="775"/>
      <c r="B4" s="776" t="s">
        <v>116</v>
      </c>
      <c r="C4" s="777" t="s">
        <v>117</v>
      </c>
      <c r="D4" s="777" t="s">
        <v>118</v>
      </c>
      <c r="E4" s="777" t="s">
        <v>167</v>
      </c>
      <c r="F4" s="777" t="s">
        <v>168</v>
      </c>
      <c r="G4" s="777" t="s">
        <v>245</v>
      </c>
      <c r="H4" s="777" t="s">
        <v>246</v>
      </c>
      <c r="I4" s="777" t="s">
        <v>247</v>
      </c>
      <c r="J4" s="777" t="s">
        <v>248</v>
      </c>
      <c r="K4" s="777" t="s">
        <v>249</v>
      </c>
      <c r="L4" s="777" t="s">
        <v>250</v>
      </c>
      <c r="M4" s="778" t="s">
        <v>251</v>
      </c>
      <c r="N4" s="778" t="s">
        <v>252</v>
      </c>
      <c r="O4" s="778" t="s">
        <v>261</v>
      </c>
      <c r="P4" s="778" t="s">
        <v>2428</v>
      </c>
    </row>
    <row r="5" spans="1:16" s="206" customFormat="1" ht="31" customHeight="1">
      <c r="A5" s="775"/>
      <c r="B5" s="1300" t="s">
        <v>2429</v>
      </c>
      <c r="C5" s="1303" t="s">
        <v>2315</v>
      </c>
      <c r="D5" s="1304"/>
      <c r="E5" s="1304"/>
      <c r="F5" s="1304"/>
      <c r="G5" s="1304"/>
      <c r="H5" s="1304"/>
      <c r="I5" s="1304"/>
      <c r="J5" s="1304"/>
      <c r="K5" s="1304"/>
      <c r="L5" s="1304"/>
      <c r="M5" s="1304"/>
      <c r="N5" s="1304"/>
      <c r="O5" s="1304"/>
      <c r="P5" s="1305"/>
    </row>
    <row r="6" spans="1:16" s="206" customFormat="1" ht="22.5" customHeight="1">
      <c r="A6" s="775"/>
      <c r="B6" s="1302"/>
      <c r="C6" s="779"/>
      <c r="D6" s="1306" t="s">
        <v>2430</v>
      </c>
      <c r="E6" s="1307"/>
      <c r="F6" s="1307"/>
      <c r="G6" s="1307"/>
      <c r="H6" s="1307"/>
      <c r="I6" s="1307"/>
      <c r="J6" s="1307"/>
      <c r="K6" s="1307"/>
      <c r="L6" s="1307"/>
      <c r="M6" s="1307"/>
      <c r="N6" s="1307"/>
      <c r="O6" s="1307"/>
      <c r="P6" s="1308"/>
    </row>
    <row r="7" spans="1:16" s="206" customFormat="1" ht="50.5" customHeight="1">
      <c r="A7" s="775"/>
      <c r="B7" s="1302"/>
      <c r="C7" s="779"/>
      <c r="D7" s="1306" t="s">
        <v>2431</v>
      </c>
      <c r="E7" s="1307"/>
      <c r="F7" s="1307"/>
      <c r="G7" s="1307"/>
      <c r="H7" s="1308"/>
      <c r="I7" s="1309" t="s">
        <v>2432</v>
      </c>
      <c r="J7" s="1309" t="s">
        <v>2433</v>
      </c>
      <c r="K7" s="1309" t="s">
        <v>2434</v>
      </c>
      <c r="L7" s="1300" t="s">
        <v>2329</v>
      </c>
      <c r="M7" s="1300" t="s">
        <v>2328</v>
      </c>
      <c r="N7" s="1248" t="s">
        <v>318</v>
      </c>
      <c r="O7" s="1263"/>
      <c r="P7" s="1249"/>
    </row>
    <row r="8" spans="1:16" s="206" customFormat="1" ht="81" customHeight="1">
      <c r="A8" s="780"/>
      <c r="B8" s="1301"/>
      <c r="C8" s="781"/>
      <c r="D8" s="705" t="s">
        <v>2319</v>
      </c>
      <c r="E8" s="705" t="s">
        <v>2320</v>
      </c>
      <c r="F8" s="705" t="s">
        <v>2321</v>
      </c>
      <c r="G8" s="705" t="s">
        <v>2322</v>
      </c>
      <c r="H8" s="782" t="s">
        <v>2323</v>
      </c>
      <c r="I8" s="1310"/>
      <c r="J8" s="1310"/>
      <c r="K8" s="1310"/>
      <c r="L8" s="1301"/>
      <c r="M8" s="1301"/>
      <c r="N8" s="783"/>
      <c r="O8" s="703" t="s">
        <v>2435</v>
      </c>
      <c r="P8" s="703" t="s">
        <v>2328</v>
      </c>
    </row>
    <row r="9" spans="1:16" s="206" customFormat="1" ht="15" customHeight="1">
      <c r="A9" s="784">
        <v>1</v>
      </c>
      <c r="B9" s="784" t="s">
        <v>2332</v>
      </c>
      <c r="C9" s="633">
        <v>1319.9072120257492</v>
      </c>
      <c r="D9" s="633">
        <v>644.84007732428495</v>
      </c>
      <c r="E9" s="633">
        <v>282.76854716938169</v>
      </c>
      <c r="F9" s="633">
        <v>274.42263038768579</v>
      </c>
      <c r="G9" s="633">
        <v>87.529331377768841</v>
      </c>
      <c r="H9" s="785">
        <v>7.1028858779701576</v>
      </c>
      <c r="I9" s="633">
        <v>528.63226995803427</v>
      </c>
      <c r="J9" s="633" t="s">
        <v>105</v>
      </c>
      <c r="K9" s="633">
        <v>760.92831630108583</v>
      </c>
      <c r="L9" s="633">
        <v>204.31916277567964</v>
      </c>
      <c r="M9" s="633">
        <v>67.551163799999998</v>
      </c>
      <c r="N9" s="633">
        <v>-28.002330866208943</v>
      </c>
      <c r="O9" s="633">
        <v>-4.5195848462089767</v>
      </c>
      <c r="P9" s="633">
        <v>-22.668790919999996</v>
      </c>
    </row>
    <row r="10" spans="1:16" s="206" customFormat="1" ht="15" customHeight="1">
      <c r="A10" s="784">
        <v>2</v>
      </c>
      <c r="B10" s="784" t="s">
        <v>2333</v>
      </c>
      <c r="C10" s="633">
        <v>112.7234336322627</v>
      </c>
      <c r="D10" s="633">
        <v>35.575685675382232</v>
      </c>
      <c r="E10" s="633">
        <v>1.9075662229587138</v>
      </c>
      <c r="F10" s="633">
        <v>0.30184856136814969</v>
      </c>
      <c r="G10" s="633">
        <v>40.548370393912165</v>
      </c>
      <c r="H10" s="785">
        <v>11.786419426937492</v>
      </c>
      <c r="I10" s="633" t="s">
        <v>105</v>
      </c>
      <c r="J10" s="633">
        <v>78.333470853621264</v>
      </c>
      <c r="K10" s="633" t="s">
        <v>105</v>
      </c>
      <c r="L10" s="633">
        <v>5.3514931861497521</v>
      </c>
      <c r="M10" s="633">
        <v>5.1901122099999997</v>
      </c>
      <c r="N10" s="633">
        <v>-3.0080011014175709</v>
      </c>
      <c r="O10" s="633">
        <v>-7.7619450734569828E-2</v>
      </c>
      <c r="P10" s="633">
        <v>-2.8501412300000006</v>
      </c>
    </row>
    <row r="11" spans="1:16" s="206" customFormat="1" ht="15" customHeight="1">
      <c r="A11" s="784">
        <v>3</v>
      </c>
      <c r="B11" s="784" t="s">
        <v>2339</v>
      </c>
      <c r="C11" s="633">
        <v>3686.2693358150095</v>
      </c>
      <c r="D11" s="633" t="s">
        <v>105</v>
      </c>
      <c r="E11" s="633" t="s">
        <v>105</v>
      </c>
      <c r="F11" s="633" t="s">
        <v>105</v>
      </c>
      <c r="G11" s="633" t="s">
        <v>105</v>
      </c>
      <c r="H11" s="785"/>
      <c r="I11" s="633" t="s">
        <v>105</v>
      </c>
      <c r="J11" s="633" t="s">
        <v>105</v>
      </c>
      <c r="K11" s="633" t="s">
        <v>105</v>
      </c>
      <c r="L11" s="633" t="s">
        <v>105</v>
      </c>
      <c r="M11" s="633" t="s">
        <v>105</v>
      </c>
      <c r="N11" s="633" t="s">
        <v>105</v>
      </c>
      <c r="O11" s="633" t="s">
        <v>105</v>
      </c>
      <c r="P11" s="633" t="s">
        <v>105</v>
      </c>
    </row>
    <row r="12" spans="1:16" s="206" customFormat="1" ht="15" customHeight="1">
      <c r="A12" s="784">
        <v>4</v>
      </c>
      <c r="B12" s="784" t="s">
        <v>2364</v>
      </c>
      <c r="C12" s="633">
        <v>4137.9130950405906</v>
      </c>
      <c r="D12" s="633">
        <v>1542.1476458496404</v>
      </c>
      <c r="E12" s="633">
        <v>235.91223820580782</v>
      </c>
      <c r="F12" s="633">
        <v>16.418793460255195</v>
      </c>
      <c r="G12" s="633">
        <v>38.885051974538584</v>
      </c>
      <c r="H12" s="785">
        <v>3.9168028981153085</v>
      </c>
      <c r="I12" s="633" t="s">
        <v>105</v>
      </c>
      <c r="J12" s="633">
        <v>1089.1476831672469</v>
      </c>
      <c r="K12" s="633">
        <v>744.21604632299648</v>
      </c>
      <c r="L12" s="633">
        <v>149.2064751421677</v>
      </c>
      <c r="M12" s="633">
        <v>7.2200283199999999</v>
      </c>
      <c r="N12" s="633">
        <v>-2.832171383548618</v>
      </c>
      <c r="O12" s="633">
        <v>-1.2263747935486202</v>
      </c>
      <c r="P12" s="633">
        <v>-0.98567490000000013</v>
      </c>
    </row>
    <row r="13" spans="1:16" s="206" customFormat="1" ht="15" customHeight="1">
      <c r="A13" s="784">
        <v>5</v>
      </c>
      <c r="B13" s="784" t="s">
        <v>2369</v>
      </c>
      <c r="C13" s="633">
        <v>255.92476721445288</v>
      </c>
      <c r="D13" s="633">
        <v>19.473285613406162</v>
      </c>
      <c r="E13" s="633">
        <v>33.187272985196245</v>
      </c>
      <c r="F13" s="633">
        <v>13.966755439665901</v>
      </c>
      <c r="G13" s="633">
        <v>0.47944188654390651</v>
      </c>
      <c r="H13" s="785">
        <v>7.4586930764997259</v>
      </c>
      <c r="I13" s="633" t="s">
        <v>105</v>
      </c>
      <c r="J13" s="633" t="s">
        <v>105</v>
      </c>
      <c r="K13" s="633">
        <v>67.106755924812163</v>
      </c>
      <c r="L13" s="633">
        <v>4.8959239023121599</v>
      </c>
      <c r="M13" s="633">
        <v>0.18754939000000001</v>
      </c>
      <c r="N13" s="633">
        <v>-0.14452140409326902</v>
      </c>
      <c r="O13" s="633">
        <v>-6.933736409326903E-2</v>
      </c>
      <c r="P13" s="633">
        <v>-5.6013490000000006E-2</v>
      </c>
    </row>
    <row r="14" spans="1:16" s="206" customFormat="1" ht="15" customHeight="1">
      <c r="A14" s="784">
        <v>6</v>
      </c>
      <c r="B14" s="784" t="s">
        <v>2370</v>
      </c>
      <c r="C14" s="633">
        <v>2160.7196677778838</v>
      </c>
      <c r="D14" s="633">
        <v>76.009782029164853</v>
      </c>
      <c r="E14" s="633">
        <v>15.21820887352685</v>
      </c>
      <c r="F14" s="633">
        <v>33.61045719480321</v>
      </c>
      <c r="G14" s="633">
        <v>15.6400697777452</v>
      </c>
      <c r="H14" s="785">
        <v>6.6172458223529835</v>
      </c>
      <c r="I14" s="633" t="s">
        <v>105</v>
      </c>
      <c r="J14" s="633">
        <v>140.4785178752401</v>
      </c>
      <c r="K14" s="633" t="s">
        <v>105</v>
      </c>
      <c r="L14" s="633">
        <v>12.840426189859253</v>
      </c>
      <c r="M14" s="633">
        <v>7.95069245</v>
      </c>
      <c r="N14" s="633">
        <v>-5.775450805827326</v>
      </c>
      <c r="O14" s="633">
        <v>-0.71395295582732454</v>
      </c>
      <c r="P14" s="633">
        <v>-4.9612642100000022</v>
      </c>
    </row>
    <row r="15" spans="1:16" s="206" customFormat="1" ht="15" customHeight="1">
      <c r="A15" s="784">
        <v>7</v>
      </c>
      <c r="B15" s="784" t="s">
        <v>2374</v>
      </c>
      <c r="C15" s="633">
        <v>3163.9657542166292</v>
      </c>
      <c r="D15" s="633" t="s">
        <v>105</v>
      </c>
      <c r="E15" s="633" t="s">
        <v>105</v>
      </c>
      <c r="F15" s="633" t="s">
        <v>105</v>
      </c>
      <c r="G15" s="633" t="s">
        <v>105</v>
      </c>
      <c r="H15" s="785"/>
      <c r="I15" s="633" t="s">
        <v>105</v>
      </c>
      <c r="J15" s="633" t="s">
        <v>105</v>
      </c>
      <c r="K15" s="633" t="s">
        <v>105</v>
      </c>
      <c r="L15" s="633" t="s">
        <v>105</v>
      </c>
      <c r="M15" s="633" t="s">
        <v>105</v>
      </c>
      <c r="N15" s="633" t="s">
        <v>105</v>
      </c>
      <c r="O15" s="633" t="s">
        <v>105</v>
      </c>
      <c r="P15" s="633" t="s">
        <v>105</v>
      </c>
    </row>
    <row r="16" spans="1:16" s="206" customFormat="1" ht="15" customHeight="1">
      <c r="A16" s="784">
        <v>8</v>
      </c>
      <c r="B16" s="784" t="s">
        <v>2375</v>
      </c>
      <c r="C16" s="633">
        <v>1053.2031412157871</v>
      </c>
      <c r="D16" s="694">
        <v>258.40806333099499</v>
      </c>
      <c r="E16" s="694">
        <v>71.266254078028368</v>
      </c>
      <c r="F16" s="694">
        <v>44.812181970247465</v>
      </c>
      <c r="G16" s="694">
        <v>13.093136001879895</v>
      </c>
      <c r="H16" s="981">
        <v>5.9303689413315936</v>
      </c>
      <c r="I16" s="694" t="s">
        <v>105</v>
      </c>
      <c r="J16" s="694">
        <v>7.0175017035505816</v>
      </c>
      <c r="K16" s="694">
        <v>380.56213367759898</v>
      </c>
      <c r="L16" s="694">
        <v>31.49514468511051</v>
      </c>
      <c r="M16" s="694">
        <v>7.63364552</v>
      </c>
      <c r="N16" s="694">
        <v>-1.4899255917999148</v>
      </c>
      <c r="O16" s="694">
        <v>-0.37202479139992095</v>
      </c>
      <c r="P16" s="694">
        <v>-0.84555002000000012</v>
      </c>
    </row>
    <row r="17" spans="1:16" s="206" customFormat="1" ht="15" customHeight="1">
      <c r="A17" s="784">
        <v>9</v>
      </c>
      <c r="B17" s="784" t="s">
        <v>2382</v>
      </c>
      <c r="C17" s="633">
        <v>14241.656618006347</v>
      </c>
      <c r="D17" s="694"/>
      <c r="E17" s="694"/>
      <c r="F17" s="694"/>
      <c r="G17" s="694"/>
      <c r="H17" s="981"/>
      <c r="I17" s="694"/>
      <c r="J17" s="694"/>
      <c r="K17" s="694"/>
      <c r="L17" s="694"/>
      <c r="M17" s="694"/>
      <c r="N17" s="694"/>
      <c r="O17" s="694"/>
      <c r="P17" s="694"/>
    </row>
    <row r="18" spans="1:16" s="206" customFormat="1" ht="15" customHeight="1">
      <c r="A18" s="784">
        <v>10</v>
      </c>
      <c r="B18" s="784" t="s">
        <v>2436</v>
      </c>
      <c r="C18" s="633">
        <v>44203.625720997319</v>
      </c>
      <c r="D18" s="633">
        <v>13.012409983403201</v>
      </c>
      <c r="E18" s="633">
        <v>23.383996594269366</v>
      </c>
      <c r="F18" s="633">
        <v>95.181111784113128</v>
      </c>
      <c r="G18" s="633">
        <v>84.912465571188292</v>
      </c>
      <c r="H18" s="785">
        <v>17.407929215167172</v>
      </c>
      <c r="I18" s="633" t="s">
        <v>105</v>
      </c>
      <c r="J18" s="633">
        <v>216.48998393297339</v>
      </c>
      <c r="K18" s="633" t="s">
        <v>105</v>
      </c>
      <c r="L18" s="633">
        <v>30.517131615577291</v>
      </c>
      <c r="M18" s="633">
        <v>7.7573433590088721</v>
      </c>
      <c r="N18" s="633">
        <v>-1.0643986576324569</v>
      </c>
      <c r="O18" s="633">
        <v>-7.2423548369891858E-2</v>
      </c>
      <c r="P18" s="633">
        <v>-0.97867042840674667</v>
      </c>
    </row>
    <row r="19" spans="1:16" s="206" customFormat="1" ht="15" customHeight="1">
      <c r="A19" s="784">
        <v>11</v>
      </c>
      <c r="B19" s="784" t="s">
        <v>2437</v>
      </c>
      <c r="C19" s="633">
        <v>7704.7027119932263</v>
      </c>
      <c r="D19" s="633">
        <v>27.671247467949556</v>
      </c>
      <c r="E19" s="633">
        <v>8.0370578706413021</v>
      </c>
      <c r="F19" s="633">
        <v>23.957667283996877</v>
      </c>
      <c r="G19" s="633">
        <v>5.3465491500173581</v>
      </c>
      <c r="H19" s="785">
        <v>9.0878317187878377</v>
      </c>
      <c r="I19" s="633" t="s">
        <v>105</v>
      </c>
      <c r="J19" s="633">
        <v>65.012521772605055</v>
      </c>
      <c r="K19" s="633" t="s">
        <v>105</v>
      </c>
      <c r="L19" s="633">
        <v>20.398245572424717</v>
      </c>
      <c r="M19" s="633">
        <v>5.3946715523572228</v>
      </c>
      <c r="N19" s="633">
        <v>-1.0099356201979348</v>
      </c>
      <c r="O19" s="633">
        <v>-2.0236554442439745E-2</v>
      </c>
      <c r="P19" s="633">
        <v>-0.97636011755058538</v>
      </c>
    </row>
    <row r="20" spans="1:16" s="206" customFormat="1" ht="15" customHeight="1">
      <c r="A20" s="784">
        <v>12</v>
      </c>
      <c r="B20" s="784" t="s">
        <v>2438</v>
      </c>
      <c r="C20" s="633">
        <v>0.46424875999999976</v>
      </c>
      <c r="D20" s="633" t="s">
        <v>105</v>
      </c>
      <c r="E20" s="633" t="s">
        <v>105</v>
      </c>
      <c r="F20" s="633" t="s">
        <v>105</v>
      </c>
      <c r="G20" s="633" t="s">
        <v>105</v>
      </c>
      <c r="H20" s="785"/>
      <c r="I20" s="633" t="s">
        <v>105</v>
      </c>
      <c r="J20" s="633" t="s">
        <v>105</v>
      </c>
      <c r="K20" s="633" t="s">
        <v>105</v>
      </c>
      <c r="L20" s="633" t="s">
        <v>105</v>
      </c>
      <c r="M20" s="633" t="s">
        <v>105</v>
      </c>
      <c r="N20" s="633" t="s">
        <v>105</v>
      </c>
      <c r="O20" s="633" t="s">
        <v>105</v>
      </c>
      <c r="P20" s="633" t="s">
        <v>105</v>
      </c>
    </row>
    <row r="21" spans="1:16" s="206" customFormat="1" ht="15" customHeight="1">
      <c r="A21" s="784">
        <v>13</v>
      </c>
      <c r="B21" s="784" t="s">
        <v>2439</v>
      </c>
      <c r="C21" s="633">
        <v>4977.2184563000001</v>
      </c>
      <c r="D21" s="633">
        <v>13.7961371093166</v>
      </c>
      <c r="E21" s="633">
        <v>16.435380894473262</v>
      </c>
      <c r="F21" s="633" t="s">
        <v>105</v>
      </c>
      <c r="G21" s="633">
        <v>3.5654315357565539E-2</v>
      </c>
      <c r="H21" s="785">
        <v>4.8014655491989604</v>
      </c>
      <c r="I21" s="633" t="s">
        <v>105</v>
      </c>
      <c r="J21" s="633" t="s">
        <v>105</v>
      </c>
      <c r="K21" s="633">
        <v>30.267172319147424</v>
      </c>
      <c r="L21" s="633">
        <v>0.15523375292468414</v>
      </c>
      <c r="M21" s="633" t="s">
        <v>105</v>
      </c>
      <c r="N21" s="633">
        <v>-3.6838954751132615E-2</v>
      </c>
      <c r="O21" s="633">
        <v>-1.7073524751132618E-2</v>
      </c>
      <c r="P21" s="633" t="s">
        <v>105</v>
      </c>
    </row>
    <row r="22" spans="1:16" s="206" customFormat="1" ht="12">
      <c r="A22" s="709"/>
      <c r="B22" s="709"/>
      <c r="C22" s="709"/>
      <c r="D22" s="775"/>
      <c r="E22" s="775"/>
      <c r="F22" s="775"/>
      <c r="G22" s="775"/>
      <c r="H22" s="775"/>
      <c r="I22" s="775"/>
      <c r="J22" s="775"/>
      <c r="K22" s="775"/>
      <c r="L22" s="775"/>
      <c r="M22" s="775"/>
      <c r="N22" s="775"/>
      <c r="O22" s="775"/>
      <c r="P22" s="775"/>
    </row>
    <row r="23" spans="1:16" ht="42" customHeight="1">
      <c r="A23" s="1209" t="s">
        <v>2825</v>
      </c>
      <c r="B23" s="1209"/>
      <c r="C23" s="1209"/>
      <c r="D23" s="1209"/>
      <c r="E23" s="1209"/>
      <c r="F23" s="1209"/>
      <c r="G23" s="1209"/>
      <c r="H23" s="1209"/>
      <c r="I23" s="1209"/>
      <c r="J23" s="1209"/>
      <c r="K23" s="1209"/>
      <c r="L23" s="1209"/>
      <c r="M23" s="1209"/>
      <c r="N23" s="1209"/>
      <c r="O23" s="1209"/>
      <c r="P23" s="1209"/>
    </row>
    <row r="24" spans="1:16" ht="29.5" customHeight="1">
      <c r="A24" s="1209" t="s">
        <v>2552</v>
      </c>
      <c r="B24" s="1209"/>
      <c r="C24" s="1209"/>
      <c r="D24" s="1209"/>
      <c r="E24" s="1209"/>
      <c r="F24" s="1209"/>
      <c r="G24" s="1209"/>
      <c r="H24" s="1209"/>
      <c r="I24" s="1209"/>
      <c r="J24" s="1209"/>
      <c r="K24" s="1209"/>
      <c r="L24" s="1209"/>
      <c r="M24" s="1209"/>
      <c r="N24" s="1209"/>
      <c r="O24" s="1209"/>
      <c r="P24" s="1209"/>
    </row>
    <row r="25" spans="1:16" ht="13" customHeight="1">
      <c r="A25" s="702"/>
      <c r="B25" s="702"/>
      <c r="C25" s="702"/>
      <c r="D25" s="702"/>
      <c r="E25" s="702"/>
      <c r="F25" s="702"/>
      <c r="G25" s="702"/>
      <c r="H25" s="702"/>
      <c r="I25" s="702"/>
      <c r="J25" s="702"/>
      <c r="K25" s="702"/>
      <c r="L25" s="702"/>
      <c r="M25" s="702"/>
      <c r="N25" s="702"/>
      <c r="O25" s="702"/>
      <c r="P25" s="702"/>
    </row>
    <row r="26" spans="1:16">
      <c r="A26" s="7" t="s">
        <v>2419</v>
      </c>
      <c r="B26" s="82" t="s">
        <v>94</v>
      </c>
      <c r="C26" s="7"/>
      <c r="D26" s="7"/>
      <c r="E26" s="7"/>
      <c r="F26" s="7"/>
      <c r="G26" s="7"/>
      <c r="H26" s="7"/>
      <c r="I26" s="7"/>
      <c r="J26" s="7"/>
      <c r="K26" s="7"/>
      <c r="L26" s="7"/>
      <c r="M26" s="7"/>
      <c r="N26" s="7"/>
      <c r="O26" s="7"/>
      <c r="P26" s="7"/>
    </row>
    <row r="27" spans="1:16" s="206" customFormat="1" ht="12">
      <c r="A27" s="775"/>
      <c r="B27" s="776" t="s">
        <v>116</v>
      </c>
      <c r="C27" s="777" t="s">
        <v>117</v>
      </c>
      <c r="D27" s="777" t="s">
        <v>118</v>
      </c>
      <c r="E27" s="777" t="s">
        <v>167</v>
      </c>
      <c r="F27" s="777" t="s">
        <v>168</v>
      </c>
      <c r="G27" s="777" t="s">
        <v>245</v>
      </c>
      <c r="H27" s="777" t="s">
        <v>246</v>
      </c>
      <c r="I27" s="777" t="s">
        <v>247</v>
      </c>
      <c r="J27" s="777" t="s">
        <v>248</v>
      </c>
      <c r="K27" s="777" t="s">
        <v>249</v>
      </c>
      <c r="L27" s="777" t="s">
        <v>250</v>
      </c>
      <c r="M27" s="778" t="s">
        <v>251</v>
      </c>
      <c r="N27" s="778" t="s">
        <v>252</v>
      </c>
      <c r="O27" s="778" t="s">
        <v>261</v>
      </c>
      <c r="P27" s="778" t="s">
        <v>2428</v>
      </c>
    </row>
    <row r="28" spans="1:16" s="206" customFormat="1" ht="31" customHeight="1">
      <c r="A28" s="775"/>
      <c r="B28" s="1300" t="s">
        <v>2429</v>
      </c>
      <c r="C28" s="1303" t="s">
        <v>2315</v>
      </c>
      <c r="D28" s="1304"/>
      <c r="E28" s="1304"/>
      <c r="F28" s="1304"/>
      <c r="G28" s="1304"/>
      <c r="H28" s="1304"/>
      <c r="I28" s="1304"/>
      <c r="J28" s="1304"/>
      <c r="K28" s="1304"/>
      <c r="L28" s="1304"/>
      <c r="M28" s="1304"/>
      <c r="N28" s="1304"/>
      <c r="O28" s="1304"/>
      <c r="P28" s="1305"/>
    </row>
    <row r="29" spans="1:16" s="206" customFormat="1" ht="22.5" customHeight="1">
      <c r="A29" s="775"/>
      <c r="B29" s="1302"/>
      <c r="C29" s="779"/>
      <c r="D29" s="1306" t="s">
        <v>2430</v>
      </c>
      <c r="E29" s="1307"/>
      <c r="F29" s="1307"/>
      <c r="G29" s="1307"/>
      <c r="H29" s="1307"/>
      <c r="I29" s="1307"/>
      <c r="J29" s="1307"/>
      <c r="K29" s="1307"/>
      <c r="L29" s="1307"/>
      <c r="M29" s="1307"/>
      <c r="N29" s="1307"/>
      <c r="O29" s="1307"/>
      <c r="P29" s="1308"/>
    </row>
    <row r="30" spans="1:16" s="206" customFormat="1" ht="50.5" customHeight="1">
      <c r="A30" s="775"/>
      <c r="B30" s="1302"/>
      <c r="C30" s="779"/>
      <c r="D30" s="1306" t="s">
        <v>2431</v>
      </c>
      <c r="E30" s="1307"/>
      <c r="F30" s="1307"/>
      <c r="G30" s="1307"/>
      <c r="H30" s="1308"/>
      <c r="I30" s="1258" t="s">
        <v>2432</v>
      </c>
      <c r="J30" s="1258" t="s">
        <v>2433</v>
      </c>
      <c r="K30" s="1258" t="s">
        <v>2434</v>
      </c>
      <c r="L30" s="1300" t="s">
        <v>2329</v>
      </c>
      <c r="M30" s="1300" t="s">
        <v>2328</v>
      </c>
      <c r="N30" s="1248" t="s">
        <v>318</v>
      </c>
      <c r="O30" s="1263"/>
      <c r="P30" s="1249"/>
    </row>
    <row r="31" spans="1:16" s="206" customFormat="1" ht="81" customHeight="1">
      <c r="A31" s="780"/>
      <c r="B31" s="1301"/>
      <c r="C31" s="781"/>
      <c r="D31" s="705" t="s">
        <v>2319</v>
      </c>
      <c r="E31" s="705" t="s">
        <v>2320</v>
      </c>
      <c r="F31" s="705" t="s">
        <v>2321</v>
      </c>
      <c r="G31" s="705" t="s">
        <v>2322</v>
      </c>
      <c r="H31" s="782" t="s">
        <v>2323</v>
      </c>
      <c r="I31" s="1260"/>
      <c r="J31" s="1260"/>
      <c r="K31" s="1260"/>
      <c r="L31" s="1301"/>
      <c r="M31" s="1301"/>
      <c r="N31" s="783"/>
      <c r="O31" s="703" t="s">
        <v>2435</v>
      </c>
      <c r="P31" s="703" t="s">
        <v>2328</v>
      </c>
    </row>
    <row r="32" spans="1:16">
      <c r="A32" s="784">
        <v>1</v>
      </c>
      <c r="B32" s="784" t="s">
        <v>2332</v>
      </c>
      <c r="C32" s="633">
        <v>1288.0789718476335</v>
      </c>
      <c r="D32" s="633">
        <v>569.64709610146895</v>
      </c>
      <c r="E32" s="633">
        <v>317.37608772489233</v>
      </c>
      <c r="F32" s="633">
        <v>285.46306772466215</v>
      </c>
      <c r="G32" s="633">
        <v>86.687910292127626</v>
      </c>
      <c r="H32" s="786">
        <v>7.3488545255639233</v>
      </c>
      <c r="I32" s="633">
        <v>544.44105781340693</v>
      </c>
      <c r="J32" s="633" t="s">
        <v>105</v>
      </c>
      <c r="K32" s="633">
        <v>714.73310402974312</v>
      </c>
      <c r="L32" s="633">
        <v>199.57227618488884</v>
      </c>
      <c r="M32" s="633">
        <v>71.414157490000051</v>
      </c>
      <c r="N32" s="633">
        <v>-29.121519929999952</v>
      </c>
      <c r="O32" s="633">
        <v>-2.109833389999999</v>
      </c>
      <c r="P32" s="633">
        <v>-26.255105239999974</v>
      </c>
    </row>
    <row r="33" spans="1:16">
      <c r="A33" s="784">
        <v>2</v>
      </c>
      <c r="B33" s="784" t="s">
        <v>2333</v>
      </c>
      <c r="C33" s="633">
        <v>169.77955278476639</v>
      </c>
      <c r="D33" s="633">
        <v>90.572331497559674</v>
      </c>
      <c r="E33" s="633">
        <v>3.7877826074857657</v>
      </c>
      <c r="F33" s="633">
        <v>0.61619017316282443</v>
      </c>
      <c r="G33" s="633">
        <v>33.347069609465485</v>
      </c>
      <c r="H33" s="786">
        <v>7.9132773198090911</v>
      </c>
      <c r="I33" s="633" t="s">
        <v>105</v>
      </c>
      <c r="J33" s="633">
        <v>128.32337388767382</v>
      </c>
      <c r="K33" s="633" t="s">
        <v>105</v>
      </c>
      <c r="L33" s="633">
        <v>8.9403375462760462</v>
      </c>
      <c r="M33" s="633">
        <v>30.57084755</v>
      </c>
      <c r="N33" s="633">
        <v>-21.967331056954009</v>
      </c>
      <c r="O33" s="633">
        <v>-8.2011784954000008E-2</v>
      </c>
      <c r="P33" s="633">
        <v>-21.801252440000003</v>
      </c>
    </row>
    <row r="34" spans="1:16">
      <c r="A34" s="784">
        <v>3</v>
      </c>
      <c r="B34" s="784" t="s">
        <v>2339</v>
      </c>
      <c r="C34" s="633">
        <v>4075.9691204449568</v>
      </c>
      <c r="D34" s="633"/>
      <c r="E34" s="633" t="s">
        <v>105</v>
      </c>
      <c r="F34" s="633" t="s">
        <v>105</v>
      </c>
      <c r="G34" s="633" t="s">
        <v>105</v>
      </c>
      <c r="H34" s="786"/>
      <c r="I34" s="633" t="s">
        <v>105</v>
      </c>
      <c r="J34" s="633" t="s">
        <v>105</v>
      </c>
      <c r="K34" s="633" t="s">
        <v>105</v>
      </c>
      <c r="L34" s="633" t="s">
        <v>105</v>
      </c>
      <c r="M34" s="633" t="s">
        <v>105</v>
      </c>
      <c r="N34" s="633" t="s">
        <v>105</v>
      </c>
      <c r="O34" s="633" t="s">
        <v>105</v>
      </c>
      <c r="P34" s="633" t="s">
        <v>105</v>
      </c>
    </row>
    <row r="35" spans="1:16">
      <c r="A35" s="784">
        <v>4</v>
      </c>
      <c r="B35" s="784" t="s">
        <v>2364</v>
      </c>
      <c r="C35" s="633">
        <v>4183.6163916969699</v>
      </c>
      <c r="D35" s="633">
        <v>1398.0858923801902</v>
      </c>
      <c r="E35" s="633">
        <v>284.51202050379879</v>
      </c>
      <c r="F35" s="633">
        <v>20.04710501958828</v>
      </c>
      <c r="G35" s="633">
        <v>101.01641069155794</v>
      </c>
      <c r="H35" s="786">
        <v>4.8441032233575019</v>
      </c>
      <c r="I35" s="633" t="s">
        <v>105</v>
      </c>
      <c r="J35" s="633">
        <v>1101.4366568852586</v>
      </c>
      <c r="K35" s="633">
        <v>702.22477170987611</v>
      </c>
      <c r="L35" s="633">
        <v>192.58170889361077</v>
      </c>
      <c r="M35" s="633">
        <v>0.15150791</v>
      </c>
      <c r="N35" s="633">
        <v>-1.0895372635810008</v>
      </c>
      <c r="O35" s="633">
        <v>-0.54286978000000019</v>
      </c>
      <c r="P35" s="633">
        <v>-8.9119160000000003E-2</v>
      </c>
    </row>
    <row r="36" spans="1:16">
      <c r="A36" s="784">
        <v>5</v>
      </c>
      <c r="B36" s="787" t="s">
        <v>2369</v>
      </c>
      <c r="C36" s="633">
        <v>253.21685959477489</v>
      </c>
      <c r="D36" s="633">
        <v>23.176503351012613</v>
      </c>
      <c r="E36" s="633">
        <v>29.072047629790738</v>
      </c>
      <c r="F36" s="633">
        <v>14.602503344876149</v>
      </c>
      <c r="G36" s="633">
        <v>3.0342819704225592</v>
      </c>
      <c r="H36" s="786">
        <v>8.2778716164416455</v>
      </c>
      <c r="I36" s="633" t="s">
        <v>105</v>
      </c>
      <c r="J36" s="633" t="s">
        <v>105</v>
      </c>
      <c r="K36" s="633">
        <v>69.88533629610194</v>
      </c>
      <c r="L36" s="633">
        <v>5.9327741522427031</v>
      </c>
      <c r="M36" s="633">
        <v>0.19795497000000001</v>
      </c>
      <c r="N36" s="633">
        <v>-6.2113320000000027E-2</v>
      </c>
      <c r="O36" s="633">
        <v>-2.488711E-2</v>
      </c>
      <c r="P36" s="633">
        <v>-2.0312759999999999E-2</v>
      </c>
    </row>
    <row r="37" spans="1:16">
      <c r="A37" s="784">
        <v>6</v>
      </c>
      <c r="B37" s="784" t="s">
        <v>2370</v>
      </c>
      <c r="C37" s="633">
        <v>2363.91544458423</v>
      </c>
      <c r="D37" s="633">
        <v>78.949183904844929</v>
      </c>
      <c r="E37" s="633">
        <v>20.309629016729346</v>
      </c>
      <c r="F37" s="633">
        <v>34.98385606328543</v>
      </c>
      <c r="G37" s="633">
        <v>12.713586052577455</v>
      </c>
      <c r="H37" s="786">
        <v>6.5467942867804538</v>
      </c>
      <c r="I37" s="633" t="s">
        <v>105</v>
      </c>
      <c r="J37" s="633">
        <v>146.95625503743753</v>
      </c>
      <c r="K37" s="633" t="s">
        <v>105</v>
      </c>
      <c r="L37" s="633">
        <v>14.708723979147543</v>
      </c>
      <c r="M37" s="633">
        <v>9.4246568500000034</v>
      </c>
      <c r="N37" s="633">
        <v>-5.7619097100000065</v>
      </c>
      <c r="O37" s="633">
        <v>-0.49141688999999972</v>
      </c>
      <c r="P37" s="633">
        <v>-5.1019968499999999</v>
      </c>
    </row>
    <row r="38" spans="1:16">
      <c r="A38" s="784">
        <v>7</v>
      </c>
      <c r="B38" s="787" t="s">
        <v>2374</v>
      </c>
      <c r="C38" s="633">
        <v>3064.7373199316271</v>
      </c>
      <c r="D38" s="633" t="s">
        <v>105</v>
      </c>
      <c r="E38" s="633" t="s">
        <v>105</v>
      </c>
      <c r="F38" s="633" t="s">
        <v>105</v>
      </c>
      <c r="G38" s="633" t="s">
        <v>105</v>
      </c>
      <c r="H38" s="786"/>
      <c r="I38" s="633" t="s">
        <v>105</v>
      </c>
      <c r="J38" s="633" t="s">
        <v>105</v>
      </c>
      <c r="K38" s="633" t="s">
        <v>105</v>
      </c>
      <c r="L38" s="633" t="s">
        <v>105</v>
      </c>
      <c r="M38" s="633" t="s">
        <v>105</v>
      </c>
      <c r="N38" s="633" t="s">
        <v>105</v>
      </c>
      <c r="O38" s="633" t="s">
        <v>105</v>
      </c>
      <c r="P38" s="633" t="s">
        <v>105</v>
      </c>
    </row>
    <row r="39" spans="1:16">
      <c r="A39" s="784">
        <v>8</v>
      </c>
      <c r="B39" s="784" t="s">
        <v>2375</v>
      </c>
      <c r="C39" s="633">
        <v>1201.7963801309443</v>
      </c>
      <c r="D39" s="633">
        <v>269.99568469377692</v>
      </c>
      <c r="E39" s="633">
        <v>76.630300257002929</v>
      </c>
      <c r="F39" s="633">
        <v>46.598118661302713</v>
      </c>
      <c r="G39" s="633">
        <v>36.856442279307323</v>
      </c>
      <c r="H39" s="786">
        <v>5.4714675072645438</v>
      </c>
      <c r="I39" s="633" t="s">
        <v>105</v>
      </c>
      <c r="J39" s="633">
        <v>6.3326577242520283</v>
      </c>
      <c r="K39" s="633">
        <v>423.7478881671434</v>
      </c>
      <c r="L39" s="633">
        <v>21.672189409339214</v>
      </c>
      <c r="M39" s="633">
        <v>1.6709533299999999</v>
      </c>
      <c r="N39" s="633">
        <v>-0.95996000630000355</v>
      </c>
      <c r="O39" s="633">
        <v>-0.46449654629999981</v>
      </c>
      <c r="P39" s="633">
        <v>-0.18168110000000004</v>
      </c>
    </row>
    <row r="40" spans="1:16">
      <c r="A40" s="784">
        <v>9</v>
      </c>
      <c r="B40" s="784" t="s">
        <v>2382</v>
      </c>
      <c r="C40" s="633">
        <v>14404.076810862589</v>
      </c>
      <c r="D40" s="694"/>
      <c r="E40" s="694"/>
      <c r="F40" s="694"/>
      <c r="G40" s="694"/>
      <c r="H40" s="980"/>
      <c r="I40" s="694"/>
      <c r="J40" s="694"/>
      <c r="K40" s="694"/>
      <c r="L40" s="694"/>
      <c r="M40" s="694"/>
      <c r="N40" s="694"/>
      <c r="O40" s="694"/>
      <c r="P40" s="694"/>
    </row>
    <row r="41" spans="1:16">
      <c r="A41" s="784">
        <v>10</v>
      </c>
      <c r="B41" s="784" t="s">
        <v>2436</v>
      </c>
      <c r="C41" s="633">
        <v>44970.221001071543</v>
      </c>
      <c r="D41" s="633">
        <v>15.614402474900322</v>
      </c>
      <c r="E41" s="633">
        <v>26.007066097643111</v>
      </c>
      <c r="F41" s="633">
        <v>101.53912689183271</v>
      </c>
      <c r="G41" s="633">
        <v>80.406319734697405</v>
      </c>
      <c r="H41" s="786">
        <v>16.679951299827838</v>
      </c>
      <c r="I41" s="633" t="s">
        <v>105</v>
      </c>
      <c r="J41" s="633">
        <v>223.56691519907309</v>
      </c>
      <c r="K41" s="633" t="s">
        <v>105</v>
      </c>
      <c r="L41" s="633">
        <v>25.193897772322263</v>
      </c>
      <c r="M41" s="633">
        <v>7.2692280600348953</v>
      </c>
      <c r="N41" s="633">
        <v>-0.95805291842721652</v>
      </c>
      <c r="O41" s="633">
        <v>-8.8632315560172342E-2</v>
      </c>
      <c r="P41" s="633">
        <v>-0.84924224949605409</v>
      </c>
    </row>
    <row r="42" spans="1:16">
      <c r="A42" s="784">
        <v>11</v>
      </c>
      <c r="B42" s="784" t="s">
        <v>2437</v>
      </c>
      <c r="C42" s="633">
        <v>7100.066243662709</v>
      </c>
      <c r="D42" s="633">
        <v>28.637358468447779</v>
      </c>
      <c r="E42" s="633">
        <v>20.191121806902689</v>
      </c>
      <c r="F42" s="633">
        <v>17.309389484098222</v>
      </c>
      <c r="G42" s="633">
        <v>10.35099631078903</v>
      </c>
      <c r="H42" s="786">
        <v>8.3480988772117986</v>
      </c>
      <c r="I42" s="633" t="s">
        <v>105</v>
      </c>
      <c r="J42" s="633">
        <v>76.488866070237748</v>
      </c>
      <c r="K42" s="633" t="s">
        <v>105</v>
      </c>
      <c r="L42" s="633">
        <v>10.26488266167064</v>
      </c>
      <c r="M42" s="633">
        <v>7.2409541157799762</v>
      </c>
      <c r="N42" s="633">
        <v>-1.052433467192029</v>
      </c>
      <c r="O42" s="633">
        <v>-2.9023195246765335E-2</v>
      </c>
      <c r="P42" s="633">
        <v>-1.0101489185535062</v>
      </c>
    </row>
    <row r="43" spans="1:16">
      <c r="A43" s="784">
        <v>12</v>
      </c>
      <c r="B43" s="784" t="s">
        <v>2438</v>
      </c>
      <c r="C43" s="633">
        <v>0.53021806999999999</v>
      </c>
      <c r="D43" s="633" t="s">
        <v>105</v>
      </c>
      <c r="E43" s="633" t="s">
        <v>105</v>
      </c>
      <c r="F43" s="633" t="s">
        <v>105</v>
      </c>
      <c r="G43" s="633" t="s">
        <v>105</v>
      </c>
      <c r="H43" s="786"/>
      <c r="I43" s="633" t="s">
        <v>105</v>
      </c>
      <c r="J43" s="633" t="s">
        <v>105</v>
      </c>
      <c r="K43" s="633" t="s">
        <v>105</v>
      </c>
      <c r="L43" s="633" t="s">
        <v>105</v>
      </c>
      <c r="M43" s="633" t="s">
        <v>105</v>
      </c>
      <c r="N43" s="633" t="s">
        <v>105</v>
      </c>
      <c r="O43" s="633" t="s">
        <v>105</v>
      </c>
      <c r="P43" s="633" t="s">
        <v>105</v>
      </c>
    </row>
    <row r="44" spans="1:16">
      <c r="A44" s="784">
        <v>13</v>
      </c>
      <c r="B44" s="784" t="s">
        <v>2439</v>
      </c>
      <c r="C44" s="633">
        <v>4430.5840734567246</v>
      </c>
      <c r="D44" s="633">
        <v>14.069104079075951</v>
      </c>
      <c r="E44" s="633">
        <v>19.586877139316474</v>
      </c>
      <c r="F44" s="633" t="s">
        <v>105</v>
      </c>
      <c r="G44" s="633">
        <v>0.20583070351952565</v>
      </c>
      <c r="H44" s="786">
        <v>5.7522613327215684</v>
      </c>
      <c r="I44" s="633" t="s">
        <v>105</v>
      </c>
      <c r="J44" s="633" t="s">
        <v>105</v>
      </c>
      <c r="K44" s="633">
        <v>33.861811921911951</v>
      </c>
      <c r="L44" s="633">
        <v>0.11173916050933648</v>
      </c>
      <c r="M44" s="633" t="s">
        <v>105</v>
      </c>
      <c r="N44" s="633">
        <v>-1.2431980000000004E-2</v>
      </c>
      <c r="O44" s="633">
        <v>-8.0749000000000001E-4</v>
      </c>
      <c r="P44" s="633" t="s">
        <v>105</v>
      </c>
    </row>
    <row r="45" spans="1:16">
      <c r="A45" s="7"/>
      <c r="B45" s="7"/>
      <c r="C45" s="7"/>
      <c r="D45" s="7"/>
      <c r="E45" s="7"/>
      <c r="F45" s="7"/>
      <c r="G45" s="7"/>
      <c r="H45" s="7"/>
      <c r="I45" s="7"/>
      <c r="J45" s="7"/>
      <c r="K45" s="7"/>
      <c r="L45" s="7"/>
      <c r="M45" s="7"/>
      <c r="N45" s="7"/>
      <c r="O45" s="7"/>
      <c r="P45" s="7"/>
    </row>
    <row r="46" spans="1:16">
      <c r="A46" s="1299" t="s">
        <v>2651</v>
      </c>
      <c r="B46" s="1299"/>
      <c r="C46" s="1299"/>
      <c r="D46" s="1299"/>
      <c r="E46" s="1299"/>
      <c r="F46" s="1299"/>
      <c r="G46" s="1299"/>
      <c r="H46" s="1299"/>
      <c r="I46" s="1299"/>
      <c r="J46" s="1299"/>
      <c r="K46" s="1299"/>
      <c r="L46" s="1299"/>
      <c r="M46" s="1299"/>
      <c r="N46" s="1299"/>
      <c r="O46" s="1299"/>
      <c r="P46" s="1299"/>
    </row>
    <row r="47" spans="1:16">
      <c r="A47" s="298"/>
      <c r="B47" s="298"/>
      <c r="C47" s="298"/>
      <c r="D47" s="298"/>
      <c r="E47" s="298"/>
      <c r="F47" s="298"/>
      <c r="G47" s="298"/>
      <c r="H47" s="298"/>
      <c r="I47" s="298"/>
      <c r="J47" s="298"/>
      <c r="K47" s="298"/>
      <c r="L47" s="298"/>
      <c r="M47" s="298"/>
      <c r="N47" s="298"/>
      <c r="O47" s="298"/>
      <c r="P47" s="298"/>
    </row>
  </sheetData>
  <mergeCells count="23">
    <mergeCell ref="B5:B8"/>
    <mergeCell ref="C5:P5"/>
    <mergeCell ref="D6:P6"/>
    <mergeCell ref="D7:H7"/>
    <mergeCell ref="I7:I8"/>
    <mergeCell ref="J7:J8"/>
    <mergeCell ref="K7:K8"/>
    <mergeCell ref="L7:L8"/>
    <mergeCell ref="M7:M8"/>
    <mergeCell ref="N7:P7"/>
    <mergeCell ref="A46:P46"/>
    <mergeCell ref="M30:M31"/>
    <mergeCell ref="N30:P30"/>
    <mergeCell ref="A23:P23"/>
    <mergeCell ref="A24:P24"/>
    <mergeCell ref="B28:B31"/>
    <mergeCell ref="C28:P28"/>
    <mergeCell ref="D29:P29"/>
    <mergeCell ref="D30:H30"/>
    <mergeCell ref="I30:I31"/>
    <mergeCell ref="J30:J31"/>
    <mergeCell ref="K30:K31"/>
    <mergeCell ref="L30:L31"/>
  </mergeCells>
  <pageMargins left="0.7" right="0.7" top="0.75" bottom="0.75" header="0.3" footer="0.3"/>
  <pageSetup paperSize="9" scale="56" fitToHeight="0" orientation="landscape" r:id="rId1"/>
  <rowBreaks count="1" manualBreakCount="1">
    <brk id="25" max="1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2389-0EA6-477E-B69A-C08247FB6999}">
  <sheetPr>
    <pageSetUpPr fitToPage="1"/>
  </sheetPr>
  <dimension ref="A1:E10"/>
  <sheetViews>
    <sheetView showGridLines="0" zoomScaleNormal="100" workbookViewId="0">
      <selection activeCell="F1" sqref="F1"/>
    </sheetView>
  </sheetViews>
  <sheetFormatPr defaultColWidth="8.58203125" defaultRowHeight="14.5"/>
  <cols>
    <col min="1" max="1" width="12" style="27" customWidth="1"/>
    <col min="2" max="5" width="17.08203125" style="27" customWidth="1"/>
    <col min="6" max="7" width="11.83203125" style="27" bestFit="1" customWidth="1"/>
    <col min="8" max="8" width="9.33203125" style="27" bestFit="1" customWidth="1"/>
    <col min="9" max="9" width="10.83203125" style="27" bestFit="1" customWidth="1"/>
    <col min="10" max="10" width="11.83203125" style="27" bestFit="1" customWidth="1"/>
    <col min="11" max="11" width="12.58203125" style="27" bestFit="1" customWidth="1"/>
    <col min="12" max="12" width="11.83203125" style="27" bestFit="1" customWidth="1"/>
    <col min="13" max="13" width="10.83203125" style="27" bestFit="1" customWidth="1"/>
    <col min="14" max="16" width="10.58203125" style="27" bestFit="1" customWidth="1"/>
    <col min="17" max="17" width="8.58203125" style="27" customWidth="1"/>
    <col min="18" max="16384" width="8.58203125" style="27"/>
  </cols>
  <sheetData>
    <row r="1" spans="1:5" ht="18.5">
      <c r="A1" s="306" t="s">
        <v>2440</v>
      </c>
      <c r="B1" s="113"/>
      <c r="C1" s="113"/>
      <c r="D1" s="113"/>
      <c r="E1" s="113"/>
    </row>
    <row r="2" spans="1:5">
      <c r="A2" s="113"/>
      <c r="B2" s="113"/>
      <c r="C2" s="113"/>
      <c r="D2" s="113"/>
      <c r="E2" s="113"/>
    </row>
    <row r="3" spans="1:5">
      <c r="A3" s="82" t="s">
        <v>2003</v>
      </c>
      <c r="B3" s="788"/>
      <c r="C3" s="789"/>
      <c r="D3" s="789"/>
      <c r="E3" s="789"/>
    </row>
    <row r="4" spans="1:5">
      <c r="A4" s="790"/>
      <c r="B4" s="1311" t="s">
        <v>2441</v>
      </c>
      <c r="C4" s="1312"/>
      <c r="D4" s="1313"/>
      <c r="E4" s="1300" t="s">
        <v>2442</v>
      </c>
    </row>
    <row r="5" spans="1:5" ht="48">
      <c r="A5" s="790"/>
      <c r="B5" s="791" t="s">
        <v>2443</v>
      </c>
      <c r="C5" s="782" t="s">
        <v>2444</v>
      </c>
      <c r="D5" s="782" t="s">
        <v>2445</v>
      </c>
      <c r="E5" s="1301"/>
    </row>
    <row r="6" spans="1:5">
      <c r="A6" s="784" t="s">
        <v>2446</v>
      </c>
      <c r="B6" s="792">
        <v>5.9200000000000003E-2</v>
      </c>
      <c r="C6" s="792">
        <v>2.0000000000000001E-4</v>
      </c>
      <c r="D6" s="792">
        <v>5.9400000000000001E-2</v>
      </c>
      <c r="E6" s="792">
        <v>0.80049999999999999</v>
      </c>
    </row>
    <row r="7" spans="1:5">
      <c r="A7" s="784" t="s">
        <v>2447</v>
      </c>
      <c r="B7" s="792">
        <v>4.7699999999999999E-2</v>
      </c>
      <c r="C7" s="792">
        <v>2E-3</v>
      </c>
      <c r="D7" s="792">
        <v>4.9799999999999997E-2</v>
      </c>
      <c r="E7" s="792">
        <v>0.30549999999999999</v>
      </c>
    </row>
    <row r="8" spans="1:5">
      <c r="A8" s="793"/>
      <c r="B8" s="793"/>
      <c r="C8" s="793"/>
      <c r="D8" s="793"/>
      <c r="E8" s="793"/>
    </row>
    <row r="9" spans="1:5">
      <c r="A9" s="775" t="s">
        <v>2448</v>
      </c>
      <c r="B9" s="775"/>
      <c r="C9" s="775"/>
      <c r="D9" s="775"/>
      <c r="E9" s="775"/>
    </row>
    <row r="10" spans="1:5">
      <c r="A10" s="7"/>
      <c r="B10" s="7"/>
      <c r="C10" s="7"/>
      <c r="D10" s="7"/>
      <c r="E10" s="7"/>
    </row>
  </sheetData>
  <mergeCells count="2">
    <mergeCell ref="B4:D4"/>
    <mergeCell ref="E4:E5"/>
  </mergeCells>
  <pageMargins left="0.7" right="0.7" top="0.75" bottom="0.75" header="0.3" footer="0.3"/>
  <pageSetup paperSize="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A955-D56F-41F1-B661-556CC0D1E1D3}">
  <sheetPr>
    <pageSetUpPr fitToPage="1"/>
  </sheetPr>
  <dimension ref="A1:R63"/>
  <sheetViews>
    <sheetView showGridLines="0" zoomScaleNormal="100" workbookViewId="0">
      <selection activeCell="F1" sqref="F1"/>
    </sheetView>
  </sheetViews>
  <sheetFormatPr defaultColWidth="8.58203125" defaultRowHeight="14.5"/>
  <cols>
    <col min="1" max="1" width="2.83203125" style="221" customWidth="1"/>
    <col min="2" max="2" width="48.83203125" style="221" customWidth="1"/>
    <col min="3" max="18" width="9.83203125" style="221" customWidth="1"/>
    <col min="19" max="16384" width="8.58203125" style="221"/>
  </cols>
  <sheetData>
    <row r="1" spans="1:18" ht="18.5">
      <c r="A1" s="306" t="s">
        <v>2449</v>
      </c>
      <c r="B1" s="113"/>
      <c r="C1" s="113"/>
      <c r="D1" s="113"/>
      <c r="E1" s="113"/>
      <c r="F1" s="113"/>
      <c r="G1" s="113"/>
      <c r="H1" s="113"/>
      <c r="I1" s="113"/>
      <c r="J1" s="113"/>
      <c r="K1" s="113"/>
      <c r="L1" s="113"/>
      <c r="M1" s="113"/>
      <c r="N1" s="113"/>
      <c r="O1" s="113"/>
      <c r="P1" s="113"/>
      <c r="Q1" s="113"/>
      <c r="R1" s="113"/>
    </row>
    <row r="2" spans="1:18">
      <c r="A2" s="113"/>
      <c r="B2" s="113"/>
      <c r="C2" s="113"/>
      <c r="D2" s="113"/>
      <c r="E2" s="113"/>
      <c r="F2" s="113"/>
      <c r="G2" s="113"/>
      <c r="H2" s="113"/>
      <c r="I2" s="113"/>
      <c r="J2" s="113"/>
      <c r="K2" s="113"/>
      <c r="L2" s="113"/>
      <c r="M2" s="113"/>
      <c r="N2" s="113"/>
      <c r="O2" s="113"/>
      <c r="P2" s="113"/>
      <c r="Q2" s="113"/>
      <c r="R2" s="113"/>
    </row>
    <row r="3" spans="1:18" s="206" customFormat="1" ht="12">
      <c r="A3" s="775"/>
      <c r="B3" s="82"/>
      <c r="C3" s="775"/>
      <c r="D3" s="775"/>
      <c r="E3" s="775"/>
      <c r="F3" s="775"/>
      <c r="G3" s="775"/>
      <c r="H3" s="775"/>
      <c r="I3" s="775"/>
      <c r="J3" s="775"/>
      <c r="K3" s="775"/>
      <c r="L3" s="775"/>
      <c r="M3" s="775"/>
      <c r="N3" s="775"/>
      <c r="O3" s="775"/>
      <c r="P3" s="775"/>
      <c r="Q3" s="709"/>
      <c r="R3" s="709"/>
    </row>
    <row r="4" spans="1:18" s="206" customFormat="1" ht="12">
      <c r="A4" s="712" t="s">
        <v>2003</v>
      </c>
      <c r="B4" s="712"/>
      <c r="C4" s="794" t="s">
        <v>116</v>
      </c>
      <c r="D4" s="795" t="s">
        <v>117</v>
      </c>
      <c r="E4" s="795" t="s">
        <v>118</v>
      </c>
      <c r="F4" s="795" t="s">
        <v>167</v>
      </c>
      <c r="G4" s="795" t="s">
        <v>168</v>
      </c>
      <c r="H4" s="795" t="s">
        <v>245</v>
      </c>
      <c r="I4" s="795" t="s">
        <v>246</v>
      </c>
      <c r="J4" s="795" t="s">
        <v>247</v>
      </c>
      <c r="K4" s="795" t="s">
        <v>248</v>
      </c>
      <c r="L4" s="795" t="s">
        <v>249</v>
      </c>
      <c r="M4" s="795" t="s">
        <v>250</v>
      </c>
      <c r="N4" s="795" t="s">
        <v>251</v>
      </c>
      <c r="O4" s="795" t="s">
        <v>252</v>
      </c>
      <c r="P4" s="795" t="s">
        <v>261</v>
      </c>
      <c r="Q4" s="795" t="s">
        <v>262</v>
      </c>
      <c r="R4" s="795" t="s">
        <v>263</v>
      </c>
    </row>
    <row r="5" spans="1:18" s="206" customFormat="1" ht="31" customHeight="1">
      <c r="A5" s="1317" t="s">
        <v>2450</v>
      </c>
      <c r="B5" s="1318"/>
      <c r="C5" s="1321" t="s">
        <v>2451</v>
      </c>
      <c r="D5" s="1322"/>
      <c r="E5" s="1322"/>
      <c r="F5" s="1322"/>
      <c r="G5" s="1322"/>
      <c r="H5" s="1322"/>
      <c r="I5" s="1322"/>
      <c r="J5" s="1322"/>
      <c r="K5" s="1322"/>
      <c r="L5" s="1322"/>
      <c r="M5" s="1322"/>
      <c r="N5" s="1322"/>
      <c r="O5" s="1322"/>
      <c r="P5" s="1322"/>
      <c r="Q5" s="1322"/>
      <c r="R5" s="1323"/>
    </row>
    <row r="6" spans="1:18" s="206" customFormat="1" ht="22.5" customHeight="1">
      <c r="A6" s="1319"/>
      <c r="B6" s="1320"/>
      <c r="C6" s="1302" t="s">
        <v>2452</v>
      </c>
      <c r="D6" s="1254" t="s">
        <v>2453</v>
      </c>
      <c r="E6" s="1255"/>
      <c r="F6" s="1255"/>
      <c r="G6" s="1255"/>
      <c r="H6" s="1256"/>
      <c r="I6" s="1254" t="s">
        <v>2454</v>
      </c>
      <c r="J6" s="1255"/>
      <c r="K6" s="1255"/>
      <c r="L6" s="1255"/>
      <c r="M6" s="1256"/>
      <c r="N6" s="1254" t="s">
        <v>2455</v>
      </c>
      <c r="O6" s="1255"/>
      <c r="P6" s="1255"/>
      <c r="Q6" s="1255"/>
      <c r="R6" s="1256"/>
    </row>
    <row r="7" spans="1:18" s="206" customFormat="1" ht="50.5" customHeight="1">
      <c r="A7" s="1319"/>
      <c r="B7" s="1320"/>
      <c r="C7" s="1302"/>
      <c r="D7" s="1314" t="s">
        <v>2456</v>
      </c>
      <c r="E7" s="1315"/>
      <c r="F7" s="1315"/>
      <c r="G7" s="1315"/>
      <c r="H7" s="1316"/>
      <c r="I7" s="1314" t="s">
        <v>2456</v>
      </c>
      <c r="J7" s="1315"/>
      <c r="K7" s="1315"/>
      <c r="L7" s="1315"/>
      <c r="M7" s="1316"/>
      <c r="N7" s="1314" t="s">
        <v>2456</v>
      </c>
      <c r="O7" s="1315"/>
      <c r="P7" s="1315"/>
      <c r="Q7" s="1315"/>
      <c r="R7" s="1316"/>
    </row>
    <row r="8" spans="1:18" s="206" customFormat="1" ht="35.5" customHeight="1">
      <c r="A8" s="1319"/>
      <c r="B8" s="1320"/>
      <c r="C8" s="1302"/>
      <c r="D8" s="796"/>
      <c r="E8" s="1314" t="s">
        <v>2457</v>
      </c>
      <c r="F8" s="1315"/>
      <c r="G8" s="1315"/>
      <c r="H8" s="1316"/>
      <c r="I8" s="796"/>
      <c r="J8" s="1314" t="s">
        <v>2457</v>
      </c>
      <c r="K8" s="1315"/>
      <c r="L8" s="1315"/>
      <c r="M8" s="1316"/>
      <c r="N8" s="796"/>
      <c r="O8" s="1314" t="s">
        <v>2457</v>
      </c>
      <c r="P8" s="1315"/>
      <c r="Q8" s="1315"/>
      <c r="R8" s="1316"/>
    </row>
    <row r="9" spans="1:18" s="206" customFormat="1" ht="53.5" customHeight="1">
      <c r="A9" s="1319"/>
      <c r="B9" s="1320"/>
      <c r="C9" s="1302"/>
      <c r="D9" s="779"/>
      <c r="E9" s="779"/>
      <c r="F9" s="797" t="s">
        <v>2458</v>
      </c>
      <c r="G9" s="797" t="s">
        <v>2459</v>
      </c>
      <c r="H9" s="797" t="s">
        <v>2460</v>
      </c>
      <c r="I9" s="779"/>
      <c r="J9" s="779"/>
      <c r="K9" s="797" t="s">
        <v>2458</v>
      </c>
      <c r="L9" s="797" t="s">
        <v>2461</v>
      </c>
      <c r="M9" s="797" t="s">
        <v>2460</v>
      </c>
      <c r="N9" s="779"/>
      <c r="O9" s="779"/>
      <c r="P9" s="797" t="s">
        <v>2458</v>
      </c>
      <c r="Q9" s="797" t="s">
        <v>2462</v>
      </c>
      <c r="R9" s="797" t="s">
        <v>2460</v>
      </c>
    </row>
    <row r="10" spans="1:18" s="206" customFormat="1" ht="15" customHeight="1">
      <c r="A10" s="360"/>
      <c r="B10" s="798" t="s">
        <v>2463</v>
      </c>
      <c r="C10" s="799"/>
      <c r="D10" s="800"/>
      <c r="E10" s="800"/>
      <c r="F10" s="800"/>
      <c r="G10" s="800"/>
      <c r="H10" s="800"/>
      <c r="I10" s="800"/>
      <c r="J10" s="800"/>
      <c r="K10" s="800"/>
      <c r="L10" s="800"/>
      <c r="M10" s="800"/>
      <c r="N10" s="800"/>
      <c r="O10" s="800"/>
      <c r="P10" s="800"/>
      <c r="Q10" s="800"/>
      <c r="R10" s="801"/>
    </row>
    <row r="11" spans="1:18" s="206" customFormat="1" ht="22.5" customHeight="1">
      <c r="A11" s="802">
        <v>1</v>
      </c>
      <c r="B11" s="803" t="s">
        <v>2464</v>
      </c>
      <c r="C11" s="804">
        <v>60422.49340829</v>
      </c>
      <c r="D11" s="805">
        <v>49294.32611735</v>
      </c>
      <c r="E11" s="805">
        <v>6655.6847110299996</v>
      </c>
      <c r="F11" s="805">
        <v>5566.7871683500007</v>
      </c>
      <c r="G11" s="805">
        <v>631.39949926999998</v>
      </c>
      <c r="H11" s="805">
        <v>177.51926030999999</v>
      </c>
      <c r="I11" s="805">
        <v>42.323478000000001</v>
      </c>
      <c r="J11" s="805">
        <v>24.083423670000002</v>
      </c>
      <c r="K11" s="805" t="s">
        <v>105</v>
      </c>
      <c r="L11" s="805">
        <v>4.5544067999999998</v>
      </c>
      <c r="M11" s="805">
        <v>19.52901687</v>
      </c>
      <c r="N11" s="805">
        <v>49336.649595360002</v>
      </c>
      <c r="O11" s="805">
        <v>6679.7681346899999</v>
      </c>
      <c r="P11" s="805">
        <v>5566.7871683500007</v>
      </c>
      <c r="Q11" s="805">
        <v>635.95390605999989</v>
      </c>
      <c r="R11" s="805">
        <v>197.04827718000001</v>
      </c>
    </row>
    <row r="12" spans="1:18" s="206" customFormat="1" ht="15" customHeight="1">
      <c r="A12" s="802">
        <v>2</v>
      </c>
      <c r="B12" s="806" t="s">
        <v>2465</v>
      </c>
      <c r="C12" s="807">
        <v>6534.3782627099999</v>
      </c>
      <c r="D12" s="807">
        <v>2190.9841219499999</v>
      </c>
      <c r="E12" s="807" t="s">
        <v>105</v>
      </c>
      <c r="F12" s="807" t="s">
        <v>105</v>
      </c>
      <c r="G12" s="807" t="s">
        <v>105</v>
      </c>
      <c r="H12" s="807" t="s">
        <v>105</v>
      </c>
      <c r="I12" s="807" t="s">
        <v>105</v>
      </c>
      <c r="J12" s="807" t="s">
        <v>105</v>
      </c>
      <c r="K12" s="807" t="s">
        <v>105</v>
      </c>
      <c r="L12" s="807" t="s">
        <v>105</v>
      </c>
      <c r="M12" s="807" t="s">
        <v>105</v>
      </c>
      <c r="N12" s="807">
        <v>2190.9841219499999</v>
      </c>
      <c r="O12" s="807" t="s">
        <v>105</v>
      </c>
      <c r="P12" s="807" t="s">
        <v>105</v>
      </c>
      <c r="Q12" s="807" t="s">
        <v>105</v>
      </c>
      <c r="R12" s="807" t="s">
        <v>105</v>
      </c>
    </row>
    <row r="13" spans="1:18" s="206" customFormat="1" ht="15" customHeight="1">
      <c r="A13" s="802">
        <v>3</v>
      </c>
      <c r="B13" s="808" t="s">
        <v>338</v>
      </c>
      <c r="C13" s="807">
        <v>4282.0304625400004</v>
      </c>
      <c r="D13" s="807">
        <v>1166.25283552</v>
      </c>
      <c r="E13" s="807" t="s">
        <v>105</v>
      </c>
      <c r="F13" s="807" t="s">
        <v>105</v>
      </c>
      <c r="G13" s="807" t="s">
        <v>105</v>
      </c>
      <c r="H13" s="807" t="s">
        <v>105</v>
      </c>
      <c r="I13" s="807" t="s">
        <v>105</v>
      </c>
      <c r="J13" s="807" t="s">
        <v>105</v>
      </c>
      <c r="K13" s="807" t="s">
        <v>105</v>
      </c>
      <c r="L13" s="807" t="s">
        <v>105</v>
      </c>
      <c r="M13" s="807" t="s">
        <v>105</v>
      </c>
      <c r="N13" s="807">
        <v>1166.25283552</v>
      </c>
      <c r="O13" s="807" t="s">
        <v>105</v>
      </c>
      <c r="P13" s="807" t="s">
        <v>105</v>
      </c>
      <c r="Q13" s="807" t="s">
        <v>105</v>
      </c>
      <c r="R13" s="807" t="s">
        <v>105</v>
      </c>
    </row>
    <row r="14" spans="1:18" s="206" customFormat="1" ht="15" customHeight="1">
      <c r="A14" s="802">
        <v>4</v>
      </c>
      <c r="B14" s="809" t="s">
        <v>302</v>
      </c>
      <c r="C14" s="807">
        <v>7.7852107899999998</v>
      </c>
      <c r="D14" s="807">
        <v>0.10124186</v>
      </c>
      <c r="E14" s="807" t="s">
        <v>105</v>
      </c>
      <c r="F14" s="807" t="s">
        <v>105</v>
      </c>
      <c r="G14" s="807" t="s">
        <v>105</v>
      </c>
      <c r="H14" s="807" t="s">
        <v>105</v>
      </c>
      <c r="I14" s="807" t="s">
        <v>105</v>
      </c>
      <c r="J14" s="807" t="s">
        <v>105</v>
      </c>
      <c r="K14" s="807" t="s">
        <v>105</v>
      </c>
      <c r="L14" s="807" t="s">
        <v>105</v>
      </c>
      <c r="M14" s="807" t="s">
        <v>105</v>
      </c>
      <c r="N14" s="807">
        <v>0.10124186</v>
      </c>
      <c r="O14" s="807" t="s">
        <v>105</v>
      </c>
      <c r="P14" s="807" t="s">
        <v>105</v>
      </c>
      <c r="Q14" s="807" t="s">
        <v>105</v>
      </c>
      <c r="R14" s="807" t="s">
        <v>105</v>
      </c>
    </row>
    <row r="15" spans="1:18" s="206" customFormat="1" ht="15" customHeight="1">
      <c r="A15" s="802">
        <v>5</v>
      </c>
      <c r="B15" s="809" t="s">
        <v>2466</v>
      </c>
      <c r="C15" s="807">
        <v>4274.2452517499996</v>
      </c>
      <c r="D15" s="807">
        <v>1166.1515936600001</v>
      </c>
      <c r="E15" s="396" t="s">
        <v>105</v>
      </c>
      <c r="F15" s="396" t="s">
        <v>105</v>
      </c>
      <c r="G15" s="396" t="s">
        <v>105</v>
      </c>
      <c r="H15" s="396" t="s">
        <v>105</v>
      </c>
      <c r="I15" s="396" t="s">
        <v>105</v>
      </c>
      <c r="J15" s="396" t="s">
        <v>105</v>
      </c>
      <c r="K15" s="396" t="s">
        <v>105</v>
      </c>
      <c r="L15" s="396" t="s">
        <v>105</v>
      </c>
      <c r="M15" s="396" t="s">
        <v>105</v>
      </c>
      <c r="N15" s="396">
        <v>1166.1515936600001</v>
      </c>
      <c r="O15" s="396" t="s">
        <v>105</v>
      </c>
      <c r="P15" s="396" t="s">
        <v>105</v>
      </c>
      <c r="Q15" s="396" t="s">
        <v>105</v>
      </c>
      <c r="R15" s="396" t="s">
        <v>105</v>
      </c>
    </row>
    <row r="16" spans="1:18" s="206" customFormat="1" ht="15" customHeight="1">
      <c r="A16" s="802">
        <v>6</v>
      </c>
      <c r="B16" s="809" t="s">
        <v>1030</v>
      </c>
      <c r="C16" s="807" t="s">
        <v>105</v>
      </c>
      <c r="D16" s="807" t="s">
        <v>105</v>
      </c>
      <c r="E16" s="807" t="s">
        <v>105</v>
      </c>
      <c r="F16" s="675" t="s">
        <v>105</v>
      </c>
      <c r="G16" s="675" t="s">
        <v>105</v>
      </c>
      <c r="H16" s="675" t="s">
        <v>105</v>
      </c>
      <c r="I16" s="675" t="s">
        <v>105</v>
      </c>
      <c r="J16" s="675" t="s">
        <v>105</v>
      </c>
      <c r="K16" s="675" t="s">
        <v>105</v>
      </c>
      <c r="L16" s="675" t="s">
        <v>105</v>
      </c>
      <c r="M16" s="675" t="s">
        <v>105</v>
      </c>
      <c r="N16" s="675" t="s">
        <v>105</v>
      </c>
      <c r="O16" s="675" t="s">
        <v>105</v>
      </c>
      <c r="P16" s="675" t="s">
        <v>105</v>
      </c>
      <c r="Q16" s="675" t="s">
        <v>105</v>
      </c>
      <c r="R16" s="807" t="s">
        <v>105</v>
      </c>
    </row>
    <row r="17" spans="1:18" s="206" customFormat="1" ht="15" customHeight="1">
      <c r="A17" s="802">
        <v>7</v>
      </c>
      <c r="B17" s="808" t="s">
        <v>340</v>
      </c>
      <c r="C17" s="807">
        <v>2252.34780017</v>
      </c>
      <c r="D17" s="807">
        <v>1024.73128643</v>
      </c>
      <c r="E17" s="807" t="s">
        <v>105</v>
      </c>
      <c r="F17" s="675" t="s">
        <v>105</v>
      </c>
      <c r="G17" s="675" t="s">
        <v>105</v>
      </c>
      <c r="H17" s="675" t="s">
        <v>105</v>
      </c>
      <c r="I17" s="675" t="s">
        <v>105</v>
      </c>
      <c r="J17" s="675" t="s">
        <v>105</v>
      </c>
      <c r="K17" s="675" t="s">
        <v>105</v>
      </c>
      <c r="L17" s="675" t="s">
        <v>105</v>
      </c>
      <c r="M17" s="675" t="s">
        <v>105</v>
      </c>
      <c r="N17" s="675">
        <v>1024.73128643</v>
      </c>
      <c r="O17" s="675" t="s">
        <v>105</v>
      </c>
      <c r="P17" s="675" t="s">
        <v>105</v>
      </c>
      <c r="Q17" s="675" t="s">
        <v>105</v>
      </c>
      <c r="R17" s="807" t="s">
        <v>105</v>
      </c>
    </row>
    <row r="18" spans="1:18" s="206" customFormat="1" ht="15" customHeight="1">
      <c r="A18" s="802">
        <v>8</v>
      </c>
      <c r="B18" s="809" t="s">
        <v>2467</v>
      </c>
      <c r="C18" s="807" t="s">
        <v>105</v>
      </c>
      <c r="D18" s="807" t="s">
        <v>105</v>
      </c>
      <c r="E18" s="807" t="s">
        <v>105</v>
      </c>
      <c r="F18" s="675" t="s">
        <v>105</v>
      </c>
      <c r="G18" s="675" t="s">
        <v>105</v>
      </c>
      <c r="H18" s="675" t="s">
        <v>105</v>
      </c>
      <c r="I18" s="675" t="s">
        <v>105</v>
      </c>
      <c r="J18" s="675" t="s">
        <v>105</v>
      </c>
      <c r="K18" s="675" t="s">
        <v>105</v>
      </c>
      <c r="L18" s="675" t="s">
        <v>105</v>
      </c>
      <c r="M18" s="675" t="s">
        <v>105</v>
      </c>
      <c r="N18" s="675" t="s">
        <v>105</v>
      </c>
      <c r="O18" s="675" t="s">
        <v>105</v>
      </c>
      <c r="P18" s="675" t="s">
        <v>105</v>
      </c>
      <c r="Q18" s="675" t="s">
        <v>105</v>
      </c>
      <c r="R18" s="807" t="s">
        <v>105</v>
      </c>
    </row>
    <row r="19" spans="1:18" s="206" customFormat="1" ht="15" customHeight="1">
      <c r="A19" s="802">
        <v>9</v>
      </c>
      <c r="B19" s="810" t="s">
        <v>302</v>
      </c>
      <c r="C19" s="807" t="s">
        <v>105</v>
      </c>
      <c r="D19" s="807" t="s">
        <v>105</v>
      </c>
      <c r="E19" s="807" t="s">
        <v>105</v>
      </c>
      <c r="F19" s="675" t="s">
        <v>105</v>
      </c>
      <c r="G19" s="675" t="s">
        <v>105</v>
      </c>
      <c r="H19" s="675" t="s">
        <v>105</v>
      </c>
      <c r="I19" s="675" t="s">
        <v>105</v>
      </c>
      <c r="J19" s="675" t="s">
        <v>105</v>
      </c>
      <c r="K19" s="675" t="s">
        <v>105</v>
      </c>
      <c r="L19" s="675" t="s">
        <v>105</v>
      </c>
      <c r="M19" s="675" t="s">
        <v>105</v>
      </c>
      <c r="N19" s="675" t="s">
        <v>105</v>
      </c>
      <c r="O19" s="675" t="s">
        <v>105</v>
      </c>
      <c r="P19" s="675" t="s">
        <v>105</v>
      </c>
      <c r="Q19" s="675" t="s">
        <v>105</v>
      </c>
      <c r="R19" s="807" t="s">
        <v>105</v>
      </c>
    </row>
    <row r="20" spans="1:18" s="206" customFormat="1" ht="15" customHeight="1">
      <c r="A20" s="802">
        <v>10</v>
      </c>
      <c r="B20" s="811" t="s">
        <v>2466</v>
      </c>
      <c r="C20" s="396" t="s">
        <v>105</v>
      </c>
      <c r="D20" s="396" t="s">
        <v>105</v>
      </c>
      <c r="E20" s="396" t="s">
        <v>105</v>
      </c>
      <c r="F20" s="675" t="s">
        <v>105</v>
      </c>
      <c r="G20" s="675" t="s">
        <v>105</v>
      </c>
      <c r="H20" s="675" t="s">
        <v>105</v>
      </c>
      <c r="I20" s="675" t="s">
        <v>105</v>
      </c>
      <c r="J20" s="675" t="s">
        <v>105</v>
      </c>
      <c r="K20" s="675" t="s">
        <v>105</v>
      </c>
      <c r="L20" s="675" t="s">
        <v>105</v>
      </c>
      <c r="M20" s="675" t="s">
        <v>105</v>
      </c>
      <c r="N20" s="675" t="s">
        <v>105</v>
      </c>
      <c r="O20" s="675" t="s">
        <v>105</v>
      </c>
      <c r="P20" s="675" t="s">
        <v>105</v>
      </c>
      <c r="Q20" s="675" t="s">
        <v>105</v>
      </c>
      <c r="R20" s="396" t="s">
        <v>105</v>
      </c>
    </row>
    <row r="21" spans="1:18" s="206" customFormat="1" ht="15" customHeight="1">
      <c r="A21" s="802">
        <v>11</v>
      </c>
      <c r="B21" s="810" t="s">
        <v>1030</v>
      </c>
      <c r="C21" s="807" t="s">
        <v>105</v>
      </c>
      <c r="D21" s="807" t="s">
        <v>105</v>
      </c>
      <c r="E21" s="807" t="s">
        <v>105</v>
      </c>
      <c r="F21" s="675" t="s">
        <v>105</v>
      </c>
      <c r="G21" s="675" t="s">
        <v>105</v>
      </c>
      <c r="H21" s="675" t="s">
        <v>105</v>
      </c>
      <c r="I21" s="675" t="s">
        <v>105</v>
      </c>
      <c r="J21" s="675" t="s">
        <v>105</v>
      </c>
      <c r="K21" s="675" t="s">
        <v>105</v>
      </c>
      <c r="L21" s="675" t="s">
        <v>105</v>
      </c>
      <c r="M21" s="675" t="s">
        <v>105</v>
      </c>
      <c r="N21" s="675" t="s">
        <v>105</v>
      </c>
      <c r="O21" s="675" t="s">
        <v>105</v>
      </c>
      <c r="P21" s="675" t="s">
        <v>105</v>
      </c>
      <c r="Q21" s="675" t="s">
        <v>105</v>
      </c>
      <c r="R21" s="807" t="s">
        <v>105</v>
      </c>
    </row>
    <row r="22" spans="1:18" s="206" customFormat="1" ht="12">
      <c r="A22" s="802">
        <v>12</v>
      </c>
      <c r="B22" s="809" t="s">
        <v>2468</v>
      </c>
      <c r="C22" s="807">
        <v>139.68235579</v>
      </c>
      <c r="D22" s="807">
        <v>19.083352140000002</v>
      </c>
      <c r="E22" s="807" t="s">
        <v>105</v>
      </c>
      <c r="F22" s="675" t="s">
        <v>105</v>
      </c>
      <c r="G22" s="675" t="s">
        <v>105</v>
      </c>
      <c r="H22" s="675" t="s">
        <v>105</v>
      </c>
      <c r="I22" s="675" t="s">
        <v>105</v>
      </c>
      <c r="J22" s="675" t="s">
        <v>105</v>
      </c>
      <c r="K22" s="675" t="s">
        <v>105</v>
      </c>
      <c r="L22" s="675" t="s">
        <v>105</v>
      </c>
      <c r="M22" s="675" t="s">
        <v>105</v>
      </c>
      <c r="N22" s="675">
        <v>19.083352140000002</v>
      </c>
      <c r="O22" s="675" t="s">
        <v>105</v>
      </c>
      <c r="P22" s="675" t="s">
        <v>105</v>
      </c>
      <c r="Q22" s="675" t="s">
        <v>105</v>
      </c>
      <c r="R22" s="807" t="s">
        <v>105</v>
      </c>
    </row>
    <row r="23" spans="1:18">
      <c r="A23" s="802">
        <v>13</v>
      </c>
      <c r="B23" s="810" t="s">
        <v>302</v>
      </c>
      <c r="C23" s="807">
        <v>139.68235579</v>
      </c>
      <c r="D23" s="807">
        <v>19.083352140000002</v>
      </c>
      <c r="E23" s="807" t="s">
        <v>105</v>
      </c>
      <c r="F23" s="675" t="s">
        <v>105</v>
      </c>
      <c r="G23" s="675" t="s">
        <v>105</v>
      </c>
      <c r="H23" s="675" t="s">
        <v>105</v>
      </c>
      <c r="I23" s="675" t="s">
        <v>105</v>
      </c>
      <c r="J23" s="675" t="s">
        <v>105</v>
      </c>
      <c r="K23" s="675" t="s">
        <v>105</v>
      </c>
      <c r="L23" s="675" t="s">
        <v>105</v>
      </c>
      <c r="M23" s="675" t="s">
        <v>105</v>
      </c>
      <c r="N23" s="675">
        <v>19.083352140000002</v>
      </c>
      <c r="O23" s="675" t="s">
        <v>105</v>
      </c>
      <c r="P23" s="675" t="s">
        <v>105</v>
      </c>
      <c r="Q23" s="675" t="s">
        <v>105</v>
      </c>
      <c r="R23" s="807" t="s">
        <v>105</v>
      </c>
    </row>
    <row r="24" spans="1:18">
      <c r="A24" s="802">
        <v>14</v>
      </c>
      <c r="B24" s="811" t="s">
        <v>2466</v>
      </c>
      <c r="C24" s="396" t="s">
        <v>105</v>
      </c>
      <c r="D24" s="396" t="s">
        <v>105</v>
      </c>
      <c r="E24" s="396" t="s">
        <v>105</v>
      </c>
      <c r="F24" s="675" t="s">
        <v>105</v>
      </c>
      <c r="G24" s="675" t="s">
        <v>105</v>
      </c>
      <c r="H24" s="675" t="s">
        <v>105</v>
      </c>
      <c r="I24" s="675" t="s">
        <v>105</v>
      </c>
      <c r="J24" s="675" t="s">
        <v>105</v>
      </c>
      <c r="K24" s="675" t="s">
        <v>105</v>
      </c>
      <c r="L24" s="675" t="s">
        <v>105</v>
      </c>
      <c r="M24" s="675" t="s">
        <v>105</v>
      </c>
      <c r="N24" s="675" t="s">
        <v>105</v>
      </c>
      <c r="O24" s="675" t="s">
        <v>105</v>
      </c>
      <c r="P24" s="675" t="s">
        <v>105</v>
      </c>
      <c r="Q24" s="675" t="s">
        <v>105</v>
      </c>
      <c r="R24" s="396" t="s">
        <v>105</v>
      </c>
    </row>
    <row r="25" spans="1:18">
      <c r="A25" s="802">
        <v>15</v>
      </c>
      <c r="B25" s="810" t="s">
        <v>1030</v>
      </c>
      <c r="C25" s="807" t="s">
        <v>105</v>
      </c>
      <c r="D25" s="807" t="s">
        <v>105</v>
      </c>
      <c r="E25" s="807" t="s">
        <v>105</v>
      </c>
      <c r="F25" s="675" t="s">
        <v>105</v>
      </c>
      <c r="G25" s="675" t="s">
        <v>105</v>
      </c>
      <c r="H25" s="675" t="s">
        <v>105</v>
      </c>
      <c r="I25" s="675" t="s">
        <v>105</v>
      </c>
      <c r="J25" s="675" t="s">
        <v>105</v>
      </c>
      <c r="K25" s="675" t="s">
        <v>105</v>
      </c>
      <c r="L25" s="675" t="s">
        <v>105</v>
      </c>
      <c r="M25" s="675" t="s">
        <v>105</v>
      </c>
      <c r="N25" s="675" t="s">
        <v>105</v>
      </c>
      <c r="O25" s="675" t="s">
        <v>105</v>
      </c>
      <c r="P25" s="675" t="s">
        <v>105</v>
      </c>
      <c r="Q25" s="675" t="s">
        <v>105</v>
      </c>
      <c r="R25" s="807" t="s">
        <v>105</v>
      </c>
    </row>
    <row r="26" spans="1:18">
      <c r="A26" s="802">
        <v>16</v>
      </c>
      <c r="B26" s="809" t="s">
        <v>2469</v>
      </c>
      <c r="C26" s="807">
        <v>2077.0420224899999</v>
      </c>
      <c r="D26" s="807">
        <v>1005.59152011</v>
      </c>
      <c r="E26" s="807" t="s">
        <v>105</v>
      </c>
      <c r="F26" s="675" t="s">
        <v>105</v>
      </c>
      <c r="G26" s="675" t="s">
        <v>105</v>
      </c>
      <c r="H26" s="675" t="s">
        <v>105</v>
      </c>
      <c r="I26" s="675" t="s">
        <v>105</v>
      </c>
      <c r="J26" s="675" t="s">
        <v>105</v>
      </c>
      <c r="K26" s="675" t="s">
        <v>105</v>
      </c>
      <c r="L26" s="675" t="s">
        <v>105</v>
      </c>
      <c r="M26" s="675" t="s">
        <v>105</v>
      </c>
      <c r="N26" s="675">
        <v>1005.59152011</v>
      </c>
      <c r="O26" s="675" t="s">
        <v>105</v>
      </c>
      <c r="P26" s="675" t="s">
        <v>105</v>
      </c>
      <c r="Q26" s="675" t="s">
        <v>105</v>
      </c>
      <c r="R26" s="807" t="s">
        <v>105</v>
      </c>
    </row>
    <row r="27" spans="1:18">
      <c r="A27" s="802">
        <v>17</v>
      </c>
      <c r="B27" s="810" t="s">
        <v>302</v>
      </c>
      <c r="C27" s="807">
        <v>6.3244140000000004E-2</v>
      </c>
      <c r="D27" s="807">
        <v>5.92364E-3</v>
      </c>
      <c r="E27" s="807" t="s">
        <v>105</v>
      </c>
      <c r="F27" s="675" t="s">
        <v>105</v>
      </c>
      <c r="G27" s="675" t="s">
        <v>105</v>
      </c>
      <c r="H27" s="675" t="s">
        <v>105</v>
      </c>
      <c r="I27" s="675" t="s">
        <v>105</v>
      </c>
      <c r="J27" s="675" t="s">
        <v>105</v>
      </c>
      <c r="K27" s="675" t="s">
        <v>105</v>
      </c>
      <c r="L27" s="675" t="s">
        <v>105</v>
      </c>
      <c r="M27" s="675" t="s">
        <v>105</v>
      </c>
      <c r="N27" s="675">
        <v>5.92364E-3</v>
      </c>
      <c r="O27" s="675" t="s">
        <v>105</v>
      </c>
      <c r="P27" s="675" t="s">
        <v>105</v>
      </c>
      <c r="Q27" s="675" t="s">
        <v>105</v>
      </c>
      <c r="R27" s="807" t="s">
        <v>105</v>
      </c>
    </row>
    <row r="28" spans="1:18" s="206" customFormat="1" ht="12">
      <c r="A28" s="802">
        <v>18</v>
      </c>
      <c r="B28" s="811" t="s">
        <v>2466</v>
      </c>
      <c r="C28" s="396" t="s">
        <v>105</v>
      </c>
      <c r="D28" s="396" t="s">
        <v>105</v>
      </c>
      <c r="E28" s="396" t="s">
        <v>105</v>
      </c>
      <c r="F28" s="675" t="s">
        <v>105</v>
      </c>
      <c r="G28" s="675" t="s">
        <v>105</v>
      </c>
      <c r="H28" s="675" t="s">
        <v>105</v>
      </c>
      <c r="I28" s="675" t="s">
        <v>105</v>
      </c>
      <c r="J28" s="675" t="s">
        <v>105</v>
      </c>
      <c r="K28" s="675" t="s">
        <v>105</v>
      </c>
      <c r="L28" s="675" t="s">
        <v>105</v>
      </c>
      <c r="M28" s="675" t="s">
        <v>105</v>
      </c>
      <c r="N28" s="675" t="s">
        <v>105</v>
      </c>
      <c r="O28" s="675" t="s">
        <v>105</v>
      </c>
      <c r="P28" s="675" t="s">
        <v>105</v>
      </c>
      <c r="Q28" s="675" t="s">
        <v>105</v>
      </c>
      <c r="R28" s="396" t="s">
        <v>105</v>
      </c>
    </row>
    <row r="29" spans="1:18" s="206" customFormat="1" ht="12">
      <c r="A29" s="802">
        <v>19</v>
      </c>
      <c r="B29" s="810" t="s">
        <v>1030</v>
      </c>
      <c r="C29" s="807">
        <v>2076.9787783500001</v>
      </c>
      <c r="D29" s="807">
        <v>1005.58559647</v>
      </c>
      <c r="E29" s="807" t="s">
        <v>105</v>
      </c>
      <c r="F29" s="675" t="s">
        <v>105</v>
      </c>
      <c r="G29" s="675" t="s">
        <v>105</v>
      </c>
      <c r="H29" s="675" t="s">
        <v>105</v>
      </c>
      <c r="I29" s="675" t="s">
        <v>105</v>
      </c>
      <c r="J29" s="675" t="s">
        <v>105</v>
      </c>
      <c r="K29" s="675" t="s">
        <v>105</v>
      </c>
      <c r="L29" s="675" t="s">
        <v>105</v>
      </c>
      <c r="M29" s="675" t="s">
        <v>105</v>
      </c>
      <c r="N29" s="675">
        <v>1005.58559647</v>
      </c>
      <c r="O29" s="675" t="s">
        <v>105</v>
      </c>
      <c r="P29" s="675" t="s">
        <v>105</v>
      </c>
      <c r="Q29" s="675" t="s">
        <v>105</v>
      </c>
      <c r="R29" s="807" t="s">
        <v>105</v>
      </c>
    </row>
    <row r="30" spans="1:18" s="206" customFormat="1" ht="22.5" customHeight="1">
      <c r="A30" s="802">
        <v>20</v>
      </c>
      <c r="B30" s="806" t="s">
        <v>2470</v>
      </c>
      <c r="C30" s="807">
        <v>7062.6056537200002</v>
      </c>
      <c r="D30" s="807">
        <v>2325.2425720400001</v>
      </c>
      <c r="E30" s="807">
        <v>1088.8975426700001</v>
      </c>
      <c r="F30" s="675" t="s">
        <v>105</v>
      </c>
      <c r="G30" s="675">
        <v>631.39949926999998</v>
      </c>
      <c r="H30" s="675">
        <v>177.51926030999999</v>
      </c>
      <c r="I30" s="675">
        <v>42.323478000000001</v>
      </c>
      <c r="J30" s="675">
        <v>24.083423670000002</v>
      </c>
      <c r="K30" s="675" t="s">
        <v>105</v>
      </c>
      <c r="L30" s="675">
        <v>4.5544067999999998</v>
      </c>
      <c r="M30" s="675">
        <v>19.52901687</v>
      </c>
      <c r="N30" s="675">
        <v>2367.5660500399999</v>
      </c>
      <c r="O30" s="675">
        <v>1112.9809663399999</v>
      </c>
      <c r="P30" s="675" t="s">
        <v>105</v>
      </c>
      <c r="Q30" s="675">
        <v>635.95390605999989</v>
      </c>
      <c r="R30" s="807">
        <v>197.04827718000001</v>
      </c>
    </row>
    <row r="31" spans="1:18" s="206" customFormat="1" ht="12">
      <c r="A31" s="802">
        <v>21</v>
      </c>
      <c r="B31" s="809" t="s">
        <v>302</v>
      </c>
      <c r="C31" s="807">
        <v>6678.09723562</v>
      </c>
      <c r="D31" s="807">
        <v>2172.8128223799999</v>
      </c>
      <c r="E31" s="807">
        <v>979.06339832000003</v>
      </c>
      <c r="F31" s="675" t="s">
        <v>105</v>
      </c>
      <c r="G31" s="675">
        <v>567.43412490999992</v>
      </c>
      <c r="H31" s="675">
        <v>138.65279068000001</v>
      </c>
      <c r="I31" s="675">
        <v>38.77004075</v>
      </c>
      <c r="J31" s="675">
        <v>22.197104679999999</v>
      </c>
      <c r="K31" s="675" t="s">
        <v>105</v>
      </c>
      <c r="L31" s="675">
        <v>4.5544067999999998</v>
      </c>
      <c r="M31" s="675">
        <v>17.642697890000001</v>
      </c>
      <c r="N31" s="675">
        <v>2211.58286314</v>
      </c>
      <c r="O31" s="675">
        <v>1001.26050301</v>
      </c>
      <c r="P31" s="675" t="s">
        <v>105</v>
      </c>
      <c r="Q31" s="675">
        <v>571.98853171000007</v>
      </c>
      <c r="R31" s="807">
        <v>156.29548856</v>
      </c>
    </row>
    <row r="32" spans="1:18" s="206" customFormat="1" ht="12">
      <c r="A32" s="802">
        <v>22</v>
      </c>
      <c r="B32" s="811" t="s">
        <v>2466</v>
      </c>
      <c r="C32" s="396">
        <v>383.97837810000004</v>
      </c>
      <c r="D32" s="396">
        <v>152.42974965000002</v>
      </c>
      <c r="E32" s="396">
        <v>109.83414434999999</v>
      </c>
      <c r="F32" s="675" t="s">
        <v>105</v>
      </c>
      <c r="G32" s="675">
        <v>63.965374350000005</v>
      </c>
      <c r="H32" s="675">
        <v>38.866469630000005</v>
      </c>
      <c r="I32" s="675">
        <v>3.55343725</v>
      </c>
      <c r="J32" s="675">
        <v>1.88631898</v>
      </c>
      <c r="K32" s="675" t="s">
        <v>105</v>
      </c>
      <c r="L32" s="675" t="s">
        <v>105</v>
      </c>
      <c r="M32" s="675">
        <v>1.88631898</v>
      </c>
      <c r="N32" s="675">
        <v>155.98318689999999</v>
      </c>
      <c r="O32" s="675">
        <v>111.72046333</v>
      </c>
      <c r="P32" s="675" t="s">
        <v>105</v>
      </c>
      <c r="Q32" s="675">
        <v>63.965374350000005</v>
      </c>
      <c r="R32" s="396">
        <v>40.752788609999996</v>
      </c>
    </row>
    <row r="33" spans="1:18">
      <c r="A33" s="802">
        <v>23</v>
      </c>
      <c r="B33" s="809" t="s">
        <v>1030</v>
      </c>
      <c r="C33" s="807">
        <v>0.53003999999999996</v>
      </c>
      <c r="D33" s="807" t="s">
        <v>105</v>
      </c>
      <c r="E33" s="807" t="s">
        <v>105</v>
      </c>
      <c r="F33" s="675" t="s">
        <v>105</v>
      </c>
      <c r="G33" s="675" t="s">
        <v>105</v>
      </c>
      <c r="H33" s="675" t="s">
        <v>105</v>
      </c>
      <c r="I33" s="943" t="s">
        <v>105</v>
      </c>
      <c r="J33" s="943" t="s">
        <v>105</v>
      </c>
      <c r="K33" s="943" t="s">
        <v>105</v>
      </c>
      <c r="L33" s="943" t="s">
        <v>105</v>
      </c>
      <c r="M33" s="943" t="s">
        <v>105</v>
      </c>
      <c r="N33" s="675" t="s">
        <v>105</v>
      </c>
      <c r="O33" s="675" t="s">
        <v>105</v>
      </c>
      <c r="P33" s="675" t="s">
        <v>105</v>
      </c>
      <c r="Q33" s="675" t="s">
        <v>105</v>
      </c>
      <c r="R33" s="807" t="s">
        <v>105</v>
      </c>
    </row>
    <row r="34" spans="1:18">
      <c r="A34" s="802">
        <v>24</v>
      </c>
      <c r="B34" s="806" t="s">
        <v>346</v>
      </c>
      <c r="C34" s="807">
        <v>46825.045243100001</v>
      </c>
      <c r="D34" s="807">
        <v>44778.099423370004</v>
      </c>
      <c r="E34" s="807">
        <v>5566.7871683500007</v>
      </c>
      <c r="F34" s="675">
        <v>5566.7871683500007</v>
      </c>
      <c r="G34" s="675" t="s">
        <v>105</v>
      </c>
      <c r="H34" s="944" t="s">
        <v>105</v>
      </c>
      <c r="I34" s="675" t="s">
        <v>105</v>
      </c>
      <c r="J34" s="675" t="s">
        <v>105</v>
      </c>
      <c r="K34" s="675" t="s">
        <v>105</v>
      </c>
      <c r="L34" s="675" t="s">
        <v>105</v>
      </c>
      <c r="M34" s="675" t="s">
        <v>105</v>
      </c>
      <c r="N34" s="945">
        <v>44778.099423370004</v>
      </c>
      <c r="O34" s="675">
        <v>5566.7871683500007</v>
      </c>
      <c r="P34" s="675">
        <v>5566.7871683500007</v>
      </c>
      <c r="Q34" s="675" t="s">
        <v>105</v>
      </c>
      <c r="R34" s="396" t="s">
        <v>105</v>
      </c>
    </row>
    <row r="35" spans="1:18">
      <c r="A35" s="802">
        <v>25</v>
      </c>
      <c r="B35" s="809" t="s">
        <v>2471</v>
      </c>
      <c r="C35" s="807">
        <v>44508.952187579998</v>
      </c>
      <c r="D35" s="807">
        <v>42696.372037580004</v>
      </c>
      <c r="E35" s="807">
        <v>5566.7871683500007</v>
      </c>
      <c r="F35" s="675">
        <v>5566.7871683500007</v>
      </c>
      <c r="G35" s="675" t="s">
        <v>105</v>
      </c>
      <c r="H35" s="944" t="s">
        <v>105</v>
      </c>
      <c r="I35" s="675" t="s">
        <v>105</v>
      </c>
      <c r="J35" s="675" t="s">
        <v>105</v>
      </c>
      <c r="K35" s="675" t="s">
        <v>105</v>
      </c>
      <c r="L35" s="675" t="s">
        <v>105</v>
      </c>
      <c r="M35" s="675" t="s">
        <v>105</v>
      </c>
      <c r="N35" s="945">
        <v>42696.372037580004</v>
      </c>
      <c r="O35" s="675">
        <v>5566.7871683500007</v>
      </c>
      <c r="P35" s="675">
        <v>5566.7871683500007</v>
      </c>
      <c r="Q35" s="675" t="s">
        <v>105</v>
      </c>
      <c r="R35" s="396" t="s">
        <v>105</v>
      </c>
    </row>
    <row r="36" spans="1:18">
      <c r="A36" s="802">
        <v>26</v>
      </c>
      <c r="B36" s="809" t="s">
        <v>2472</v>
      </c>
      <c r="C36" s="807">
        <v>2247.5788102699998</v>
      </c>
      <c r="D36" s="807">
        <v>2032.48329949</v>
      </c>
      <c r="E36" s="807" t="s">
        <v>105</v>
      </c>
      <c r="F36" s="675" t="s">
        <v>105</v>
      </c>
      <c r="G36" s="675" t="s">
        <v>105</v>
      </c>
      <c r="H36" s="944" t="s">
        <v>105</v>
      </c>
      <c r="I36" s="675" t="s">
        <v>105</v>
      </c>
      <c r="J36" s="675" t="s">
        <v>105</v>
      </c>
      <c r="K36" s="675" t="s">
        <v>105</v>
      </c>
      <c r="L36" s="675" t="s">
        <v>105</v>
      </c>
      <c r="M36" s="675" t="s">
        <v>105</v>
      </c>
      <c r="N36" s="945">
        <v>2032.48329949</v>
      </c>
      <c r="O36" s="675" t="s">
        <v>105</v>
      </c>
      <c r="P36" s="675" t="s">
        <v>105</v>
      </c>
      <c r="Q36" s="675" t="s">
        <v>105</v>
      </c>
      <c r="R36" s="396" t="s">
        <v>105</v>
      </c>
    </row>
    <row r="37" spans="1:18">
      <c r="A37" s="802">
        <v>27</v>
      </c>
      <c r="B37" s="809" t="s">
        <v>2473</v>
      </c>
      <c r="C37" s="807">
        <v>2018.57792743</v>
      </c>
      <c r="D37" s="807">
        <v>1815.6229786199999</v>
      </c>
      <c r="E37" s="807" t="s">
        <v>105</v>
      </c>
      <c r="F37" s="807" t="s">
        <v>105</v>
      </c>
      <c r="G37" s="807" t="s">
        <v>105</v>
      </c>
      <c r="H37" s="867" t="s">
        <v>105</v>
      </c>
      <c r="I37" s="675" t="s">
        <v>105</v>
      </c>
      <c r="J37" s="675" t="s">
        <v>105</v>
      </c>
      <c r="K37" s="675" t="s">
        <v>105</v>
      </c>
      <c r="L37" s="675" t="s">
        <v>105</v>
      </c>
      <c r="M37" s="675" t="s">
        <v>105</v>
      </c>
      <c r="N37" s="942">
        <v>1815.6229786199999</v>
      </c>
      <c r="O37" s="396" t="s">
        <v>105</v>
      </c>
      <c r="P37" s="396" t="s">
        <v>105</v>
      </c>
      <c r="Q37" s="396" t="s">
        <v>105</v>
      </c>
      <c r="R37" s="396" t="s">
        <v>105</v>
      </c>
    </row>
    <row r="38" spans="1:18" hidden="1">
      <c r="A38" s="802">
        <v>28</v>
      </c>
      <c r="B38" s="812" t="s">
        <v>2474</v>
      </c>
      <c r="C38" s="807" t="s">
        <v>105</v>
      </c>
      <c r="D38" s="807" t="s">
        <v>105</v>
      </c>
      <c r="E38" s="807" t="s">
        <v>105</v>
      </c>
      <c r="F38" s="807" t="s">
        <v>105</v>
      </c>
      <c r="G38" s="807" t="s">
        <v>105</v>
      </c>
      <c r="H38" s="396" t="s">
        <v>105</v>
      </c>
      <c r="I38" s="920" t="s">
        <v>105</v>
      </c>
      <c r="J38" s="920" t="s">
        <v>105</v>
      </c>
      <c r="K38" s="920" t="s">
        <v>105</v>
      </c>
      <c r="L38" s="920" t="s">
        <v>105</v>
      </c>
      <c r="M38" s="920" t="s">
        <v>105</v>
      </c>
      <c r="N38" s="396" t="s">
        <v>105</v>
      </c>
      <c r="O38" s="396" t="s">
        <v>105</v>
      </c>
      <c r="P38" s="396" t="s">
        <v>105</v>
      </c>
      <c r="Q38" s="396" t="s">
        <v>105</v>
      </c>
      <c r="R38" s="396" t="s">
        <v>105</v>
      </c>
    </row>
    <row r="39" spans="1:18" hidden="1">
      <c r="A39" s="802">
        <v>29</v>
      </c>
      <c r="B39" s="811" t="s">
        <v>2475</v>
      </c>
      <c r="C39" s="807" t="s">
        <v>105</v>
      </c>
      <c r="D39" s="807" t="s">
        <v>105</v>
      </c>
      <c r="E39" s="807" t="s">
        <v>105</v>
      </c>
      <c r="F39" s="396" t="s">
        <v>105</v>
      </c>
      <c r="G39" s="807" t="s">
        <v>105</v>
      </c>
      <c r="H39" s="396" t="s">
        <v>105</v>
      </c>
      <c r="I39" s="396" t="s">
        <v>105</v>
      </c>
      <c r="J39" s="396" t="s">
        <v>105</v>
      </c>
      <c r="K39" s="396" t="s">
        <v>105</v>
      </c>
      <c r="L39" s="396" t="s">
        <v>105</v>
      </c>
      <c r="M39" s="396" t="s">
        <v>105</v>
      </c>
      <c r="N39" s="396" t="s">
        <v>105</v>
      </c>
      <c r="O39" s="396" t="s">
        <v>105</v>
      </c>
      <c r="P39" s="396" t="s">
        <v>105</v>
      </c>
      <c r="Q39" s="396" t="s">
        <v>105</v>
      </c>
      <c r="R39" s="396" t="s">
        <v>105</v>
      </c>
    </row>
    <row r="40" spans="1:18" hidden="1">
      <c r="A40" s="802">
        <v>30</v>
      </c>
      <c r="B40" s="811" t="s">
        <v>2476</v>
      </c>
      <c r="C40" s="807" t="s">
        <v>105</v>
      </c>
      <c r="D40" s="807" t="s">
        <v>105</v>
      </c>
      <c r="E40" s="807" t="s">
        <v>105</v>
      </c>
      <c r="F40" s="396" t="s">
        <v>105</v>
      </c>
      <c r="G40" s="807" t="s">
        <v>105</v>
      </c>
      <c r="H40" s="396" t="s">
        <v>105</v>
      </c>
      <c r="I40" s="396" t="s">
        <v>105</v>
      </c>
      <c r="J40" s="396" t="s">
        <v>105</v>
      </c>
      <c r="K40" s="396" t="s">
        <v>105</v>
      </c>
      <c r="L40" s="396" t="s">
        <v>105</v>
      </c>
      <c r="M40" s="396" t="s">
        <v>105</v>
      </c>
      <c r="N40" s="396" t="s">
        <v>105</v>
      </c>
      <c r="O40" s="396" t="s">
        <v>105</v>
      </c>
      <c r="P40" s="396" t="s">
        <v>105</v>
      </c>
      <c r="Q40" s="396" t="s">
        <v>105</v>
      </c>
      <c r="R40" s="396" t="s">
        <v>105</v>
      </c>
    </row>
    <row r="41" spans="1:18" ht="24">
      <c r="A41" s="802">
        <v>31</v>
      </c>
      <c r="B41" s="357" t="s">
        <v>2477</v>
      </c>
      <c r="C41" s="807">
        <v>0.46424875999999998</v>
      </c>
      <c r="D41" s="807" t="s">
        <v>105</v>
      </c>
      <c r="E41" s="807" t="s">
        <v>105</v>
      </c>
      <c r="F41" s="396" t="s">
        <v>105</v>
      </c>
      <c r="G41" s="807" t="s">
        <v>105</v>
      </c>
      <c r="H41" s="396" t="s">
        <v>105</v>
      </c>
      <c r="I41" s="396" t="s">
        <v>105</v>
      </c>
      <c r="J41" s="396" t="s">
        <v>105</v>
      </c>
      <c r="K41" s="396" t="s">
        <v>105</v>
      </c>
      <c r="L41" s="396" t="s">
        <v>105</v>
      </c>
      <c r="M41" s="396" t="s">
        <v>105</v>
      </c>
      <c r="N41" s="396" t="s">
        <v>105</v>
      </c>
      <c r="O41" s="396" t="s">
        <v>105</v>
      </c>
      <c r="P41" s="396" t="s">
        <v>105</v>
      </c>
      <c r="Q41" s="396" t="s">
        <v>105</v>
      </c>
      <c r="R41" s="396" t="s">
        <v>105</v>
      </c>
    </row>
    <row r="42" spans="1:18">
      <c r="A42" s="802">
        <v>32</v>
      </c>
      <c r="B42" s="710" t="s">
        <v>2478</v>
      </c>
      <c r="C42" s="396">
        <v>60422.49340829</v>
      </c>
      <c r="D42" s="396">
        <v>49294.32611735</v>
      </c>
      <c r="E42" s="396">
        <v>6655.6847110299996</v>
      </c>
      <c r="F42" s="396">
        <v>5566.7871683500007</v>
      </c>
      <c r="G42" s="396">
        <v>631.39949926999998</v>
      </c>
      <c r="H42" s="396">
        <v>177.51926030999999</v>
      </c>
      <c r="I42" s="396">
        <v>42.323478000000001</v>
      </c>
      <c r="J42" s="396">
        <v>24.083423670000002</v>
      </c>
      <c r="K42" s="396" t="s">
        <v>105</v>
      </c>
      <c r="L42" s="396">
        <v>4.5544067999999998</v>
      </c>
      <c r="M42" s="396">
        <v>19.52901687</v>
      </c>
      <c r="N42" s="396">
        <v>49336.649595360002</v>
      </c>
      <c r="O42" s="396">
        <v>6679.7681346899999</v>
      </c>
      <c r="P42" s="396">
        <v>5566.7871683500007</v>
      </c>
      <c r="Q42" s="396">
        <v>635.95390605999989</v>
      </c>
      <c r="R42" s="396">
        <v>197.04827718000001</v>
      </c>
    </row>
    <row r="43" spans="1:18" ht="24">
      <c r="A43" s="360"/>
      <c r="B43" s="798" t="s">
        <v>2479</v>
      </c>
      <c r="C43" s="813" t="s">
        <v>105</v>
      </c>
      <c r="D43" s="813" t="s">
        <v>105</v>
      </c>
      <c r="E43" s="813" t="s">
        <v>105</v>
      </c>
      <c r="F43" s="813" t="s">
        <v>105</v>
      </c>
      <c r="G43" s="813" t="s">
        <v>105</v>
      </c>
      <c r="H43" s="813" t="s">
        <v>105</v>
      </c>
      <c r="I43" s="813" t="s">
        <v>105</v>
      </c>
      <c r="J43" s="813" t="s">
        <v>105</v>
      </c>
      <c r="K43" s="813" t="s">
        <v>105</v>
      </c>
      <c r="L43" s="813" t="s">
        <v>105</v>
      </c>
      <c r="M43" s="813" t="s">
        <v>105</v>
      </c>
      <c r="N43" s="813" t="s">
        <v>105</v>
      </c>
      <c r="O43" s="813" t="s">
        <v>105</v>
      </c>
      <c r="P43" s="813" t="s">
        <v>105</v>
      </c>
      <c r="Q43" s="813" t="s">
        <v>105</v>
      </c>
      <c r="R43" s="817" t="s">
        <v>105</v>
      </c>
    </row>
    <row r="44" spans="1:18" ht="24">
      <c r="A44" s="794">
        <v>33</v>
      </c>
      <c r="B44" s="814" t="s">
        <v>2480</v>
      </c>
      <c r="C44" s="815">
        <v>32327.153919779998</v>
      </c>
      <c r="D44" s="932" t="s">
        <v>105</v>
      </c>
      <c r="E44" s="933" t="s">
        <v>105</v>
      </c>
      <c r="F44" s="933" t="s">
        <v>105</v>
      </c>
      <c r="G44" s="933" t="s">
        <v>105</v>
      </c>
      <c r="H44" s="933" t="s">
        <v>105</v>
      </c>
      <c r="I44" s="933" t="s">
        <v>105</v>
      </c>
      <c r="J44" s="933" t="s">
        <v>105</v>
      </c>
      <c r="K44" s="933" t="s">
        <v>105</v>
      </c>
      <c r="L44" s="933" t="s">
        <v>105</v>
      </c>
      <c r="M44" s="933" t="s">
        <v>105</v>
      </c>
      <c r="N44" s="933" t="s">
        <v>105</v>
      </c>
      <c r="O44" s="933" t="s">
        <v>105</v>
      </c>
      <c r="P44" s="933" t="s">
        <v>105</v>
      </c>
      <c r="Q44" s="933" t="s">
        <v>105</v>
      </c>
      <c r="R44" s="934" t="s">
        <v>105</v>
      </c>
    </row>
    <row r="45" spans="1:18">
      <c r="A45" s="794">
        <v>34</v>
      </c>
      <c r="B45" s="356" t="s">
        <v>302</v>
      </c>
      <c r="C45" s="815">
        <v>31811.30698523</v>
      </c>
      <c r="D45" s="935" t="s">
        <v>105</v>
      </c>
      <c r="E45" s="936" t="s">
        <v>105</v>
      </c>
      <c r="F45" s="936" t="s">
        <v>105</v>
      </c>
      <c r="G45" s="936" t="s">
        <v>105</v>
      </c>
      <c r="H45" s="936" t="s">
        <v>105</v>
      </c>
      <c r="I45" s="936" t="s">
        <v>105</v>
      </c>
      <c r="J45" s="936" t="s">
        <v>105</v>
      </c>
      <c r="K45" s="936" t="s">
        <v>105</v>
      </c>
      <c r="L45" s="936" t="s">
        <v>105</v>
      </c>
      <c r="M45" s="936" t="s">
        <v>105</v>
      </c>
      <c r="N45" s="936" t="s">
        <v>105</v>
      </c>
      <c r="O45" s="936" t="s">
        <v>105</v>
      </c>
      <c r="P45" s="936" t="s">
        <v>105</v>
      </c>
      <c r="Q45" s="936" t="s">
        <v>105</v>
      </c>
      <c r="R45" s="937" t="s">
        <v>105</v>
      </c>
    </row>
    <row r="46" spans="1:18">
      <c r="A46" s="794">
        <v>35</v>
      </c>
      <c r="B46" s="356" t="s">
        <v>316</v>
      </c>
      <c r="C46" s="815">
        <v>503.35532135</v>
      </c>
      <c r="D46" s="935" t="s">
        <v>105</v>
      </c>
      <c r="E46" s="936" t="s">
        <v>105</v>
      </c>
      <c r="F46" s="936" t="s">
        <v>105</v>
      </c>
      <c r="G46" s="936" t="s">
        <v>105</v>
      </c>
      <c r="H46" s="936" t="s">
        <v>105</v>
      </c>
      <c r="I46" s="936" t="s">
        <v>105</v>
      </c>
      <c r="J46" s="936" t="s">
        <v>105</v>
      </c>
      <c r="K46" s="936" t="s">
        <v>105</v>
      </c>
      <c r="L46" s="936" t="s">
        <v>105</v>
      </c>
      <c r="M46" s="936" t="s">
        <v>105</v>
      </c>
      <c r="N46" s="936" t="s">
        <v>105</v>
      </c>
      <c r="O46" s="936" t="s">
        <v>105</v>
      </c>
      <c r="P46" s="936" t="s">
        <v>105</v>
      </c>
      <c r="Q46" s="936" t="s">
        <v>105</v>
      </c>
      <c r="R46" s="937" t="s">
        <v>105</v>
      </c>
    </row>
    <row r="47" spans="1:18">
      <c r="A47" s="794">
        <v>36</v>
      </c>
      <c r="B47" s="356" t="s">
        <v>1030</v>
      </c>
      <c r="C47" s="815">
        <v>12.491613200000048</v>
      </c>
      <c r="D47" s="935" t="s">
        <v>105</v>
      </c>
      <c r="E47" s="936" t="s">
        <v>105</v>
      </c>
      <c r="F47" s="936" t="s">
        <v>105</v>
      </c>
      <c r="G47" s="936" t="s">
        <v>105</v>
      </c>
      <c r="H47" s="936" t="s">
        <v>105</v>
      </c>
      <c r="I47" s="936" t="s">
        <v>105</v>
      </c>
      <c r="J47" s="936" t="s">
        <v>105</v>
      </c>
      <c r="K47" s="936" t="s">
        <v>105</v>
      </c>
      <c r="L47" s="936" t="s">
        <v>105</v>
      </c>
      <c r="M47" s="936" t="s">
        <v>105</v>
      </c>
      <c r="N47" s="936" t="s">
        <v>105</v>
      </c>
      <c r="O47" s="936" t="s">
        <v>105</v>
      </c>
      <c r="P47" s="936" t="s">
        <v>105</v>
      </c>
      <c r="Q47" s="936" t="s">
        <v>105</v>
      </c>
      <c r="R47" s="937" t="s">
        <v>105</v>
      </c>
    </row>
    <row r="48" spans="1:18" ht="24">
      <c r="A48" s="794">
        <v>37</v>
      </c>
      <c r="B48" s="814" t="s">
        <v>2481</v>
      </c>
      <c r="C48" s="815">
        <v>474.5788096</v>
      </c>
      <c r="D48" s="935" t="s">
        <v>105</v>
      </c>
      <c r="E48" s="936" t="s">
        <v>105</v>
      </c>
      <c r="F48" s="936" t="s">
        <v>105</v>
      </c>
      <c r="G48" s="936" t="s">
        <v>105</v>
      </c>
      <c r="H48" s="936" t="s">
        <v>105</v>
      </c>
      <c r="I48" s="936" t="s">
        <v>105</v>
      </c>
      <c r="J48" s="936" t="s">
        <v>105</v>
      </c>
      <c r="K48" s="936" t="s">
        <v>105</v>
      </c>
      <c r="L48" s="936" t="s">
        <v>105</v>
      </c>
      <c r="M48" s="936" t="s">
        <v>105</v>
      </c>
      <c r="N48" s="936" t="s">
        <v>105</v>
      </c>
      <c r="O48" s="936" t="s">
        <v>105</v>
      </c>
      <c r="P48" s="936" t="s">
        <v>105</v>
      </c>
      <c r="Q48" s="936" t="s">
        <v>105</v>
      </c>
      <c r="R48" s="937" t="s">
        <v>105</v>
      </c>
    </row>
    <row r="49" spans="1:18">
      <c r="A49" s="794">
        <v>38</v>
      </c>
      <c r="B49" s="356" t="s">
        <v>302</v>
      </c>
      <c r="C49" s="815">
        <v>474.5788096</v>
      </c>
      <c r="D49" s="935" t="s">
        <v>105</v>
      </c>
      <c r="E49" s="936" t="s">
        <v>105</v>
      </c>
      <c r="F49" s="936" t="s">
        <v>105</v>
      </c>
      <c r="G49" s="936" t="s">
        <v>105</v>
      </c>
      <c r="H49" s="936" t="s">
        <v>105</v>
      </c>
      <c r="I49" s="936" t="s">
        <v>105</v>
      </c>
      <c r="J49" s="936" t="s">
        <v>105</v>
      </c>
      <c r="K49" s="936" t="s">
        <v>105</v>
      </c>
      <c r="L49" s="936" t="s">
        <v>105</v>
      </c>
      <c r="M49" s="936" t="s">
        <v>105</v>
      </c>
      <c r="N49" s="936" t="s">
        <v>105</v>
      </c>
      <c r="O49" s="936" t="s">
        <v>105</v>
      </c>
      <c r="P49" s="936" t="s">
        <v>105</v>
      </c>
      <c r="Q49" s="936" t="s">
        <v>105</v>
      </c>
      <c r="R49" s="937" t="s">
        <v>105</v>
      </c>
    </row>
    <row r="50" spans="1:18" hidden="1">
      <c r="A50" s="794">
        <v>39</v>
      </c>
      <c r="B50" s="356" t="s">
        <v>316</v>
      </c>
      <c r="C50" s="815" t="s">
        <v>105</v>
      </c>
      <c r="D50" s="935" t="s">
        <v>105</v>
      </c>
      <c r="E50" s="936" t="s">
        <v>105</v>
      </c>
      <c r="F50" s="936" t="s">
        <v>105</v>
      </c>
      <c r="G50" s="936" t="s">
        <v>105</v>
      </c>
      <c r="H50" s="936" t="s">
        <v>105</v>
      </c>
      <c r="I50" s="936" t="s">
        <v>105</v>
      </c>
      <c r="J50" s="936" t="s">
        <v>105</v>
      </c>
      <c r="K50" s="936" t="s">
        <v>105</v>
      </c>
      <c r="L50" s="936" t="s">
        <v>105</v>
      </c>
      <c r="M50" s="936" t="s">
        <v>105</v>
      </c>
      <c r="N50" s="936" t="s">
        <v>105</v>
      </c>
      <c r="O50" s="936" t="s">
        <v>105</v>
      </c>
      <c r="P50" s="936" t="s">
        <v>105</v>
      </c>
      <c r="Q50" s="936" t="s">
        <v>105</v>
      </c>
      <c r="R50" s="937" t="s">
        <v>105</v>
      </c>
    </row>
    <row r="51" spans="1:18" hidden="1">
      <c r="A51" s="794">
        <v>40</v>
      </c>
      <c r="B51" s="356" t="s">
        <v>1030</v>
      </c>
      <c r="C51" s="815" t="s">
        <v>105</v>
      </c>
      <c r="D51" s="935" t="s">
        <v>105</v>
      </c>
      <c r="E51" s="936" t="s">
        <v>105</v>
      </c>
      <c r="F51" s="936" t="s">
        <v>105</v>
      </c>
      <c r="G51" s="936" t="s">
        <v>105</v>
      </c>
      <c r="H51" s="936" t="s">
        <v>105</v>
      </c>
      <c r="I51" s="936" t="s">
        <v>105</v>
      </c>
      <c r="J51" s="936" t="s">
        <v>105</v>
      </c>
      <c r="K51" s="936" t="s">
        <v>105</v>
      </c>
      <c r="L51" s="936" t="s">
        <v>105</v>
      </c>
      <c r="M51" s="936" t="s">
        <v>105</v>
      </c>
      <c r="N51" s="936" t="s">
        <v>105</v>
      </c>
      <c r="O51" s="936" t="s">
        <v>105</v>
      </c>
      <c r="P51" s="936" t="s">
        <v>105</v>
      </c>
      <c r="Q51" s="936" t="s">
        <v>105</v>
      </c>
      <c r="R51" s="937" t="s">
        <v>105</v>
      </c>
    </row>
    <row r="52" spans="1:18">
      <c r="A52" s="794">
        <v>41</v>
      </c>
      <c r="B52" s="816" t="s">
        <v>2482</v>
      </c>
      <c r="C52" s="815">
        <v>1226.6393663399999</v>
      </c>
      <c r="D52" s="935" t="s">
        <v>105</v>
      </c>
      <c r="E52" s="936" t="s">
        <v>105</v>
      </c>
      <c r="F52" s="936" t="s">
        <v>105</v>
      </c>
      <c r="G52" s="936" t="s">
        <v>105</v>
      </c>
      <c r="H52" s="936" t="s">
        <v>105</v>
      </c>
      <c r="I52" s="936" t="s">
        <v>105</v>
      </c>
      <c r="J52" s="936" t="s">
        <v>105</v>
      </c>
      <c r="K52" s="936" t="s">
        <v>105</v>
      </c>
      <c r="L52" s="936" t="s">
        <v>105</v>
      </c>
      <c r="M52" s="936" t="s">
        <v>105</v>
      </c>
      <c r="N52" s="936" t="s">
        <v>105</v>
      </c>
      <c r="O52" s="936" t="s">
        <v>105</v>
      </c>
      <c r="P52" s="936" t="s">
        <v>105</v>
      </c>
      <c r="Q52" s="936" t="s">
        <v>105</v>
      </c>
      <c r="R52" s="937" t="s">
        <v>105</v>
      </c>
    </row>
    <row r="53" spans="1:18">
      <c r="A53" s="794">
        <v>42</v>
      </c>
      <c r="B53" s="816" t="s">
        <v>2483</v>
      </c>
      <c r="C53" s="815">
        <v>195.05916069</v>
      </c>
      <c r="D53" s="935" t="s">
        <v>105</v>
      </c>
      <c r="E53" s="936" t="s">
        <v>105</v>
      </c>
      <c r="F53" s="936" t="s">
        <v>105</v>
      </c>
      <c r="G53" s="936" t="s">
        <v>105</v>
      </c>
      <c r="H53" s="936" t="s">
        <v>105</v>
      </c>
      <c r="I53" s="936" t="s">
        <v>105</v>
      </c>
      <c r="J53" s="936" t="s">
        <v>105</v>
      </c>
      <c r="K53" s="936" t="s">
        <v>105</v>
      </c>
      <c r="L53" s="936" t="s">
        <v>105</v>
      </c>
      <c r="M53" s="936" t="s">
        <v>105</v>
      </c>
      <c r="N53" s="936" t="s">
        <v>105</v>
      </c>
      <c r="O53" s="936" t="s">
        <v>105</v>
      </c>
      <c r="P53" s="936" t="s">
        <v>105</v>
      </c>
      <c r="Q53" s="936" t="s">
        <v>105</v>
      </c>
      <c r="R53" s="937" t="s">
        <v>105</v>
      </c>
    </row>
    <row r="54" spans="1:18">
      <c r="A54" s="794">
        <v>43</v>
      </c>
      <c r="B54" s="816" t="s">
        <v>2484</v>
      </c>
      <c r="C54" s="815">
        <v>160.28833853999998</v>
      </c>
      <c r="D54" s="935" t="s">
        <v>105</v>
      </c>
      <c r="E54" s="936" t="s">
        <v>105</v>
      </c>
      <c r="F54" s="936" t="s">
        <v>105</v>
      </c>
      <c r="G54" s="936" t="s">
        <v>105</v>
      </c>
      <c r="H54" s="936" t="s">
        <v>105</v>
      </c>
      <c r="I54" s="936" t="s">
        <v>105</v>
      </c>
      <c r="J54" s="936" t="s">
        <v>105</v>
      </c>
      <c r="K54" s="936" t="s">
        <v>105</v>
      </c>
      <c r="L54" s="936" t="s">
        <v>105</v>
      </c>
      <c r="M54" s="936" t="s">
        <v>105</v>
      </c>
      <c r="N54" s="936" t="s">
        <v>105</v>
      </c>
      <c r="O54" s="936" t="s">
        <v>105</v>
      </c>
      <c r="P54" s="936" t="s">
        <v>105</v>
      </c>
      <c r="Q54" s="936" t="s">
        <v>105</v>
      </c>
      <c r="R54" s="937" t="s">
        <v>105</v>
      </c>
    </row>
    <row r="55" spans="1:18">
      <c r="A55" s="794">
        <v>44</v>
      </c>
      <c r="B55" s="816" t="s">
        <v>2485</v>
      </c>
      <c r="C55" s="815">
        <v>17672.392180487128</v>
      </c>
      <c r="D55" s="935" t="s">
        <v>105</v>
      </c>
      <c r="E55" s="936" t="s">
        <v>105</v>
      </c>
      <c r="F55" s="936" t="s">
        <v>105</v>
      </c>
      <c r="G55" s="936" t="s">
        <v>105</v>
      </c>
      <c r="H55" s="936" t="s">
        <v>105</v>
      </c>
      <c r="I55" s="936" t="s">
        <v>105</v>
      </c>
      <c r="J55" s="936" t="s">
        <v>105</v>
      </c>
      <c r="K55" s="936" t="s">
        <v>105</v>
      </c>
      <c r="L55" s="936" t="s">
        <v>105</v>
      </c>
      <c r="M55" s="936" t="s">
        <v>105</v>
      </c>
      <c r="N55" s="936" t="s">
        <v>105</v>
      </c>
      <c r="O55" s="936" t="s">
        <v>105</v>
      </c>
      <c r="P55" s="936" t="s">
        <v>105</v>
      </c>
      <c r="Q55" s="936" t="s">
        <v>105</v>
      </c>
      <c r="R55" s="937" t="s">
        <v>105</v>
      </c>
    </row>
    <row r="56" spans="1:18">
      <c r="A56" s="794">
        <v>45</v>
      </c>
      <c r="B56" s="710" t="s">
        <v>2486</v>
      </c>
      <c r="C56" s="815">
        <v>112478.60518371711</v>
      </c>
      <c r="D56" s="938" t="s">
        <v>105</v>
      </c>
      <c r="E56" s="939" t="s">
        <v>105</v>
      </c>
      <c r="F56" s="939" t="s">
        <v>105</v>
      </c>
      <c r="G56" s="939" t="s">
        <v>105</v>
      </c>
      <c r="H56" s="939" t="s">
        <v>105</v>
      </c>
      <c r="I56" s="939" t="s">
        <v>105</v>
      </c>
      <c r="J56" s="939" t="s">
        <v>105</v>
      </c>
      <c r="K56" s="939" t="s">
        <v>105</v>
      </c>
      <c r="L56" s="939" t="s">
        <v>105</v>
      </c>
      <c r="M56" s="939" t="s">
        <v>105</v>
      </c>
      <c r="N56" s="939" t="s">
        <v>105</v>
      </c>
      <c r="O56" s="939" t="s">
        <v>105</v>
      </c>
      <c r="P56" s="939" t="s">
        <v>105</v>
      </c>
      <c r="Q56" s="939" t="s">
        <v>105</v>
      </c>
      <c r="R56" s="940" t="s">
        <v>105</v>
      </c>
    </row>
    <row r="57" spans="1:18" ht="24">
      <c r="A57" s="360"/>
      <c r="B57" s="798" t="s">
        <v>2487</v>
      </c>
      <c r="C57" s="813" t="s">
        <v>105</v>
      </c>
      <c r="D57" s="813" t="s">
        <v>105</v>
      </c>
      <c r="E57" s="813" t="s">
        <v>105</v>
      </c>
      <c r="F57" s="813" t="s">
        <v>105</v>
      </c>
      <c r="G57" s="813" t="s">
        <v>105</v>
      </c>
      <c r="H57" s="813" t="s">
        <v>105</v>
      </c>
      <c r="I57" s="813" t="s">
        <v>105</v>
      </c>
      <c r="J57" s="813" t="s">
        <v>105</v>
      </c>
      <c r="K57" s="813" t="s">
        <v>105</v>
      </c>
      <c r="L57" s="813" t="s">
        <v>105</v>
      </c>
      <c r="M57" s="813" t="s">
        <v>105</v>
      </c>
      <c r="N57" s="813" t="s">
        <v>105</v>
      </c>
      <c r="O57" s="813" t="s">
        <v>105</v>
      </c>
      <c r="P57" s="813" t="s">
        <v>105</v>
      </c>
      <c r="Q57" s="813" t="s">
        <v>105</v>
      </c>
      <c r="R57" s="817" t="s">
        <v>105</v>
      </c>
    </row>
    <row r="58" spans="1:18">
      <c r="A58" s="802">
        <v>46</v>
      </c>
      <c r="B58" s="803" t="s">
        <v>2488</v>
      </c>
      <c r="C58" s="805">
        <v>5343.4531651800007</v>
      </c>
      <c r="D58" s="936" t="s">
        <v>105</v>
      </c>
      <c r="E58" s="936" t="s">
        <v>105</v>
      </c>
      <c r="F58" s="936" t="s">
        <v>105</v>
      </c>
      <c r="G58" s="936" t="s">
        <v>105</v>
      </c>
      <c r="H58" s="936" t="s">
        <v>105</v>
      </c>
      <c r="I58" s="936" t="s">
        <v>105</v>
      </c>
      <c r="J58" s="936" t="s">
        <v>105</v>
      </c>
      <c r="K58" s="936" t="s">
        <v>105</v>
      </c>
      <c r="L58" s="936" t="s">
        <v>105</v>
      </c>
      <c r="M58" s="936" t="s">
        <v>105</v>
      </c>
      <c r="N58" s="936" t="s">
        <v>105</v>
      </c>
      <c r="O58" s="936" t="s">
        <v>105</v>
      </c>
      <c r="P58" s="936" t="s">
        <v>105</v>
      </c>
      <c r="Q58" s="936" t="s">
        <v>105</v>
      </c>
      <c r="R58" s="936" t="s">
        <v>105</v>
      </c>
    </row>
    <row r="59" spans="1:18">
      <c r="A59" s="794">
        <v>47</v>
      </c>
      <c r="B59" s="816" t="s">
        <v>2489</v>
      </c>
      <c r="C59" s="807">
        <v>20194.68469229</v>
      </c>
      <c r="D59" s="936" t="s">
        <v>105</v>
      </c>
      <c r="E59" s="936" t="s">
        <v>105</v>
      </c>
      <c r="F59" s="936" t="s">
        <v>105</v>
      </c>
      <c r="G59" s="936" t="s">
        <v>105</v>
      </c>
      <c r="H59" s="936" t="s">
        <v>105</v>
      </c>
      <c r="I59" s="936" t="s">
        <v>105</v>
      </c>
      <c r="J59" s="936" t="s">
        <v>105</v>
      </c>
      <c r="K59" s="936" t="s">
        <v>105</v>
      </c>
      <c r="L59" s="936" t="s">
        <v>105</v>
      </c>
      <c r="M59" s="936" t="s">
        <v>105</v>
      </c>
      <c r="N59" s="936" t="s">
        <v>105</v>
      </c>
      <c r="O59" s="936" t="s">
        <v>105</v>
      </c>
      <c r="P59" s="936" t="s">
        <v>105</v>
      </c>
      <c r="Q59" s="936" t="s">
        <v>105</v>
      </c>
      <c r="R59" s="936" t="s">
        <v>105</v>
      </c>
    </row>
    <row r="60" spans="1:18">
      <c r="A60" s="794">
        <v>48</v>
      </c>
      <c r="B60" s="816" t="s">
        <v>2490</v>
      </c>
      <c r="C60" s="807">
        <v>2491.6330239600002</v>
      </c>
      <c r="D60" s="936" t="s">
        <v>105</v>
      </c>
      <c r="E60" s="936" t="s">
        <v>105</v>
      </c>
      <c r="F60" s="936" t="s">
        <v>105</v>
      </c>
      <c r="G60" s="936" t="s">
        <v>105</v>
      </c>
      <c r="H60" s="936" t="s">
        <v>105</v>
      </c>
      <c r="I60" s="936" t="s">
        <v>105</v>
      </c>
      <c r="J60" s="936" t="s">
        <v>105</v>
      </c>
      <c r="K60" s="936" t="s">
        <v>105</v>
      </c>
      <c r="L60" s="936" t="s">
        <v>105</v>
      </c>
      <c r="M60" s="936" t="s">
        <v>105</v>
      </c>
      <c r="N60" s="936" t="s">
        <v>105</v>
      </c>
      <c r="O60" s="936" t="s">
        <v>105</v>
      </c>
      <c r="P60" s="936" t="s">
        <v>105</v>
      </c>
      <c r="Q60" s="936" t="s">
        <v>105</v>
      </c>
      <c r="R60" s="936" t="s">
        <v>105</v>
      </c>
    </row>
    <row r="61" spans="1:18">
      <c r="A61" s="794">
        <v>49</v>
      </c>
      <c r="B61" s="818" t="s">
        <v>2491</v>
      </c>
      <c r="C61" s="807">
        <v>28029.770881419998</v>
      </c>
      <c r="D61" s="936" t="s">
        <v>105</v>
      </c>
      <c r="E61" s="936" t="s">
        <v>105</v>
      </c>
      <c r="F61" s="936" t="s">
        <v>105</v>
      </c>
      <c r="G61" s="936" t="s">
        <v>105</v>
      </c>
      <c r="H61" s="936" t="s">
        <v>105</v>
      </c>
      <c r="I61" s="936" t="s">
        <v>105</v>
      </c>
      <c r="J61" s="936" t="s">
        <v>105</v>
      </c>
      <c r="K61" s="936" t="s">
        <v>105</v>
      </c>
      <c r="L61" s="936" t="s">
        <v>105</v>
      </c>
      <c r="M61" s="936" t="s">
        <v>105</v>
      </c>
      <c r="N61" s="936" t="s">
        <v>105</v>
      </c>
      <c r="O61" s="936" t="s">
        <v>105</v>
      </c>
      <c r="P61" s="936" t="s">
        <v>105</v>
      </c>
      <c r="Q61" s="936" t="s">
        <v>105</v>
      </c>
      <c r="R61" s="936" t="s">
        <v>105</v>
      </c>
    </row>
    <row r="62" spans="1:18">
      <c r="A62" s="794">
        <v>50</v>
      </c>
      <c r="B62" s="710" t="s">
        <v>2492</v>
      </c>
      <c r="C62" s="396">
        <v>140508.37606513713</v>
      </c>
      <c r="D62" s="936" t="s">
        <v>105</v>
      </c>
      <c r="E62" s="936" t="s">
        <v>105</v>
      </c>
      <c r="F62" s="936" t="s">
        <v>105</v>
      </c>
      <c r="G62" s="936" t="s">
        <v>105</v>
      </c>
      <c r="H62" s="936" t="s">
        <v>105</v>
      </c>
      <c r="I62" s="936" t="s">
        <v>105</v>
      </c>
      <c r="J62" s="936" t="s">
        <v>105</v>
      </c>
      <c r="K62" s="936" t="s">
        <v>105</v>
      </c>
      <c r="L62" s="936" t="s">
        <v>105</v>
      </c>
      <c r="M62" s="936" t="s">
        <v>105</v>
      </c>
      <c r="N62" s="936" t="s">
        <v>105</v>
      </c>
      <c r="O62" s="936" t="s">
        <v>105</v>
      </c>
      <c r="P62" s="936" t="s">
        <v>105</v>
      </c>
      <c r="Q62" s="936" t="s">
        <v>105</v>
      </c>
      <c r="R62" s="936" t="s">
        <v>105</v>
      </c>
    </row>
    <row r="63" spans="1:18">
      <c r="A63" s="113"/>
      <c r="B63" s="113"/>
      <c r="C63" s="113"/>
      <c r="D63" s="941"/>
      <c r="E63" s="941"/>
      <c r="F63" s="941"/>
      <c r="G63" s="941"/>
      <c r="H63" s="941"/>
      <c r="I63" s="941"/>
      <c r="J63" s="941"/>
      <c r="K63" s="941"/>
      <c r="L63" s="941"/>
      <c r="M63" s="941"/>
      <c r="N63" s="941"/>
      <c r="O63" s="941"/>
      <c r="P63" s="941"/>
      <c r="Q63" s="941"/>
      <c r="R63" s="941"/>
    </row>
  </sheetData>
  <mergeCells count="12">
    <mergeCell ref="J8:M8"/>
    <mergeCell ref="O8:R8"/>
    <mergeCell ref="A5:B9"/>
    <mergeCell ref="C5:R5"/>
    <mergeCell ref="C6:C9"/>
    <mergeCell ref="D6:H6"/>
    <mergeCell ref="I6:M6"/>
    <mergeCell ref="N6:R6"/>
    <mergeCell ref="D7:H7"/>
    <mergeCell ref="I7:M7"/>
    <mergeCell ref="N7:R7"/>
    <mergeCell ref="E8:H8"/>
  </mergeCells>
  <pageMargins left="0.70866141732283472" right="0.70866141732283472" top="0.74803149606299213" bottom="0.74803149606299213" header="0.31496062992125984" footer="0.31496062992125984"/>
  <pageSetup paperSize="9" scale="56" fitToHeight="0" orientation="landscape" r:id="rId1"/>
  <rowBreaks count="1" manualBreakCount="1">
    <brk id="29" max="17"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4E7F2-6973-4393-9A30-BE524490A684}">
  <dimension ref="A1:AH27"/>
  <sheetViews>
    <sheetView showGridLines="0" zoomScaleNormal="100" workbookViewId="0">
      <selection activeCell="A3" sqref="A3"/>
    </sheetView>
  </sheetViews>
  <sheetFormatPr defaultColWidth="8.58203125" defaultRowHeight="14.5"/>
  <cols>
    <col min="1" max="1" width="2.83203125" style="27" customWidth="1"/>
    <col min="2" max="2" width="48.83203125" style="27" customWidth="1"/>
    <col min="3" max="4" width="7.58203125" style="27" customWidth="1"/>
    <col min="5" max="34" width="8.83203125" style="27" customWidth="1"/>
    <col min="35" max="16384" width="8.58203125" style="27"/>
  </cols>
  <sheetData>
    <row r="1" spans="1:34" ht="18.5">
      <c r="A1" s="306" t="s">
        <v>2493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s="223" customFormat="1" ht="12">
      <c r="A3" s="712" t="s">
        <v>2003</v>
      </c>
      <c r="B3" s="712"/>
      <c r="C3" s="774"/>
      <c r="D3" s="774"/>
      <c r="E3" s="774"/>
      <c r="F3" s="774"/>
      <c r="G3" s="774"/>
      <c r="H3" s="774"/>
      <c r="I3" s="774"/>
      <c r="J3" s="774"/>
      <c r="K3" s="774"/>
      <c r="L3" s="774"/>
      <c r="M3" s="774"/>
      <c r="N3" s="774"/>
      <c r="O3" s="774"/>
      <c r="P3" s="774"/>
      <c r="Q3" s="6"/>
      <c r="R3" s="6"/>
      <c r="S3" s="6"/>
      <c r="T3" s="6"/>
      <c r="U3" s="6"/>
      <c r="V3" s="6"/>
      <c r="W3" s="6"/>
      <c r="X3" s="6"/>
      <c r="Y3" s="6"/>
      <c r="Z3" s="6"/>
      <c r="AA3" s="6"/>
      <c r="AB3" s="6"/>
      <c r="AC3" s="6"/>
      <c r="AD3" s="6"/>
      <c r="AE3" s="6"/>
      <c r="AF3" s="6"/>
      <c r="AG3" s="6"/>
      <c r="AH3" s="6"/>
    </row>
    <row r="4" spans="1:34" s="206" customFormat="1" ht="12">
      <c r="A4" s="1324"/>
      <c r="B4" s="1324"/>
      <c r="C4" s="713" t="s">
        <v>116</v>
      </c>
      <c r="D4" s="714" t="s">
        <v>117</v>
      </c>
      <c r="E4" s="714" t="s">
        <v>118</v>
      </c>
      <c r="F4" s="714" t="s">
        <v>167</v>
      </c>
      <c r="G4" s="714" t="s">
        <v>168</v>
      </c>
      <c r="H4" s="714" t="s">
        <v>245</v>
      </c>
      <c r="I4" s="714" t="s">
        <v>246</v>
      </c>
      <c r="J4" s="714" t="s">
        <v>247</v>
      </c>
      <c r="K4" s="714" t="s">
        <v>248</v>
      </c>
      <c r="L4" s="714" t="s">
        <v>249</v>
      </c>
      <c r="M4" s="714" t="s">
        <v>250</v>
      </c>
      <c r="N4" s="714" t="s">
        <v>251</v>
      </c>
      <c r="O4" s="714" t="s">
        <v>252</v>
      </c>
      <c r="P4" s="714" t="s">
        <v>261</v>
      </c>
      <c r="Q4" s="714" t="s">
        <v>262</v>
      </c>
      <c r="R4" s="714" t="s">
        <v>263</v>
      </c>
      <c r="S4" s="714" t="s">
        <v>264</v>
      </c>
      <c r="T4" s="714" t="s">
        <v>2494</v>
      </c>
      <c r="U4" s="714" t="s">
        <v>2495</v>
      </c>
      <c r="V4" s="714" t="s">
        <v>2496</v>
      </c>
      <c r="W4" s="714" t="s">
        <v>2497</v>
      </c>
      <c r="X4" s="714" t="s">
        <v>2498</v>
      </c>
      <c r="Y4" s="714" t="s">
        <v>2499</v>
      </c>
      <c r="Z4" s="714" t="s">
        <v>1081</v>
      </c>
      <c r="AA4" s="714" t="s">
        <v>2500</v>
      </c>
      <c r="AB4" s="714" t="s">
        <v>2501</v>
      </c>
      <c r="AC4" s="714" t="s">
        <v>2502</v>
      </c>
      <c r="AD4" s="714" t="s">
        <v>2503</v>
      </c>
      <c r="AE4" s="714" t="s">
        <v>2504</v>
      </c>
      <c r="AF4" s="714" t="s">
        <v>2505</v>
      </c>
      <c r="AG4" s="714" t="s">
        <v>2506</v>
      </c>
      <c r="AH4" s="714" t="s">
        <v>2507</v>
      </c>
    </row>
    <row r="5" spans="1:34" s="206" customFormat="1" ht="31" customHeight="1">
      <c r="A5" s="819"/>
      <c r="B5" s="820"/>
      <c r="C5" s="1254" t="s">
        <v>2508</v>
      </c>
      <c r="D5" s="1255"/>
      <c r="E5" s="1255"/>
      <c r="F5" s="1255"/>
      <c r="G5" s="1255"/>
      <c r="H5" s="1255"/>
      <c r="I5" s="1255"/>
      <c r="J5" s="1255"/>
      <c r="K5" s="1255"/>
      <c r="L5" s="1255"/>
      <c r="M5" s="1255"/>
      <c r="N5" s="1255"/>
      <c r="O5" s="1255"/>
      <c r="P5" s="1255"/>
      <c r="Q5" s="1255"/>
      <c r="R5" s="1255"/>
      <c r="S5" s="1254" t="s">
        <v>2509</v>
      </c>
      <c r="T5" s="1255"/>
      <c r="U5" s="1255"/>
      <c r="V5" s="1255"/>
      <c r="W5" s="1255"/>
      <c r="X5" s="1255"/>
      <c r="Y5" s="1255"/>
      <c r="Z5" s="1255"/>
      <c r="AA5" s="1255"/>
      <c r="AB5" s="1255"/>
      <c r="AC5" s="1255"/>
      <c r="AD5" s="1255"/>
      <c r="AE5" s="1255"/>
      <c r="AF5" s="1255"/>
      <c r="AG5" s="1255"/>
      <c r="AH5" s="1256"/>
    </row>
    <row r="6" spans="1:34" s="206" customFormat="1" ht="22.5" customHeight="1">
      <c r="A6" s="819"/>
      <c r="B6" s="820"/>
      <c r="C6" s="1254" t="s">
        <v>2453</v>
      </c>
      <c r="D6" s="1255"/>
      <c r="E6" s="1255"/>
      <c r="F6" s="1255"/>
      <c r="G6" s="1256"/>
      <c r="H6" s="1254" t="s">
        <v>2454</v>
      </c>
      <c r="I6" s="1255"/>
      <c r="J6" s="1255"/>
      <c r="K6" s="1255"/>
      <c r="L6" s="1256"/>
      <c r="M6" s="1254" t="s">
        <v>2455</v>
      </c>
      <c r="N6" s="1255"/>
      <c r="O6" s="1255"/>
      <c r="P6" s="1255"/>
      <c r="Q6" s="1255"/>
      <c r="R6" s="707"/>
      <c r="S6" s="1254" t="s">
        <v>2453</v>
      </c>
      <c r="T6" s="1255"/>
      <c r="U6" s="1255"/>
      <c r="V6" s="1255"/>
      <c r="W6" s="1256"/>
      <c r="X6" s="1254" t="s">
        <v>2454</v>
      </c>
      <c r="Y6" s="1255"/>
      <c r="Z6" s="1255"/>
      <c r="AA6" s="1255"/>
      <c r="AB6" s="1256"/>
      <c r="AC6" s="1254" t="s">
        <v>2455</v>
      </c>
      <c r="AD6" s="1255"/>
      <c r="AE6" s="1255"/>
      <c r="AF6" s="1255"/>
      <c r="AG6" s="1255"/>
      <c r="AH6" s="1256"/>
    </row>
    <row r="7" spans="1:34" s="206" customFormat="1" ht="50.5" customHeight="1">
      <c r="A7" s="819"/>
      <c r="B7" s="820"/>
      <c r="C7" s="1248" t="s">
        <v>2510</v>
      </c>
      <c r="D7" s="1263"/>
      <c r="E7" s="1263"/>
      <c r="F7" s="1263"/>
      <c r="G7" s="1249"/>
      <c r="H7" s="1248" t="s">
        <v>2510</v>
      </c>
      <c r="I7" s="1263"/>
      <c r="J7" s="1263"/>
      <c r="K7" s="1263"/>
      <c r="L7" s="1249"/>
      <c r="M7" s="1248" t="s">
        <v>2510</v>
      </c>
      <c r="N7" s="1263"/>
      <c r="O7" s="1263"/>
      <c r="P7" s="1263"/>
      <c r="Q7" s="1249"/>
      <c r="R7" s="1258" t="s">
        <v>2511</v>
      </c>
      <c r="S7" s="1248" t="s">
        <v>2512</v>
      </c>
      <c r="T7" s="1263"/>
      <c r="U7" s="1263"/>
      <c r="V7" s="1263"/>
      <c r="W7" s="1249"/>
      <c r="X7" s="1248" t="s">
        <v>2512</v>
      </c>
      <c r="Y7" s="1263"/>
      <c r="Z7" s="1263"/>
      <c r="AA7" s="1263"/>
      <c r="AB7" s="1249"/>
      <c r="AC7" s="1248" t="s">
        <v>2512</v>
      </c>
      <c r="AD7" s="1263"/>
      <c r="AE7" s="1263"/>
      <c r="AF7" s="1263"/>
      <c r="AG7" s="1249"/>
      <c r="AH7" s="1258" t="s">
        <v>2513</v>
      </c>
    </row>
    <row r="8" spans="1:34" s="206" customFormat="1" ht="81" customHeight="1">
      <c r="A8" s="819"/>
      <c r="B8" s="820"/>
      <c r="C8" s="704"/>
      <c r="D8" s="1248" t="s">
        <v>2514</v>
      </c>
      <c r="E8" s="1263"/>
      <c r="F8" s="1263"/>
      <c r="G8" s="1249"/>
      <c r="H8" s="704"/>
      <c r="I8" s="1248" t="s">
        <v>2514</v>
      </c>
      <c r="J8" s="1263"/>
      <c r="K8" s="1263"/>
      <c r="L8" s="1249"/>
      <c r="M8" s="704"/>
      <c r="N8" s="1248" t="s">
        <v>2514</v>
      </c>
      <c r="O8" s="1263"/>
      <c r="P8" s="1263"/>
      <c r="Q8" s="1249"/>
      <c r="R8" s="1259"/>
      <c r="S8" s="704"/>
      <c r="T8" s="1248" t="s">
        <v>2514</v>
      </c>
      <c r="U8" s="1263"/>
      <c r="V8" s="1263"/>
      <c r="W8" s="1249"/>
      <c r="X8" s="704"/>
      <c r="Y8" s="1248" t="s">
        <v>2514</v>
      </c>
      <c r="Z8" s="1263"/>
      <c r="AA8" s="1263"/>
      <c r="AB8" s="1249"/>
      <c r="AC8" s="704"/>
      <c r="AD8" s="1248" t="s">
        <v>2514</v>
      </c>
      <c r="AE8" s="1263"/>
      <c r="AF8" s="1263"/>
      <c r="AG8" s="1249"/>
      <c r="AH8" s="1259"/>
    </row>
    <row r="9" spans="1:34" s="206" customFormat="1" ht="56.15" customHeight="1">
      <c r="A9" s="819"/>
      <c r="B9" s="821" t="s">
        <v>2515</v>
      </c>
      <c r="C9" s="765"/>
      <c r="D9" s="765"/>
      <c r="E9" s="703" t="s">
        <v>2458</v>
      </c>
      <c r="F9" s="703" t="s">
        <v>2459</v>
      </c>
      <c r="G9" s="703" t="s">
        <v>2460</v>
      </c>
      <c r="H9" s="765"/>
      <c r="I9" s="765"/>
      <c r="J9" s="703" t="s">
        <v>2458</v>
      </c>
      <c r="K9" s="703" t="s">
        <v>2461</v>
      </c>
      <c r="L9" s="703" t="s">
        <v>2460</v>
      </c>
      <c r="M9" s="765"/>
      <c r="N9" s="765"/>
      <c r="O9" s="703" t="s">
        <v>2458</v>
      </c>
      <c r="P9" s="703" t="s">
        <v>2462</v>
      </c>
      <c r="Q9" s="703" t="s">
        <v>2460</v>
      </c>
      <c r="R9" s="1260"/>
      <c r="S9" s="765"/>
      <c r="T9" s="765"/>
      <c r="U9" s="703" t="s">
        <v>2458</v>
      </c>
      <c r="V9" s="703" t="s">
        <v>2459</v>
      </c>
      <c r="W9" s="703" t="s">
        <v>2460</v>
      </c>
      <c r="X9" s="765"/>
      <c r="Y9" s="765"/>
      <c r="Z9" s="703" t="s">
        <v>2458</v>
      </c>
      <c r="AA9" s="703" t="s">
        <v>2461</v>
      </c>
      <c r="AB9" s="703" t="s">
        <v>2460</v>
      </c>
      <c r="AC9" s="765"/>
      <c r="AD9" s="765"/>
      <c r="AE9" s="703" t="s">
        <v>2458</v>
      </c>
      <c r="AF9" s="703" t="s">
        <v>2462</v>
      </c>
      <c r="AG9" s="703" t="s">
        <v>2460</v>
      </c>
      <c r="AH9" s="1260"/>
    </row>
    <row r="10" spans="1:34" s="206" customFormat="1" ht="15" customHeight="1">
      <c r="A10" s="409">
        <v>1</v>
      </c>
      <c r="B10" s="822" t="s">
        <v>2516</v>
      </c>
      <c r="C10" s="823">
        <v>0.43830000000000002</v>
      </c>
      <c r="D10" s="823">
        <v>5.9200000000000003E-2</v>
      </c>
      <c r="E10" s="824">
        <v>4.9500000000000002E-2</v>
      </c>
      <c r="F10" s="823">
        <v>5.5999999999999999E-3</v>
      </c>
      <c r="G10" s="823">
        <v>1.6000000000000001E-3</v>
      </c>
      <c r="H10" s="823">
        <v>4.0000000000000002E-4</v>
      </c>
      <c r="I10" s="823">
        <v>2.0000000000000001E-4</v>
      </c>
      <c r="J10" s="824">
        <v>0</v>
      </c>
      <c r="K10" s="823">
        <v>0</v>
      </c>
      <c r="L10" s="823">
        <v>2.0000000000000001E-4</v>
      </c>
      <c r="M10" s="823">
        <v>0.43859999999999999</v>
      </c>
      <c r="N10" s="823">
        <v>5.9400000000000001E-2</v>
      </c>
      <c r="O10" s="824">
        <v>4.9500000000000002E-2</v>
      </c>
      <c r="P10" s="823">
        <v>5.7000000000000002E-3</v>
      </c>
      <c r="Q10" s="823">
        <v>1.8E-3</v>
      </c>
      <c r="R10" s="823">
        <v>0.80049999999999999</v>
      </c>
      <c r="S10" s="823">
        <v>0.4173</v>
      </c>
      <c r="T10" s="823">
        <v>4.7699999999999999E-2</v>
      </c>
      <c r="U10" s="824">
        <v>4.3900000000000002E-2</v>
      </c>
      <c r="V10" s="823">
        <v>1.5E-3</v>
      </c>
      <c r="W10" s="823">
        <v>1.4E-3</v>
      </c>
      <c r="X10" s="823">
        <v>2.2000000000000001E-3</v>
      </c>
      <c r="Y10" s="823">
        <v>2E-3</v>
      </c>
      <c r="Z10" s="824">
        <v>0</v>
      </c>
      <c r="AA10" s="823">
        <v>2.0000000000000001E-4</v>
      </c>
      <c r="AB10" s="823">
        <v>1.9E-3</v>
      </c>
      <c r="AC10" s="823">
        <v>0.41949999999999998</v>
      </c>
      <c r="AD10" s="823">
        <v>4.9799999999999997E-2</v>
      </c>
      <c r="AE10" s="824">
        <v>4.3900000000000002E-2</v>
      </c>
      <c r="AF10" s="823">
        <v>1.6999999999999999E-3</v>
      </c>
      <c r="AG10" s="823">
        <v>3.3E-3</v>
      </c>
      <c r="AH10" s="823">
        <v>0.30549999999999999</v>
      </c>
    </row>
    <row r="11" spans="1:34" s="206" customFormat="1" ht="23.5" customHeight="1">
      <c r="A11" s="794">
        <v>2</v>
      </c>
      <c r="B11" s="816" t="s">
        <v>2464</v>
      </c>
      <c r="C11" s="825">
        <v>0.81579999999999997</v>
      </c>
      <c r="D11" s="825">
        <v>0.11020000000000001</v>
      </c>
      <c r="E11" s="825">
        <v>9.2100000000000001E-2</v>
      </c>
      <c r="F11" s="825">
        <v>1.04E-2</v>
      </c>
      <c r="G11" s="825">
        <v>2.8999999999999998E-3</v>
      </c>
      <c r="H11" s="825">
        <v>6.9999999999999999E-4</v>
      </c>
      <c r="I11" s="825">
        <v>4.0000000000000002E-4</v>
      </c>
      <c r="J11" s="825">
        <v>0</v>
      </c>
      <c r="K11" s="825">
        <v>1E-4</v>
      </c>
      <c r="L11" s="825">
        <v>2.9999999999999997E-4</v>
      </c>
      <c r="M11" s="825">
        <v>0.8165</v>
      </c>
      <c r="N11" s="825">
        <v>0.1106</v>
      </c>
      <c r="O11" s="825">
        <v>9.2100000000000001E-2</v>
      </c>
      <c r="P11" s="825">
        <v>1.0500000000000001E-2</v>
      </c>
      <c r="Q11" s="825">
        <v>3.3E-3</v>
      </c>
      <c r="R11" s="825">
        <v>0.43</v>
      </c>
      <c r="S11" s="825">
        <v>0.69789999999999996</v>
      </c>
      <c r="T11" s="825">
        <v>7.9799999999999996E-2</v>
      </c>
      <c r="U11" s="825">
        <v>7.3499999999999996E-2</v>
      </c>
      <c r="V11" s="825">
        <v>2.5999999999999999E-3</v>
      </c>
      <c r="W11" s="825">
        <v>2.3E-3</v>
      </c>
      <c r="X11" s="825">
        <v>3.7000000000000002E-3</v>
      </c>
      <c r="Y11" s="825">
        <v>3.3999999999999998E-3</v>
      </c>
      <c r="Z11" s="825">
        <v>0</v>
      </c>
      <c r="AA11" s="825">
        <v>2.9999999999999997E-4</v>
      </c>
      <c r="AB11" s="825">
        <v>3.0999999999999999E-3</v>
      </c>
      <c r="AC11" s="825">
        <v>0.70150000000000001</v>
      </c>
      <c r="AD11" s="825">
        <v>8.3199999999999996E-2</v>
      </c>
      <c r="AE11" s="825">
        <v>7.3499999999999996E-2</v>
      </c>
      <c r="AF11" s="825">
        <v>2.8E-3</v>
      </c>
      <c r="AG11" s="825">
        <v>5.4999999999999997E-3</v>
      </c>
      <c r="AH11" s="825">
        <v>0.1827</v>
      </c>
    </row>
    <row r="12" spans="1:34" s="206" customFormat="1" ht="15" customHeight="1">
      <c r="A12" s="794">
        <v>3</v>
      </c>
      <c r="B12" s="826" t="s">
        <v>2517</v>
      </c>
      <c r="C12" s="825">
        <v>0.33529999999999999</v>
      </c>
      <c r="D12" s="825">
        <v>0</v>
      </c>
      <c r="E12" s="825">
        <v>0</v>
      </c>
      <c r="F12" s="825">
        <v>0</v>
      </c>
      <c r="G12" s="825">
        <v>0</v>
      </c>
      <c r="H12" s="825">
        <v>0</v>
      </c>
      <c r="I12" s="825">
        <v>0</v>
      </c>
      <c r="J12" s="825">
        <v>0</v>
      </c>
      <c r="K12" s="825">
        <v>0</v>
      </c>
      <c r="L12" s="825">
        <v>0</v>
      </c>
      <c r="M12" s="825">
        <v>0.33529999999999999</v>
      </c>
      <c r="N12" s="825">
        <v>0</v>
      </c>
      <c r="O12" s="825">
        <v>0</v>
      </c>
      <c r="P12" s="825">
        <v>0</v>
      </c>
      <c r="Q12" s="825">
        <v>0</v>
      </c>
      <c r="R12" s="825">
        <v>4.65E-2</v>
      </c>
      <c r="S12" s="825">
        <v>0.2787</v>
      </c>
      <c r="T12" s="825">
        <v>0</v>
      </c>
      <c r="U12" s="825">
        <v>0</v>
      </c>
      <c r="V12" s="825">
        <v>0</v>
      </c>
      <c r="W12" s="825">
        <v>0</v>
      </c>
      <c r="X12" s="825">
        <v>0</v>
      </c>
      <c r="Y12" s="825">
        <v>0</v>
      </c>
      <c r="Z12" s="825">
        <v>0</v>
      </c>
      <c r="AA12" s="825">
        <v>0</v>
      </c>
      <c r="AB12" s="825">
        <v>0</v>
      </c>
      <c r="AC12" s="825">
        <v>0.2787</v>
      </c>
      <c r="AD12" s="825">
        <v>0</v>
      </c>
      <c r="AE12" s="825">
        <v>0</v>
      </c>
      <c r="AF12" s="825">
        <v>0</v>
      </c>
      <c r="AG12" s="825">
        <v>0</v>
      </c>
      <c r="AH12" s="825">
        <v>1.4800000000000001E-2</v>
      </c>
    </row>
    <row r="13" spans="1:34" s="206" customFormat="1" ht="15" customHeight="1">
      <c r="A13" s="794">
        <v>4</v>
      </c>
      <c r="B13" s="808" t="s">
        <v>338</v>
      </c>
      <c r="C13" s="825">
        <v>0.27239999999999998</v>
      </c>
      <c r="D13" s="825">
        <v>0</v>
      </c>
      <c r="E13" s="825">
        <v>0</v>
      </c>
      <c r="F13" s="825">
        <v>0</v>
      </c>
      <c r="G13" s="825">
        <v>0</v>
      </c>
      <c r="H13" s="825">
        <v>0</v>
      </c>
      <c r="I13" s="825">
        <v>0</v>
      </c>
      <c r="J13" s="825">
        <v>0</v>
      </c>
      <c r="K13" s="825">
        <v>0</v>
      </c>
      <c r="L13" s="825">
        <v>0</v>
      </c>
      <c r="M13" s="825">
        <v>0.27239999999999998</v>
      </c>
      <c r="N13" s="825">
        <v>0</v>
      </c>
      <c r="O13" s="825">
        <v>0</v>
      </c>
      <c r="P13" s="825">
        <v>0</v>
      </c>
      <c r="Q13" s="825">
        <v>0</v>
      </c>
      <c r="R13" s="825">
        <v>3.0499999999999999E-2</v>
      </c>
      <c r="S13" s="825">
        <v>0.2787</v>
      </c>
      <c r="T13" s="825">
        <v>0</v>
      </c>
      <c r="U13" s="825">
        <v>0</v>
      </c>
      <c r="V13" s="825">
        <v>0</v>
      </c>
      <c r="W13" s="825">
        <v>0</v>
      </c>
      <c r="X13" s="825">
        <v>0</v>
      </c>
      <c r="Y13" s="825">
        <v>0</v>
      </c>
      <c r="Z13" s="825">
        <v>0</v>
      </c>
      <c r="AA13" s="825">
        <v>0</v>
      </c>
      <c r="AB13" s="825">
        <v>0</v>
      </c>
      <c r="AC13" s="825">
        <v>0.2787</v>
      </c>
      <c r="AD13" s="825">
        <v>0</v>
      </c>
      <c r="AE13" s="825">
        <v>0</v>
      </c>
      <c r="AF13" s="825">
        <v>0</v>
      </c>
      <c r="AG13" s="825">
        <v>0</v>
      </c>
      <c r="AH13" s="825">
        <v>1.4800000000000001E-2</v>
      </c>
    </row>
    <row r="14" spans="1:34" s="206" customFormat="1" ht="15" customHeight="1">
      <c r="A14" s="794">
        <v>5</v>
      </c>
      <c r="B14" s="808" t="s">
        <v>340</v>
      </c>
      <c r="C14" s="825">
        <v>0.45500000000000002</v>
      </c>
      <c r="D14" s="825">
        <v>0</v>
      </c>
      <c r="E14" s="825">
        <v>0</v>
      </c>
      <c r="F14" s="825">
        <v>0</v>
      </c>
      <c r="G14" s="825">
        <v>0</v>
      </c>
      <c r="H14" s="825">
        <v>0</v>
      </c>
      <c r="I14" s="825">
        <v>0</v>
      </c>
      <c r="J14" s="825">
        <v>0</v>
      </c>
      <c r="K14" s="825">
        <v>0</v>
      </c>
      <c r="L14" s="825">
        <v>0</v>
      </c>
      <c r="M14" s="825">
        <v>0.45500000000000002</v>
      </c>
      <c r="N14" s="825">
        <v>0</v>
      </c>
      <c r="O14" s="825">
        <v>0</v>
      </c>
      <c r="P14" s="825">
        <v>0</v>
      </c>
      <c r="Q14" s="825">
        <v>0</v>
      </c>
      <c r="R14" s="825">
        <v>1.6E-2</v>
      </c>
      <c r="S14" s="825">
        <v>0</v>
      </c>
      <c r="T14" s="825">
        <v>0</v>
      </c>
      <c r="U14" s="825">
        <v>0</v>
      </c>
      <c r="V14" s="825">
        <v>0</v>
      </c>
      <c r="W14" s="825">
        <v>0</v>
      </c>
      <c r="X14" s="825">
        <v>0</v>
      </c>
      <c r="Y14" s="825">
        <v>0</v>
      </c>
      <c r="Z14" s="825">
        <v>0</v>
      </c>
      <c r="AA14" s="825">
        <v>0</v>
      </c>
      <c r="AB14" s="825">
        <v>0</v>
      </c>
      <c r="AC14" s="825">
        <v>0</v>
      </c>
      <c r="AD14" s="825">
        <v>0</v>
      </c>
      <c r="AE14" s="825">
        <v>0</v>
      </c>
      <c r="AF14" s="825">
        <v>0</v>
      </c>
      <c r="AG14" s="825">
        <v>0</v>
      </c>
      <c r="AH14" s="825">
        <v>0</v>
      </c>
    </row>
    <row r="15" spans="1:34" s="206" customFormat="1" ht="15" customHeight="1">
      <c r="A15" s="794">
        <v>6</v>
      </c>
      <c r="B15" s="809" t="s">
        <v>2467</v>
      </c>
      <c r="C15" s="825">
        <v>0</v>
      </c>
      <c r="D15" s="825">
        <v>0</v>
      </c>
      <c r="E15" s="825">
        <v>0</v>
      </c>
      <c r="F15" s="825">
        <v>0</v>
      </c>
      <c r="G15" s="825">
        <v>0</v>
      </c>
      <c r="H15" s="825">
        <v>0</v>
      </c>
      <c r="I15" s="825">
        <v>0</v>
      </c>
      <c r="J15" s="825">
        <v>0</v>
      </c>
      <c r="K15" s="825">
        <v>0</v>
      </c>
      <c r="L15" s="825">
        <v>0</v>
      </c>
      <c r="M15" s="825">
        <v>0</v>
      </c>
      <c r="N15" s="825">
        <v>0</v>
      </c>
      <c r="O15" s="825">
        <v>0</v>
      </c>
      <c r="P15" s="825">
        <v>0</v>
      </c>
      <c r="Q15" s="825">
        <v>0</v>
      </c>
      <c r="R15" s="825">
        <v>0</v>
      </c>
      <c r="S15" s="825">
        <v>0</v>
      </c>
      <c r="T15" s="825">
        <v>0</v>
      </c>
      <c r="U15" s="825">
        <v>0</v>
      </c>
      <c r="V15" s="825">
        <v>0</v>
      </c>
      <c r="W15" s="825">
        <v>0</v>
      </c>
      <c r="X15" s="825">
        <v>0</v>
      </c>
      <c r="Y15" s="825">
        <v>0</v>
      </c>
      <c r="Z15" s="825">
        <v>0</v>
      </c>
      <c r="AA15" s="825">
        <v>0</v>
      </c>
      <c r="AB15" s="825">
        <v>0</v>
      </c>
      <c r="AC15" s="825">
        <v>0</v>
      </c>
      <c r="AD15" s="825">
        <v>0</v>
      </c>
      <c r="AE15" s="825">
        <v>0</v>
      </c>
      <c r="AF15" s="825">
        <v>0</v>
      </c>
      <c r="AG15" s="825">
        <v>0</v>
      </c>
      <c r="AH15" s="825">
        <v>0</v>
      </c>
    </row>
    <row r="16" spans="1:34" s="206" customFormat="1" ht="15" customHeight="1">
      <c r="A16" s="794">
        <v>7</v>
      </c>
      <c r="B16" s="809" t="s">
        <v>2518</v>
      </c>
      <c r="C16" s="825">
        <v>0.1366</v>
      </c>
      <c r="D16" s="825">
        <v>0</v>
      </c>
      <c r="E16" s="825">
        <v>0</v>
      </c>
      <c r="F16" s="825">
        <v>0</v>
      </c>
      <c r="G16" s="825">
        <v>0</v>
      </c>
      <c r="H16" s="825">
        <v>0</v>
      </c>
      <c r="I16" s="825">
        <v>0</v>
      </c>
      <c r="J16" s="825">
        <v>0</v>
      </c>
      <c r="K16" s="825">
        <v>0</v>
      </c>
      <c r="L16" s="825">
        <v>0</v>
      </c>
      <c r="M16" s="825">
        <v>0.1366</v>
      </c>
      <c r="N16" s="825">
        <v>0</v>
      </c>
      <c r="O16" s="825">
        <v>0</v>
      </c>
      <c r="P16" s="825">
        <v>0</v>
      </c>
      <c r="Q16" s="825">
        <v>0</v>
      </c>
      <c r="R16" s="825">
        <v>1E-3</v>
      </c>
      <c r="S16" s="825">
        <v>0</v>
      </c>
      <c r="T16" s="825">
        <v>0</v>
      </c>
      <c r="U16" s="825">
        <v>0</v>
      </c>
      <c r="V16" s="825">
        <v>0</v>
      </c>
      <c r="W16" s="825">
        <v>0</v>
      </c>
      <c r="X16" s="825">
        <v>0</v>
      </c>
      <c r="Y16" s="825">
        <v>0</v>
      </c>
      <c r="Z16" s="825">
        <v>0</v>
      </c>
      <c r="AA16" s="825">
        <v>0</v>
      </c>
      <c r="AB16" s="825">
        <v>0</v>
      </c>
      <c r="AC16" s="825">
        <v>0</v>
      </c>
      <c r="AD16" s="825">
        <v>0</v>
      </c>
      <c r="AE16" s="825">
        <v>0</v>
      </c>
      <c r="AF16" s="825">
        <v>0</v>
      </c>
      <c r="AG16" s="825">
        <v>0</v>
      </c>
      <c r="AH16" s="825">
        <v>0</v>
      </c>
    </row>
    <row r="17" spans="1:34" s="206" customFormat="1" ht="15" customHeight="1">
      <c r="A17" s="794">
        <v>8</v>
      </c>
      <c r="B17" s="809" t="s">
        <v>2469</v>
      </c>
      <c r="C17" s="825">
        <v>0.48409999999999997</v>
      </c>
      <c r="D17" s="825">
        <v>0</v>
      </c>
      <c r="E17" s="825">
        <v>0</v>
      </c>
      <c r="F17" s="825">
        <v>0</v>
      </c>
      <c r="G17" s="825">
        <v>0</v>
      </c>
      <c r="H17" s="825">
        <v>0</v>
      </c>
      <c r="I17" s="825">
        <v>0</v>
      </c>
      <c r="J17" s="825">
        <v>0</v>
      </c>
      <c r="K17" s="825">
        <v>0</v>
      </c>
      <c r="L17" s="825">
        <v>0</v>
      </c>
      <c r="M17" s="825">
        <v>0.48409999999999997</v>
      </c>
      <c r="N17" s="825">
        <v>0</v>
      </c>
      <c r="O17" s="825">
        <v>0</v>
      </c>
      <c r="P17" s="825">
        <v>0</v>
      </c>
      <c r="Q17" s="825">
        <v>0</v>
      </c>
      <c r="R17" s="825">
        <v>1.4800000000000001E-2</v>
      </c>
      <c r="S17" s="825">
        <v>0</v>
      </c>
      <c r="T17" s="825">
        <v>0</v>
      </c>
      <c r="U17" s="825">
        <v>0</v>
      </c>
      <c r="V17" s="827">
        <v>0</v>
      </c>
      <c r="W17" s="825">
        <v>0</v>
      </c>
      <c r="X17" s="825">
        <v>0</v>
      </c>
      <c r="Y17" s="825">
        <v>0</v>
      </c>
      <c r="Z17" s="825">
        <v>0</v>
      </c>
      <c r="AA17" s="825">
        <v>0</v>
      </c>
      <c r="AB17" s="825">
        <v>0</v>
      </c>
      <c r="AC17" s="825">
        <v>0</v>
      </c>
      <c r="AD17" s="825">
        <v>0</v>
      </c>
      <c r="AE17" s="825">
        <v>0</v>
      </c>
      <c r="AF17" s="825">
        <v>0</v>
      </c>
      <c r="AG17" s="825">
        <v>0</v>
      </c>
      <c r="AH17" s="825">
        <v>0</v>
      </c>
    </row>
    <row r="18" spans="1:34" s="206" customFormat="1" ht="15" customHeight="1">
      <c r="A18" s="794">
        <v>9</v>
      </c>
      <c r="B18" s="826" t="s">
        <v>2519</v>
      </c>
      <c r="C18" s="825">
        <v>0.32919999999999999</v>
      </c>
      <c r="D18" s="825">
        <v>0.1542</v>
      </c>
      <c r="E18" s="825">
        <v>0</v>
      </c>
      <c r="F18" s="825">
        <v>8.9399999999999993E-2</v>
      </c>
      <c r="G18" s="825">
        <v>2.5100000000000001E-2</v>
      </c>
      <c r="H18" s="951">
        <v>6.0000000000000001E-3</v>
      </c>
      <c r="I18" s="951">
        <v>3.3999999999999998E-3</v>
      </c>
      <c r="J18" s="951">
        <v>0</v>
      </c>
      <c r="K18" s="951">
        <v>5.9999999999999995E-4</v>
      </c>
      <c r="L18" s="951">
        <v>2.8E-3</v>
      </c>
      <c r="M18" s="825">
        <v>0.3352</v>
      </c>
      <c r="N18" s="825">
        <v>0.15759999999999999</v>
      </c>
      <c r="O18" s="825">
        <v>0</v>
      </c>
      <c r="P18" s="825">
        <v>0.09</v>
      </c>
      <c r="Q18" s="825">
        <v>2.7900000000000001E-2</v>
      </c>
      <c r="R18" s="825">
        <v>5.0299999999999997E-2</v>
      </c>
      <c r="S18" s="825">
        <v>0.25219999999999998</v>
      </c>
      <c r="T18" s="825">
        <v>2.3900000000000001E-2</v>
      </c>
      <c r="U18" s="825">
        <v>0</v>
      </c>
      <c r="V18" s="825">
        <v>9.7000000000000003E-3</v>
      </c>
      <c r="W18" s="825">
        <v>8.8000000000000005E-3</v>
      </c>
      <c r="X18" s="825">
        <v>1.4E-2</v>
      </c>
      <c r="Y18" s="825">
        <v>1.2999999999999999E-2</v>
      </c>
      <c r="Z18" s="825">
        <v>0</v>
      </c>
      <c r="AA18" s="825">
        <v>1.1000000000000001E-3</v>
      </c>
      <c r="AB18" s="825">
        <v>1.1900000000000001E-2</v>
      </c>
      <c r="AC18" s="825">
        <v>0.26619999999999999</v>
      </c>
      <c r="AD18" s="825">
        <v>3.6900000000000002E-2</v>
      </c>
      <c r="AE18" s="825">
        <v>0</v>
      </c>
      <c r="AF18" s="825">
        <v>1.0800000000000001E-2</v>
      </c>
      <c r="AG18" s="825">
        <v>2.07E-2</v>
      </c>
      <c r="AH18" s="825">
        <v>4.8099999999999997E-2</v>
      </c>
    </row>
    <row r="19" spans="1:34" s="206" customFormat="1" ht="15" customHeight="1">
      <c r="A19" s="794">
        <v>10</v>
      </c>
      <c r="B19" s="826" t="s">
        <v>346</v>
      </c>
      <c r="C19" s="828">
        <v>0.95630000000000004</v>
      </c>
      <c r="D19" s="828">
        <v>0.11890000000000001</v>
      </c>
      <c r="E19" s="828">
        <v>0.11890000000000001</v>
      </c>
      <c r="F19" s="828">
        <v>0</v>
      </c>
      <c r="G19" s="947">
        <v>0</v>
      </c>
      <c r="H19" s="952"/>
      <c r="I19" s="952"/>
      <c r="J19" s="952"/>
      <c r="K19" s="952"/>
      <c r="L19" s="952"/>
      <c r="M19" s="949">
        <v>0.95630000000000004</v>
      </c>
      <c r="N19" s="828">
        <v>0.11890000000000001</v>
      </c>
      <c r="O19" s="828">
        <v>0.11890000000000001</v>
      </c>
      <c r="P19" s="828">
        <v>0</v>
      </c>
      <c r="Q19" s="828">
        <v>0</v>
      </c>
      <c r="R19" s="828">
        <v>0.33329999999999999</v>
      </c>
      <c r="S19" s="828">
        <v>0.92889999999999995</v>
      </c>
      <c r="T19" s="828">
        <v>0.11210000000000001</v>
      </c>
      <c r="U19" s="828">
        <v>0.11210000000000001</v>
      </c>
      <c r="V19" s="828">
        <v>0</v>
      </c>
      <c r="W19" s="828">
        <v>0</v>
      </c>
      <c r="X19" s="952"/>
      <c r="Y19" s="952"/>
      <c r="Z19" s="952"/>
      <c r="AA19" s="952"/>
      <c r="AB19" s="952"/>
      <c r="AC19" s="828">
        <v>0.92889999999999995</v>
      </c>
      <c r="AD19" s="828">
        <v>0.11210000000000001</v>
      </c>
      <c r="AE19" s="828">
        <v>0.11210000000000001</v>
      </c>
      <c r="AF19" s="828">
        <v>0</v>
      </c>
      <c r="AG19" s="828">
        <v>0</v>
      </c>
      <c r="AH19" s="825">
        <v>0.1197</v>
      </c>
    </row>
    <row r="20" spans="1:34" s="206" customFormat="1" ht="15" customHeight="1">
      <c r="A20" s="794">
        <v>11</v>
      </c>
      <c r="B20" s="809" t="s">
        <v>2471</v>
      </c>
      <c r="C20" s="825">
        <v>0.95930000000000004</v>
      </c>
      <c r="D20" s="825">
        <v>0.12509999999999999</v>
      </c>
      <c r="E20" s="825">
        <v>0.12509999999999999</v>
      </c>
      <c r="F20" s="825">
        <v>0</v>
      </c>
      <c r="G20" s="948">
        <v>0</v>
      </c>
      <c r="H20" s="952"/>
      <c r="I20" s="952"/>
      <c r="J20" s="952"/>
      <c r="K20" s="952"/>
      <c r="L20" s="952"/>
      <c r="M20" s="950">
        <v>0.95930000000000004</v>
      </c>
      <c r="N20" s="825">
        <v>0.12509999999999999</v>
      </c>
      <c r="O20" s="825">
        <v>0.12509999999999999</v>
      </c>
      <c r="P20" s="825">
        <v>0</v>
      </c>
      <c r="Q20" s="825">
        <v>0</v>
      </c>
      <c r="R20" s="825">
        <v>0.31680000000000003</v>
      </c>
      <c r="S20" s="825">
        <v>0.92989999999999995</v>
      </c>
      <c r="T20" s="825">
        <v>0.1457</v>
      </c>
      <c r="U20" s="825">
        <v>0.1457</v>
      </c>
      <c r="V20" s="825">
        <v>0</v>
      </c>
      <c r="W20" s="825">
        <v>0</v>
      </c>
      <c r="X20" s="952"/>
      <c r="Y20" s="952"/>
      <c r="Z20" s="952"/>
      <c r="AA20" s="952"/>
      <c r="AB20" s="952"/>
      <c r="AC20" s="825">
        <v>0.92989999999999995</v>
      </c>
      <c r="AD20" s="825">
        <v>0.1457</v>
      </c>
      <c r="AE20" s="825">
        <v>0.1457</v>
      </c>
      <c r="AF20" s="825">
        <v>0</v>
      </c>
      <c r="AG20" s="825">
        <v>0</v>
      </c>
      <c r="AH20" s="825">
        <v>9.2200000000000004E-2</v>
      </c>
    </row>
    <row r="21" spans="1:34" s="206" customFormat="1" ht="15" customHeight="1">
      <c r="A21" s="794">
        <v>12</v>
      </c>
      <c r="B21" s="809" t="s">
        <v>2472</v>
      </c>
      <c r="C21" s="825">
        <v>0.90429999999999999</v>
      </c>
      <c r="D21" s="825">
        <v>0</v>
      </c>
      <c r="E21" s="825">
        <v>0</v>
      </c>
      <c r="F21" s="825">
        <v>0</v>
      </c>
      <c r="G21" s="948">
        <v>0</v>
      </c>
      <c r="H21" s="952"/>
      <c r="I21" s="952"/>
      <c r="J21" s="952"/>
      <c r="K21" s="952"/>
      <c r="L21" s="952"/>
      <c r="M21" s="950">
        <v>0.90429999999999999</v>
      </c>
      <c r="N21" s="825">
        <v>0</v>
      </c>
      <c r="O21" s="825">
        <v>0</v>
      </c>
      <c r="P21" s="825">
        <v>0</v>
      </c>
      <c r="Q21" s="825">
        <v>0</v>
      </c>
      <c r="R21" s="825">
        <v>1.6E-2</v>
      </c>
      <c r="S21" s="825">
        <v>0.68789999999999996</v>
      </c>
      <c r="T21" s="825">
        <v>0</v>
      </c>
      <c r="U21" s="825">
        <v>0</v>
      </c>
      <c r="V21" s="825">
        <v>0</v>
      </c>
      <c r="W21" s="825">
        <v>0</v>
      </c>
      <c r="X21" s="952"/>
      <c r="Y21" s="952"/>
      <c r="Z21" s="952"/>
      <c r="AA21" s="952"/>
      <c r="AB21" s="952"/>
      <c r="AC21" s="825">
        <v>0.68789999999999996</v>
      </c>
      <c r="AD21" s="825">
        <v>0</v>
      </c>
      <c r="AE21" s="825">
        <v>0</v>
      </c>
      <c r="AF21" s="825">
        <v>0</v>
      </c>
      <c r="AG21" s="825">
        <v>0</v>
      </c>
      <c r="AH21" s="825">
        <v>5.4000000000000003E-3</v>
      </c>
    </row>
    <row r="22" spans="1:34" s="206" customFormat="1" ht="12">
      <c r="A22" s="794">
        <v>13</v>
      </c>
      <c r="B22" s="809" t="s">
        <v>2473</v>
      </c>
      <c r="C22" s="825">
        <v>0.89949999999999997</v>
      </c>
      <c r="D22" s="825">
        <v>0</v>
      </c>
      <c r="E22" s="825">
        <v>0</v>
      </c>
      <c r="F22" s="825">
        <v>0</v>
      </c>
      <c r="G22" s="948">
        <v>0</v>
      </c>
      <c r="H22" s="952"/>
      <c r="I22" s="952"/>
      <c r="J22" s="952"/>
      <c r="K22" s="952"/>
      <c r="L22" s="952"/>
      <c r="M22" s="950">
        <v>0.89949999999999997</v>
      </c>
      <c r="N22" s="825">
        <v>0</v>
      </c>
      <c r="O22" s="825">
        <v>0</v>
      </c>
      <c r="P22" s="825">
        <v>0</v>
      </c>
      <c r="Q22" s="825">
        <v>0</v>
      </c>
      <c r="R22" s="825">
        <v>1.44E-2</v>
      </c>
      <c r="S22" s="825">
        <v>0.92100000000000004</v>
      </c>
      <c r="T22" s="825">
        <v>0</v>
      </c>
      <c r="U22" s="825">
        <v>0</v>
      </c>
      <c r="V22" s="825">
        <v>0</v>
      </c>
      <c r="W22" s="825">
        <v>0</v>
      </c>
      <c r="X22" s="952"/>
      <c r="Y22" s="952"/>
      <c r="Z22" s="952"/>
      <c r="AA22" s="952"/>
      <c r="AB22" s="952"/>
      <c r="AC22" s="825">
        <v>0.92100000000000004</v>
      </c>
      <c r="AD22" s="825">
        <v>0</v>
      </c>
      <c r="AE22" s="825">
        <v>0</v>
      </c>
      <c r="AF22" s="825">
        <v>0</v>
      </c>
      <c r="AG22" s="825">
        <v>0</v>
      </c>
      <c r="AH22" s="825">
        <v>2.63E-2</v>
      </c>
    </row>
    <row r="23" spans="1:34" s="221" customFormat="1">
      <c r="A23" s="794">
        <v>14</v>
      </c>
      <c r="B23" s="808" t="s">
        <v>2520</v>
      </c>
      <c r="C23" s="825">
        <v>0</v>
      </c>
      <c r="D23" s="825">
        <v>0</v>
      </c>
      <c r="E23" s="825">
        <v>0</v>
      </c>
      <c r="F23" s="825">
        <v>0</v>
      </c>
      <c r="G23" s="948">
        <v>0</v>
      </c>
      <c r="H23" s="952"/>
      <c r="I23" s="952"/>
      <c r="J23" s="952"/>
      <c r="K23" s="952"/>
      <c r="L23" s="952"/>
      <c r="M23" s="950">
        <v>0</v>
      </c>
      <c r="N23" s="825">
        <v>0</v>
      </c>
      <c r="O23" s="825">
        <v>0</v>
      </c>
      <c r="P23" s="825">
        <v>0</v>
      </c>
      <c r="Q23" s="825">
        <v>0</v>
      </c>
      <c r="R23" s="825">
        <v>0</v>
      </c>
      <c r="S23" s="825">
        <v>0</v>
      </c>
      <c r="T23" s="825">
        <v>0</v>
      </c>
      <c r="U23" s="825">
        <v>0</v>
      </c>
      <c r="V23" s="825">
        <v>0</v>
      </c>
      <c r="W23" s="825">
        <v>0</v>
      </c>
      <c r="X23" s="952"/>
      <c r="Y23" s="952"/>
      <c r="Z23" s="952"/>
      <c r="AA23" s="952"/>
      <c r="AB23" s="952"/>
      <c r="AC23" s="825">
        <v>0</v>
      </c>
      <c r="AD23" s="825">
        <v>0</v>
      </c>
      <c r="AE23" s="825">
        <v>0</v>
      </c>
      <c r="AF23" s="825">
        <v>0</v>
      </c>
      <c r="AG23" s="825">
        <v>0</v>
      </c>
      <c r="AH23" s="825">
        <v>0</v>
      </c>
    </row>
    <row r="24" spans="1:34">
      <c r="A24" s="794">
        <v>15</v>
      </c>
      <c r="B24" s="809" t="s">
        <v>2475</v>
      </c>
      <c r="C24" s="825">
        <v>0</v>
      </c>
      <c r="D24" s="825">
        <v>0</v>
      </c>
      <c r="E24" s="825">
        <v>0</v>
      </c>
      <c r="F24" s="825">
        <v>0</v>
      </c>
      <c r="G24" s="948">
        <v>0</v>
      </c>
      <c r="H24" s="952"/>
      <c r="I24" s="952"/>
      <c r="J24" s="952"/>
      <c r="K24" s="952"/>
      <c r="L24" s="952"/>
      <c r="M24" s="950">
        <v>0</v>
      </c>
      <c r="N24" s="825">
        <v>0</v>
      </c>
      <c r="O24" s="825">
        <v>0</v>
      </c>
      <c r="P24" s="825">
        <v>0</v>
      </c>
      <c r="Q24" s="825">
        <v>0</v>
      </c>
      <c r="R24" s="825">
        <v>0</v>
      </c>
      <c r="S24" s="825">
        <v>0</v>
      </c>
      <c r="T24" s="825">
        <v>0</v>
      </c>
      <c r="U24" s="825">
        <v>0</v>
      </c>
      <c r="V24" s="825">
        <v>0</v>
      </c>
      <c r="W24" s="825">
        <v>0</v>
      </c>
      <c r="X24" s="952"/>
      <c r="Y24" s="952"/>
      <c r="Z24" s="952"/>
      <c r="AA24" s="952"/>
      <c r="AB24" s="952"/>
      <c r="AC24" s="825">
        <v>0</v>
      </c>
      <c r="AD24" s="825">
        <v>0</v>
      </c>
      <c r="AE24" s="825">
        <v>0</v>
      </c>
      <c r="AF24" s="825">
        <v>0</v>
      </c>
      <c r="AG24" s="825">
        <v>0</v>
      </c>
      <c r="AH24" s="825">
        <v>0</v>
      </c>
    </row>
    <row r="25" spans="1:34">
      <c r="A25" s="794">
        <v>16</v>
      </c>
      <c r="B25" s="809" t="s">
        <v>2476</v>
      </c>
      <c r="C25" s="825">
        <v>0</v>
      </c>
      <c r="D25" s="825">
        <v>0</v>
      </c>
      <c r="E25" s="825">
        <v>0</v>
      </c>
      <c r="F25" s="825">
        <v>0</v>
      </c>
      <c r="G25" s="825">
        <v>0</v>
      </c>
      <c r="H25" s="828">
        <v>0</v>
      </c>
      <c r="I25" s="828">
        <v>0</v>
      </c>
      <c r="J25" s="828">
        <v>0</v>
      </c>
      <c r="K25" s="828">
        <v>0</v>
      </c>
      <c r="L25" s="828">
        <v>0</v>
      </c>
      <c r="M25" s="828">
        <v>0</v>
      </c>
      <c r="N25" s="828">
        <v>0</v>
      </c>
      <c r="O25" s="828">
        <v>0</v>
      </c>
      <c r="P25" s="828">
        <v>0</v>
      </c>
      <c r="Q25" s="828">
        <v>0</v>
      </c>
      <c r="R25" s="828">
        <v>0</v>
      </c>
      <c r="S25" s="828">
        <v>0</v>
      </c>
      <c r="T25" s="828">
        <v>0</v>
      </c>
      <c r="U25" s="828">
        <v>0</v>
      </c>
      <c r="V25" s="828">
        <v>0</v>
      </c>
      <c r="W25" s="828">
        <v>0</v>
      </c>
      <c r="X25" s="952">
        <v>0</v>
      </c>
      <c r="Y25" s="952">
        <v>0</v>
      </c>
      <c r="Z25" s="952">
        <v>0</v>
      </c>
      <c r="AA25" s="952">
        <v>0</v>
      </c>
      <c r="AB25" s="952">
        <v>0</v>
      </c>
      <c r="AC25" s="828">
        <v>0</v>
      </c>
      <c r="AD25" s="828">
        <v>0</v>
      </c>
      <c r="AE25" s="828">
        <v>0</v>
      </c>
      <c r="AF25" s="828">
        <v>0</v>
      </c>
      <c r="AG25" s="828">
        <v>0</v>
      </c>
      <c r="AH25" s="825">
        <v>0</v>
      </c>
    </row>
    <row r="26" spans="1:34" ht="24">
      <c r="A26" s="794">
        <v>17</v>
      </c>
      <c r="B26" s="829" t="s">
        <v>2477</v>
      </c>
      <c r="C26" s="825">
        <v>0</v>
      </c>
      <c r="D26" s="825">
        <v>0</v>
      </c>
      <c r="E26" s="825">
        <v>0</v>
      </c>
      <c r="F26" s="825">
        <v>0</v>
      </c>
      <c r="G26" s="948">
        <v>0</v>
      </c>
      <c r="H26" s="952"/>
      <c r="I26" s="952"/>
      <c r="J26" s="952"/>
      <c r="K26" s="952"/>
      <c r="L26" s="952"/>
      <c r="M26" s="950">
        <v>0</v>
      </c>
      <c r="N26" s="825">
        <v>0</v>
      </c>
      <c r="O26" s="825">
        <v>0</v>
      </c>
      <c r="P26" s="825">
        <v>0</v>
      </c>
      <c r="Q26" s="825">
        <v>0</v>
      </c>
      <c r="R26" s="825">
        <v>0</v>
      </c>
      <c r="S26" s="825">
        <v>0</v>
      </c>
      <c r="T26" s="825">
        <v>0</v>
      </c>
      <c r="U26" s="825">
        <v>0</v>
      </c>
      <c r="V26" s="825">
        <v>0</v>
      </c>
      <c r="W26" s="825">
        <v>0</v>
      </c>
      <c r="X26" s="952"/>
      <c r="Y26" s="952"/>
      <c r="Z26" s="952"/>
      <c r="AA26" s="952"/>
      <c r="AB26" s="952"/>
      <c r="AC26" s="825">
        <v>0</v>
      </c>
      <c r="AD26" s="825">
        <v>0</v>
      </c>
      <c r="AE26" s="825">
        <v>0</v>
      </c>
      <c r="AF26" s="825">
        <v>0</v>
      </c>
      <c r="AG26" s="825">
        <v>0</v>
      </c>
      <c r="AH26" s="825">
        <v>0</v>
      </c>
    </row>
    <row r="27" spans="1:34">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sheetData>
  <mergeCells count="23">
    <mergeCell ref="A4:B4"/>
    <mergeCell ref="C5:R5"/>
    <mergeCell ref="S5:AH5"/>
    <mergeCell ref="C6:G6"/>
    <mergeCell ref="H6:L6"/>
    <mergeCell ref="M6:Q6"/>
    <mergeCell ref="S6:W6"/>
    <mergeCell ref="X6:AB6"/>
    <mergeCell ref="AC6:AH6"/>
    <mergeCell ref="AC7:AG7"/>
    <mergeCell ref="AH7:AH9"/>
    <mergeCell ref="D8:G8"/>
    <mergeCell ref="I8:L8"/>
    <mergeCell ref="N8:Q8"/>
    <mergeCell ref="T8:W8"/>
    <mergeCell ref="Y8:AB8"/>
    <mergeCell ref="AD8:AG8"/>
    <mergeCell ref="C7:G7"/>
    <mergeCell ref="H7:L7"/>
    <mergeCell ref="M7:Q7"/>
    <mergeCell ref="R7:R9"/>
    <mergeCell ref="S7:W7"/>
    <mergeCell ref="X7:AB7"/>
  </mergeCells>
  <pageMargins left="0.70866141732283472" right="0.70866141732283472" top="0.74803149606299213" bottom="0.74803149606299213" header="0.31496062992125984" footer="0.31496062992125984"/>
  <pageSetup paperSize="9" scale="70" fitToWidth="2" fitToHeight="0" orientation="landscape" r:id="rId1"/>
  <colBreaks count="2" manualBreakCount="2">
    <brk id="12" max="26" man="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8A98-0C42-4B0B-91F0-E60F912497C3}">
  <sheetPr>
    <pageSetUpPr fitToPage="1"/>
  </sheetPr>
  <dimension ref="A1:I49"/>
  <sheetViews>
    <sheetView showGridLines="0" zoomScaleNormal="100" workbookViewId="0">
      <selection activeCell="D1" sqref="D1"/>
    </sheetView>
  </sheetViews>
  <sheetFormatPr defaultColWidth="8.58203125" defaultRowHeight="14.5"/>
  <cols>
    <col min="1" max="1" width="60.5" style="5" customWidth="1"/>
    <col min="2" max="3" width="11.83203125" style="5" customWidth="1"/>
    <col min="4" max="4" width="8.58203125" style="5" customWidth="1"/>
    <col min="5" max="5" width="14.33203125" style="5" bestFit="1" customWidth="1"/>
    <col min="6" max="6" width="8.58203125" style="5"/>
    <col min="7" max="7" width="10" style="5" bestFit="1" customWidth="1"/>
    <col min="8" max="16384" width="8.58203125" style="5"/>
  </cols>
  <sheetData>
    <row r="1" spans="1:9" ht="21">
      <c r="A1" s="303" t="s">
        <v>2570</v>
      </c>
      <c r="B1" s="7"/>
      <c r="C1" s="7"/>
    </row>
    <row r="2" spans="1:9" ht="18.5">
      <c r="A2" s="3"/>
      <c r="B2" s="7"/>
      <c r="C2" s="7"/>
      <c r="D2" s="874"/>
      <c r="E2" s="874"/>
      <c r="F2" s="874"/>
      <c r="G2" s="874"/>
      <c r="H2" s="874"/>
      <c r="I2" s="27"/>
    </row>
    <row r="3" spans="1:9" ht="77.5" customHeight="1">
      <c r="A3" s="1216" t="s">
        <v>2637</v>
      </c>
      <c r="B3" s="1216"/>
      <c r="C3" s="1216"/>
      <c r="D3" s="874"/>
      <c r="E3" s="874"/>
      <c r="F3" s="874"/>
      <c r="G3" s="874"/>
      <c r="H3" s="874"/>
      <c r="I3" s="27"/>
    </row>
    <row r="4" spans="1:9" ht="14.5" customHeight="1">
      <c r="A4" s="53"/>
      <c r="B4" s="54"/>
      <c r="C4" s="54"/>
      <c r="D4" s="874"/>
      <c r="E4" s="874"/>
      <c r="F4" s="874"/>
      <c r="G4" s="874"/>
      <c r="H4" s="874"/>
      <c r="I4" s="27"/>
    </row>
    <row r="5" spans="1:9">
      <c r="A5" s="383" t="s">
        <v>93</v>
      </c>
      <c r="B5" s="384" t="s">
        <v>2003</v>
      </c>
      <c r="C5" s="384" t="s">
        <v>94</v>
      </c>
      <c r="D5" s="874"/>
      <c r="E5" s="874"/>
      <c r="F5" s="874"/>
      <c r="G5" s="874"/>
      <c r="H5" s="874"/>
      <c r="I5" s="27"/>
    </row>
    <row r="6" spans="1:9">
      <c r="A6" s="363" t="s">
        <v>2571</v>
      </c>
      <c r="B6" s="389">
        <v>65996.803693008187</v>
      </c>
      <c r="C6" s="389">
        <v>60436.518196233999</v>
      </c>
      <c r="D6" s="874"/>
      <c r="E6" s="874"/>
      <c r="F6" s="874"/>
      <c r="G6" s="874"/>
      <c r="H6" s="874"/>
      <c r="I6" s="27"/>
    </row>
    <row r="7" spans="1:9">
      <c r="A7" s="751" t="s">
        <v>2588</v>
      </c>
      <c r="B7" s="388">
        <v>65996.803693008187</v>
      </c>
      <c r="C7" s="388">
        <v>8476.4479857117003</v>
      </c>
      <c r="D7" s="874"/>
      <c r="E7" s="874"/>
      <c r="F7" s="874"/>
      <c r="G7" s="874"/>
      <c r="H7" s="874"/>
      <c r="I7" s="27"/>
    </row>
    <row r="8" spans="1:9">
      <c r="A8" s="627" t="s">
        <v>2572</v>
      </c>
      <c r="B8" s="871">
        <v>508.58576560856562</v>
      </c>
      <c r="C8" s="854">
        <v>495.44626984499996</v>
      </c>
      <c r="D8" s="874"/>
      <c r="E8" s="874"/>
      <c r="F8" s="874"/>
      <c r="G8" s="874"/>
      <c r="H8" s="874"/>
      <c r="I8" s="27"/>
    </row>
    <row r="9" spans="1:9">
      <c r="A9" s="627" t="s">
        <v>2573</v>
      </c>
      <c r="B9" s="871">
        <v>603.46677345559976</v>
      </c>
      <c r="C9" s="854">
        <v>626.84767910530002</v>
      </c>
      <c r="D9" s="874"/>
      <c r="E9" s="27"/>
      <c r="F9" s="27"/>
      <c r="G9" s="292"/>
      <c r="H9" s="27"/>
      <c r="I9" s="27"/>
    </row>
    <row r="10" spans="1:9">
      <c r="A10" s="627" t="s">
        <v>2574</v>
      </c>
      <c r="B10" s="871">
        <v>27590.521429977012</v>
      </c>
      <c r="C10" s="854">
        <v>5244.0372403339006</v>
      </c>
      <c r="D10" s="874"/>
      <c r="E10" s="27"/>
      <c r="F10" s="27"/>
      <c r="G10" s="292"/>
      <c r="H10" s="27"/>
      <c r="I10" s="27"/>
    </row>
    <row r="11" spans="1:9">
      <c r="A11" s="627" t="s">
        <v>2575</v>
      </c>
      <c r="B11" s="871">
        <v>10173.663843161268</v>
      </c>
      <c r="C11" s="854">
        <v>1245.2783135937998</v>
      </c>
      <c r="D11" s="874"/>
      <c r="E11" s="27"/>
      <c r="F11" s="27"/>
      <c r="G11" s="292"/>
      <c r="H11" s="27"/>
      <c r="I11" s="27"/>
    </row>
    <row r="12" spans="1:9">
      <c r="A12" s="627" t="s">
        <v>2576</v>
      </c>
      <c r="B12" s="871">
        <v>18987.988373299773</v>
      </c>
      <c r="C12" s="854">
        <v>152.90854620480002</v>
      </c>
      <c r="D12" s="874"/>
      <c r="E12" s="27"/>
      <c r="F12" s="27"/>
      <c r="G12" s="27"/>
      <c r="H12" s="27"/>
      <c r="I12" s="27"/>
    </row>
    <row r="13" spans="1:9">
      <c r="A13" s="627" t="s">
        <v>2577</v>
      </c>
      <c r="B13" s="871">
        <v>2308.9487225492508</v>
      </c>
      <c r="C13" s="854">
        <v>71.529088646899993</v>
      </c>
      <c r="D13" s="874"/>
      <c r="E13" s="27"/>
      <c r="F13" s="27"/>
      <c r="G13" s="27"/>
      <c r="H13" s="27"/>
      <c r="I13" s="27"/>
    </row>
    <row r="14" spans="1:9">
      <c r="A14" s="627" t="s">
        <v>2578</v>
      </c>
      <c r="B14" s="871">
        <v>1696.6390913332605</v>
      </c>
      <c r="C14" s="854"/>
      <c r="D14" s="874"/>
      <c r="E14" s="27"/>
      <c r="F14" s="27"/>
      <c r="G14" s="27"/>
      <c r="H14" s="27"/>
      <c r="I14" s="27"/>
    </row>
    <row r="15" spans="1:9">
      <c r="A15" s="627" t="s">
        <v>276</v>
      </c>
      <c r="B15" s="871">
        <v>608.44101377799996</v>
      </c>
      <c r="C15" s="854">
        <v>540.43680860400002</v>
      </c>
      <c r="D15" s="874"/>
      <c r="E15" s="27"/>
      <c r="F15" s="27"/>
      <c r="G15" s="27"/>
      <c r="H15" s="27"/>
      <c r="I15" s="27"/>
    </row>
    <row r="16" spans="1:9">
      <c r="A16" s="627" t="s">
        <v>2579</v>
      </c>
      <c r="B16" s="871"/>
      <c r="C16" s="854">
        <v>0.14944627499999999</v>
      </c>
      <c r="D16" s="874"/>
      <c r="E16" s="27"/>
      <c r="F16" s="27"/>
      <c r="G16" s="27"/>
      <c r="H16" s="27"/>
      <c r="I16" s="27"/>
    </row>
    <row r="17" spans="1:9">
      <c r="A17" s="627" t="s">
        <v>2580</v>
      </c>
      <c r="B17" s="871">
        <v>201.47857181250001</v>
      </c>
      <c r="C17" s="854">
        <v>1.2500000000000001E-2</v>
      </c>
      <c r="D17" s="874"/>
      <c r="E17" s="27"/>
      <c r="F17" s="27"/>
      <c r="G17" s="27"/>
      <c r="H17" s="27"/>
      <c r="I17" s="27"/>
    </row>
    <row r="18" spans="1:9" ht="14.5" customHeight="1">
      <c r="A18" s="872" t="s">
        <v>2581</v>
      </c>
      <c r="B18" s="388">
        <v>2409.9002925499999</v>
      </c>
      <c r="C18" s="385">
        <v>1.1467380600000001</v>
      </c>
      <c r="D18" s="874"/>
      <c r="E18" s="27"/>
      <c r="F18" s="27"/>
      <c r="G18" s="27"/>
      <c r="H18" s="27"/>
      <c r="I18" s="27"/>
    </row>
    <row r="19" spans="1:9" ht="14.5" customHeight="1">
      <c r="A19" s="627" t="s">
        <v>391</v>
      </c>
      <c r="B19" s="871">
        <v>907.16981548296735</v>
      </c>
      <c r="C19" s="854">
        <v>98.655355043</v>
      </c>
      <c r="D19" s="874"/>
      <c r="E19" s="27"/>
      <c r="F19" s="27"/>
      <c r="G19" s="27"/>
      <c r="H19" s="27"/>
      <c r="I19" s="27"/>
    </row>
    <row r="20" spans="1:9">
      <c r="A20" s="873" t="s">
        <v>2582</v>
      </c>
      <c r="B20" s="871"/>
      <c r="C20" s="854">
        <v>51960.070210522303</v>
      </c>
      <c r="D20" s="874"/>
      <c r="E20" s="27"/>
      <c r="F20" s="27"/>
      <c r="G20" s="27"/>
      <c r="H20" s="27"/>
      <c r="I20" s="27"/>
    </row>
    <row r="21" spans="1:9" hidden="1">
      <c r="A21" s="627" t="s">
        <v>2573</v>
      </c>
      <c r="B21" s="871"/>
      <c r="C21" s="854"/>
      <c r="D21" s="874"/>
      <c r="E21" s="27"/>
      <c r="F21" s="27"/>
      <c r="G21" s="27"/>
      <c r="H21" s="27"/>
      <c r="I21" s="27"/>
    </row>
    <row r="22" spans="1:9">
      <c r="A22" s="627" t="s">
        <v>2574</v>
      </c>
      <c r="B22" s="871"/>
      <c r="C22" s="854">
        <v>29996.6609942785</v>
      </c>
      <c r="D22" s="874"/>
      <c r="E22" s="27"/>
      <c r="F22" s="27"/>
      <c r="G22" s="27"/>
      <c r="H22" s="27"/>
      <c r="I22" s="27"/>
    </row>
    <row r="23" spans="1:9">
      <c r="A23" s="627" t="s">
        <v>2575</v>
      </c>
      <c r="B23" s="871"/>
      <c r="C23" s="854">
        <v>12001.944095800503</v>
      </c>
      <c r="D23" s="874"/>
      <c r="E23" s="27"/>
      <c r="F23" s="27"/>
      <c r="G23" s="27"/>
      <c r="H23" s="27"/>
      <c r="I23" s="27"/>
    </row>
    <row r="24" spans="1:9">
      <c r="A24" s="627" t="s">
        <v>2581</v>
      </c>
      <c r="B24" s="871"/>
      <c r="C24" s="854">
        <v>8943.5855340950002</v>
      </c>
      <c r="D24" s="874"/>
      <c r="E24" s="27"/>
      <c r="F24" s="27"/>
      <c r="G24" s="27"/>
      <c r="H24" s="27"/>
      <c r="I24" s="27"/>
    </row>
    <row r="25" spans="1:9">
      <c r="A25" s="627" t="s">
        <v>391</v>
      </c>
      <c r="B25" s="871"/>
      <c r="C25" s="854">
        <v>1017.8795863483</v>
      </c>
      <c r="D25" s="874"/>
      <c r="E25" s="27"/>
      <c r="F25" s="27"/>
      <c r="G25" s="27"/>
      <c r="H25" s="27"/>
      <c r="I25" s="27"/>
    </row>
    <row r="26" spans="1:9">
      <c r="A26" s="363" t="s">
        <v>2583</v>
      </c>
      <c r="B26" s="389">
        <v>0.58393813600093791</v>
      </c>
      <c r="C26" s="386">
        <v>0.1518147886</v>
      </c>
      <c r="D26" s="874"/>
      <c r="E26" s="27"/>
      <c r="F26" s="27"/>
      <c r="G26" s="27"/>
      <c r="H26" s="27"/>
      <c r="I26" s="27"/>
    </row>
    <row r="27" spans="1:9">
      <c r="A27" s="363" t="s">
        <v>2584</v>
      </c>
      <c r="B27" s="389">
        <v>50.021947234000002</v>
      </c>
      <c r="C27" s="386">
        <v>111.485474892</v>
      </c>
      <c r="D27" s="874"/>
      <c r="E27" s="27"/>
      <c r="F27" s="27"/>
      <c r="G27" s="293"/>
      <c r="H27" s="27"/>
      <c r="I27" s="27"/>
    </row>
    <row r="28" spans="1:9">
      <c r="A28" s="363" t="s">
        <v>2585</v>
      </c>
      <c r="B28" s="389">
        <v>1006.4514716800001</v>
      </c>
      <c r="C28" s="386">
        <v>1070.4924169349999</v>
      </c>
      <c r="D28" s="205"/>
      <c r="E28" s="27"/>
      <c r="F28" s="27"/>
      <c r="G28" s="27"/>
      <c r="H28" s="27"/>
      <c r="I28" s="27"/>
    </row>
    <row r="29" spans="1:9">
      <c r="A29" s="363" t="s">
        <v>2586</v>
      </c>
      <c r="B29" s="389">
        <v>4155.9965919437491</v>
      </c>
      <c r="C29" s="386">
        <v>3851.4513444049994</v>
      </c>
      <c r="E29" s="27"/>
      <c r="F29" s="27"/>
    </row>
    <row r="30" spans="1:9">
      <c r="A30" s="363" t="s">
        <v>2587</v>
      </c>
      <c r="B30" s="389">
        <v>216.66557919049771</v>
      </c>
      <c r="C30" s="386">
        <v>178.80172104499999</v>
      </c>
      <c r="E30" s="27"/>
      <c r="F30" s="27"/>
    </row>
    <row r="31" spans="1:9">
      <c r="A31" s="363" t="s">
        <v>2611</v>
      </c>
      <c r="B31" s="389">
        <v>2084.0000000199998</v>
      </c>
      <c r="C31" s="386">
        <v>6677.6282134200001</v>
      </c>
      <c r="E31" s="27"/>
      <c r="F31" s="27"/>
    </row>
    <row r="32" spans="1:9">
      <c r="A32" s="364" t="s">
        <v>174</v>
      </c>
      <c r="B32" s="390">
        <v>73510.523221212439</v>
      </c>
      <c r="C32" s="387">
        <v>72326.529181719598</v>
      </c>
      <c r="E32" s="27"/>
      <c r="F32" s="27"/>
    </row>
    <row r="33" spans="1:3" ht="10" customHeight="1">
      <c r="A33" s="298"/>
      <c r="B33" s="298"/>
      <c r="C33" s="298"/>
    </row>
    <row r="34" spans="1:3" ht="24.5">
      <c r="A34" s="555" t="s">
        <v>2679</v>
      </c>
      <c r="B34" s="298"/>
      <c r="C34" s="298"/>
    </row>
    <row r="35" spans="1:3">
      <c r="A35" s="296"/>
      <c r="B35" s="298"/>
      <c r="C35" s="298"/>
    </row>
    <row r="36" spans="1:3" ht="56" customHeight="1">
      <c r="A36" s="1214" t="s">
        <v>2610</v>
      </c>
      <c r="B36" s="1214"/>
      <c r="C36" s="1214"/>
    </row>
    <row r="37" spans="1:3" ht="56" customHeight="1">
      <c r="A37" s="876"/>
      <c r="B37" s="876"/>
      <c r="C37" s="876"/>
    </row>
    <row r="38" spans="1:3" ht="56" customHeight="1">
      <c r="A38" s="876"/>
      <c r="B38" s="876"/>
      <c r="C38" s="876"/>
    </row>
    <row r="39" spans="1:3" ht="56" customHeight="1">
      <c r="A39" s="876"/>
      <c r="B39" s="876"/>
      <c r="C39" s="876"/>
    </row>
    <row r="40" spans="1:3">
      <c r="A40" s="876"/>
      <c r="B40" s="876"/>
      <c r="C40" s="876"/>
    </row>
    <row r="41" spans="1:3">
      <c r="A41" s="720"/>
      <c r="B41" s="720"/>
      <c r="C41" s="720"/>
    </row>
    <row r="42" spans="1:3">
      <c r="A42" s="720"/>
      <c r="B42" s="720"/>
      <c r="C42" s="720"/>
    </row>
    <row r="43" spans="1:3">
      <c r="A43" s="720"/>
      <c r="B43" s="720"/>
      <c r="C43" s="720"/>
    </row>
    <row r="44" spans="1:3">
      <c r="A44" s="720"/>
      <c r="B44" s="720"/>
      <c r="C44" s="720"/>
    </row>
    <row r="45" spans="1:3">
      <c r="A45" s="720"/>
      <c r="B45" s="720"/>
      <c r="C45" s="720"/>
    </row>
    <row r="46" spans="1:3">
      <c r="A46" s="720"/>
      <c r="B46" s="720"/>
      <c r="C46" s="720"/>
    </row>
    <row r="47" spans="1:3">
      <c r="A47" s="720"/>
      <c r="B47" s="720"/>
      <c r="C47" s="720"/>
    </row>
    <row r="48" spans="1:3" ht="40" customHeight="1">
      <c r="A48" s="1215" t="s">
        <v>155</v>
      </c>
      <c r="B48" s="1215"/>
      <c r="C48" s="1215"/>
    </row>
    <row r="49" spans="1:3">
      <c r="A49" s="298"/>
      <c r="B49" s="298"/>
      <c r="C49" s="298"/>
    </row>
  </sheetData>
  <mergeCells count="3">
    <mergeCell ref="A36:C36"/>
    <mergeCell ref="A48:C48"/>
    <mergeCell ref="A3:C3"/>
  </mergeCells>
  <pageMargins left="0.7" right="0.7" top="0.75" bottom="0.75" header="0.3" footer="0.3"/>
  <pageSetup paperSize="9" scale="93" fitToHeight="0" orientation="portrait" r:id="rId1"/>
  <rowBreaks count="1" manualBreakCount="1">
    <brk id="36" max="2" man="1"/>
  </rowBreaks>
  <colBreaks count="1" manualBreakCount="1">
    <brk id="3"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A1194-E1BE-4874-8D5A-07520DB0526D}">
  <dimension ref="A1:I30"/>
  <sheetViews>
    <sheetView showGridLines="0" zoomScaleNormal="100" workbookViewId="0">
      <selection activeCell="A22" sqref="A22:G22"/>
    </sheetView>
  </sheetViews>
  <sheetFormatPr defaultColWidth="8.58203125" defaultRowHeight="14.5"/>
  <cols>
    <col min="1" max="1" width="3.33203125" style="267" customWidth="1"/>
    <col min="2" max="2" width="26.33203125" style="267" customWidth="1"/>
    <col min="3" max="3" width="47.83203125" style="267" customWidth="1"/>
    <col min="4" max="4" width="7.33203125" style="267" customWidth="1"/>
    <col min="5" max="5" width="17.33203125" style="844" customWidth="1"/>
    <col min="6" max="6" width="14.58203125" style="844" customWidth="1"/>
    <col min="7" max="7" width="45.75" style="844" customWidth="1"/>
    <col min="8" max="8" width="57.33203125" style="267" customWidth="1"/>
    <col min="9" max="16384" width="8.58203125" style="267"/>
  </cols>
  <sheetData>
    <row r="1" spans="1:9" ht="18.5">
      <c r="A1" s="306" t="s">
        <v>2521</v>
      </c>
      <c r="B1"/>
      <c r="C1"/>
      <c r="D1"/>
      <c r="E1" s="830"/>
      <c r="F1" s="830"/>
      <c r="G1" s="830"/>
    </row>
    <row r="2" spans="1:9" ht="18.5">
      <c r="A2" s="306"/>
      <c r="B2"/>
      <c r="C2"/>
      <c r="D2"/>
      <c r="E2" s="830"/>
      <c r="F2" s="830"/>
      <c r="G2" s="830"/>
    </row>
    <row r="3" spans="1:9" ht="14" customHeight="1">
      <c r="A3" s="3"/>
      <c r="B3" s="712" t="s">
        <v>2045</v>
      </c>
      <c r="C3"/>
      <c r="D3"/>
      <c r="E3" s="830"/>
      <c r="F3" s="830"/>
      <c r="G3" s="830"/>
    </row>
    <row r="4" spans="1:9">
      <c r="A4" s="709"/>
      <c r="B4" s="1331" t="s">
        <v>2522</v>
      </c>
      <c r="C4" s="1258" t="s">
        <v>2523</v>
      </c>
      <c r="D4" s="1329" t="s">
        <v>2835</v>
      </c>
      <c r="E4" s="1329" t="s">
        <v>2524</v>
      </c>
      <c r="F4" s="1329" t="s">
        <v>2525</v>
      </c>
      <c r="G4" s="1329" t="s">
        <v>2526</v>
      </c>
    </row>
    <row r="5" spans="1:9" s="773" customFormat="1" ht="51.65" customHeight="1">
      <c r="A5" s="709"/>
      <c r="B5" s="1331"/>
      <c r="C5" s="1258"/>
      <c r="D5" s="1329"/>
      <c r="E5" s="1329"/>
      <c r="F5" s="1329"/>
      <c r="G5" s="1330"/>
    </row>
    <row r="6" spans="1:9" ht="27.65" customHeight="1">
      <c r="A6" s="709"/>
      <c r="B6" s="1325" t="s">
        <v>2527</v>
      </c>
      <c r="C6" s="361" t="s">
        <v>342</v>
      </c>
      <c r="D6" s="1203">
        <v>90</v>
      </c>
      <c r="E6" s="831" t="s">
        <v>530</v>
      </c>
      <c r="F6" s="831" t="s">
        <v>531</v>
      </c>
      <c r="G6" s="1206" t="s">
        <v>2528</v>
      </c>
      <c r="H6" s="27"/>
      <c r="I6" s="1202"/>
    </row>
    <row r="7" spans="1:9">
      <c r="A7" s="709"/>
      <c r="B7" s="1326"/>
      <c r="C7" s="359" t="s">
        <v>2411</v>
      </c>
      <c r="D7" s="1204">
        <v>60</v>
      </c>
      <c r="E7" s="833"/>
      <c r="F7" s="833"/>
      <c r="G7" s="834"/>
      <c r="I7" s="1202"/>
    </row>
    <row r="8" spans="1:9" ht="39.65" customHeight="1">
      <c r="A8" s="709"/>
      <c r="B8" s="1325" t="s">
        <v>2529</v>
      </c>
      <c r="C8" s="361" t="s">
        <v>2530</v>
      </c>
      <c r="D8" s="1205">
        <v>1337</v>
      </c>
      <c r="E8" s="831" t="s">
        <v>530</v>
      </c>
      <c r="F8" s="831" t="s">
        <v>531</v>
      </c>
      <c r="G8" s="1206" t="s">
        <v>2531</v>
      </c>
      <c r="H8" s="27"/>
      <c r="I8" s="1202"/>
    </row>
    <row r="9" spans="1:9">
      <c r="A9" s="709"/>
      <c r="B9" s="1327"/>
      <c r="C9" s="359" t="s">
        <v>2411</v>
      </c>
      <c r="D9" s="1204">
        <v>100</v>
      </c>
      <c r="E9" s="833"/>
      <c r="F9" s="833"/>
      <c r="G9" s="834"/>
      <c r="H9" s="27"/>
      <c r="I9" s="1202"/>
    </row>
    <row r="10" spans="1:9" ht="127.5" customHeight="1">
      <c r="A10" s="709"/>
      <c r="B10" s="1327"/>
      <c r="C10" s="361" t="s">
        <v>2532</v>
      </c>
      <c r="D10" s="1203">
        <v>476</v>
      </c>
      <c r="E10" s="831" t="s">
        <v>530</v>
      </c>
      <c r="F10" s="831" t="s">
        <v>531</v>
      </c>
      <c r="G10" s="835" t="s">
        <v>2533</v>
      </c>
      <c r="H10" s="27"/>
      <c r="I10" s="1202"/>
    </row>
    <row r="11" spans="1:9">
      <c r="A11" s="709"/>
      <c r="B11" s="1327"/>
      <c r="C11" s="359" t="s">
        <v>2411</v>
      </c>
      <c r="D11" s="1204">
        <v>242</v>
      </c>
      <c r="E11" s="833"/>
      <c r="F11" s="833"/>
      <c r="G11" s="834"/>
      <c r="H11" s="27"/>
      <c r="I11" s="1202"/>
    </row>
    <row r="12" spans="1:9" ht="48.65" customHeight="1">
      <c r="A12" s="709"/>
      <c r="B12" s="1327"/>
      <c r="C12" s="361" t="s">
        <v>2534</v>
      </c>
      <c r="D12" s="1203">
        <v>64</v>
      </c>
      <c r="E12" s="836" t="s">
        <v>530</v>
      </c>
      <c r="F12" s="836" t="s">
        <v>531</v>
      </c>
      <c r="G12" s="837" t="s">
        <v>2535</v>
      </c>
      <c r="H12" s="27"/>
      <c r="I12" s="1202"/>
    </row>
    <row r="13" spans="1:9">
      <c r="A13" s="709"/>
      <c r="B13" s="1327"/>
      <c r="C13" s="359" t="s">
        <v>2411</v>
      </c>
      <c r="D13" s="1204"/>
      <c r="E13" s="833"/>
      <c r="F13" s="833"/>
      <c r="G13" s="834"/>
      <c r="H13" s="27"/>
      <c r="I13" s="1202"/>
    </row>
    <row r="14" spans="1:9" ht="48.5">
      <c r="A14" s="709"/>
      <c r="B14" s="1328"/>
      <c r="C14" s="361" t="s">
        <v>2536</v>
      </c>
      <c r="D14" s="1203">
        <v>59</v>
      </c>
      <c r="E14" s="836" t="s">
        <v>530</v>
      </c>
      <c r="F14" s="836" t="s">
        <v>531</v>
      </c>
      <c r="G14" s="832" t="s">
        <v>2537</v>
      </c>
      <c r="H14" s="27"/>
      <c r="I14" s="1202"/>
    </row>
    <row r="15" spans="1:9">
      <c r="A15" s="709"/>
      <c r="B15" s="1328"/>
      <c r="C15" s="359" t="s">
        <v>2411</v>
      </c>
      <c r="D15" s="1204"/>
      <c r="E15" s="833"/>
      <c r="F15" s="833"/>
      <c r="G15" s="834"/>
      <c r="I15" s="1202"/>
    </row>
    <row r="16" spans="1:9" ht="28" customHeight="1">
      <c r="A16" s="709"/>
      <c r="B16" s="1327"/>
      <c r="C16" s="361" t="s">
        <v>2538</v>
      </c>
      <c r="D16" s="1203">
        <v>186</v>
      </c>
      <c r="E16" s="831" t="s">
        <v>530</v>
      </c>
      <c r="F16" s="831" t="s">
        <v>531</v>
      </c>
      <c r="G16" s="835" t="s">
        <v>2539</v>
      </c>
      <c r="I16" s="1202"/>
    </row>
    <row r="17" spans="1:9">
      <c r="A17" s="709"/>
      <c r="B17" s="1327"/>
      <c r="C17" s="359" t="s">
        <v>2411</v>
      </c>
      <c r="D17" s="1204">
        <v>186</v>
      </c>
      <c r="E17" s="833"/>
      <c r="F17" s="833"/>
      <c r="G17" s="834"/>
      <c r="I17" s="1202"/>
    </row>
    <row r="18" spans="1:9" ht="40" customHeight="1">
      <c r="A18" s="709"/>
      <c r="B18" s="1327"/>
      <c r="C18" s="361" t="s">
        <v>2540</v>
      </c>
      <c r="D18" s="1203">
        <v>1985</v>
      </c>
      <c r="E18" s="836" t="s">
        <v>530</v>
      </c>
      <c r="F18" s="836" t="s">
        <v>531</v>
      </c>
      <c r="G18" s="832" t="s">
        <v>2541</v>
      </c>
      <c r="I18" s="1202"/>
    </row>
    <row r="19" spans="1:9">
      <c r="A19" s="709"/>
      <c r="B19" s="1326"/>
      <c r="C19" s="359" t="s">
        <v>2411</v>
      </c>
      <c r="D19" s="1204">
        <v>293</v>
      </c>
      <c r="E19" s="838"/>
      <c r="F19" s="839"/>
      <c r="G19" s="840"/>
      <c r="I19" s="1202"/>
    </row>
    <row r="20" spans="1:9">
      <c r="A20"/>
      <c r="B20"/>
      <c r="C20"/>
      <c r="D20"/>
      <c r="E20" s="830"/>
      <c r="F20" s="830"/>
      <c r="G20" s="830"/>
    </row>
    <row r="21" spans="1:9">
      <c r="A21" s="1293" t="s">
        <v>2837</v>
      </c>
      <c r="B21" s="1293"/>
      <c r="C21" s="1293"/>
      <c r="D21" s="1293"/>
      <c r="E21" s="1293"/>
      <c r="F21" s="1293"/>
      <c r="G21" s="1293"/>
    </row>
    <row r="22" spans="1:9" ht="39.65" customHeight="1">
      <c r="A22" s="1293" t="s">
        <v>2551</v>
      </c>
      <c r="B22" s="1293"/>
      <c r="C22" s="1293"/>
      <c r="D22" s="1293"/>
      <c r="E22" s="1293"/>
      <c r="F22" s="1293"/>
      <c r="G22" s="1293"/>
    </row>
    <row r="23" spans="1:9" ht="10" customHeight="1">
      <c r="A23" s="1297" t="s">
        <v>2419</v>
      </c>
      <c r="B23" s="1297"/>
      <c r="C23" s="1297"/>
      <c r="D23" s="1297"/>
      <c r="E23" s="1297"/>
      <c r="F23" s="1297"/>
      <c r="G23" s="1297"/>
    </row>
    <row r="24" spans="1:9" ht="48.65" customHeight="1">
      <c r="A24" s="1297" t="s">
        <v>2542</v>
      </c>
      <c r="B24" s="1297"/>
      <c r="C24" s="1297"/>
      <c r="D24" s="1297"/>
      <c r="E24" s="1297"/>
      <c r="F24" s="1297"/>
      <c r="G24" s="1297"/>
    </row>
    <row r="25" spans="1:9">
      <c r="A25" s="841"/>
      <c r="B25" s="841"/>
      <c r="C25" s="841"/>
      <c r="D25" s="841"/>
      <c r="E25" s="842"/>
      <c r="F25" s="842"/>
      <c r="G25" s="842"/>
    </row>
    <row r="26" spans="1:9" s="843" customFormat="1" ht="38.5" customHeight="1">
      <c r="A26" s="267"/>
      <c r="B26" s="267"/>
      <c r="C26" s="267"/>
      <c r="D26" s="267"/>
      <c r="E26" s="267"/>
      <c r="F26" s="267"/>
      <c r="G26" s="267"/>
    </row>
    <row r="27" spans="1:9" s="843" customFormat="1">
      <c r="A27" s="267"/>
      <c r="B27" s="267"/>
      <c r="C27" s="267"/>
      <c r="D27" s="267"/>
      <c r="E27" s="267"/>
      <c r="F27" s="267"/>
      <c r="G27" s="267"/>
    </row>
    <row r="28" spans="1:9" s="843" customFormat="1" ht="43" customHeight="1">
      <c r="A28" s="267"/>
      <c r="B28" s="267"/>
      <c r="C28" s="267"/>
      <c r="D28" s="267"/>
      <c r="E28" s="267"/>
      <c r="F28" s="267"/>
      <c r="G28" s="267"/>
    </row>
    <row r="29" spans="1:9">
      <c r="E29" s="267"/>
      <c r="F29" s="267"/>
      <c r="G29" s="267"/>
    </row>
    <row r="30" spans="1:9">
      <c r="E30" s="267"/>
      <c r="F30" s="267"/>
      <c r="G30" s="267"/>
    </row>
  </sheetData>
  <mergeCells count="12">
    <mergeCell ref="G4:G5"/>
    <mergeCell ref="B4:B5"/>
    <mergeCell ref="C4:C5"/>
    <mergeCell ref="D4:D5"/>
    <mergeCell ref="E4:E5"/>
    <mergeCell ref="F4:F5"/>
    <mergeCell ref="B6:B7"/>
    <mergeCell ref="B8:B19"/>
    <mergeCell ref="A22:G22"/>
    <mergeCell ref="A23:G23"/>
    <mergeCell ref="A24:G24"/>
    <mergeCell ref="A21:G21"/>
  </mergeCells>
  <pageMargins left="0.7" right="0.7" top="0.75" bottom="0.75" header="0.3" footer="0.3"/>
  <pageSetup paperSize="9" scale="66"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A445-DA19-4497-9C7F-8F1AB33B8EE1}">
  <sheetPr codeName="Sheet78">
    <pageSetUpPr fitToPage="1"/>
  </sheetPr>
  <dimension ref="A1:C17"/>
  <sheetViews>
    <sheetView showGridLines="0" zoomScaleNormal="100" workbookViewId="0">
      <selection activeCell="D1" sqref="D1"/>
    </sheetView>
  </sheetViews>
  <sheetFormatPr defaultColWidth="8.58203125" defaultRowHeight="14.5"/>
  <cols>
    <col min="1" max="1" width="5.6640625" style="221" customWidth="1"/>
    <col min="2" max="2" width="26.25" style="567" customWidth="1"/>
    <col min="3" max="3" width="57.75" style="221" customWidth="1"/>
    <col min="4" max="16384" width="8.58203125" style="221"/>
  </cols>
  <sheetData>
    <row r="1" spans="1:3" ht="18.5">
      <c r="A1" s="618" t="s">
        <v>2241</v>
      </c>
      <c r="B1" s="1182"/>
      <c r="C1" s="301"/>
    </row>
    <row r="2" spans="1:3" ht="18.5">
      <c r="A2" s="618"/>
      <c r="B2" s="1182"/>
      <c r="C2" s="301"/>
    </row>
    <row r="3" spans="1:3">
      <c r="A3" s="301"/>
      <c r="B3" s="1182"/>
      <c r="C3" s="301"/>
    </row>
    <row r="4" spans="1:3">
      <c r="A4" s="851" t="s">
        <v>1925</v>
      </c>
      <c r="B4" s="1182"/>
      <c r="C4" s="301"/>
    </row>
    <row r="5" spans="1:3" ht="43.5" customHeight="1">
      <c r="A5" s="954" t="s">
        <v>2631</v>
      </c>
      <c r="B5" s="1183"/>
      <c r="C5" s="878" t="s">
        <v>1989</v>
      </c>
    </row>
    <row r="6" spans="1:3" ht="29.5" customHeight="1">
      <c r="A6" s="402"/>
      <c r="B6" s="330" t="s">
        <v>1926</v>
      </c>
      <c r="C6" s="330"/>
    </row>
    <row r="7" spans="1:3" ht="172.5" customHeight="1">
      <c r="A7" s="1159" t="s">
        <v>1465</v>
      </c>
      <c r="B7" s="483" t="s">
        <v>1927</v>
      </c>
      <c r="C7" s="1054" t="s">
        <v>2760</v>
      </c>
    </row>
    <row r="8" spans="1:3" ht="213.65" customHeight="1">
      <c r="A8" s="1159" t="s">
        <v>1467</v>
      </c>
      <c r="B8" s="483" t="s">
        <v>1928</v>
      </c>
      <c r="C8" s="1153" t="s">
        <v>2761</v>
      </c>
    </row>
    <row r="9" spans="1:3" ht="188.5" customHeight="1">
      <c r="A9" s="1159" t="s">
        <v>1498</v>
      </c>
      <c r="B9" s="483" t="s">
        <v>1929</v>
      </c>
      <c r="C9" s="1153" t="s">
        <v>2762</v>
      </c>
    </row>
    <row r="10" spans="1:3" ht="295" customHeight="1">
      <c r="A10" s="1159" t="s">
        <v>1522</v>
      </c>
      <c r="B10" s="483" t="s">
        <v>1930</v>
      </c>
      <c r="C10" s="1153" t="s">
        <v>2763</v>
      </c>
    </row>
    <row r="11" spans="1:3">
      <c r="A11" s="400"/>
      <c r="B11" s="1184" t="s">
        <v>1931</v>
      </c>
      <c r="C11" s="330"/>
    </row>
    <row r="12" spans="1:3" ht="270" customHeight="1">
      <c r="A12" s="1148" t="s">
        <v>1524</v>
      </c>
      <c r="B12" s="483" t="s">
        <v>1932</v>
      </c>
      <c r="C12" s="1153" t="s">
        <v>2822</v>
      </c>
    </row>
    <row r="13" spans="1:3" ht="173" customHeight="1">
      <c r="A13" s="1148" t="s">
        <v>1526</v>
      </c>
      <c r="B13" s="483" t="s">
        <v>1933</v>
      </c>
      <c r="C13" s="1052" t="s">
        <v>2764</v>
      </c>
    </row>
    <row r="14" spans="1:3" ht="100.5" customHeight="1">
      <c r="A14" s="1159" t="s">
        <v>1547</v>
      </c>
      <c r="B14" s="1147" t="s">
        <v>1934</v>
      </c>
      <c r="C14" s="401" t="s">
        <v>2765</v>
      </c>
    </row>
    <row r="15" spans="1:3" ht="131.5" customHeight="1">
      <c r="A15" s="1159" t="s">
        <v>1549</v>
      </c>
      <c r="B15" s="1147" t="s">
        <v>1935</v>
      </c>
      <c r="C15" s="1154" t="s">
        <v>2766</v>
      </c>
    </row>
    <row r="16" spans="1:3" ht="188.5" customHeight="1">
      <c r="A16" s="1159" t="s">
        <v>1470</v>
      </c>
      <c r="B16" s="1147" t="s">
        <v>1936</v>
      </c>
      <c r="C16" s="401" t="s">
        <v>2806</v>
      </c>
    </row>
    <row r="17" spans="1:3">
      <c r="A17" s="301"/>
      <c r="B17" s="1182"/>
      <c r="C17" s="301"/>
    </row>
  </sheetData>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F756B-2CDD-45EE-A66F-A8DD4BABDABF}">
  <sheetPr codeName="Sheet79"/>
  <dimension ref="A1:C19"/>
  <sheetViews>
    <sheetView showGridLines="0" zoomScaleNormal="100" workbookViewId="0">
      <selection activeCell="D2" sqref="D2"/>
    </sheetView>
  </sheetViews>
  <sheetFormatPr defaultColWidth="8.58203125" defaultRowHeight="14.5"/>
  <cols>
    <col min="1" max="1" width="8.58203125" style="221"/>
    <col min="2" max="2" width="41.08203125" style="1160" customWidth="1"/>
    <col min="3" max="3" width="77.1640625" style="1179" customWidth="1"/>
    <col min="4" max="16384" width="8.58203125" style="221"/>
  </cols>
  <sheetData>
    <row r="1" spans="1:3" ht="18.5">
      <c r="A1" s="618" t="s">
        <v>2242</v>
      </c>
      <c r="B1" s="1058"/>
      <c r="C1" s="1176"/>
    </row>
    <row r="2" spans="1:3" ht="18.5">
      <c r="A2" s="618"/>
      <c r="B2" s="1058"/>
      <c r="C2" s="1176"/>
    </row>
    <row r="3" spans="1:3">
      <c r="A3" s="301"/>
      <c r="B3" s="1060"/>
      <c r="C3" s="1177"/>
    </row>
    <row r="4" spans="1:3">
      <c r="A4" s="473" t="s">
        <v>1925</v>
      </c>
      <c r="B4" s="1060"/>
      <c r="C4" s="1177"/>
    </row>
    <row r="5" spans="1:3" ht="43.5" customHeight="1">
      <c r="A5" s="954" t="s">
        <v>2631</v>
      </c>
      <c r="B5" s="1079"/>
      <c r="C5" s="878" t="s">
        <v>1989</v>
      </c>
    </row>
    <row r="6" spans="1:3">
      <c r="A6" s="402"/>
      <c r="B6" s="330" t="s">
        <v>1926</v>
      </c>
      <c r="C6" s="1161"/>
    </row>
    <row r="7" spans="1:3" ht="131.5" customHeight="1">
      <c r="A7" s="1159" t="s">
        <v>1465</v>
      </c>
      <c r="B7" s="1147" t="s">
        <v>1941</v>
      </c>
      <c r="C7" s="1158" t="s">
        <v>2772</v>
      </c>
    </row>
    <row r="8" spans="1:3" ht="118.5" customHeight="1">
      <c r="A8" s="1159" t="s">
        <v>1467</v>
      </c>
      <c r="B8" s="1147" t="s">
        <v>1942</v>
      </c>
      <c r="C8" s="1108" t="s">
        <v>2773</v>
      </c>
    </row>
    <row r="9" spans="1:3" ht="90" customHeight="1">
      <c r="A9" s="1159" t="s">
        <v>1498</v>
      </c>
      <c r="B9" s="1147" t="s">
        <v>1943</v>
      </c>
      <c r="C9" s="1108" t="s">
        <v>2774</v>
      </c>
    </row>
    <row r="10" spans="1:3">
      <c r="A10" s="1134"/>
      <c r="B10" s="1181" t="s">
        <v>1931</v>
      </c>
      <c r="C10" s="1161"/>
    </row>
    <row r="11" spans="1:3" ht="136.5" customHeight="1">
      <c r="A11" s="1175" t="s">
        <v>1522</v>
      </c>
      <c r="B11" s="1147" t="s">
        <v>1944</v>
      </c>
      <c r="C11" s="1108" t="s">
        <v>2775</v>
      </c>
    </row>
    <row r="12" spans="1:3" ht="105" customHeight="1">
      <c r="A12" s="1148" t="s">
        <v>1470</v>
      </c>
      <c r="B12" s="1147" t="s">
        <v>1945</v>
      </c>
      <c r="C12" s="1108" t="s">
        <v>2776</v>
      </c>
    </row>
    <row r="13" spans="1:3" ht="87.5" customHeight="1">
      <c r="A13" s="1148" t="s">
        <v>1472</v>
      </c>
      <c r="B13" s="1147" t="s">
        <v>1946</v>
      </c>
      <c r="C13" s="1108" t="s">
        <v>2777</v>
      </c>
    </row>
    <row r="14" spans="1:3" ht="45.5" customHeight="1">
      <c r="A14" s="1148" t="s">
        <v>1474</v>
      </c>
      <c r="B14" s="1147" t="s">
        <v>1947</v>
      </c>
      <c r="C14" s="1197" t="s">
        <v>2824</v>
      </c>
    </row>
    <row r="15" spans="1:3" ht="100.5" customHeight="1">
      <c r="A15" s="1148" t="s">
        <v>1476</v>
      </c>
      <c r="B15" s="1147" t="s">
        <v>1948</v>
      </c>
      <c r="C15" s="1108" t="s">
        <v>2778</v>
      </c>
    </row>
    <row r="16" spans="1:3" ht="77" customHeight="1">
      <c r="A16" s="1148" t="s">
        <v>1524</v>
      </c>
      <c r="B16" s="1147" t="s">
        <v>1949</v>
      </c>
      <c r="C16" s="1108" t="s">
        <v>2779</v>
      </c>
    </row>
    <row r="17" spans="1:3" ht="90" customHeight="1">
      <c r="A17" s="1148" t="s">
        <v>1526</v>
      </c>
      <c r="B17" s="1147" t="s">
        <v>1950</v>
      </c>
      <c r="C17" s="1108" t="s">
        <v>2780</v>
      </c>
    </row>
    <row r="18" spans="1:3" ht="93" customHeight="1">
      <c r="A18" s="1159" t="s">
        <v>1547</v>
      </c>
      <c r="B18" s="1147" t="s">
        <v>1951</v>
      </c>
      <c r="C18" s="1108" t="s">
        <v>2781</v>
      </c>
    </row>
    <row r="19" spans="1:3">
      <c r="A19" s="301"/>
      <c r="B19" s="1180"/>
      <c r="C19" s="1178"/>
    </row>
  </sheetData>
  <pageMargins left="0.70866141732283472" right="0.70866141732283472" top="0.74803149606299213" bottom="0.74803149606299213" header="0.31496062992125984" footer="0.31496062992125984"/>
  <pageSetup paperSize="9" orientation="landscape" horizontalDpi="300" verticalDpi="300" r:id="rId1"/>
  <rowBreaks count="1" manualBreakCount="1">
    <brk id="9" max="2"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69DA-B6BA-48B8-A74C-1AAC21A3D243}">
  <sheetPr codeName="Sheet80"/>
  <dimension ref="A1:C29"/>
  <sheetViews>
    <sheetView showGridLines="0" zoomScaleNormal="100" workbookViewId="0">
      <selection activeCell="D1" sqref="D1"/>
    </sheetView>
  </sheetViews>
  <sheetFormatPr defaultColWidth="8.58203125" defaultRowHeight="14.5"/>
  <cols>
    <col min="1" max="1" width="6" style="221" customWidth="1"/>
    <col min="2" max="2" width="27.33203125" style="221" customWidth="1"/>
    <col min="3" max="3" width="61" style="221" customWidth="1"/>
    <col min="4" max="16384" width="8.58203125" style="221"/>
  </cols>
  <sheetData>
    <row r="1" spans="1:3" ht="18.5">
      <c r="A1" s="618" t="s">
        <v>2243</v>
      </c>
      <c r="B1" s="301"/>
      <c r="C1" s="301"/>
    </row>
    <row r="2" spans="1:3" ht="18.5">
      <c r="A2" s="618"/>
      <c r="B2" s="301"/>
      <c r="C2" s="301"/>
    </row>
    <row r="3" spans="1:3">
      <c r="A3" s="301"/>
      <c r="B3" s="296"/>
      <c r="C3" s="296"/>
    </row>
    <row r="4" spans="1:3">
      <c r="A4" s="473" t="s">
        <v>1925</v>
      </c>
      <c r="B4" s="296"/>
      <c r="C4" s="301"/>
    </row>
    <row r="5" spans="1:3" ht="43.5" customHeight="1">
      <c r="A5" s="878" t="s">
        <v>2631</v>
      </c>
      <c r="B5" s="955"/>
      <c r="C5" s="878" t="s">
        <v>1989</v>
      </c>
    </row>
    <row r="6" spans="1:3">
      <c r="A6" s="929"/>
      <c r="B6" s="330" t="s">
        <v>1931</v>
      </c>
      <c r="C6" s="330"/>
    </row>
    <row r="7" spans="1:3" ht="180">
      <c r="A7" s="1159" t="s">
        <v>1465</v>
      </c>
      <c r="B7" s="1147" t="s">
        <v>1952</v>
      </c>
      <c r="C7" s="1108" t="s">
        <v>2782</v>
      </c>
    </row>
    <row r="8" spans="1:3" ht="108">
      <c r="A8" s="1159" t="s">
        <v>1467</v>
      </c>
      <c r="B8" s="1147" t="s">
        <v>1953</v>
      </c>
      <c r="C8" s="1108" t="s">
        <v>2783</v>
      </c>
    </row>
    <row r="9" spans="1:3" ht="89" customHeight="1">
      <c r="A9" s="1156" t="s">
        <v>1498</v>
      </c>
      <c r="B9" s="1185" t="s">
        <v>1954</v>
      </c>
      <c r="C9" s="1109" t="s">
        <v>2784</v>
      </c>
    </row>
    <row r="10" spans="1:3">
      <c r="A10" s="1186" t="s">
        <v>1470</v>
      </c>
      <c r="B10" s="1187" t="s">
        <v>1955</v>
      </c>
      <c r="C10" s="1332" t="s">
        <v>2785</v>
      </c>
    </row>
    <row r="11" spans="1:3">
      <c r="A11" s="1186" t="s">
        <v>1472</v>
      </c>
      <c r="B11" s="1187" t="s">
        <v>1956</v>
      </c>
      <c r="C11" s="1332"/>
    </row>
    <row r="12" spans="1:3">
      <c r="A12" s="1186" t="s">
        <v>1474</v>
      </c>
      <c r="B12" s="1187" t="s">
        <v>1957</v>
      </c>
      <c r="C12" s="1332"/>
    </row>
    <row r="13" spans="1:3">
      <c r="A13" s="1186" t="s">
        <v>1476</v>
      </c>
      <c r="B13" s="1187" t="s">
        <v>1958</v>
      </c>
      <c r="C13" s="1332"/>
    </row>
    <row r="14" spans="1:3">
      <c r="A14" s="1186" t="s">
        <v>1478</v>
      </c>
      <c r="B14" s="1187" t="s">
        <v>1959</v>
      </c>
      <c r="C14" s="1332"/>
    </row>
    <row r="15" spans="1:3" ht="24">
      <c r="A15" s="1152" t="s">
        <v>1480</v>
      </c>
      <c r="B15" s="1188" t="s">
        <v>1960</v>
      </c>
      <c r="C15" s="1333"/>
    </row>
    <row r="16" spans="1:3">
      <c r="A16" s="296"/>
      <c r="B16" s="296"/>
      <c r="C16" s="296"/>
    </row>
    <row r="17" spans="1:3">
      <c r="A17" s="206"/>
      <c r="B17" s="206"/>
      <c r="C17" s="206"/>
    </row>
    <row r="18" spans="1:3">
      <c r="A18" s="206"/>
      <c r="B18" s="206"/>
      <c r="C18" s="206"/>
    </row>
    <row r="19" spans="1:3">
      <c r="A19" s="206"/>
      <c r="B19" s="206"/>
      <c r="C19" s="206"/>
    </row>
    <row r="20" spans="1:3">
      <c r="A20" s="206"/>
      <c r="B20" s="206"/>
      <c r="C20" s="206"/>
    </row>
    <row r="21" spans="1:3">
      <c r="A21" s="206"/>
      <c r="B21" s="206"/>
      <c r="C21" s="206"/>
    </row>
    <row r="22" spans="1:3">
      <c r="A22" s="206"/>
      <c r="B22" s="206"/>
      <c r="C22" s="206"/>
    </row>
    <row r="23" spans="1:3">
      <c r="A23" s="206"/>
      <c r="B23" s="206"/>
      <c r="C23" s="206"/>
    </row>
    <row r="24" spans="1:3">
      <c r="A24" s="206"/>
      <c r="B24" s="206"/>
      <c r="C24" s="206"/>
    </row>
    <row r="25" spans="1:3">
      <c r="A25" s="206"/>
      <c r="B25" s="206"/>
      <c r="C25" s="206"/>
    </row>
    <row r="26" spans="1:3">
      <c r="A26" s="206"/>
      <c r="B26" s="206"/>
      <c r="C26" s="206"/>
    </row>
    <row r="27" spans="1:3">
      <c r="A27" s="206"/>
      <c r="B27" s="206"/>
      <c r="C27" s="206"/>
    </row>
    <row r="28" spans="1:3">
      <c r="A28" s="206"/>
      <c r="B28" s="206"/>
      <c r="C28" s="206"/>
    </row>
    <row r="29" spans="1:3">
      <c r="A29" s="206"/>
      <c r="B29" s="206"/>
      <c r="C29" s="206"/>
    </row>
  </sheetData>
  <mergeCells count="1">
    <mergeCell ref="C10:C15"/>
  </mergeCells>
  <pageMargins left="0.7" right="0.7" top="0.75" bottom="0.75" header="0.3" footer="0.3"/>
  <pageSetup paperSize="9" orientation="landscape" horizontalDpi="300" verticalDpi="300" r:id="rId1"/>
  <rowBreaks count="1" manualBreakCount="1">
    <brk id="8" max="2"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E095-BDEC-49B3-B41A-C82D89DAC863}">
  <sheetPr>
    <pageSetUpPr fitToPage="1"/>
  </sheetPr>
  <dimension ref="A1:C20"/>
  <sheetViews>
    <sheetView showGridLines="0" zoomScaleNormal="100" workbookViewId="0">
      <selection activeCell="D1" sqref="D1"/>
    </sheetView>
  </sheetViews>
  <sheetFormatPr defaultColWidth="8.58203125" defaultRowHeight="14.5"/>
  <cols>
    <col min="1" max="1" width="5.6640625" style="1110" customWidth="1"/>
    <col min="2" max="2" width="25.33203125" style="1111" customWidth="1"/>
    <col min="3" max="3" width="99.1640625" style="1110" customWidth="1"/>
    <col min="4" max="16384" width="8.58203125" style="1110"/>
  </cols>
  <sheetData>
    <row r="1" spans="1:3" ht="18.5">
      <c r="A1" s="1112" t="s">
        <v>2796</v>
      </c>
      <c r="B1" s="1113"/>
      <c r="C1" s="1114"/>
    </row>
    <row r="2" spans="1:3" ht="18.5">
      <c r="A2" s="1112"/>
      <c r="B2" s="1113"/>
      <c r="C2" s="1114"/>
    </row>
    <row r="3" spans="1:3">
      <c r="A3" s="1114"/>
      <c r="B3" s="1113"/>
      <c r="C3" s="1114"/>
    </row>
    <row r="4" spans="1:3">
      <c r="A4" s="1115" t="s">
        <v>1925</v>
      </c>
      <c r="B4" s="1113"/>
      <c r="C4" s="1114"/>
    </row>
    <row r="5" spans="1:3" ht="43.5" customHeight="1">
      <c r="A5" s="1116" t="s">
        <v>2631</v>
      </c>
      <c r="B5" s="1117"/>
      <c r="C5" s="1118" t="s">
        <v>1989</v>
      </c>
    </row>
    <row r="6" spans="1:3">
      <c r="A6" s="1100"/>
      <c r="B6" s="1091" t="s">
        <v>1937</v>
      </c>
      <c r="C6" s="1091"/>
    </row>
    <row r="7" spans="1:3" ht="251" customHeight="1">
      <c r="A7" s="1141">
        <v>1</v>
      </c>
      <c r="B7" s="1094" t="s">
        <v>1938</v>
      </c>
      <c r="C7" s="1093" t="s">
        <v>2767</v>
      </c>
    </row>
    <row r="8" spans="1:3" ht="204.5" customHeight="1">
      <c r="A8" s="1334">
        <v>2</v>
      </c>
      <c r="B8" s="1240" t="s">
        <v>2786</v>
      </c>
      <c r="C8" s="1336" t="s">
        <v>2768</v>
      </c>
    </row>
    <row r="9" spans="1:3" ht="155" customHeight="1">
      <c r="A9" s="1335"/>
      <c r="B9" s="1241"/>
      <c r="C9" s="1337"/>
    </row>
    <row r="10" spans="1:3" ht="175" customHeight="1">
      <c r="A10" s="1142">
        <v>3</v>
      </c>
      <c r="B10" s="1119" t="s">
        <v>2789</v>
      </c>
      <c r="C10" s="1092" t="s">
        <v>2807</v>
      </c>
    </row>
    <row r="11" spans="1:3" ht="223.5" customHeight="1">
      <c r="A11" s="1097"/>
      <c r="B11" s="1096"/>
      <c r="C11" s="1096" t="s">
        <v>2809</v>
      </c>
    </row>
    <row r="12" spans="1:3" ht="323" customHeight="1">
      <c r="A12" s="1098"/>
      <c r="B12" s="1120"/>
      <c r="C12" s="1018" t="s">
        <v>2808</v>
      </c>
    </row>
    <row r="13" spans="1:3" ht="203" customHeight="1">
      <c r="A13" s="1341">
        <v>4</v>
      </c>
      <c r="B13" s="1238" t="s">
        <v>1939</v>
      </c>
      <c r="C13" s="1237" t="s">
        <v>2769</v>
      </c>
    </row>
    <row r="14" spans="1:3" ht="93.5" customHeight="1">
      <c r="A14" s="1341"/>
      <c r="B14" s="1238"/>
      <c r="C14" s="1237"/>
    </row>
    <row r="15" spans="1:3" ht="137.5" customHeight="1">
      <c r="A15" s="1338">
        <v>5</v>
      </c>
      <c r="B15" s="1339" t="s">
        <v>1940</v>
      </c>
      <c r="C15" s="1340" t="s">
        <v>2770</v>
      </c>
    </row>
    <row r="16" spans="1:3" ht="327.5" customHeight="1">
      <c r="A16" s="1338"/>
      <c r="B16" s="1339"/>
      <c r="C16" s="1340"/>
    </row>
    <row r="17" spans="1:3" ht="110" customHeight="1">
      <c r="A17" s="1338">
        <v>6</v>
      </c>
      <c r="B17" s="1339" t="s">
        <v>2790</v>
      </c>
      <c r="C17" s="1340" t="s">
        <v>2791</v>
      </c>
    </row>
    <row r="18" spans="1:3" ht="351" customHeight="1">
      <c r="A18" s="1338"/>
      <c r="B18" s="1339"/>
      <c r="C18" s="1340"/>
    </row>
    <row r="19" spans="1:3" ht="224" customHeight="1">
      <c r="A19" s="1139">
        <v>7</v>
      </c>
      <c r="B19" s="1140" t="s">
        <v>2793</v>
      </c>
      <c r="C19" s="1106" t="s">
        <v>2771</v>
      </c>
    </row>
    <row r="20" spans="1:3">
      <c r="A20" s="1114"/>
      <c r="B20" s="1113"/>
      <c r="C20" s="1114"/>
    </row>
  </sheetData>
  <mergeCells count="12">
    <mergeCell ref="A8:A9"/>
    <mergeCell ref="B8:B9"/>
    <mergeCell ref="C8:C9"/>
    <mergeCell ref="A17:A18"/>
    <mergeCell ref="B17:B18"/>
    <mergeCell ref="C17:C18"/>
    <mergeCell ref="A13:A14"/>
    <mergeCell ref="B13:B14"/>
    <mergeCell ref="C13:C14"/>
    <mergeCell ref="A15:A16"/>
    <mergeCell ref="B15:B16"/>
    <mergeCell ref="C15:C16"/>
  </mergeCells>
  <pageMargins left="0.70866141732283472" right="0.70866141732283472" top="0.74803149606299213" bottom="0.74803149606299213" header="0.31496062992125984" footer="0.31496062992125984"/>
  <pageSetup paperSize="9" scale="90" fitToHeight="0" orientation="landscape" horizontalDpi="300" verticalDpi="300" r:id="rId1"/>
  <rowBreaks count="4" manualBreakCount="4">
    <brk id="7" max="2" man="1"/>
    <brk id="12" max="2" man="1"/>
    <brk id="14" max="2" man="1"/>
    <brk id="16" max="2"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5542-C5A5-4C52-ADD4-F7B2129AE3AC}">
  <sheetPr codeName="Sheet37">
    <tabColor theme="4"/>
    <pageSetUpPr fitToPage="1"/>
  </sheetPr>
  <dimension ref="A1:K68"/>
  <sheetViews>
    <sheetView showGridLines="0" zoomScaleNormal="100" workbookViewId="0">
      <selection activeCell="C1" sqref="C1"/>
    </sheetView>
  </sheetViews>
  <sheetFormatPr defaultColWidth="8.58203125" defaultRowHeight="14.5"/>
  <cols>
    <col min="1" max="1" width="8.58203125" style="5"/>
    <col min="2" max="2" width="122.58203125" style="5" customWidth="1"/>
    <col min="3" max="3" width="14.75" style="27" customWidth="1"/>
    <col min="4" max="16384" width="8.58203125" style="5"/>
  </cols>
  <sheetData>
    <row r="1" spans="1:11" ht="21">
      <c r="A1" s="303"/>
      <c r="B1" s="303" t="s">
        <v>52</v>
      </c>
    </row>
    <row r="2" spans="1:11" ht="18.5">
      <c r="A2" s="191"/>
      <c r="B2" s="307"/>
      <c r="C2" s="194"/>
      <c r="D2" s="27"/>
      <c r="E2" s="27"/>
      <c r="G2" s="33"/>
      <c r="K2" s="45"/>
    </row>
    <row r="3" spans="1:11" ht="16" customHeight="1">
      <c r="A3" s="382">
        <v>6</v>
      </c>
      <c r="B3" s="303" t="s">
        <v>2147</v>
      </c>
      <c r="C3" s="194"/>
      <c r="D3" s="194"/>
      <c r="E3" s="194"/>
      <c r="F3" s="194"/>
    </row>
    <row r="4" spans="1:11" ht="17.25" customHeight="1">
      <c r="A4" s="38"/>
      <c r="B4" s="39"/>
      <c r="C4" s="194"/>
      <c r="D4" s="194"/>
      <c r="E4" s="194"/>
      <c r="F4" s="194"/>
      <c r="G4" s="33"/>
    </row>
    <row r="5" spans="1:11" ht="17.25" customHeight="1">
      <c r="A5" s="191" t="s">
        <v>88</v>
      </c>
      <c r="B5" s="193" t="s">
        <v>54</v>
      </c>
      <c r="C5" s="194"/>
      <c r="D5" s="194"/>
      <c r="E5" s="194"/>
      <c r="F5" s="194"/>
      <c r="G5" s="33"/>
    </row>
    <row r="6" spans="1:11" ht="17.25" customHeight="1">
      <c r="A6" s="191" t="s">
        <v>90</v>
      </c>
      <c r="B6" s="193" t="s">
        <v>56</v>
      </c>
      <c r="C6" s="194"/>
      <c r="D6" s="194"/>
      <c r="E6" s="194"/>
      <c r="F6" s="194"/>
      <c r="G6" s="33"/>
    </row>
    <row r="7" spans="1:11" ht="17.25" customHeight="1">
      <c r="A7" s="191" t="s">
        <v>2173</v>
      </c>
      <c r="B7" s="193" t="s">
        <v>58</v>
      </c>
      <c r="C7" s="194"/>
      <c r="D7" s="194"/>
      <c r="E7" s="194"/>
      <c r="F7" s="194"/>
      <c r="G7" s="33"/>
    </row>
    <row r="8" spans="1:11" ht="17.25" customHeight="1">
      <c r="A8" s="191" t="s">
        <v>2174</v>
      </c>
      <c r="B8" s="193" t="s">
        <v>2020</v>
      </c>
      <c r="C8" s="194"/>
      <c r="D8" s="194"/>
      <c r="E8" s="194"/>
      <c r="F8" s="194"/>
      <c r="G8" s="33"/>
    </row>
    <row r="9" spans="1:11" ht="17.25" customHeight="1">
      <c r="A9" s="191"/>
      <c r="B9" s="307"/>
      <c r="C9" s="194"/>
      <c r="D9" s="194"/>
      <c r="E9" s="194"/>
      <c r="F9" s="194"/>
      <c r="G9" s="33"/>
    </row>
    <row r="10" spans="1:11" ht="17.25" customHeight="1">
      <c r="A10" s="382">
        <v>7</v>
      </c>
      <c r="B10" s="303" t="s">
        <v>2150</v>
      </c>
      <c r="C10" s="194"/>
      <c r="D10" s="27"/>
      <c r="E10" s="27"/>
      <c r="F10" s="45"/>
      <c r="G10" s="33"/>
    </row>
    <row r="11" spans="1:11" ht="17.25" customHeight="1">
      <c r="A11" s="38"/>
      <c r="B11" s="39"/>
      <c r="C11" s="194"/>
      <c r="D11" s="27"/>
      <c r="E11" s="27"/>
      <c r="F11" s="45"/>
      <c r="G11" s="33"/>
    </row>
    <row r="12" spans="1:11" ht="17.25" customHeight="1">
      <c r="A12" s="191" t="s">
        <v>2175</v>
      </c>
      <c r="B12" s="193" t="s">
        <v>60</v>
      </c>
      <c r="C12" s="194"/>
      <c r="D12" s="194"/>
      <c r="E12" s="194"/>
      <c r="F12" s="194"/>
      <c r="G12" s="33"/>
    </row>
    <row r="13" spans="1:11" ht="17.25" customHeight="1">
      <c r="A13" s="191" t="s">
        <v>2176</v>
      </c>
      <c r="B13" s="193" t="s">
        <v>62</v>
      </c>
      <c r="C13" s="194"/>
      <c r="D13" s="194"/>
      <c r="E13" s="194"/>
      <c r="F13" s="194"/>
      <c r="G13" s="33"/>
    </row>
    <row r="14" spans="1:11" ht="17.25" customHeight="1">
      <c r="A14" s="191" t="s">
        <v>2177</v>
      </c>
      <c r="B14" s="193" t="s">
        <v>2033</v>
      </c>
      <c r="C14" s="194"/>
      <c r="D14" s="194"/>
      <c r="E14" s="194"/>
      <c r="F14" s="194"/>
      <c r="G14" s="33"/>
    </row>
    <row r="15" spans="1:11" ht="17.25" customHeight="1">
      <c r="A15" s="191"/>
      <c r="B15" s="193"/>
      <c r="C15" s="194"/>
      <c r="D15" s="27"/>
      <c r="E15" s="27"/>
      <c r="F15" s="45"/>
      <c r="G15" s="33"/>
    </row>
    <row r="16" spans="1:11" ht="17.25" customHeight="1">
      <c r="A16" s="382">
        <v>8</v>
      </c>
      <c r="B16" s="303" t="s">
        <v>2012</v>
      </c>
      <c r="C16" s="194"/>
      <c r="D16" s="27"/>
      <c r="E16" s="27"/>
      <c r="F16" s="45"/>
      <c r="G16" s="33"/>
    </row>
    <row r="17" spans="1:7" ht="17.25" customHeight="1">
      <c r="A17" s="38"/>
      <c r="B17" s="39"/>
      <c r="C17" s="194"/>
      <c r="D17" s="27"/>
      <c r="E17" s="27"/>
      <c r="F17" s="45"/>
      <c r="G17" s="33"/>
    </row>
    <row r="18" spans="1:7" ht="17.25" customHeight="1">
      <c r="A18" s="191" t="s">
        <v>2178</v>
      </c>
      <c r="B18" s="193" t="s">
        <v>64</v>
      </c>
      <c r="C18" s="194"/>
      <c r="D18" s="194"/>
      <c r="E18" s="194"/>
      <c r="F18" s="194"/>
      <c r="G18" s="33"/>
    </row>
    <row r="19" spans="1:7" ht="17.25" customHeight="1">
      <c r="A19" s="191" t="s">
        <v>2179</v>
      </c>
      <c r="B19" s="193" t="s">
        <v>2013</v>
      </c>
      <c r="C19" s="194"/>
      <c r="D19" s="194"/>
      <c r="E19" s="194"/>
      <c r="F19" s="194"/>
      <c r="G19" s="33"/>
    </row>
    <row r="20" spans="1:7" ht="17.25" customHeight="1">
      <c r="A20" s="191"/>
      <c r="B20" s="193"/>
      <c r="C20" s="194"/>
      <c r="D20" s="27"/>
      <c r="E20" s="27"/>
      <c r="F20" s="45"/>
      <c r="G20" s="33"/>
    </row>
    <row r="21" spans="1:7" ht="17.25" customHeight="1">
      <c r="A21" s="382">
        <v>9</v>
      </c>
      <c r="B21" s="303" t="s">
        <v>2146</v>
      </c>
      <c r="C21" s="194"/>
      <c r="D21" s="27"/>
      <c r="E21" s="27"/>
      <c r="F21" s="45"/>
      <c r="G21" s="33"/>
    </row>
    <row r="22" spans="1:7" ht="17.25" customHeight="1">
      <c r="A22" s="38"/>
      <c r="B22" s="39"/>
      <c r="C22" s="194"/>
      <c r="D22" s="27"/>
      <c r="E22" s="27"/>
      <c r="F22" s="45"/>
      <c r="G22" s="33"/>
    </row>
    <row r="23" spans="1:7" ht="17.25" customHeight="1">
      <c r="A23" s="191" t="s">
        <v>2180</v>
      </c>
      <c r="B23" s="1040" t="s">
        <v>70</v>
      </c>
      <c r="C23" s="194"/>
      <c r="D23" s="194"/>
      <c r="E23" s="194"/>
      <c r="F23" s="194"/>
      <c r="G23" s="33"/>
    </row>
    <row r="24" spans="1:7" ht="17.25" customHeight="1">
      <c r="A24" s="191" t="s">
        <v>2181</v>
      </c>
      <c r="B24" s="193" t="s">
        <v>72</v>
      </c>
      <c r="C24" s="194"/>
      <c r="D24" s="194"/>
      <c r="E24" s="194"/>
      <c r="F24" s="194"/>
      <c r="G24" s="33"/>
    </row>
    <row r="25" spans="1:7" ht="17.25" customHeight="1">
      <c r="A25" s="191" t="s">
        <v>2182</v>
      </c>
      <c r="B25" s="193" t="s">
        <v>2019</v>
      </c>
      <c r="C25" s="194"/>
      <c r="D25" s="194"/>
      <c r="E25" s="194"/>
      <c r="F25" s="194"/>
      <c r="G25" s="33"/>
    </row>
    <row r="26" spans="1:7" ht="17.25" customHeight="1">
      <c r="A26" s="191" t="s">
        <v>2183</v>
      </c>
      <c r="B26" s="193" t="s">
        <v>74</v>
      </c>
      <c r="C26" s="194"/>
      <c r="D26" s="194"/>
      <c r="E26" s="194"/>
      <c r="F26" s="194"/>
      <c r="G26" s="33"/>
    </row>
    <row r="27" spans="1:7" ht="17.25" customHeight="1">
      <c r="A27" s="191"/>
      <c r="B27" s="307"/>
      <c r="C27" s="194"/>
      <c r="D27" s="27"/>
      <c r="E27" s="27"/>
      <c r="F27" s="45"/>
      <c r="G27" s="33"/>
    </row>
    <row r="28" spans="1:7" ht="21">
      <c r="A28" s="382">
        <v>10</v>
      </c>
      <c r="B28" s="303" t="s">
        <v>2144</v>
      </c>
    </row>
    <row r="29" spans="1:7">
      <c r="A29" s="38"/>
      <c r="B29" s="39"/>
    </row>
    <row r="30" spans="1:7" ht="17.25" customHeight="1">
      <c r="A30" s="191" t="s">
        <v>2184</v>
      </c>
      <c r="B30" s="193" t="s">
        <v>75</v>
      </c>
      <c r="C30" s="194"/>
      <c r="D30" s="194"/>
      <c r="E30" s="194"/>
      <c r="F30" s="194"/>
      <c r="G30" s="33"/>
    </row>
    <row r="31" spans="1:7" ht="17.25" customHeight="1">
      <c r="A31" s="191" t="s">
        <v>2185</v>
      </c>
      <c r="B31" s="193" t="s">
        <v>76</v>
      </c>
      <c r="C31" s="194"/>
      <c r="D31" s="194"/>
      <c r="E31" s="194"/>
      <c r="F31" s="194"/>
      <c r="G31" s="33"/>
    </row>
    <row r="32" spans="1:7" ht="17.25" customHeight="1">
      <c r="A32" s="191"/>
      <c r="B32" s="193"/>
      <c r="C32" s="194"/>
      <c r="D32" s="194"/>
      <c r="E32" s="194"/>
      <c r="F32" s="194"/>
      <c r="G32" s="33"/>
    </row>
    <row r="33" spans="1:7" ht="21">
      <c r="A33" s="382">
        <v>11</v>
      </c>
      <c r="B33" s="303" t="s">
        <v>1019</v>
      </c>
    </row>
    <row r="34" spans="1:7">
      <c r="A34" s="38"/>
      <c r="B34" s="39"/>
    </row>
    <row r="35" spans="1:7" ht="17.25" customHeight="1">
      <c r="A35" s="191" t="s">
        <v>2186</v>
      </c>
      <c r="B35" s="193" t="s">
        <v>77</v>
      </c>
      <c r="C35" s="194"/>
      <c r="D35" s="194"/>
      <c r="E35" s="194"/>
      <c r="F35" s="194"/>
      <c r="G35" s="33"/>
    </row>
    <row r="36" spans="1:7" ht="17.25" customHeight="1">
      <c r="A36" s="191" t="s">
        <v>2187</v>
      </c>
      <c r="B36" s="193" t="s">
        <v>2034</v>
      </c>
      <c r="C36" s="194"/>
      <c r="D36" s="194"/>
      <c r="E36" s="194"/>
      <c r="F36" s="194"/>
      <c r="G36" s="33"/>
    </row>
    <row r="37" spans="1:7" ht="17.25" customHeight="1">
      <c r="A37" s="191"/>
      <c r="B37" s="193"/>
      <c r="C37" s="194"/>
      <c r="D37" s="194"/>
      <c r="E37" s="194"/>
      <c r="F37" s="194"/>
      <c r="G37" s="33"/>
    </row>
    <row r="38" spans="1:7" ht="21">
      <c r="A38" s="382">
        <v>12</v>
      </c>
      <c r="B38" s="303" t="s">
        <v>112</v>
      </c>
    </row>
    <row r="39" spans="1:7">
      <c r="A39" s="38"/>
      <c r="B39" s="39"/>
    </row>
    <row r="40" spans="1:7" ht="17.25" customHeight="1">
      <c r="A40" s="191" t="s">
        <v>2188</v>
      </c>
      <c r="B40" s="193" t="s">
        <v>66</v>
      </c>
      <c r="C40" s="194"/>
      <c r="D40" s="194"/>
      <c r="E40" s="194"/>
      <c r="F40" s="194"/>
      <c r="G40" s="33"/>
    </row>
    <row r="41" spans="1:7" ht="17.25" customHeight="1">
      <c r="A41" s="191" t="s">
        <v>2189</v>
      </c>
      <c r="B41" s="193" t="s">
        <v>68</v>
      </c>
      <c r="C41" s="194"/>
      <c r="D41" s="194"/>
      <c r="E41" s="194"/>
      <c r="F41" s="194"/>
      <c r="G41" s="33"/>
    </row>
    <row r="42" spans="1:7" ht="17.25" customHeight="1">
      <c r="A42" s="191" t="s">
        <v>2190</v>
      </c>
      <c r="B42" s="193" t="s">
        <v>86</v>
      </c>
      <c r="C42" s="194"/>
      <c r="D42" s="194"/>
      <c r="E42" s="194"/>
      <c r="F42" s="194"/>
      <c r="G42" s="33"/>
    </row>
    <row r="43" spans="1:7" ht="17.25" customHeight="1">
      <c r="A43" s="191"/>
      <c r="B43" s="193"/>
      <c r="C43" s="194"/>
      <c r="D43" s="194"/>
      <c r="E43" s="194"/>
      <c r="F43" s="194"/>
      <c r="G43" s="33"/>
    </row>
    <row r="44" spans="1:7" ht="21">
      <c r="A44" s="382">
        <v>13</v>
      </c>
      <c r="B44" s="303" t="s">
        <v>2145</v>
      </c>
    </row>
    <row r="45" spans="1:7">
      <c r="A45" s="38"/>
      <c r="B45" s="39"/>
    </row>
    <row r="46" spans="1:7" ht="17.25" customHeight="1">
      <c r="A46" s="191" t="s">
        <v>2191</v>
      </c>
      <c r="B46" s="193" t="s">
        <v>83</v>
      </c>
      <c r="C46" s="194"/>
      <c r="D46" s="194"/>
      <c r="E46" s="194"/>
      <c r="F46" s="194"/>
      <c r="G46" s="33"/>
    </row>
    <row r="47" spans="1:7" ht="17.25" customHeight="1">
      <c r="A47" s="191" t="s">
        <v>2192</v>
      </c>
      <c r="B47" s="193" t="s">
        <v>84</v>
      </c>
      <c r="C47" s="194"/>
      <c r="D47" s="194"/>
      <c r="E47" s="194"/>
      <c r="F47" s="194"/>
      <c r="G47" s="33"/>
    </row>
    <row r="48" spans="1:7" ht="17.25" customHeight="1">
      <c r="A48" s="191" t="s">
        <v>2193</v>
      </c>
      <c r="B48" s="193" t="s">
        <v>2017</v>
      </c>
      <c r="C48" s="194"/>
      <c r="D48" s="194"/>
      <c r="E48" s="194"/>
      <c r="F48" s="194"/>
      <c r="G48" s="33"/>
    </row>
    <row r="49" spans="1:7" ht="17.25" customHeight="1">
      <c r="A49" s="191" t="s">
        <v>2194</v>
      </c>
      <c r="B49" s="193" t="s">
        <v>85</v>
      </c>
      <c r="C49" s="194"/>
      <c r="D49" s="194"/>
      <c r="E49" s="194"/>
      <c r="F49" s="194"/>
      <c r="G49" s="33"/>
    </row>
    <row r="50" spans="1:7" ht="17.25" customHeight="1">
      <c r="A50" s="191" t="s">
        <v>2195</v>
      </c>
      <c r="B50" s="193" t="s">
        <v>2018</v>
      </c>
      <c r="C50" s="194"/>
      <c r="D50" s="194"/>
      <c r="E50" s="194"/>
      <c r="F50" s="194"/>
      <c r="G50" s="33"/>
    </row>
    <row r="51" spans="1:7" ht="17.25" customHeight="1">
      <c r="A51" s="191" t="s">
        <v>2196</v>
      </c>
      <c r="B51" s="193" t="s">
        <v>78</v>
      </c>
      <c r="C51" s="194"/>
      <c r="D51" s="194"/>
      <c r="E51" s="194"/>
      <c r="F51" s="194"/>
      <c r="G51" s="33"/>
    </row>
    <row r="52" spans="1:7" ht="17.25" customHeight="1">
      <c r="A52" s="191"/>
      <c r="B52" s="193"/>
      <c r="C52" s="194"/>
      <c r="D52" s="194"/>
      <c r="E52" s="194"/>
      <c r="F52" s="194"/>
      <c r="G52" s="33"/>
    </row>
    <row r="53" spans="1:7" ht="21">
      <c r="A53" s="382">
        <v>14</v>
      </c>
      <c r="B53" s="303" t="s">
        <v>2148</v>
      </c>
    </row>
    <row r="54" spans="1:7">
      <c r="A54" s="38"/>
      <c r="B54" s="39"/>
    </row>
    <row r="55" spans="1:7" ht="17.25" customHeight="1">
      <c r="A55" s="191" t="s">
        <v>2197</v>
      </c>
      <c r="B55" s="193" t="s">
        <v>79</v>
      </c>
      <c r="C55" s="194"/>
      <c r="D55" s="194"/>
      <c r="E55" s="194"/>
      <c r="F55" s="194"/>
      <c r="G55" s="33"/>
    </row>
    <row r="56" spans="1:7" ht="17.25" customHeight="1">
      <c r="A56" s="191" t="s">
        <v>2198</v>
      </c>
      <c r="B56" s="193" t="s">
        <v>80</v>
      </c>
      <c r="C56" s="194"/>
      <c r="D56" s="194"/>
      <c r="E56" s="194"/>
      <c r="F56" s="194"/>
      <c r="G56" s="33"/>
    </row>
    <row r="57" spans="1:7" ht="17.25" customHeight="1">
      <c r="A57" s="191" t="s">
        <v>2199</v>
      </c>
      <c r="B57" s="193" t="s">
        <v>81</v>
      </c>
      <c r="C57" s="194"/>
      <c r="D57" s="194"/>
      <c r="E57" s="194"/>
      <c r="F57" s="194"/>
      <c r="G57" s="33"/>
    </row>
    <row r="58" spans="1:7" ht="17.25" customHeight="1">
      <c r="A58" s="191" t="s">
        <v>2200</v>
      </c>
      <c r="B58" s="193" t="s">
        <v>82</v>
      </c>
      <c r="C58" s="194"/>
      <c r="D58" s="194"/>
      <c r="E58" s="194"/>
      <c r="F58" s="194"/>
      <c r="G58" s="33"/>
    </row>
    <row r="59" spans="1:7" ht="17.25" customHeight="1">
      <c r="A59" s="191"/>
      <c r="B59" s="193"/>
      <c r="C59" s="194"/>
      <c r="D59" s="194"/>
      <c r="E59" s="194"/>
      <c r="F59" s="194"/>
      <c r="G59" s="33"/>
    </row>
    <row r="60" spans="1:7" ht="21">
      <c r="A60" s="382">
        <v>15</v>
      </c>
      <c r="B60" s="303" t="s">
        <v>2149</v>
      </c>
    </row>
    <row r="61" spans="1:7">
      <c r="A61" s="38"/>
      <c r="B61" s="39"/>
    </row>
    <row r="62" spans="1:7" ht="17.25" customHeight="1">
      <c r="A62" s="191" t="s">
        <v>2201</v>
      </c>
      <c r="B62" s="193" t="s">
        <v>2040</v>
      </c>
      <c r="C62" s="194"/>
      <c r="D62" s="194"/>
      <c r="E62" s="194"/>
      <c r="F62" s="194"/>
      <c r="G62" s="33"/>
    </row>
    <row r="63" spans="1:7" ht="17.25" customHeight="1">
      <c r="A63" s="191" t="s">
        <v>2202</v>
      </c>
      <c r="B63" s="193" t="s">
        <v>2039</v>
      </c>
      <c r="C63" s="194"/>
      <c r="D63" s="194"/>
      <c r="E63" s="194"/>
      <c r="F63" s="194"/>
      <c r="G63" s="33"/>
    </row>
    <row r="64" spans="1:7" ht="17.25" customHeight="1">
      <c r="A64" s="191" t="s">
        <v>2203</v>
      </c>
      <c r="B64" s="193" t="s">
        <v>2038</v>
      </c>
      <c r="C64" s="194"/>
      <c r="D64" s="194"/>
      <c r="E64" s="194"/>
      <c r="F64" s="194"/>
      <c r="G64" s="33"/>
    </row>
    <row r="65" spans="1:7" ht="17.25" customHeight="1">
      <c r="A65" s="191" t="s">
        <v>2204</v>
      </c>
      <c r="B65" s="193" t="s">
        <v>2037</v>
      </c>
      <c r="C65" s="194"/>
      <c r="D65" s="194"/>
      <c r="E65" s="194"/>
      <c r="F65" s="194"/>
      <c r="G65" s="33"/>
    </row>
    <row r="66" spans="1:7" ht="17.25" customHeight="1">
      <c r="A66" s="191" t="s">
        <v>2205</v>
      </c>
      <c r="B66" s="193" t="s">
        <v>2036</v>
      </c>
      <c r="C66" s="194"/>
      <c r="D66" s="194"/>
      <c r="E66" s="194"/>
      <c r="F66" s="194"/>
      <c r="G66" s="33"/>
    </row>
    <row r="67" spans="1:7" ht="17.25" customHeight="1">
      <c r="A67" s="191" t="s">
        <v>2206</v>
      </c>
      <c r="B67" s="1040" t="s">
        <v>2035</v>
      </c>
      <c r="C67" s="194"/>
      <c r="D67" s="194"/>
      <c r="E67" s="194"/>
      <c r="F67" s="194"/>
      <c r="G67" s="33"/>
    </row>
    <row r="68" spans="1:7" ht="17.25" customHeight="1">
      <c r="A68" s="191"/>
      <c r="B68" s="193"/>
      <c r="C68" s="194"/>
      <c r="D68" s="194"/>
      <c r="E68" s="194"/>
      <c r="F68" s="194"/>
      <c r="G68" s="33"/>
    </row>
  </sheetData>
  <phoneticPr fontId="12" type="noConversion"/>
  <hyperlinks>
    <hyperlink ref="B35" location="'Table 11.1'!A1" display="Operational risk own funds requirements and risk-weighted exposure amounts (EU OR1)" xr:uid="{3E99064B-9375-4FCE-8858-686B52ADDB92}"/>
    <hyperlink ref="B5" location="'Table 6.1 &amp; 6.2'!A1" display="Quantitative information of LCR (EU LIQ1)" xr:uid="{579A9A8B-14EC-4BE7-AF6C-5F7CB27E7EA0}"/>
    <hyperlink ref="B12" location="'Table 7.1'!A1" display="Securitisation exposures in the non-trading book (EU SEC1)" xr:uid="{192680CB-16CB-4A24-A596-6DA712D81159}"/>
    <hyperlink ref="B13" location="'Table 7.2'!A1" display="Securitisation exposures in the non-trading book and associated regulatory capital requirements - institution acting as investor (EU SEC4)" xr:uid="{BB0EDC58-AA37-4927-B9F6-3E0B1D204236}"/>
    <hyperlink ref="B18" location="'Table 8.1'!A1" display="Interest rate risks of non-trading book activities (EU IRRBB1)" xr:uid="{D7DCDB5A-F280-49C5-9441-D329CBDABD6F}"/>
    <hyperlink ref="B7" location="'Table 6.3'!A1" display="Net Stable Funding Ratio (EU LIQ2)" xr:uid="{2E7D775E-5CD5-4802-95B4-C30C09A5B4CC}"/>
    <hyperlink ref="B40" location="'Table 12.1'!A1" display="Composition of regulatory own funds (EU CC1)" xr:uid="{A1C9636C-DAF9-418A-9D92-146157F86FD1}"/>
    <hyperlink ref="B41" location="'Table 12.2'!A1" display="Reconciliation of regulatory own funds to balance sheet in the audited financial statements (EU CC2)" xr:uid="{5E99E1C5-D720-4BD3-8872-1426491F194E}"/>
    <hyperlink ref="B23" location="'Table 9.1'!A1" display="LRSum: Summary reconciliation of accounting assets and leverage ratio exposures (EU LR1)" xr:uid="{E25160A0-5879-488C-94DF-90567BAFA3EB}"/>
    <hyperlink ref="B24" location="'Table 9.2&amp;9.3'!A1" display="LRCom: Leverage ratio common disclosure (EU LR2)" xr:uid="{CF231F55-4CFE-4A6D-A3EA-FCB278C7612B}"/>
    <hyperlink ref="B26" location="'Table 9.4'!A1" display="LRSpl: Split-up of on balance sheet exposures (excluding derivatives, SFTs and exempted exposures) (EU LR3)" xr:uid="{FEBB4C20-935B-427B-B02B-2BA77ADC29B0}"/>
    <hyperlink ref="B30" location="'Table 10.1 &amp; 10.2'!A1" display="Geographical distribution of credit exposures relevant for the calculation of the countercyclical buffer (EU CCyB1)" xr:uid="{E3725C95-822C-4FFC-8962-C602AEB40F6D}"/>
    <hyperlink ref="B31" location="'Table 10.1 &amp; 10.2'!A40" display="Amount of institution-specific countercyclical capital buffer ( EU CCyB2)" xr:uid="{759A44A5-0FCB-4E7C-BE4A-67145A1B0867}"/>
    <hyperlink ref="B6" location="'Table 6.1 &amp; 6.2'!A49" display="Qualitative information on LCR (EU LIQB)" xr:uid="{6373EC70-3EC1-42F6-855F-0EA7636F6E1F}"/>
    <hyperlink ref="B55" location="'Table 14.1'!A1" display="Encumbered and unencumbered assets (EU AE1)" xr:uid="{9A0B576E-9CBF-48EE-8A4E-5763D8A57F3B}"/>
    <hyperlink ref="B56" location="'Table 14.2 &amp; 14.3'!A1" display="Collateral received and own debt securities issued (EU AE2)" xr:uid="{A376D4C1-08F1-41AB-815A-134855F4AD71}"/>
    <hyperlink ref="B57" location="'Table 14.2 &amp; 14.3'!A1" display="Sources of encumbrance (EU AE3)" xr:uid="{F45BB51D-A193-4C86-9E2C-15227DBBDBC1}"/>
    <hyperlink ref="B58" location="'Table 14.4'!A1" display="Accompanying narrative information (EU AE4)" xr:uid="{41B9CFEF-8980-46F4-8CF8-57C246983AF1}"/>
    <hyperlink ref="B46" location="'Table 13.1'!A1" display="Differences between accounting and regulatory scopes of consolidation and mapping of financial statement categories with regulatory risk categories (EU LI1)" xr:uid="{0CCA656F-F406-4D03-892B-1F42AFBD4812}"/>
    <hyperlink ref="B47" location="'Table 13.2'!A1" display="Main sources of differences between regulatory exposure amounts and carrying values in financial statements (EU LI2)" xr:uid="{045DB2B5-0340-4304-8089-58181AF5936B}"/>
    <hyperlink ref="B49" location="'Table 13.4'!A1" display="Outline of the differences in the scopes of consolidation (entity by entity) (EU LI3)" xr:uid="{AF4698EF-1809-4542-898A-8F1FAF0BDA5D}"/>
    <hyperlink ref="B51" location="'Table 13.6'!A1" display="Prudent valuation adjustments (PVA) (EU PV1)" xr:uid="{00CEA041-AAB8-449B-84AB-4957343BB504}"/>
    <hyperlink ref="B42" location="'Table 12.3'!A1" display="Main features of regulatory own funds instruments and eligible liabilities instruments (EU CCA)" xr:uid="{58B3A689-506A-4A8B-8CE7-25A46A0E7E22}"/>
    <hyperlink ref="B8" location="'Table 6.4'!A1" display="Liquidity risk management (EU LIQA)" xr:uid="{B29B7DDD-7EF2-4362-A78B-126FA034B68C}"/>
    <hyperlink ref="B14" location="'Table 7.3'!A1" display="Qualitative disclosure requirements related to securitisation exposures (EU SECA)" xr:uid="{205847FC-8D59-4F7B-802C-29FB30E17A9A}"/>
    <hyperlink ref="B19" location="'Table 8.2'!A1" display="Qualitative information on interest rate risks of non-trading book activities (EU IRRBBA)" xr:uid="{EFB534EA-173F-49FD-B1A6-D7060BB99E5E}"/>
    <hyperlink ref="B25" location="'Table 9.2&amp;9.3'!A40" display="Free format text boxes for disclosure on qualitative items (EU LRA)" xr:uid="{C1BAA086-214C-46A9-937B-D2DE73E86BD9}"/>
    <hyperlink ref="B36" location="'Table 11.2'!A1" display="Qualitative information on operational risk (EU ORA)" xr:uid="{23D0D9C3-DB0F-4164-BB0B-9EBA88A96BD5}"/>
    <hyperlink ref="B48" location="'Table 13.3'!A1" display="Explanations of differences between accounting and regulatory exposure amounts (EU LIA)" xr:uid="{41484449-314A-44DF-B1DB-ADCCCF95932F}"/>
    <hyperlink ref="B50" location="'Table 13.5'!A1" display="Other qualitative information on the scope of application (EU LIB)" xr:uid="{D37D1152-9A5B-4D99-9B5F-02C06EF1232F}"/>
    <hyperlink ref="B62" location="'Table 15.1'!A1" display="Remuneration awarded for the financial year  (EU REM1)" xr:uid="{00480DCF-CC60-4EDF-809D-B832A1DB84E7}"/>
    <hyperlink ref="B63" location="'Table 15.2'!A1" display="Special payments  to staff whose professional activities have a material impact on institutions’ risk profile (identified staff) (EU REM2)" xr:uid="{2F9B115A-FF29-421B-8038-FB777945E97C}"/>
    <hyperlink ref="B64" location="'Table 15.3'!A1" display="Deferred remuneration (EU REM3)" xr:uid="{1EE03038-EB0B-4D49-99BB-66A42BF2CA07}"/>
    <hyperlink ref="B65" location="'Table 15.4'!A1" display="Remuneration of 1 million EUR or more per year (EU REM4)" xr:uid="{40DB0E75-D405-490B-AE59-F5FB2D665C95}"/>
    <hyperlink ref="B66" location="'Table 15.5'!A1" display="Information on remuneration of staff whose professional activities have a material impact on institutions’ risk profile (identified staff) (EU REM5)" xr:uid="{6264217F-2BE0-4206-A185-AB36D4050E22}"/>
    <hyperlink ref="B67" location="'Table 15.6'!A1" display="Remuneration policy (EU REMA)" xr:uid="{BE15B1D8-0A95-4B4D-A313-343F8838126A}"/>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79DD-79A6-4CE2-8624-6108179ECC09}">
  <sheetPr>
    <tabColor theme="4"/>
    <pageSetUpPr fitToPage="1"/>
  </sheetPr>
  <dimension ref="A1:G7"/>
  <sheetViews>
    <sheetView showGridLines="0" zoomScaleNormal="100" workbookViewId="0">
      <selection activeCell="C1" sqref="C1"/>
    </sheetView>
  </sheetViews>
  <sheetFormatPr defaultColWidth="8.58203125" defaultRowHeight="14.5"/>
  <cols>
    <col min="1" max="1" width="8.58203125" style="5"/>
    <col min="2" max="2" width="61.33203125" style="5" customWidth="1"/>
    <col min="3" max="3" width="14.75" style="27" customWidth="1"/>
    <col min="4" max="16384" width="8.58203125" style="5"/>
  </cols>
  <sheetData>
    <row r="1" spans="1:7" ht="21">
      <c r="A1" s="303">
        <v>6</v>
      </c>
      <c r="B1" s="303" t="s">
        <v>2147</v>
      </c>
    </row>
    <row r="2" spans="1:7" ht="17.25" customHeight="1">
      <c r="A2" s="38"/>
      <c r="B2" s="39"/>
      <c r="C2" s="194"/>
      <c r="D2" s="194"/>
      <c r="E2" s="194"/>
      <c r="F2" s="194"/>
      <c r="G2" s="33"/>
    </row>
    <row r="3" spans="1:7" ht="17.25" customHeight="1">
      <c r="A3" s="191" t="s">
        <v>88</v>
      </c>
      <c r="B3" s="193" t="s">
        <v>54</v>
      </c>
      <c r="C3" s="194"/>
      <c r="D3" s="194"/>
      <c r="E3" s="194"/>
      <c r="F3" s="194"/>
      <c r="G3" s="33"/>
    </row>
    <row r="4" spans="1:7" ht="17.25" customHeight="1">
      <c r="A4" s="191" t="s">
        <v>90</v>
      </c>
      <c r="B4" s="193" t="s">
        <v>56</v>
      </c>
      <c r="C4" s="194"/>
      <c r="D4" s="194"/>
      <c r="E4" s="194"/>
      <c r="F4" s="194"/>
      <c r="G4" s="33"/>
    </row>
    <row r="5" spans="1:7" ht="17.25" customHeight="1">
      <c r="A5" s="191" t="s">
        <v>2173</v>
      </c>
      <c r="B5" s="193" t="s">
        <v>58</v>
      </c>
      <c r="C5" s="194"/>
      <c r="D5" s="194"/>
      <c r="E5" s="194"/>
      <c r="F5" s="194"/>
      <c r="G5" s="33"/>
    </row>
    <row r="6" spans="1:7" ht="17.25" customHeight="1">
      <c r="A6" s="191" t="s">
        <v>2174</v>
      </c>
      <c r="B6" s="193" t="s">
        <v>2020</v>
      </c>
      <c r="C6" s="194"/>
      <c r="D6" s="194"/>
      <c r="E6" s="194"/>
      <c r="F6" s="194"/>
      <c r="G6" s="33"/>
    </row>
    <row r="7" spans="1:7" ht="18.5">
      <c r="A7" s="191"/>
      <c r="B7" s="307"/>
      <c r="C7" s="194"/>
      <c r="D7" s="194"/>
      <c r="E7" s="194"/>
      <c r="F7" s="194"/>
      <c r="G7" s="33"/>
    </row>
  </sheetData>
  <hyperlinks>
    <hyperlink ref="B3" location="'Table 6.1 &amp; 6.2'!A1" display="Quantitative information of LCR (EU LIQ1)" xr:uid="{4008D059-D057-47B2-8F78-11944D8FBBC3}"/>
    <hyperlink ref="B5" location="'Table 6.3'!A1" display="Net Stable Funding Ratio (EU LIQ2)" xr:uid="{3412CD02-1EBA-4B9F-9E49-B2C0918DF08B}"/>
    <hyperlink ref="B4" location="'Table 6.1 &amp; 6.2'!A49" display="Qualitative information on LCR (EU LIQB)" xr:uid="{4374EDC4-7579-4A58-9297-74FE72E5F3A8}"/>
    <hyperlink ref="B6" location="'Table 6.4'!A1" display="Liquidity risk management (EU LIQA)" xr:uid="{77EE52B4-C035-4E06-82D3-1F98EEDB29E8}"/>
  </hyperlinks>
  <pageMargins left="0.7" right="0.7" top="0.75" bottom="0.75" header="0.3" footer="0.3"/>
  <pageSetup paperSize="9" scale="60"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sheetPr codeName="Sheet38"/>
  <dimension ref="A1:J60"/>
  <sheetViews>
    <sheetView showGridLines="0" zoomScaleNormal="100" workbookViewId="0">
      <selection activeCell="K1" sqref="K1"/>
    </sheetView>
  </sheetViews>
  <sheetFormatPr defaultColWidth="8.33203125" defaultRowHeight="14.5"/>
  <cols>
    <col min="1" max="1" width="6.58203125" style="5" customWidth="1"/>
    <col min="2" max="2" width="45.83203125" style="5" customWidth="1"/>
    <col min="3" max="10" width="9.83203125" style="5" customWidth="1"/>
    <col min="11" max="16384" width="8.33203125" style="5"/>
  </cols>
  <sheetData>
    <row r="1" spans="1:10" ht="18.5">
      <c r="A1" s="306" t="s">
        <v>2247</v>
      </c>
      <c r="B1" s="7"/>
      <c r="C1" s="7"/>
      <c r="D1" s="7"/>
      <c r="E1" s="7"/>
      <c r="F1" s="7"/>
      <c r="G1" s="7"/>
      <c r="H1" s="7"/>
      <c r="I1" s="7"/>
      <c r="J1" s="7"/>
    </row>
    <row r="2" spans="1:10">
      <c r="A2" s="7"/>
      <c r="B2" s="7"/>
      <c r="C2" s="7"/>
      <c r="D2" s="298"/>
      <c r="E2" s="298"/>
      <c r="F2" s="298"/>
      <c r="G2" s="298"/>
      <c r="H2" s="298"/>
      <c r="I2" s="7"/>
      <c r="J2" s="7"/>
    </row>
    <row r="3" spans="1:10">
      <c r="A3" s="7"/>
      <c r="B3" s="7"/>
      <c r="C3" s="7"/>
      <c r="D3" s="7"/>
      <c r="E3" s="7"/>
      <c r="F3" s="7"/>
      <c r="G3" s="7"/>
      <c r="H3" s="7"/>
      <c r="I3" s="7"/>
      <c r="J3" s="7"/>
    </row>
    <row r="4" spans="1:10">
      <c r="A4" s="107"/>
      <c r="B4" s="4"/>
      <c r="C4" s="83" t="s">
        <v>116</v>
      </c>
      <c r="D4" s="83" t="s">
        <v>117</v>
      </c>
      <c r="E4" s="83" t="s">
        <v>118</v>
      </c>
      <c r="F4" s="83" t="s">
        <v>167</v>
      </c>
      <c r="G4" s="83" t="s">
        <v>168</v>
      </c>
      <c r="H4" s="83" t="s">
        <v>245</v>
      </c>
      <c r="I4" s="83" t="s">
        <v>246</v>
      </c>
      <c r="J4" s="83" t="s">
        <v>247</v>
      </c>
    </row>
    <row r="5" spans="1:10" ht="14.5" customHeight="1">
      <c r="A5" s="4"/>
      <c r="B5" s="168" t="s">
        <v>532</v>
      </c>
      <c r="C5" s="1225" t="s">
        <v>533</v>
      </c>
      <c r="D5" s="1225"/>
      <c r="E5" s="1225"/>
      <c r="F5" s="1225"/>
      <c r="G5" s="1254" t="s">
        <v>534</v>
      </c>
      <c r="H5" s="1255"/>
      <c r="I5" s="1255"/>
      <c r="J5" s="1256"/>
    </row>
    <row r="6" spans="1:10">
      <c r="A6" s="196" t="s">
        <v>535</v>
      </c>
      <c r="B6" s="169" t="s">
        <v>2244</v>
      </c>
      <c r="C6" s="305" t="s">
        <v>2003</v>
      </c>
      <c r="D6" s="305" t="s">
        <v>2004</v>
      </c>
      <c r="E6" s="305" t="s">
        <v>2005</v>
      </c>
      <c r="F6" s="305" t="s">
        <v>2006</v>
      </c>
      <c r="G6" s="284" t="s">
        <v>2003</v>
      </c>
      <c r="H6" s="284" t="s">
        <v>2004</v>
      </c>
      <c r="I6" s="284" t="s">
        <v>2005</v>
      </c>
      <c r="J6" s="284" t="s">
        <v>2006</v>
      </c>
    </row>
    <row r="7" spans="1:10">
      <c r="A7" s="196" t="s">
        <v>536</v>
      </c>
      <c r="B7" s="168" t="s">
        <v>537</v>
      </c>
      <c r="C7" s="168">
        <v>12</v>
      </c>
      <c r="D7" s="168">
        <v>12</v>
      </c>
      <c r="E7" s="168">
        <v>12</v>
      </c>
      <c r="F7" s="168">
        <v>12</v>
      </c>
      <c r="G7" s="168">
        <v>12</v>
      </c>
      <c r="H7" s="168">
        <v>12</v>
      </c>
      <c r="I7" s="168">
        <v>12</v>
      </c>
      <c r="J7" s="168">
        <v>12</v>
      </c>
    </row>
    <row r="8" spans="1:10" ht="15" customHeight="1">
      <c r="A8" s="1287" t="s">
        <v>538</v>
      </c>
      <c r="B8" s="1287"/>
      <c r="C8" s="1342"/>
      <c r="D8" s="1342"/>
      <c r="E8" s="1342"/>
      <c r="F8" s="1342"/>
      <c r="G8" s="1287"/>
      <c r="H8" s="1287"/>
      <c r="I8" s="1287"/>
      <c r="J8" s="1287"/>
    </row>
    <row r="9" spans="1:10">
      <c r="A9" s="626">
        <v>1</v>
      </c>
      <c r="B9" s="622" t="s">
        <v>539</v>
      </c>
      <c r="C9" s="1343"/>
      <c r="D9" s="1343"/>
      <c r="E9" s="1343"/>
      <c r="F9" s="1343"/>
      <c r="G9" s="609">
        <v>27542.657363956769</v>
      </c>
      <c r="H9" s="609">
        <v>28754.736162498317</v>
      </c>
      <c r="I9" s="609">
        <v>29720.623338393299</v>
      </c>
      <c r="J9" s="609">
        <v>31213.416765022903</v>
      </c>
    </row>
    <row r="10" spans="1:10" s="97" customFormat="1" ht="15" customHeight="1">
      <c r="A10" s="1287" t="s">
        <v>540</v>
      </c>
      <c r="B10" s="1287"/>
      <c r="C10" s="1344"/>
      <c r="D10" s="1344"/>
      <c r="E10" s="1344"/>
      <c r="F10" s="1344"/>
      <c r="G10" s="1287"/>
      <c r="H10" s="1287"/>
      <c r="I10" s="1287"/>
      <c r="J10" s="1287"/>
    </row>
    <row r="11" spans="1:10" ht="26.15" customHeight="1">
      <c r="A11" s="626">
        <v>2</v>
      </c>
      <c r="B11" s="622" t="s">
        <v>541</v>
      </c>
      <c r="C11" s="609">
        <v>54272.509754941217</v>
      </c>
      <c r="D11" s="609">
        <v>54542.230842562865</v>
      </c>
      <c r="E11" s="609">
        <v>54791.066320719547</v>
      </c>
      <c r="F11" s="609">
        <v>54859.04854101118</v>
      </c>
      <c r="G11" s="609">
        <v>3480.764404513186</v>
      </c>
      <c r="H11" s="609">
        <v>3456.9346830742829</v>
      </c>
      <c r="I11" s="609">
        <v>3433.9860728953158</v>
      </c>
      <c r="J11" s="609">
        <v>3404.6139236162494</v>
      </c>
    </row>
    <row r="12" spans="1:10">
      <c r="A12" s="626">
        <v>3</v>
      </c>
      <c r="B12" s="359" t="s">
        <v>542</v>
      </c>
      <c r="C12" s="609">
        <v>38196.128904207035</v>
      </c>
      <c r="D12" s="609">
        <v>39333.173747196743</v>
      </c>
      <c r="E12" s="609">
        <v>40456.214367254419</v>
      </c>
      <c r="F12" s="609">
        <v>41321.123922692357</v>
      </c>
      <c r="G12" s="609">
        <v>1909.8064452103513</v>
      </c>
      <c r="H12" s="609">
        <v>1966.6586873598374</v>
      </c>
      <c r="I12" s="609">
        <v>2022.8107183627208</v>
      </c>
      <c r="J12" s="609">
        <v>2066.0561961346184</v>
      </c>
    </row>
    <row r="13" spans="1:10">
      <c r="A13" s="626">
        <v>4</v>
      </c>
      <c r="B13" s="359" t="s">
        <v>543</v>
      </c>
      <c r="C13" s="609">
        <v>15679.80639541751</v>
      </c>
      <c r="D13" s="609">
        <v>14869.865903758637</v>
      </c>
      <c r="E13" s="609">
        <v>14075.469694807616</v>
      </c>
      <c r="F13" s="609">
        <v>13346.529849935487</v>
      </c>
      <c r="G13" s="609">
        <v>1570.9579593028343</v>
      </c>
      <c r="H13" s="609">
        <v>1490.2759957144463</v>
      </c>
      <c r="I13" s="609">
        <v>1411.1753545325948</v>
      </c>
      <c r="J13" s="609">
        <v>1338.5577274816314</v>
      </c>
    </row>
    <row r="14" spans="1:10">
      <c r="A14" s="626">
        <v>5</v>
      </c>
      <c r="B14" s="622" t="s">
        <v>544</v>
      </c>
      <c r="C14" s="609">
        <v>20394.755740582499</v>
      </c>
      <c r="D14" s="609">
        <v>21376.712470982497</v>
      </c>
      <c r="E14" s="609">
        <v>22748.227725472501</v>
      </c>
      <c r="F14" s="609">
        <v>23669.510883878338</v>
      </c>
      <c r="G14" s="609">
        <v>8532.4907223568116</v>
      </c>
      <c r="H14" s="609">
        <v>8751.0878070080216</v>
      </c>
      <c r="I14" s="609">
        <v>9223.9678763063075</v>
      </c>
      <c r="J14" s="609">
        <v>9449.5336488051835</v>
      </c>
    </row>
    <row r="15" spans="1:10" ht="27" customHeight="1">
      <c r="A15" s="626">
        <v>6</v>
      </c>
      <c r="B15" s="359" t="s">
        <v>545</v>
      </c>
      <c r="C15" s="609">
        <v>7002.9012338966668</v>
      </c>
      <c r="D15" s="609">
        <v>7722.2220175699995</v>
      </c>
      <c r="E15" s="609">
        <v>8918.8449581199966</v>
      </c>
      <c r="F15" s="609">
        <v>10038.07083336</v>
      </c>
      <c r="G15" s="609">
        <v>1718.7884946198876</v>
      </c>
      <c r="H15" s="609">
        <v>1896.8752697518557</v>
      </c>
      <c r="I15" s="609">
        <v>2193.5881706074179</v>
      </c>
      <c r="J15" s="609">
        <v>2471.2973580911566</v>
      </c>
    </row>
    <row r="16" spans="1:10">
      <c r="A16" s="626">
        <v>7</v>
      </c>
      <c r="B16" s="359" t="s">
        <v>546</v>
      </c>
      <c r="C16" s="609">
        <v>12341.182744456664</v>
      </c>
      <c r="D16" s="609">
        <v>12667.444972988333</v>
      </c>
      <c r="E16" s="609">
        <v>12727.155275658333</v>
      </c>
      <c r="F16" s="609">
        <v>12493.030326079999</v>
      </c>
      <c r="G16" s="609">
        <v>5763.030465507758</v>
      </c>
      <c r="H16" s="609">
        <v>5867.1670568319996</v>
      </c>
      <c r="I16" s="609">
        <v>5928.15221400472</v>
      </c>
      <c r="J16" s="609">
        <v>5839.826566275693</v>
      </c>
    </row>
    <row r="17" spans="1:10">
      <c r="A17" s="626">
        <v>8</v>
      </c>
      <c r="B17" s="359" t="s">
        <v>547</v>
      </c>
      <c r="C17" s="609">
        <v>1050.6717622291669</v>
      </c>
      <c r="D17" s="609">
        <v>987.04548042416673</v>
      </c>
      <c r="E17" s="609">
        <v>1102.2274916941669</v>
      </c>
      <c r="F17" s="609">
        <v>1138.4097244383336</v>
      </c>
      <c r="G17" s="609">
        <v>1050.6717622291667</v>
      </c>
      <c r="H17" s="609">
        <v>987.04548042416673</v>
      </c>
      <c r="I17" s="609">
        <v>1102.2274916941669</v>
      </c>
      <c r="J17" s="609">
        <v>1138.4097244383336</v>
      </c>
    </row>
    <row r="18" spans="1:10">
      <c r="A18" s="626">
        <v>9</v>
      </c>
      <c r="B18" s="359" t="s">
        <v>548</v>
      </c>
      <c r="C18" s="653"/>
      <c r="D18" s="653"/>
      <c r="E18" s="653"/>
      <c r="F18" s="653"/>
      <c r="G18" s="609">
        <v>22.400012994249998</v>
      </c>
      <c r="H18" s="609">
        <v>23.503611336666669</v>
      </c>
      <c r="I18" s="609">
        <v>20.903682780833339</v>
      </c>
      <c r="J18" s="609">
        <v>11.957380479999999</v>
      </c>
    </row>
    <row r="19" spans="1:10">
      <c r="A19" s="626">
        <v>10</v>
      </c>
      <c r="B19" s="622" t="s">
        <v>549</v>
      </c>
      <c r="C19" s="609">
        <v>12624.311403170836</v>
      </c>
      <c r="D19" s="609">
        <v>12962.097194089167</v>
      </c>
      <c r="E19" s="609">
        <v>13302.343140308332</v>
      </c>
      <c r="F19" s="609">
        <v>13582.922990971667</v>
      </c>
      <c r="G19" s="609">
        <v>2325.3730377800821</v>
      </c>
      <c r="H19" s="609">
        <v>2379.6311801774991</v>
      </c>
      <c r="I19" s="609">
        <v>2473.0935316139162</v>
      </c>
      <c r="J19" s="609">
        <v>2504.2612378094168</v>
      </c>
    </row>
    <row r="20" spans="1:10" ht="24">
      <c r="A20" s="626">
        <v>11</v>
      </c>
      <c r="B20" s="359" t="s">
        <v>550</v>
      </c>
      <c r="C20" s="609">
        <v>914.74457333916666</v>
      </c>
      <c r="D20" s="609">
        <v>906.41570232583342</v>
      </c>
      <c r="E20" s="609">
        <v>904.88263827083335</v>
      </c>
      <c r="F20" s="609">
        <v>904.60419987333341</v>
      </c>
      <c r="G20" s="609">
        <v>914.74457333916575</v>
      </c>
      <c r="H20" s="609">
        <v>906.41570232583274</v>
      </c>
      <c r="I20" s="609">
        <v>904.88263827083301</v>
      </c>
      <c r="J20" s="609">
        <v>904.60419987333341</v>
      </c>
    </row>
    <row r="21" spans="1:10">
      <c r="A21" s="626">
        <v>12</v>
      </c>
      <c r="B21" s="359" t="s">
        <v>551</v>
      </c>
      <c r="C21" s="609">
        <v>126.95605083916669</v>
      </c>
      <c r="D21" s="609">
        <v>126.95605083916669</v>
      </c>
      <c r="E21" s="609">
        <v>166.66220812</v>
      </c>
      <c r="F21" s="609">
        <v>166.66220812</v>
      </c>
      <c r="G21" s="609">
        <v>126.95605083916669</v>
      </c>
      <c r="H21" s="609">
        <v>126.95605083916669</v>
      </c>
      <c r="I21" s="609">
        <v>166.66220812</v>
      </c>
      <c r="J21" s="609">
        <v>166.66220812</v>
      </c>
    </row>
    <row r="22" spans="1:10">
      <c r="A22" s="626">
        <v>13</v>
      </c>
      <c r="B22" s="359" t="s">
        <v>552</v>
      </c>
      <c r="C22" s="609">
        <v>11582.610778992501</v>
      </c>
      <c r="D22" s="609">
        <v>11928.725440924165</v>
      </c>
      <c r="E22" s="609">
        <v>12230.798293917502</v>
      </c>
      <c r="F22" s="609">
        <v>12511.656582978334</v>
      </c>
      <c r="G22" s="609">
        <v>1283.6724136017501</v>
      </c>
      <c r="H22" s="609">
        <v>1346.2594270124998</v>
      </c>
      <c r="I22" s="609">
        <v>1401.5486852230833</v>
      </c>
      <c r="J22" s="609">
        <v>1432.9948298160832</v>
      </c>
    </row>
    <row r="23" spans="1:10">
      <c r="A23" s="626">
        <v>14</v>
      </c>
      <c r="B23" s="622" t="s">
        <v>553</v>
      </c>
      <c r="C23" s="609">
        <v>194.12754407166662</v>
      </c>
      <c r="D23" s="609">
        <v>185.32022174749997</v>
      </c>
      <c r="E23" s="609">
        <v>178.74659237666665</v>
      </c>
      <c r="F23" s="609">
        <v>166.1802107408333</v>
      </c>
      <c r="G23" s="609">
        <v>59.324265374166643</v>
      </c>
      <c r="H23" s="609">
        <v>51.365914209166647</v>
      </c>
      <c r="I23" s="609">
        <v>45.315880406666643</v>
      </c>
      <c r="J23" s="609">
        <v>31.625213024999994</v>
      </c>
    </row>
    <row r="24" spans="1:10">
      <c r="A24" s="626">
        <v>15</v>
      </c>
      <c r="B24" s="622" t="s">
        <v>554</v>
      </c>
      <c r="C24" s="609">
        <v>16409.111832825831</v>
      </c>
      <c r="D24" s="609">
        <v>16247.498801891665</v>
      </c>
      <c r="E24" s="609">
        <v>16055.070607180833</v>
      </c>
      <c r="F24" s="609">
        <v>15814.15696301583</v>
      </c>
      <c r="G24" s="609">
        <v>1074.3908985955247</v>
      </c>
      <c r="H24" s="609">
        <v>1062.8649032646586</v>
      </c>
      <c r="I24" s="609">
        <v>1046.5976818607501</v>
      </c>
      <c r="J24" s="609">
        <v>1029.0400545114585</v>
      </c>
    </row>
    <row r="25" spans="1:10">
      <c r="A25" s="409">
        <v>16</v>
      </c>
      <c r="B25" s="373" t="s">
        <v>555</v>
      </c>
      <c r="C25" s="1345"/>
      <c r="D25" s="1345"/>
      <c r="E25" s="1345"/>
      <c r="F25" s="1345"/>
      <c r="G25" s="610">
        <v>15494.743341614021</v>
      </c>
      <c r="H25" s="610">
        <v>15725.388099070295</v>
      </c>
      <c r="I25" s="610">
        <v>16243.864725863787</v>
      </c>
      <c r="J25" s="610">
        <v>16431.031458247307</v>
      </c>
    </row>
    <row r="26" spans="1:10" s="97" customFormat="1" ht="14.5" customHeight="1">
      <c r="A26" s="1288" t="s">
        <v>556</v>
      </c>
      <c r="B26" s="1288"/>
      <c r="C26" s="1288"/>
      <c r="D26" s="1288"/>
      <c r="E26" s="1288"/>
      <c r="F26" s="1288"/>
      <c r="G26" s="1288"/>
      <c r="H26" s="1288"/>
      <c r="I26" s="1288"/>
      <c r="J26" s="1288"/>
    </row>
    <row r="27" spans="1:10" ht="14.5" hidden="1" customHeight="1">
      <c r="A27" s="626">
        <v>17</v>
      </c>
      <c r="B27" s="622" t="s">
        <v>557</v>
      </c>
      <c r="C27" s="622"/>
      <c r="D27" s="622"/>
      <c r="E27" s="622"/>
      <c r="F27" s="622"/>
      <c r="G27" s="622"/>
      <c r="H27" s="622"/>
      <c r="I27" s="622"/>
      <c r="J27" s="622"/>
    </row>
    <row r="28" spans="1:10">
      <c r="A28" s="626">
        <v>18</v>
      </c>
      <c r="B28" s="622" t="s">
        <v>558</v>
      </c>
      <c r="C28" s="1030">
        <v>2940.8303908683602</v>
      </c>
      <c r="D28" s="1030">
        <v>2942.4186043222394</v>
      </c>
      <c r="E28" s="1030">
        <v>2853.4556998811067</v>
      </c>
      <c r="F28" s="1030">
        <v>2709.9709947010588</v>
      </c>
      <c r="G28" s="609">
        <v>1988.5956519037161</v>
      </c>
      <c r="H28" s="609">
        <v>1901.6382344660979</v>
      </c>
      <c r="I28" s="609">
        <v>1762.4387430560353</v>
      </c>
      <c r="J28" s="609">
        <v>1606.1720539131663</v>
      </c>
    </row>
    <row r="29" spans="1:10">
      <c r="A29" s="626">
        <v>19</v>
      </c>
      <c r="B29" s="1028" t="s">
        <v>559</v>
      </c>
      <c r="C29" s="609">
        <v>1310.4603117269032</v>
      </c>
      <c r="D29" s="609">
        <v>1541.4767451053908</v>
      </c>
      <c r="E29" s="609">
        <v>1730.3524852533694</v>
      </c>
      <c r="F29" s="609">
        <v>1898.5691069132586</v>
      </c>
      <c r="G29" s="1044">
        <v>341.70526465204716</v>
      </c>
      <c r="H29" s="609">
        <v>412.07236474174493</v>
      </c>
      <c r="I29" s="609">
        <v>488.23770704134034</v>
      </c>
      <c r="J29" s="609">
        <v>553.57382418398515</v>
      </c>
    </row>
    <row r="30" spans="1:10" ht="36" hidden="1" customHeight="1">
      <c r="A30" s="626" t="s">
        <v>560</v>
      </c>
      <c r="B30" s="1028" t="s">
        <v>561</v>
      </c>
      <c r="C30" s="1346"/>
      <c r="D30" s="1347"/>
      <c r="E30" s="1347"/>
      <c r="F30" s="1348"/>
      <c r="G30" s="1029"/>
      <c r="H30" s="455"/>
      <c r="I30" s="455"/>
      <c r="J30" s="455"/>
    </row>
    <row r="31" spans="1:10" ht="14.5" hidden="1" customHeight="1">
      <c r="A31" s="626" t="s">
        <v>562</v>
      </c>
      <c r="B31" s="1028" t="s">
        <v>563</v>
      </c>
      <c r="C31" s="1346"/>
      <c r="D31" s="1347"/>
      <c r="E31" s="1347"/>
      <c r="F31" s="1348"/>
      <c r="G31" s="1029"/>
      <c r="H31" s="455"/>
      <c r="I31" s="455"/>
      <c r="J31" s="455"/>
    </row>
    <row r="32" spans="1:10">
      <c r="A32" s="409">
        <v>20</v>
      </c>
      <c r="B32" s="1045" t="s">
        <v>564</v>
      </c>
      <c r="C32" s="610">
        <v>4251.2907025952627</v>
      </c>
      <c r="D32" s="610">
        <v>4483.8953494276311</v>
      </c>
      <c r="E32" s="610">
        <v>4583.8081851344759</v>
      </c>
      <c r="F32" s="610">
        <v>4608.540101614316</v>
      </c>
      <c r="G32" s="1046">
        <v>2330.3009165557633</v>
      </c>
      <c r="H32" s="610">
        <v>2313.7105992078427</v>
      </c>
      <c r="I32" s="610">
        <v>2250.6764500973754</v>
      </c>
      <c r="J32" s="610">
        <v>2159.7458780971519</v>
      </c>
    </row>
    <row r="33" spans="1:10" hidden="1">
      <c r="A33" s="970" t="s">
        <v>565</v>
      </c>
      <c r="B33" s="651" t="s">
        <v>566</v>
      </c>
      <c r="C33" s="1047"/>
      <c r="D33" s="1047"/>
      <c r="E33" s="1047"/>
      <c r="F33" s="1047"/>
      <c r="G33" s="608"/>
      <c r="H33" s="608"/>
      <c r="I33" s="608"/>
      <c r="J33" s="608"/>
    </row>
    <row r="34" spans="1:10" hidden="1">
      <c r="A34" s="967" t="s">
        <v>567</v>
      </c>
      <c r="B34" s="1048" t="s">
        <v>568</v>
      </c>
      <c r="C34" s="1049"/>
      <c r="D34" s="1049"/>
      <c r="E34" s="1049"/>
      <c r="F34" s="1049"/>
      <c r="G34" s="1049"/>
      <c r="H34" s="1049"/>
      <c r="I34" s="1049"/>
      <c r="J34" s="1049"/>
    </row>
    <row r="35" spans="1:10">
      <c r="A35" s="970" t="s">
        <v>569</v>
      </c>
      <c r="B35" s="651" t="s">
        <v>570</v>
      </c>
      <c r="C35" s="609">
        <v>4251.2907025952627</v>
      </c>
      <c r="D35" s="609">
        <v>4483.8953494276311</v>
      </c>
      <c r="E35" s="609">
        <v>4583.8081851344759</v>
      </c>
      <c r="F35" s="609">
        <v>4608.540101614316</v>
      </c>
      <c r="G35" s="609">
        <v>2330.3009165557633</v>
      </c>
      <c r="H35" s="609">
        <v>2313.7105992078427</v>
      </c>
      <c r="I35" s="609">
        <v>2250.6764500973754</v>
      </c>
      <c r="J35" s="609">
        <v>2159.7458780971519</v>
      </c>
    </row>
    <row r="36" spans="1:10" s="97" customFormat="1">
      <c r="A36" s="1349" t="s">
        <v>571</v>
      </c>
      <c r="B36" s="1349"/>
      <c r="C36" s="1349"/>
      <c r="D36" s="1349"/>
      <c r="E36" s="1349"/>
      <c r="F36" s="1349"/>
      <c r="G36" s="1349"/>
      <c r="H36" s="1349"/>
      <c r="I36" s="1349"/>
      <c r="J36" s="1349"/>
    </row>
    <row r="37" spans="1:10">
      <c r="A37" s="440" t="s">
        <v>572</v>
      </c>
      <c r="B37" s="457" t="s">
        <v>573</v>
      </c>
      <c r="C37" s="1350"/>
      <c r="D37" s="1350"/>
      <c r="E37" s="1350"/>
      <c r="F37" s="1350"/>
      <c r="G37" s="610">
        <v>27542.657363956769</v>
      </c>
      <c r="H37" s="610">
        <v>28754.73616249832</v>
      </c>
      <c r="I37" s="610">
        <v>29720.623338393299</v>
      </c>
      <c r="J37" s="610">
        <v>31213.416765022903</v>
      </c>
    </row>
    <row r="38" spans="1:10">
      <c r="A38" s="440">
        <v>22</v>
      </c>
      <c r="B38" s="457" t="s">
        <v>574</v>
      </c>
      <c r="C38" s="1350"/>
      <c r="D38" s="1350"/>
      <c r="E38" s="1350"/>
      <c r="F38" s="1350"/>
      <c r="G38" s="610">
        <v>13164.442425058258</v>
      </c>
      <c r="H38" s="610">
        <v>13411.677499862451</v>
      </c>
      <c r="I38" s="610">
        <v>13993.188275766412</v>
      </c>
      <c r="J38" s="610">
        <v>14271.285580150156</v>
      </c>
    </row>
    <row r="39" spans="1:10">
      <c r="A39" s="440">
        <v>23</v>
      </c>
      <c r="B39" s="457" t="s">
        <v>575</v>
      </c>
      <c r="C39" s="1350"/>
      <c r="D39" s="1350"/>
      <c r="E39" s="1350"/>
      <c r="F39" s="1350"/>
      <c r="G39" s="652">
        <v>2.0944475560610551</v>
      </c>
      <c r="H39" s="652">
        <v>2.1453474324548254</v>
      </c>
      <c r="I39" s="652">
        <v>2.1296635407578237</v>
      </c>
      <c r="J39" s="652">
        <v>2.1960071693212697</v>
      </c>
    </row>
    <row r="40" spans="1:10">
      <c r="A40" s="7"/>
      <c r="B40" s="7"/>
      <c r="C40" s="7"/>
      <c r="D40" s="7"/>
      <c r="E40" s="7"/>
      <c r="F40" s="7"/>
      <c r="G40" s="7"/>
      <c r="H40" s="7"/>
      <c r="I40" s="7"/>
      <c r="J40" s="7"/>
    </row>
    <row r="41" spans="1:10" ht="14.5" customHeight="1">
      <c r="A41" s="1293" t="s">
        <v>576</v>
      </c>
      <c r="B41" s="1293"/>
      <c r="C41" s="1293"/>
      <c r="D41" s="1293"/>
      <c r="E41" s="1293"/>
      <c r="F41" s="1293"/>
      <c r="G41" s="1293"/>
      <c r="H41" s="1293"/>
      <c r="I41" s="1293"/>
      <c r="J41" s="1293"/>
    </row>
    <row r="42" spans="1:10">
      <c r="A42" s="655"/>
      <c r="B42" s="655"/>
      <c r="C42" s="655"/>
      <c r="D42" s="655"/>
      <c r="E42" s="655"/>
      <c r="F42" s="655"/>
      <c r="G42" s="655"/>
      <c r="H42" s="655"/>
      <c r="I42" s="655"/>
      <c r="J42" s="655"/>
    </row>
    <row r="43" spans="1:10">
      <c r="A43" s="851" t="s">
        <v>577</v>
      </c>
      <c r="B43" s="329"/>
      <c r="C43" s="329"/>
      <c r="D43" s="329"/>
      <c r="E43" s="329"/>
      <c r="F43" s="329"/>
      <c r="G43" s="329"/>
      <c r="H43" s="329"/>
      <c r="I43" s="329"/>
      <c r="J43" s="329"/>
    </row>
    <row r="44" spans="1:10" ht="20.149999999999999" customHeight="1">
      <c r="A44" s="1209" t="s">
        <v>2616</v>
      </c>
      <c r="B44" s="1209"/>
      <c r="C44" s="1209"/>
      <c r="D44" s="1209"/>
      <c r="E44" s="1209"/>
      <c r="F44" s="1209"/>
      <c r="G44" s="1209"/>
      <c r="H44" s="1209"/>
      <c r="I44" s="1209"/>
      <c r="J44" s="1209"/>
    </row>
    <row r="45" spans="1:10">
      <c r="A45" s="851"/>
      <c r="B45" s="329"/>
      <c r="C45" s="329"/>
      <c r="D45" s="329"/>
      <c r="E45" s="329"/>
      <c r="F45" s="329"/>
      <c r="G45" s="329"/>
      <c r="H45" s="329"/>
      <c r="I45" s="329"/>
      <c r="J45" s="329"/>
    </row>
    <row r="46" spans="1:10" ht="14.5" customHeight="1">
      <c r="A46" s="1209" t="s">
        <v>2617</v>
      </c>
      <c r="B46" s="1209"/>
      <c r="C46" s="1209"/>
      <c r="D46" s="1209"/>
      <c r="E46" s="1209"/>
      <c r="F46" s="1209"/>
      <c r="G46" s="1209"/>
      <c r="H46" s="1209"/>
      <c r="I46" s="1209"/>
      <c r="J46" s="1209"/>
    </row>
    <row r="47" spans="1:10">
      <c r="A47" s="1"/>
      <c r="B47" s="2"/>
      <c r="C47" s="2"/>
      <c r="D47" s="2"/>
      <c r="E47" s="2"/>
      <c r="F47" s="2"/>
      <c r="G47" s="2"/>
      <c r="H47" s="2"/>
      <c r="I47" s="2"/>
      <c r="J47" s="2"/>
    </row>
    <row r="48" spans="1:10">
      <c r="A48" s="298"/>
      <c r="B48" s="298"/>
      <c r="C48" s="298"/>
      <c r="D48" s="298"/>
      <c r="E48" s="298"/>
      <c r="F48" s="298"/>
      <c r="G48" s="298"/>
      <c r="H48" s="298"/>
      <c r="I48" s="298"/>
      <c r="J48" s="298"/>
    </row>
    <row r="49" spans="1:10" ht="18.5">
      <c r="A49" s="618" t="s">
        <v>2246</v>
      </c>
      <c r="B49" s="344"/>
      <c r="C49" s="344"/>
      <c r="D49" s="298"/>
      <c r="E49" s="298"/>
      <c r="F49" s="298"/>
      <c r="G49" s="298"/>
      <c r="H49" s="298"/>
      <c r="I49" s="298"/>
      <c r="J49" s="298"/>
    </row>
    <row r="50" spans="1:10">
      <c r="A50" s="353" t="s">
        <v>1905</v>
      </c>
      <c r="B50" s="301"/>
      <c r="C50" s="301"/>
      <c r="D50" s="298"/>
      <c r="E50" s="298"/>
      <c r="F50" s="298"/>
      <c r="G50" s="298"/>
      <c r="H50" s="298"/>
      <c r="I50" s="298"/>
      <c r="J50" s="298"/>
    </row>
    <row r="51" spans="1:10" ht="15.5">
      <c r="A51" s="354"/>
      <c r="B51" s="301"/>
      <c r="C51" s="301"/>
      <c r="D51" s="298"/>
      <c r="E51" s="298"/>
      <c r="F51" s="298"/>
      <c r="G51" s="298"/>
      <c r="H51" s="298"/>
      <c r="I51" s="298"/>
      <c r="J51" s="298"/>
    </row>
    <row r="52" spans="1:10" ht="24">
      <c r="A52" s="409" t="s">
        <v>1810</v>
      </c>
      <c r="B52" s="360"/>
      <c r="C52" s="1352" t="s">
        <v>1989</v>
      </c>
      <c r="D52" s="1352"/>
      <c r="E52" s="1352"/>
      <c r="F52" s="1352"/>
      <c r="G52" s="1352"/>
      <c r="H52" s="1352"/>
      <c r="I52" s="1352"/>
      <c r="J52" s="1352"/>
    </row>
    <row r="53" spans="1:10" ht="65.5" customHeight="1">
      <c r="A53" s="624" t="s">
        <v>1465</v>
      </c>
      <c r="B53" s="401" t="s">
        <v>1906</v>
      </c>
      <c r="C53" s="1237" t="s">
        <v>2613</v>
      </c>
      <c r="D53" s="1237"/>
      <c r="E53" s="1237"/>
      <c r="F53" s="1237"/>
      <c r="G53" s="1237"/>
      <c r="H53" s="1237"/>
      <c r="I53" s="1237"/>
      <c r="J53" s="1237"/>
    </row>
    <row r="54" spans="1:10" ht="30" customHeight="1">
      <c r="A54" s="624" t="s">
        <v>1467</v>
      </c>
      <c r="B54" s="401" t="s">
        <v>1907</v>
      </c>
      <c r="C54" s="1237" t="s">
        <v>2614</v>
      </c>
      <c r="D54" s="1237"/>
      <c r="E54" s="1237"/>
      <c r="F54" s="1237"/>
      <c r="G54" s="1237"/>
      <c r="H54" s="1237"/>
      <c r="I54" s="1237"/>
      <c r="J54" s="1237"/>
    </row>
    <row r="55" spans="1:10" ht="130.5" customHeight="1">
      <c r="A55" s="402" t="s">
        <v>1498</v>
      </c>
      <c r="B55" s="401" t="s">
        <v>1908</v>
      </c>
      <c r="C55" s="1237" t="s">
        <v>578</v>
      </c>
      <c r="D55" s="1237"/>
      <c r="E55" s="1237"/>
      <c r="F55" s="1237"/>
      <c r="G55" s="1237"/>
      <c r="H55" s="1237"/>
      <c r="I55" s="1237"/>
      <c r="J55" s="1237"/>
    </row>
    <row r="56" spans="1:10" ht="53.5" customHeight="1">
      <c r="A56" s="624" t="s">
        <v>1522</v>
      </c>
      <c r="B56" s="401" t="s">
        <v>1909</v>
      </c>
      <c r="C56" s="1237" t="s">
        <v>2615</v>
      </c>
      <c r="D56" s="1351"/>
      <c r="E56" s="1351"/>
      <c r="F56" s="1351"/>
      <c r="G56" s="1351"/>
      <c r="H56" s="1351"/>
      <c r="I56" s="1351"/>
      <c r="J56" s="1351"/>
    </row>
    <row r="57" spans="1:10" ht="63.65" customHeight="1">
      <c r="A57" s="402" t="s">
        <v>1524</v>
      </c>
      <c r="B57" s="401" t="s">
        <v>579</v>
      </c>
      <c r="C57" s="1237" t="s">
        <v>580</v>
      </c>
      <c r="D57" s="1237"/>
      <c r="E57" s="1237"/>
      <c r="F57" s="1237"/>
      <c r="G57" s="1237"/>
      <c r="H57" s="1237"/>
      <c r="I57" s="1237"/>
      <c r="J57" s="1237"/>
    </row>
    <row r="58" spans="1:10" ht="42.65" customHeight="1">
      <c r="A58" s="624" t="s">
        <v>1526</v>
      </c>
      <c r="B58" s="401" t="s">
        <v>1910</v>
      </c>
      <c r="C58" s="1237" t="s">
        <v>581</v>
      </c>
      <c r="D58" s="1237"/>
      <c r="E58" s="1237"/>
      <c r="F58" s="1237"/>
      <c r="G58" s="1237"/>
      <c r="H58" s="1237"/>
      <c r="I58" s="1237"/>
      <c r="J58" s="1237"/>
    </row>
    <row r="59" spans="1:10" ht="36">
      <c r="A59" s="624" t="s">
        <v>1547</v>
      </c>
      <c r="B59" s="401" t="s">
        <v>1911</v>
      </c>
      <c r="C59" s="1237" t="s">
        <v>1336</v>
      </c>
      <c r="D59" s="1237"/>
      <c r="E59" s="1237"/>
      <c r="F59" s="1237"/>
      <c r="G59" s="1237"/>
      <c r="H59" s="1237"/>
      <c r="I59" s="1237"/>
      <c r="J59" s="1237"/>
    </row>
    <row r="60" spans="1:10">
      <c r="A60" s="298"/>
      <c r="B60" s="298"/>
      <c r="C60" s="298"/>
      <c r="D60" s="298"/>
      <c r="E60" s="298"/>
      <c r="F60" s="298"/>
      <c r="G60" s="298"/>
      <c r="H60" s="298"/>
      <c r="I60" s="298"/>
      <c r="J60" s="298"/>
    </row>
  </sheetData>
  <mergeCells count="24">
    <mergeCell ref="C56:J56"/>
    <mergeCell ref="C57:J57"/>
    <mergeCell ref="C58:J58"/>
    <mergeCell ref="C59:J59"/>
    <mergeCell ref="C52:J52"/>
    <mergeCell ref="C53:J53"/>
    <mergeCell ref="C55:J55"/>
    <mergeCell ref="C54:J54"/>
    <mergeCell ref="C38:F38"/>
    <mergeCell ref="C39:F39"/>
    <mergeCell ref="C31:F31"/>
    <mergeCell ref="A41:J41"/>
    <mergeCell ref="A46:J46"/>
    <mergeCell ref="A44:J44"/>
    <mergeCell ref="C25:F25"/>
    <mergeCell ref="A26:J26"/>
    <mergeCell ref="C30:F30"/>
    <mergeCell ref="A36:J36"/>
    <mergeCell ref="C37:F37"/>
    <mergeCell ref="C5:F5"/>
    <mergeCell ref="G5:J5"/>
    <mergeCell ref="A8:J8"/>
    <mergeCell ref="C9:F9"/>
    <mergeCell ref="A10:J10"/>
  </mergeCells>
  <pageMargins left="0.70866141732283472" right="0.70866141732283472" top="0.74803149606299213" bottom="0.74803149606299213" header="0.31496062992125984" footer="0.31496062992125984"/>
  <pageSetup paperSize="9" scale="89" fitToWidth="0" fitToHeight="0" orientation="landscape" r:id="rId1"/>
  <rowBreaks count="1" manualBreakCount="1">
    <brk id="39" max="9"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86EE-1F88-48D7-AD13-325066EE71A0}">
  <sheetPr codeName="Sheet39">
    <pageSetUpPr fitToPage="1"/>
  </sheetPr>
  <dimension ref="A1:G44"/>
  <sheetViews>
    <sheetView showGridLines="0" zoomScaleNormal="100" workbookViewId="0">
      <selection activeCell="H2" sqref="H2"/>
    </sheetView>
  </sheetViews>
  <sheetFormatPr defaultColWidth="8.33203125" defaultRowHeight="14.5"/>
  <cols>
    <col min="1" max="1" width="5.08203125" style="5" customWidth="1"/>
    <col min="2" max="2" width="55.83203125" style="5" customWidth="1"/>
    <col min="3" max="7" width="13.33203125" style="5" customWidth="1"/>
    <col min="8" max="16384" width="8.33203125" style="5"/>
  </cols>
  <sheetData>
    <row r="1" spans="1:7" ht="18.5">
      <c r="A1" s="306" t="s">
        <v>2245</v>
      </c>
      <c r="B1" s="7"/>
      <c r="C1" s="7"/>
      <c r="D1" s="7"/>
      <c r="E1" s="7"/>
      <c r="F1" s="7"/>
      <c r="G1" s="7"/>
    </row>
    <row r="2" spans="1:7">
      <c r="A2" s="7"/>
      <c r="B2" s="39"/>
      <c r="C2" s="39"/>
      <c r="D2" s="39"/>
      <c r="E2" s="39"/>
      <c r="F2" s="39"/>
      <c r="G2" s="39"/>
    </row>
    <row r="3" spans="1:7">
      <c r="A3" s="149"/>
      <c r="B3" s="39"/>
      <c r="C3" s="39"/>
      <c r="D3" s="39"/>
      <c r="E3" s="39"/>
      <c r="F3" s="39"/>
      <c r="G3" s="39"/>
    </row>
    <row r="4" spans="1:7">
      <c r="A4" s="1353"/>
      <c r="B4" s="1353"/>
      <c r="C4" s="57" t="s">
        <v>116</v>
      </c>
      <c r="D4" s="57" t="s">
        <v>117</v>
      </c>
      <c r="E4" s="57" t="s">
        <v>118</v>
      </c>
      <c r="F4" s="57" t="s">
        <v>167</v>
      </c>
      <c r="G4" s="83" t="s">
        <v>168</v>
      </c>
    </row>
    <row r="5" spans="1:7" ht="15.75" customHeight="1">
      <c r="A5" s="268"/>
      <c r="B5" s="268"/>
      <c r="C5" s="1248" t="s">
        <v>582</v>
      </c>
      <c r="D5" s="1263"/>
      <c r="E5" s="1263"/>
      <c r="F5" s="1249"/>
      <c r="G5" s="1225" t="s">
        <v>583</v>
      </c>
    </row>
    <row r="6" spans="1:7" ht="15" customHeight="1">
      <c r="A6" s="269" t="s">
        <v>2045</v>
      </c>
      <c r="B6" s="270"/>
      <c r="C6" s="25" t="s">
        <v>584</v>
      </c>
      <c r="D6" s="25" t="s">
        <v>585</v>
      </c>
      <c r="E6" s="25" t="s">
        <v>586</v>
      </c>
      <c r="F6" s="25" t="s">
        <v>587</v>
      </c>
      <c r="G6" s="1225"/>
    </row>
    <row r="7" spans="1:7">
      <c r="A7" s="493" t="s">
        <v>588</v>
      </c>
      <c r="B7" s="493"/>
      <c r="C7" s="496"/>
      <c r="D7" s="656"/>
      <c r="E7" s="496"/>
      <c r="F7" s="496"/>
      <c r="G7" s="496"/>
    </row>
    <row r="8" spans="1:7">
      <c r="A8" s="409">
        <v>1</v>
      </c>
      <c r="B8" s="373" t="s">
        <v>589</v>
      </c>
      <c r="C8" s="610">
        <v>14832.18778101</v>
      </c>
      <c r="D8" s="659"/>
      <c r="E8" s="659"/>
      <c r="F8" s="610">
        <v>1364.42490387</v>
      </c>
      <c r="G8" s="610">
        <v>16196.61268488</v>
      </c>
    </row>
    <row r="9" spans="1:7">
      <c r="A9" s="625">
        <v>2</v>
      </c>
      <c r="B9" s="621" t="s">
        <v>2</v>
      </c>
      <c r="C9" s="861">
        <v>14832.18778101</v>
      </c>
      <c r="D9" s="608"/>
      <c r="E9" s="608"/>
      <c r="F9" s="609">
        <v>1364.42490387</v>
      </c>
      <c r="G9" s="609">
        <v>16196.61268488</v>
      </c>
    </row>
    <row r="10" spans="1:7" hidden="1">
      <c r="A10" s="625">
        <v>3</v>
      </c>
      <c r="B10" s="621" t="s">
        <v>590</v>
      </c>
      <c r="C10" s="455"/>
      <c r="D10" s="639"/>
      <c r="E10" s="639"/>
      <c r="F10" s="605"/>
      <c r="G10" s="605"/>
    </row>
    <row r="11" spans="1:7">
      <c r="A11" s="440">
        <v>4</v>
      </c>
      <c r="B11" s="373" t="s">
        <v>591</v>
      </c>
      <c r="C11" s="458"/>
      <c r="D11" s="610">
        <v>53865.07784251</v>
      </c>
      <c r="E11" s="610">
        <v>219.93326268000001</v>
      </c>
      <c r="F11" s="610">
        <v>23.169851210000001</v>
      </c>
      <c r="G11" s="610">
        <v>50583.183078800001</v>
      </c>
    </row>
    <row r="12" spans="1:7">
      <c r="A12" s="625">
        <v>5</v>
      </c>
      <c r="B12" s="621" t="s">
        <v>542</v>
      </c>
      <c r="C12" s="455"/>
      <c r="D12" s="609">
        <v>37534.846710209997</v>
      </c>
      <c r="E12" s="609">
        <v>135.21794822000001</v>
      </c>
      <c r="F12" s="609">
        <v>9.2254371300000013</v>
      </c>
      <c r="G12" s="609">
        <v>35795.786862640001</v>
      </c>
    </row>
    <row r="13" spans="1:7">
      <c r="A13" s="625">
        <v>6</v>
      </c>
      <c r="B13" s="621" t="s">
        <v>543</v>
      </c>
      <c r="C13" s="455"/>
      <c r="D13" s="609">
        <v>16330.231132299999</v>
      </c>
      <c r="E13" s="609">
        <v>84.715314459999988</v>
      </c>
      <c r="F13" s="609">
        <v>13.94441408</v>
      </c>
      <c r="G13" s="609">
        <v>14787.396216159999</v>
      </c>
    </row>
    <row r="14" spans="1:7">
      <c r="A14" s="440">
        <v>7</v>
      </c>
      <c r="B14" s="373" t="s">
        <v>592</v>
      </c>
      <c r="C14" s="458"/>
      <c r="D14" s="610">
        <v>31074.553036669997</v>
      </c>
      <c r="E14" s="610">
        <v>4793.8190697999999</v>
      </c>
      <c r="F14" s="610">
        <v>25743.330596439999</v>
      </c>
      <c r="G14" s="610">
        <v>38766.679198650003</v>
      </c>
    </row>
    <row r="15" spans="1:7">
      <c r="A15" s="625">
        <v>8</v>
      </c>
      <c r="B15" s="621" t="s">
        <v>593</v>
      </c>
      <c r="C15" s="455"/>
      <c r="D15" s="609">
        <v>7931.9767486599994</v>
      </c>
      <c r="E15" s="609"/>
      <c r="F15" s="609"/>
      <c r="G15" s="609">
        <v>3965.9883743400001</v>
      </c>
    </row>
    <row r="16" spans="1:7">
      <c r="A16" s="625">
        <v>9</v>
      </c>
      <c r="B16" s="621" t="s">
        <v>594</v>
      </c>
      <c r="C16" s="455"/>
      <c r="D16" s="609">
        <v>23142.576288009997</v>
      </c>
      <c r="E16" s="609">
        <v>4793.8190697999999</v>
      </c>
      <c r="F16" s="609">
        <v>25743.330596439999</v>
      </c>
      <c r="G16" s="609">
        <v>34800.690824309997</v>
      </c>
    </row>
    <row r="17" spans="1:7" hidden="1">
      <c r="A17" s="440">
        <v>10</v>
      </c>
      <c r="B17" s="373" t="s">
        <v>595</v>
      </c>
      <c r="C17" s="458"/>
      <c r="D17" s="660"/>
      <c r="E17" s="660"/>
      <c r="F17" s="661"/>
      <c r="G17" s="661"/>
    </row>
    <row r="18" spans="1:7">
      <c r="A18" s="440">
        <v>11</v>
      </c>
      <c r="B18" s="373" t="s">
        <v>596</v>
      </c>
      <c r="C18" s="610">
        <v>846.94508846999997</v>
      </c>
      <c r="D18" s="610">
        <v>3585.3343985000001</v>
      </c>
      <c r="E18" s="610"/>
      <c r="F18" s="610"/>
      <c r="G18" s="610"/>
    </row>
    <row r="19" spans="1:7">
      <c r="A19" s="625">
        <v>12</v>
      </c>
      <c r="B19" s="621" t="s">
        <v>597</v>
      </c>
      <c r="C19" s="609">
        <v>846.94508846999997</v>
      </c>
      <c r="D19" s="455"/>
      <c r="E19" s="396"/>
      <c r="F19" s="396"/>
      <c r="G19" s="606"/>
    </row>
    <row r="20" spans="1:7" ht="25.5" customHeight="1">
      <c r="A20" s="625">
        <v>13</v>
      </c>
      <c r="B20" s="621" t="s">
        <v>598</v>
      </c>
      <c r="C20" s="455"/>
      <c r="D20" s="609">
        <v>3585.3343985000001</v>
      </c>
      <c r="E20" s="396"/>
      <c r="F20" s="606"/>
      <c r="G20" s="606"/>
    </row>
    <row r="21" spans="1:7">
      <c r="A21" s="440">
        <v>14</v>
      </c>
      <c r="B21" s="373" t="s">
        <v>599</v>
      </c>
      <c r="C21" s="603"/>
      <c r="D21" s="648"/>
      <c r="E21" s="648"/>
      <c r="F21" s="648"/>
      <c r="G21" s="610">
        <f>105546.47496232</f>
        <v>105546.47496232</v>
      </c>
    </row>
    <row r="22" spans="1:7">
      <c r="A22" s="1354" t="s">
        <v>600</v>
      </c>
      <c r="B22" s="1354"/>
      <c r="C22" s="1354"/>
      <c r="D22" s="1354"/>
      <c r="E22" s="1354"/>
      <c r="F22" s="1354"/>
      <c r="G22" s="1354"/>
    </row>
    <row r="23" spans="1:7">
      <c r="A23" s="625">
        <v>15</v>
      </c>
      <c r="B23" s="373" t="s">
        <v>539</v>
      </c>
      <c r="C23" s="662"/>
      <c r="D23" s="663"/>
      <c r="E23" s="663"/>
      <c r="F23" s="664"/>
      <c r="G23" s="610">
        <v>700.68709942999999</v>
      </c>
    </row>
    <row r="24" spans="1:7">
      <c r="A24" s="625" t="s">
        <v>601</v>
      </c>
      <c r="B24" s="373" t="s">
        <v>602</v>
      </c>
      <c r="C24" s="665"/>
      <c r="D24" s="610">
        <v>346.19493352999996</v>
      </c>
      <c r="E24" s="610">
        <v>360.11484658999996</v>
      </c>
      <c r="F24" s="610">
        <v>14883.705643499999</v>
      </c>
      <c r="G24" s="610">
        <v>13251.513110079999</v>
      </c>
    </row>
    <row r="25" spans="1:7" hidden="1">
      <c r="A25" s="625">
        <v>16</v>
      </c>
      <c r="B25" s="373" t="s">
        <v>603</v>
      </c>
      <c r="C25" s="662"/>
      <c r="D25" s="613"/>
      <c r="E25" s="613"/>
      <c r="F25" s="613"/>
      <c r="G25" s="613"/>
    </row>
    <row r="26" spans="1:7">
      <c r="A26" s="625">
        <v>17</v>
      </c>
      <c r="B26" s="373" t="s">
        <v>604</v>
      </c>
      <c r="C26" s="662"/>
      <c r="D26" s="610">
        <v>7981.80136511</v>
      </c>
      <c r="E26" s="610">
        <v>4994.6272522999998</v>
      </c>
      <c r="F26" s="610">
        <v>69938.040738390002</v>
      </c>
      <c r="G26" s="610">
        <v>60245.634726420001</v>
      </c>
    </row>
    <row r="27" spans="1:7" ht="24" hidden="1">
      <c r="A27" s="625">
        <v>18</v>
      </c>
      <c r="B27" s="621" t="s">
        <v>605</v>
      </c>
      <c r="C27" s="666"/>
      <c r="D27" s="667"/>
      <c r="E27" s="667"/>
      <c r="F27" s="668"/>
      <c r="G27" s="668"/>
    </row>
    <row r="28" spans="1:7" ht="36.65" customHeight="1">
      <c r="A28" s="625">
        <v>19</v>
      </c>
      <c r="B28" s="621" t="s">
        <v>606</v>
      </c>
      <c r="C28" s="666"/>
      <c r="D28" s="609">
        <v>464.33284916000002</v>
      </c>
      <c r="E28" s="609">
        <v>183.28987021</v>
      </c>
      <c r="F28" s="609">
        <v>1990.26070149</v>
      </c>
      <c r="G28" s="609">
        <v>2128.3389215100001</v>
      </c>
    </row>
    <row r="29" spans="1:7" ht="28" customHeight="1">
      <c r="A29" s="625">
        <v>20</v>
      </c>
      <c r="B29" s="621" t="s">
        <v>607</v>
      </c>
      <c r="C29" s="666"/>
      <c r="D29" s="609">
        <v>5608.8466929099995</v>
      </c>
      <c r="E29" s="609">
        <v>3390.5417776199997</v>
      </c>
      <c r="F29" s="609">
        <v>31710.810144269999</v>
      </c>
      <c r="G29" s="609">
        <v>55049.022762449997</v>
      </c>
    </row>
    <row r="30" spans="1:7" ht="27" customHeight="1">
      <c r="A30" s="625">
        <v>21</v>
      </c>
      <c r="B30" s="356" t="s">
        <v>608</v>
      </c>
      <c r="C30" s="666"/>
      <c r="D30" s="609">
        <v>7.6663960000000003E-2</v>
      </c>
      <c r="E30" s="609">
        <v>7.704888E-2</v>
      </c>
      <c r="F30" s="609">
        <v>0.37368903999999997</v>
      </c>
      <c r="G30" s="609">
        <v>21075.280620669997</v>
      </c>
    </row>
    <row r="31" spans="1:7">
      <c r="A31" s="625">
        <v>22</v>
      </c>
      <c r="B31" s="621" t="s">
        <v>609</v>
      </c>
      <c r="C31" s="666"/>
      <c r="D31" s="609">
        <v>1619.62338557</v>
      </c>
      <c r="E31" s="609">
        <v>1329.3031714700001</v>
      </c>
      <c r="F31" s="609">
        <v>33154.832361400004</v>
      </c>
      <c r="G31" s="609"/>
    </row>
    <row r="32" spans="1:7" ht="27" customHeight="1">
      <c r="A32" s="625">
        <v>23</v>
      </c>
      <c r="B32" s="356" t="s">
        <v>608</v>
      </c>
      <c r="C32" s="666"/>
      <c r="D32" s="609">
        <v>1522.70016635</v>
      </c>
      <c r="E32" s="609">
        <v>1231.65663464</v>
      </c>
      <c r="F32" s="609">
        <v>30304.280716740002</v>
      </c>
      <c r="G32" s="609"/>
    </row>
    <row r="33" spans="1:7" ht="37.5" customHeight="1">
      <c r="A33" s="625">
        <v>24</v>
      </c>
      <c r="B33" s="621" t="s">
        <v>610</v>
      </c>
      <c r="C33" s="666"/>
      <c r="D33" s="609">
        <v>288.99843748000001</v>
      </c>
      <c r="E33" s="609">
        <v>91.492433000000005</v>
      </c>
      <c r="F33" s="609">
        <v>3082.1375312199998</v>
      </c>
      <c r="G33" s="609">
        <v>3068.2730424599999</v>
      </c>
    </row>
    <row r="34" spans="1:7">
      <c r="A34" s="440">
        <v>25</v>
      </c>
      <c r="B34" s="373" t="s">
        <v>611</v>
      </c>
      <c r="C34" s="662"/>
      <c r="D34" s="663"/>
      <c r="E34" s="663"/>
      <c r="F34" s="664"/>
      <c r="G34" s="664"/>
    </row>
    <row r="35" spans="1:7">
      <c r="A35" s="440">
        <v>26</v>
      </c>
      <c r="B35" s="373" t="s">
        <v>612</v>
      </c>
      <c r="C35" s="669"/>
      <c r="D35" s="610">
        <v>4278.41738644</v>
      </c>
      <c r="E35" s="610">
        <v>375.35866786000003</v>
      </c>
      <c r="F35" s="610">
        <v>4211.7564176300002</v>
      </c>
      <c r="G35" s="610">
        <v>5372.7068745600009</v>
      </c>
    </row>
    <row r="36" spans="1:7" hidden="1">
      <c r="A36" s="625">
        <v>27</v>
      </c>
      <c r="B36" s="621" t="s">
        <v>613</v>
      </c>
      <c r="C36" s="666"/>
      <c r="D36" s="667"/>
      <c r="E36" s="667"/>
      <c r="F36" s="668"/>
      <c r="G36" s="668"/>
    </row>
    <row r="37" spans="1:7" ht="25" customHeight="1">
      <c r="A37" s="625">
        <v>28</v>
      </c>
      <c r="B37" s="621" t="s">
        <v>614</v>
      </c>
      <c r="C37" s="666"/>
      <c r="D37" s="611"/>
      <c r="E37" s="611"/>
      <c r="F37" s="609">
        <v>352.05609511</v>
      </c>
      <c r="G37" s="609">
        <v>299.24768083999999</v>
      </c>
    </row>
    <row r="38" spans="1:7" ht="13" hidden="1" customHeight="1">
      <c r="A38" s="625">
        <v>29</v>
      </c>
      <c r="B38" s="621" t="s">
        <v>615</v>
      </c>
      <c r="C38" s="666"/>
      <c r="D38" s="611"/>
      <c r="E38" s="611"/>
      <c r="F38" s="611"/>
      <c r="G38" s="611"/>
    </row>
    <row r="39" spans="1:7">
      <c r="A39" s="625">
        <v>30</v>
      </c>
      <c r="B39" s="621" t="s">
        <v>616</v>
      </c>
      <c r="C39" s="666"/>
      <c r="D39" s="609">
        <v>1321.1823546800001</v>
      </c>
      <c r="E39" s="609"/>
      <c r="F39" s="609"/>
      <c r="G39" s="609">
        <v>66.059117729999997</v>
      </c>
    </row>
    <row r="40" spans="1:7">
      <c r="A40" s="625">
        <v>31</v>
      </c>
      <c r="B40" s="621" t="s">
        <v>617</v>
      </c>
      <c r="C40" s="666"/>
      <c r="D40" s="609">
        <v>2957.2350317600003</v>
      </c>
      <c r="E40" s="609">
        <v>375.35866786000003</v>
      </c>
      <c r="F40" s="609">
        <v>3859.7003225200001</v>
      </c>
      <c r="G40" s="609">
        <v>5007.40007599</v>
      </c>
    </row>
    <row r="41" spans="1:7">
      <c r="A41" s="440">
        <v>32</v>
      </c>
      <c r="B41" s="373" t="s">
        <v>618</v>
      </c>
      <c r="C41" s="662"/>
      <c r="D41" s="610">
        <v>5842.0133595699999</v>
      </c>
      <c r="E41" s="610">
        <v>2408.2571292500002</v>
      </c>
      <c r="F41" s="610">
        <v>18882.994354900002</v>
      </c>
      <c r="G41" s="610">
        <v>1914.2856005000001</v>
      </c>
    </row>
    <row r="42" spans="1:7">
      <c r="A42" s="440">
        <v>33</v>
      </c>
      <c r="B42" s="373" t="s">
        <v>619</v>
      </c>
      <c r="C42" s="670"/>
      <c r="D42" s="671"/>
      <c r="E42" s="671"/>
      <c r="F42" s="672"/>
      <c r="G42" s="610">
        <v>81484.827410990009</v>
      </c>
    </row>
    <row r="43" spans="1:7" s="97" customFormat="1">
      <c r="A43" s="477">
        <v>34</v>
      </c>
      <c r="B43" s="623" t="s">
        <v>620</v>
      </c>
      <c r="C43" s="657"/>
      <c r="D43" s="658"/>
      <c r="E43" s="658"/>
      <c r="F43" s="658"/>
      <c r="G43" s="673">
        <v>1.2952999999999999</v>
      </c>
    </row>
    <row r="44" spans="1:7">
      <c r="A44" s="39"/>
      <c r="B44" s="39"/>
      <c r="C44" s="39"/>
      <c r="D44" s="39"/>
      <c r="E44" s="39"/>
      <c r="F44" s="39"/>
      <c r="G44" s="39"/>
    </row>
  </sheetData>
  <mergeCells count="4">
    <mergeCell ref="A4:B4"/>
    <mergeCell ref="C5:F5"/>
    <mergeCell ref="G5:G6"/>
    <mergeCell ref="A22:G22"/>
  </mergeCells>
  <pageMargins left="0.70866141732283472" right="0.70866141732283472" top="0.74803149606299213" bottom="0.74803149606299213" header="0.31496062992125984" footer="0.31496062992125984"/>
  <pageSetup paperSize="9" scale="61"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BD75-CF21-4A8C-82A3-4436069954AF}">
  <sheetPr codeName="Sheet72">
    <pageSetUpPr fitToPage="1"/>
  </sheetPr>
  <dimension ref="A1:C29"/>
  <sheetViews>
    <sheetView showGridLines="0" zoomScaleNormal="100" workbookViewId="0">
      <selection activeCell="D1" sqref="D1"/>
    </sheetView>
  </sheetViews>
  <sheetFormatPr defaultColWidth="8.33203125" defaultRowHeight="14.5"/>
  <cols>
    <col min="1" max="1" width="8.33203125" style="221"/>
    <col min="2" max="2" width="32.25" style="1057" customWidth="1"/>
    <col min="3" max="3" width="86.33203125" style="221" customWidth="1"/>
    <col min="4" max="16384" width="8.33203125" style="221"/>
  </cols>
  <sheetData>
    <row r="1" spans="1:3" ht="18.5">
      <c r="A1" s="306" t="s">
        <v>2248</v>
      </c>
      <c r="B1" s="1058"/>
      <c r="C1" s="113"/>
    </row>
    <row r="2" spans="1:3" ht="18.5">
      <c r="A2" s="618"/>
      <c r="B2" s="1058"/>
      <c r="C2" s="113"/>
    </row>
    <row r="3" spans="1:3">
      <c r="A3" s="301"/>
      <c r="B3" s="1060"/>
      <c r="C3" s="296"/>
    </row>
    <row r="4" spans="1:3">
      <c r="A4" s="473" t="s">
        <v>1895</v>
      </c>
      <c r="B4" s="1060"/>
      <c r="C4" s="296"/>
    </row>
    <row r="5" spans="1:3">
      <c r="A5" s="878" t="s">
        <v>2631</v>
      </c>
      <c r="B5" s="767"/>
      <c r="C5" s="478" t="s">
        <v>1989</v>
      </c>
    </row>
    <row r="6" spans="1:3" ht="251" customHeight="1">
      <c r="A6" s="1148" t="s">
        <v>1465</v>
      </c>
      <c r="B6" s="1147" t="s">
        <v>1896</v>
      </c>
      <c r="C6" s="1169" t="s">
        <v>2685</v>
      </c>
    </row>
    <row r="7" spans="1:3" ht="247.5" customHeight="1">
      <c r="A7" s="1242" t="s">
        <v>1467</v>
      </c>
      <c r="B7" s="1240" t="s">
        <v>1897</v>
      </c>
      <c r="C7" s="1229" t="s">
        <v>2817</v>
      </c>
    </row>
    <row r="8" spans="1:3" ht="170" customHeight="1">
      <c r="A8" s="1243"/>
      <c r="B8" s="1241"/>
      <c r="C8" s="1230"/>
    </row>
    <row r="9" spans="1:3" ht="355" customHeight="1">
      <c r="A9" s="1152"/>
      <c r="B9" s="1189"/>
      <c r="C9" s="1051" t="s">
        <v>2759</v>
      </c>
    </row>
    <row r="10" spans="1:3" ht="223" customHeight="1">
      <c r="A10" s="1159" t="s">
        <v>1498</v>
      </c>
      <c r="B10" s="1147" t="s">
        <v>1898</v>
      </c>
      <c r="C10" s="467" t="s">
        <v>2797</v>
      </c>
    </row>
    <row r="11" spans="1:3" ht="318.5" customHeight="1">
      <c r="A11" s="1148" t="s">
        <v>1522</v>
      </c>
      <c r="B11" s="1147" t="s">
        <v>1899</v>
      </c>
      <c r="C11" s="467" t="s">
        <v>2798</v>
      </c>
    </row>
    <row r="12" spans="1:3" ht="352.5" customHeight="1">
      <c r="A12" s="1361" t="s">
        <v>1524</v>
      </c>
      <c r="B12" s="1359" t="s">
        <v>1900</v>
      </c>
      <c r="C12" s="1126" t="s">
        <v>2799</v>
      </c>
    </row>
    <row r="13" spans="1:3" ht="352" customHeight="1">
      <c r="A13" s="1362"/>
      <c r="B13" s="1360"/>
      <c r="C13" s="1075" t="s">
        <v>2800</v>
      </c>
    </row>
    <row r="14" spans="1:3" ht="213.5" customHeight="1">
      <c r="A14" s="1362"/>
      <c r="B14" s="1360"/>
      <c r="C14" s="1075" t="s">
        <v>2801</v>
      </c>
    </row>
    <row r="15" spans="1:3" ht="220.5" customHeight="1">
      <c r="A15" s="1162"/>
      <c r="B15" s="1187"/>
      <c r="C15" s="1075" t="s">
        <v>2803</v>
      </c>
    </row>
    <row r="16" spans="1:3" ht="271.5" customHeight="1">
      <c r="A16" s="1157"/>
      <c r="B16" s="1188"/>
      <c r="C16" s="1127" t="s">
        <v>2802</v>
      </c>
    </row>
    <row r="17" spans="1:3" ht="130" customHeight="1">
      <c r="A17" s="1152" t="s">
        <v>1526</v>
      </c>
      <c r="B17" s="1150" t="s">
        <v>1901</v>
      </c>
      <c r="C17" s="1107" t="s">
        <v>2633</v>
      </c>
    </row>
    <row r="18" spans="1:3" ht="108" customHeight="1">
      <c r="A18" s="1148" t="s">
        <v>1547</v>
      </c>
      <c r="B18" s="1147" t="s">
        <v>1902</v>
      </c>
      <c r="C18" s="467" t="s">
        <v>2634</v>
      </c>
    </row>
    <row r="19" spans="1:3" ht="90" customHeight="1">
      <c r="A19" s="1151" t="s">
        <v>1549</v>
      </c>
      <c r="B19" s="1149" t="s">
        <v>1903</v>
      </c>
      <c r="C19" s="1105" t="s">
        <v>2632</v>
      </c>
    </row>
    <row r="20" spans="1:3" ht="162.5" customHeight="1">
      <c r="A20" s="1355" t="s">
        <v>1470</v>
      </c>
      <c r="B20" s="1149" t="s">
        <v>1904</v>
      </c>
      <c r="C20" s="1356" t="s">
        <v>2609</v>
      </c>
    </row>
    <row r="21" spans="1:3" ht="43.5" customHeight="1">
      <c r="A21" s="1355"/>
      <c r="B21" s="1189" t="s">
        <v>2813</v>
      </c>
      <c r="C21" s="1357"/>
    </row>
    <row r="22" spans="1:3" ht="72.5" customHeight="1">
      <c r="A22" s="1355"/>
      <c r="B22" s="1189" t="s">
        <v>2814</v>
      </c>
      <c r="C22" s="1357"/>
    </row>
    <row r="23" spans="1:3" ht="60">
      <c r="A23" s="1355"/>
      <c r="B23" s="1189" t="s">
        <v>2815</v>
      </c>
      <c r="C23" s="1357"/>
    </row>
    <row r="24" spans="1:3" ht="36">
      <c r="A24" s="1355"/>
      <c r="B24" s="1150" t="s">
        <v>2816</v>
      </c>
      <c r="C24" s="1358"/>
    </row>
    <row r="25" spans="1:3">
      <c r="A25" s="473"/>
      <c r="B25" s="1060"/>
      <c r="C25" s="296"/>
    </row>
    <row r="26" spans="1:3">
      <c r="A26" s="475"/>
    </row>
    <row r="27" spans="1:3">
      <c r="A27" s="475"/>
    </row>
    <row r="28" spans="1:3">
      <c r="A28" s="474"/>
    </row>
    <row r="29" spans="1:3">
      <c r="A29" s="474"/>
    </row>
  </sheetData>
  <mergeCells count="7">
    <mergeCell ref="A20:A24"/>
    <mergeCell ref="C20:C24"/>
    <mergeCell ref="C7:C8"/>
    <mergeCell ref="B7:B8"/>
    <mergeCell ref="A7:A8"/>
    <mergeCell ref="B12:B14"/>
    <mergeCell ref="A12:A14"/>
  </mergeCells>
  <pageMargins left="0.70866141732283472" right="0.70866141732283472" top="0.74803149606299213" bottom="0.74803149606299213" header="0.31496062992125984" footer="0.31496062992125984"/>
  <pageSetup paperSize="9" scale="93" fitToHeight="0" orientation="landscape" r:id="rId1"/>
  <rowBreaks count="2" manualBreakCount="2">
    <brk id="16" max="2" man="1"/>
    <brk id="19"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codeName="Sheet7">
    <pageSetUpPr fitToPage="1"/>
  </sheetPr>
  <dimension ref="A1:F42"/>
  <sheetViews>
    <sheetView showGridLines="0" zoomScaleNormal="100" workbookViewId="0">
      <selection activeCell="E4" sqref="E4"/>
    </sheetView>
  </sheetViews>
  <sheetFormatPr defaultColWidth="8.58203125" defaultRowHeight="14.5"/>
  <cols>
    <col min="1" max="1" width="3.58203125" style="5" customWidth="1"/>
    <col min="2" max="2" width="62" style="5" customWidth="1"/>
    <col min="3" max="3" width="10.58203125" style="5" customWidth="1"/>
    <col min="4" max="4" width="10.33203125" style="5" customWidth="1"/>
    <col min="5" max="16384" width="8.58203125" style="5"/>
  </cols>
  <sheetData>
    <row r="1" spans="1:6" ht="18.5">
      <c r="A1" s="306" t="s">
        <v>156</v>
      </c>
      <c r="B1" s="56"/>
      <c r="C1" s="56"/>
      <c r="D1" s="56"/>
      <c r="E1" s="62"/>
      <c r="F1" s="62"/>
    </row>
    <row r="2" spans="1:6" ht="18.5">
      <c r="A2" s="3"/>
      <c r="B2" s="56"/>
      <c r="C2" s="56"/>
      <c r="D2" s="56"/>
      <c r="E2" s="62"/>
      <c r="F2" s="62"/>
    </row>
    <row r="3" spans="1:6">
      <c r="A3" s="63"/>
      <c r="B3" s="63"/>
      <c r="C3" s="63"/>
      <c r="D3" s="63"/>
      <c r="E3" s="1218"/>
      <c r="F3" s="1218"/>
    </row>
    <row r="4" spans="1:6">
      <c r="A4" s="64" t="s">
        <v>157</v>
      </c>
      <c r="B4" s="65"/>
      <c r="C4" s="66" t="s">
        <v>2003</v>
      </c>
      <c r="D4" s="66" t="s">
        <v>94</v>
      </c>
    </row>
    <row r="5" spans="1:6">
      <c r="A5" s="421" t="s">
        <v>158</v>
      </c>
      <c r="B5" s="435"/>
      <c r="C5" s="436">
        <v>19.195969999999999</v>
      </c>
      <c r="D5" s="436">
        <v>17.38</v>
      </c>
    </row>
    <row r="6" spans="1:6">
      <c r="A6" s="421" t="s">
        <v>159</v>
      </c>
      <c r="B6" s="435"/>
      <c r="C6" s="436">
        <v>19.195969999999999</v>
      </c>
      <c r="D6" s="436">
        <v>17.38</v>
      </c>
    </row>
    <row r="7" spans="1:6">
      <c r="A7" s="421" t="s">
        <v>160</v>
      </c>
      <c r="B7" s="435"/>
      <c r="C7" s="436">
        <v>21.214700000000001</v>
      </c>
      <c r="D7" s="436">
        <v>19.309999999999999</v>
      </c>
    </row>
    <row r="8" spans="1:6">
      <c r="A8" s="52"/>
      <c r="B8" s="34"/>
      <c r="C8" s="324"/>
      <c r="D8" s="67"/>
    </row>
    <row r="9" spans="1:6">
      <c r="A9" s="64" t="s">
        <v>161</v>
      </c>
      <c r="B9" s="68"/>
      <c r="C9" s="66" t="s">
        <v>2003</v>
      </c>
      <c r="D9" s="66" t="s">
        <v>94</v>
      </c>
    </row>
    <row r="10" spans="1:6">
      <c r="A10" s="421" t="s">
        <v>158</v>
      </c>
      <c r="B10" s="435"/>
      <c r="C10" s="436">
        <v>19.195969999999999</v>
      </c>
      <c r="D10" s="436">
        <v>17.378</v>
      </c>
    </row>
    <row r="11" spans="1:6">
      <c r="A11" s="421" t="s">
        <v>159</v>
      </c>
      <c r="B11" s="435"/>
      <c r="C11" s="436">
        <v>19.195969999999999</v>
      </c>
      <c r="D11" s="436">
        <v>17.38</v>
      </c>
    </row>
    <row r="12" spans="1:6">
      <c r="A12" s="421" t="s">
        <v>160</v>
      </c>
      <c r="B12" s="435"/>
      <c r="C12" s="436">
        <v>21.137799999999999</v>
      </c>
      <c r="D12" s="436">
        <v>19.190000000000001</v>
      </c>
    </row>
    <row r="13" spans="1:6">
      <c r="A13" s="52"/>
      <c r="B13" s="34"/>
      <c r="C13" s="34"/>
      <c r="D13" s="34"/>
    </row>
    <row r="14" spans="1:6" ht="31" customHeight="1">
      <c r="A14" s="1217" t="s">
        <v>2207</v>
      </c>
      <c r="B14" s="1217"/>
      <c r="C14" s="1217"/>
      <c r="D14" s="1217"/>
    </row>
    <row r="15" spans="1:6">
      <c r="A15" s="69"/>
      <c r="B15" s="69"/>
      <c r="C15" s="69"/>
      <c r="D15" s="69"/>
      <c r="E15" s="70"/>
      <c r="F15" s="70"/>
    </row>
    <row r="16" spans="1:6">
      <c r="A16" s="64" t="s">
        <v>162</v>
      </c>
      <c r="B16" s="71"/>
      <c r="C16" s="66" t="str">
        <f>+C4</f>
        <v>31 Dec 2023</v>
      </c>
      <c r="D16" s="66" t="str">
        <f>D9</f>
        <v>31 Dec 2022</v>
      </c>
      <c r="E16" s="47"/>
    </row>
    <row r="17" spans="1:4">
      <c r="A17" s="421" t="s">
        <v>163</v>
      </c>
      <c r="B17" s="435"/>
      <c r="C17" s="388">
        <f>'Table 1.1'!B32</f>
        <v>15595.06463970261</v>
      </c>
      <c r="D17" s="388">
        <v>13967.878034027701</v>
      </c>
    </row>
    <row r="18" spans="1:4">
      <c r="A18" s="421" t="s">
        <v>164</v>
      </c>
      <c r="B18" s="435"/>
      <c r="C18" s="423">
        <v>10557.6847110422</v>
      </c>
      <c r="D18" s="423">
        <v>9979.1720409627706</v>
      </c>
    </row>
    <row r="19" spans="1:4">
      <c r="A19" s="421" t="s">
        <v>165</v>
      </c>
      <c r="B19" s="437"/>
      <c r="C19" s="423">
        <f>C17-C18</f>
        <v>5037.3799286604099</v>
      </c>
      <c r="D19" s="423">
        <v>3988.7059930649102</v>
      </c>
    </row>
    <row r="20" spans="1:4">
      <c r="A20" s="34"/>
      <c r="B20" s="35"/>
      <c r="C20" s="35"/>
      <c r="D20" s="36"/>
    </row>
    <row r="21" spans="1:4" ht="157.5" customHeight="1">
      <c r="A21" s="1217" t="s">
        <v>2681</v>
      </c>
      <c r="B21" s="1217"/>
      <c r="C21" s="1217"/>
      <c r="D21" s="1217"/>
    </row>
    <row r="22" spans="1:4" ht="59.5" customHeight="1">
      <c r="A22" s="195"/>
      <c r="B22" s="195"/>
      <c r="C22" s="195"/>
      <c r="D22" s="195"/>
    </row>
    <row r="23" spans="1:4">
      <c r="A23" s="72"/>
      <c r="B23" s="72"/>
      <c r="C23" s="72"/>
      <c r="D23" s="72"/>
    </row>
    <row r="24" spans="1:4">
      <c r="A24" s="72"/>
      <c r="B24" s="72"/>
      <c r="C24" s="72"/>
      <c r="D24" s="72"/>
    </row>
    <row r="25" spans="1:4">
      <c r="A25" s="72"/>
      <c r="B25" s="72"/>
      <c r="C25" s="72"/>
      <c r="D25" s="72"/>
    </row>
    <row r="26" spans="1:4">
      <c r="A26" s="72"/>
      <c r="B26" s="72"/>
      <c r="C26" s="72"/>
      <c r="D26" s="72"/>
    </row>
    <row r="27" spans="1:4">
      <c r="A27" s="72"/>
      <c r="B27" s="72"/>
      <c r="C27" s="72"/>
      <c r="D27" s="72"/>
    </row>
    <row r="28" spans="1:4">
      <c r="A28" s="72"/>
      <c r="B28" s="72"/>
      <c r="C28" s="72"/>
      <c r="D28" s="72"/>
    </row>
    <row r="29" spans="1:4">
      <c r="A29" s="72"/>
      <c r="B29" s="72"/>
      <c r="C29" s="72"/>
      <c r="D29" s="72"/>
    </row>
    <row r="30" spans="1:4">
      <c r="A30" s="72"/>
      <c r="B30" s="72"/>
      <c r="C30" s="72"/>
      <c r="D30" s="72"/>
    </row>
    <row r="31" spans="1:4">
      <c r="A31" s="72"/>
      <c r="B31" s="72"/>
      <c r="C31" s="72"/>
      <c r="D31" s="72"/>
    </row>
    <row r="32" spans="1:4">
      <c r="A32" s="72"/>
      <c r="B32" s="72"/>
      <c r="C32" s="72"/>
      <c r="D32" s="72"/>
    </row>
    <row r="33" spans="1:4">
      <c r="A33" s="72"/>
      <c r="B33" s="72"/>
      <c r="C33" s="72"/>
      <c r="D33" s="72"/>
    </row>
    <row r="34" spans="1:4">
      <c r="A34" s="72"/>
      <c r="B34" s="72"/>
      <c r="C34" s="72"/>
      <c r="D34" s="72"/>
    </row>
    <row r="35" spans="1:4">
      <c r="A35" s="72"/>
      <c r="B35" s="72"/>
      <c r="C35" s="72"/>
      <c r="D35" s="72"/>
    </row>
    <row r="36" spans="1:4">
      <c r="A36" s="72"/>
      <c r="B36" s="72"/>
      <c r="C36" s="72"/>
      <c r="D36" s="72"/>
    </row>
    <row r="37" spans="1:4">
      <c r="A37" s="7"/>
      <c r="B37" s="7"/>
      <c r="C37" s="7"/>
      <c r="D37" s="7"/>
    </row>
    <row r="38" spans="1:4">
      <c r="A38" s="7"/>
      <c r="B38" s="7"/>
      <c r="C38" s="7"/>
      <c r="D38" s="7"/>
    </row>
    <row r="39" spans="1:4">
      <c r="A39" s="7"/>
      <c r="B39" s="7"/>
      <c r="C39" s="7"/>
      <c r="D39" s="7"/>
    </row>
    <row r="40" spans="1:4">
      <c r="A40" s="7"/>
      <c r="B40" s="7"/>
      <c r="C40" s="7"/>
      <c r="D40" s="7"/>
    </row>
    <row r="41" spans="1:4">
      <c r="A41" s="7"/>
      <c r="B41" s="7"/>
      <c r="C41" s="7"/>
      <c r="D41" s="7"/>
    </row>
    <row r="42" spans="1:4">
      <c r="A42" s="298"/>
      <c r="B42" s="298"/>
      <c r="C42" s="298"/>
      <c r="D42" s="298"/>
    </row>
  </sheetData>
  <mergeCells count="3">
    <mergeCell ref="A21:D21"/>
    <mergeCell ref="A14:D14"/>
    <mergeCell ref="E3:F3"/>
  </mergeCells>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6D1C-3A4F-4258-B8D1-AF055CC36313}">
  <sheetPr>
    <tabColor theme="4"/>
    <pageSetUpPr fitToPage="1"/>
  </sheetPr>
  <dimension ref="A1:G6"/>
  <sheetViews>
    <sheetView showGridLines="0" zoomScaleNormal="100" workbookViewId="0">
      <selection activeCell="C1" sqref="C1"/>
    </sheetView>
  </sheetViews>
  <sheetFormatPr defaultColWidth="8.58203125" defaultRowHeight="14.5"/>
  <cols>
    <col min="1" max="1" width="8.58203125" style="5"/>
    <col min="2" max="2" width="107" style="5" customWidth="1"/>
    <col min="3" max="3" width="14.75" style="27" customWidth="1"/>
    <col min="4" max="16384" width="8.58203125" style="5"/>
  </cols>
  <sheetData>
    <row r="1" spans="1:7" ht="21">
      <c r="A1" s="303">
        <v>7</v>
      </c>
      <c r="B1" s="303" t="s">
        <v>2150</v>
      </c>
    </row>
    <row r="2" spans="1:7" ht="17.25" customHeight="1">
      <c r="A2" s="38"/>
      <c r="B2" s="39"/>
      <c r="C2" s="194"/>
      <c r="D2" s="27"/>
      <c r="E2" s="27"/>
      <c r="F2" s="45"/>
      <c r="G2" s="33"/>
    </row>
    <row r="3" spans="1:7" ht="17.25" customHeight="1">
      <c r="A3" s="191" t="s">
        <v>2175</v>
      </c>
      <c r="B3" s="193" t="s">
        <v>60</v>
      </c>
      <c r="C3" s="194"/>
      <c r="D3" s="194"/>
      <c r="E3" s="194"/>
      <c r="F3" s="194"/>
      <c r="G3" s="33"/>
    </row>
    <row r="4" spans="1:7" ht="17.25" customHeight="1">
      <c r="A4" s="191" t="s">
        <v>2176</v>
      </c>
      <c r="B4" s="193" t="s">
        <v>62</v>
      </c>
      <c r="C4" s="194"/>
      <c r="D4" s="194"/>
      <c r="E4" s="194"/>
      <c r="F4" s="194"/>
      <c r="G4" s="33"/>
    </row>
    <row r="5" spans="1:7" ht="17.25" customHeight="1">
      <c r="A5" s="191" t="s">
        <v>2177</v>
      </c>
      <c r="B5" s="193" t="s">
        <v>2033</v>
      </c>
      <c r="C5" s="194"/>
      <c r="D5" s="194"/>
      <c r="E5" s="194"/>
      <c r="F5" s="194"/>
      <c r="G5" s="33"/>
    </row>
    <row r="6" spans="1:7" ht="17.25" customHeight="1">
      <c r="A6" s="191"/>
      <c r="B6" s="193"/>
      <c r="C6" s="194"/>
      <c r="D6" s="27"/>
      <c r="E6" s="27"/>
      <c r="F6" s="45"/>
      <c r="G6" s="33"/>
    </row>
  </sheetData>
  <hyperlinks>
    <hyperlink ref="B3" location="'Table 7.1'!A1" display="Securitisation exposures in the non-trading book (EU SEC1)" xr:uid="{0FD5A70C-1881-425B-B8AF-8BAAC1239C53}"/>
    <hyperlink ref="B4" location="'Table 7.2'!A1" display="Securitisation exposures in the non-trading book and associated regulatory capital requirements - institution acting as investor (EU SEC4)" xr:uid="{8D0F0FAA-D9F6-4AD8-AD90-D10F06E16AF4}"/>
    <hyperlink ref="B5" location="'Table 7.3'!A1" display="Qualitative disclosure requirements related to securitisation exposures (EU SECA)" xr:uid="{16D2F41A-884B-4B4E-950E-FE7C39B085D0}"/>
  </hyperlinks>
  <pageMargins left="0.7" right="0.7" top="0.75" bottom="0.75" header="0.3" footer="0.3"/>
  <pageSetup paperSize="9"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B4E6-AB78-4726-92D8-429A7F08D469}">
  <sheetPr codeName="Sheet40">
    <pageSetUpPr fitToPage="1"/>
  </sheetPr>
  <dimension ref="A1:W24"/>
  <sheetViews>
    <sheetView showGridLines="0" zoomScaleNormal="100" workbookViewId="0">
      <selection activeCell="R3" sqref="R3"/>
    </sheetView>
  </sheetViews>
  <sheetFormatPr defaultColWidth="8.33203125" defaultRowHeight="14.5"/>
  <cols>
    <col min="1" max="1" width="4.58203125" style="5" customWidth="1"/>
    <col min="2" max="2" width="19.33203125" style="5" customWidth="1"/>
    <col min="3" max="13" width="12.33203125" style="5" hidden="1" customWidth="1"/>
    <col min="14" max="17" width="12.33203125" style="5" customWidth="1"/>
    <col min="18" max="19" width="8" style="5" customWidth="1"/>
    <col min="20" max="16384" width="8.33203125" style="5"/>
  </cols>
  <sheetData>
    <row r="1" spans="1:23" ht="18.5">
      <c r="A1" s="306" t="s">
        <v>2249</v>
      </c>
      <c r="B1" s="159"/>
      <c r="C1" s="159"/>
      <c r="D1" s="159"/>
      <c r="E1" s="159"/>
      <c r="F1" s="159"/>
      <c r="G1" s="160"/>
      <c r="H1" s="160"/>
      <c r="I1" s="160"/>
      <c r="J1" s="160"/>
      <c r="K1" s="160"/>
      <c r="L1" s="160"/>
      <c r="M1" s="160"/>
      <c r="N1" s="160"/>
      <c r="O1" s="160"/>
      <c r="P1" s="160"/>
      <c r="Q1" s="7"/>
    </row>
    <row r="2" spans="1:23">
      <c r="A2" s="7"/>
      <c r="B2" s="7"/>
      <c r="C2" s="7"/>
      <c r="D2" s="7"/>
      <c r="E2" s="7"/>
      <c r="F2" s="7"/>
      <c r="G2" s="7"/>
      <c r="H2" s="7"/>
      <c r="I2" s="7"/>
      <c r="J2" s="7"/>
      <c r="K2" s="7"/>
      <c r="L2" s="7"/>
      <c r="M2" s="7"/>
      <c r="N2" s="7"/>
      <c r="O2" s="7"/>
      <c r="P2" s="7"/>
      <c r="Q2" s="7"/>
    </row>
    <row r="3" spans="1:23">
      <c r="A3" s="4"/>
      <c r="B3" s="4"/>
      <c r="C3" s="4"/>
      <c r="D3" s="4"/>
      <c r="E3" s="4"/>
      <c r="F3" s="4"/>
      <c r="G3" s="4"/>
      <c r="H3" s="4"/>
      <c r="I3" s="4"/>
      <c r="J3" s="4"/>
      <c r="K3" s="4"/>
      <c r="L3" s="4"/>
      <c r="M3" s="4"/>
      <c r="N3" s="4"/>
      <c r="O3" s="4"/>
      <c r="P3" s="4"/>
      <c r="Q3" s="4"/>
    </row>
    <row r="4" spans="1:23">
      <c r="A4" s="14"/>
      <c r="B4" s="161"/>
      <c r="C4" s="86" t="s">
        <v>116</v>
      </c>
      <c r="D4" s="86" t="s">
        <v>117</v>
      </c>
      <c r="E4" s="86" t="s">
        <v>118</v>
      </c>
      <c r="F4" s="86" t="s">
        <v>167</v>
      </c>
      <c r="G4" s="86" t="s">
        <v>168</v>
      </c>
      <c r="H4" s="86" t="s">
        <v>245</v>
      </c>
      <c r="I4" s="86" t="s">
        <v>246</v>
      </c>
      <c r="J4" s="86" t="s">
        <v>247</v>
      </c>
      <c r="K4" s="86" t="s">
        <v>248</v>
      </c>
      <c r="L4" s="86" t="s">
        <v>249</v>
      </c>
      <c r="M4" s="86" t="s">
        <v>250</v>
      </c>
      <c r="N4" s="86" t="s">
        <v>251</v>
      </c>
      <c r="O4" s="86" t="s">
        <v>252</v>
      </c>
      <c r="P4" s="86" t="s">
        <v>261</v>
      </c>
      <c r="Q4" s="86" t="s">
        <v>262</v>
      </c>
    </row>
    <row r="5" spans="1:23">
      <c r="A5" s="14"/>
      <c r="B5" s="161"/>
      <c r="C5" s="1261" t="s">
        <v>621</v>
      </c>
      <c r="D5" s="1261"/>
      <c r="E5" s="1261"/>
      <c r="F5" s="1261"/>
      <c r="G5" s="1261"/>
      <c r="H5" s="1261"/>
      <c r="I5" s="1261"/>
      <c r="J5" s="1261" t="s">
        <v>622</v>
      </c>
      <c r="K5" s="1261"/>
      <c r="L5" s="1261"/>
      <c r="M5" s="1261"/>
      <c r="N5" s="1261" t="s">
        <v>623</v>
      </c>
      <c r="O5" s="1261"/>
      <c r="P5" s="1261"/>
      <c r="Q5" s="1261"/>
    </row>
    <row r="6" spans="1:23">
      <c r="A6" s="14"/>
      <c r="B6" s="161"/>
      <c r="C6" s="1365" t="s">
        <v>624</v>
      </c>
      <c r="D6" s="1366"/>
      <c r="E6" s="1366"/>
      <c r="F6" s="1367"/>
      <c r="G6" s="1369" t="s">
        <v>625</v>
      </c>
      <c r="H6" s="1261"/>
      <c r="I6" s="162" t="s">
        <v>626</v>
      </c>
      <c r="J6" s="1261" t="s">
        <v>624</v>
      </c>
      <c r="K6" s="1261"/>
      <c r="L6" s="1331" t="s">
        <v>625</v>
      </c>
      <c r="M6" s="1369" t="s">
        <v>626</v>
      </c>
      <c r="N6" s="1261" t="s">
        <v>624</v>
      </c>
      <c r="O6" s="1261"/>
      <c r="P6" s="1331" t="s">
        <v>625</v>
      </c>
      <c r="Q6" s="1331" t="s">
        <v>626</v>
      </c>
    </row>
    <row r="7" spans="1:23">
      <c r="A7" s="14"/>
      <c r="B7" s="161"/>
      <c r="C7" s="1368" t="s">
        <v>627</v>
      </c>
      <c r="D7" s="1367"/>
      <c r="E7" s="1368" t="s">
        <v>628</v>
      </c>
      <c r="F7" s="1367"/>
      <c r="G7" s="1363"/>
      <c r="H7" s="1258" t="s">
        <v>629</v>
      </c>
      <c r="I7" s="1363"/>
      <c r="J7" s="1331" t="s">
        <v>627</v>
      </c>
      <c r="K7" s="1331" t="s">
        <v>628</v>
      </c>
      <c r="L7" s="1363"/>
      <c r="M7" s="1370"/>
      <c r="N7" s="1331" t="s">
        <v>627</v>
      </c>
      <c r="O7" s="1331" t="s">
        <v>628</v>
      </c>
      <c r="P7" s="1363"/>
      <c r="Q7" s="1363"/>
    </row>
    <row r="8" spans="1:23" ht="35.15" customHeight="1">
      <c r="A8" s="55" t="s">
        <v>2045</v>
      </c>
      <c r="B8" s="163"/>
      <c r="C8" s="164"/>
      <c r="D8" s="87" t="s">
        <v>629</v>
      </c>
      <c r="E8" s="164"/>
      <c r="F8" s="87" t="s">
        <v>629</v>
      </c>
      <c r="G8" s="1364"/>
      <c r="H8" s="1260"/>
      <c r="I8" s="1364"/>
      <c r="J8" s="1364"/>
      <c r="K8" s="1364"/>
      <c r="L8" s="1364"/>
      <c r="M8" s="1371"/>
      <c r="N8" s="1364"/>
      <c r="O8" s="1364"/>
      <c r="P8" s="1364"/>
      <c r="Q8" s="1364"/>
    </row>
    <row r="9" spans="1:23" s="97" customFormat="1">
      <c r="A9" s="477">
        <v>1</v>
      </c>
      <c r="B9" s="366" t="s">
        <v>630</v>
      </c>
      <c r="C9" s="478"/>
      <c r="D9" s="478"/>
      <c r="E9" s="478"/>
      <c r="F9" s="478"/>
      <c r="G9" s="477"/>
      <c r="H9" s="477"/>
      <c r="I9" s="477"/>
      <c r="J9" s="477"/>
      <c r="K9" s="477"/>
      <c r="L9" s="477"/>
      <c r="M9" s="477"/>
      <c r="N9" s="687">
        <v>500.21947233999998</v>
      </c>
      <c r="O9" s="681"/>
      <c r="P9" s="682"/>
      <c r="Q9" s="687">
        <v>500.21947233999998</v>
      </c>
    </row>
    <row r="10" spans="1:23" s="97" customFormat="1">
      <c r="A10" s="440">
        <v>2</v>
      </c>
      <c r="B10" s="479" t="s">
        <v>631</v>
      </c>
      <c r="C10" s="453"/>
      <c r="D10" s="453"/>
      <c r="E10" s="453"/>
      <c r="F10" s="453"/>
      <c r="G10" s="453"/>
      <c r="H10" s="453"/>
      <c r="I10" s="453"/>
      <c r="J10" s="453"/>
      <c r="K10" s="453"/>
      <c r="L10" s="453"/>
      <c r="M10" s="453"/>
      <c r="N10" s="603">
        <v>293.88962669</v>
      </c>
      <c r="O10" s="648"/>
      <c r="P10" s="683"/>
      <c r="Q10" s="603">
        <v>293.88962669</v>
      </c>
      <c r="R10" s="5"/>
      <c r="S10" s="5"/>
      <c r="T10" s="5"/>
      <c r="U10" s="5"/>
      <c r="V10" s="5"/>
      <c r="W10" s="5"/>
    </row>
    <row r="11" spans="1:23">
      <c r="A11" s="83">
        <v>3</v>
      </c>
      <c r="B11" s="196" t="s">
        <v>632</v>
      </c>
      <c r="C11" s="196"/>
      <c r="D11" s="196"/>
      <c r="E11" s="196"/>
      <c r="F11" s="196"/>
      <c r="G11" s="196"/>
      <c r="H11" s="196"/>
      <c r="I11" s="196"/>
      <c r="J11" s="196"/>
      <c r="K11" s="196"/>
      <c r="L11" s="196"/>
      <c r="M11" s="196"/>
      <c r="N11" s="385"/>
      <c r="O11" s="639"/>
      <c r="P11" s="684"/>
      <c r="Q11" s="385"/>
    </row>
    <row r="12" spans="1:23">
      <c r="A12" s="83">
        <v>4</v>
      </c>
      <c r="B12" s="196" t="s">
        <v>633</v>
      </c>
      <c r="C12" s="196"/>
      <c r="D12" s="196"/>
      <c r="E12" s="196"/>
      <c r="F12" s="196"/>
      <c r="G12" s="196"/>
      <c r="H12" s="196"/>
      <c r="I12" s="196"/>
      <c r="J12" s="196"/>
      <c r="K12" s="196"/>
      <c r="L12" s="196"/>
      <c r="M12" s="196"/>
      <c r="N12" s="385"/>
      <c r="O12" s="684"/>
      <c r="P12" s="684"/>
      <c r="Q12" s="385"/>
    </row>
    <row r="13" spans="1:23">
      <c r="A13" s="83">
        <v>5</v>
      </c>
      <c r="B13" s="196" t="s">
        <v>634</v>
      </c>
      <c r="C13" s="196"/>
      <c r="D13" s="196"/>
      <c r="E13" s="196"/>
      <c r="F13" s="196"/>
      <c r="G13" s="196"/>
      <c r="H13" s="196"/>
      <c r="I13" s="196"/>
      <c r="J13" s="196"/>
      <c r="K13" s="196"/>
      <c r="L13" s="196"/>
      <c r="M13" s="196"/>
      <c r="N13" s="604">
        <v>293.88962669</v>
      </c>
      <c r="O13" s="639"/>
      <c r="P13" s="684"/>
      <c r="Q13" s="604">
        <v>293.88962669</v>
      </c>
    </row>
    <row r="14" spans="1:23">
      <c r="A14" s="83">
        <v>6</v>
      </c>
      <c r="B14" s="196" t="s">
        <v>635</v>
      </c>
      <c r="C14" s="196"/>
      <c r="D14" s="196"/>
      <c r="E14" s="196"/>
      <c r="F14" s="196"/>
      <c r="G14" s="196"/>
      <c r="H14" s="196"/>
      <c r="I14" s="196"/>
      <c r="J14" s="196"/>
      <c r="K14" s="196"/>
      <c r="L14" s="196"/>
      <c r="M14" s="196"/>
      <c r="N14" s="604"/>
      <c r="O14" s="684"/>
      <c r="P14" s="684"/>
      <c r="Q14" s="604"/>
    </row>
    <row r="15" spans="1:23" s="97" customFormat="1">
      <c r="A15" s="440">
        <v>7</v>
      </c>
      <c r="B15" s="479" t="s">
        <v>636</v>
      </c>
      <c r="C15" s="453"/>
      <c r="D15" s="453"/>
      <c r="E15" s="453"/>
      <c r="F15" s="453"/>
      <c r="G15" s="453"/>
      <c r="H15" s="453"/>
      <c r="I15" s="453"/>
      <c r="J15" s="453"/>
      <c r="K15" s="453"/>
      <c r="L15" s="453"/>
      <c r="M15" s="453"/>
      <c r="N15" s="686">
        <v>206.32984564999998</v>
      </c>
      <c r="O15" s="685"/>
      <c r="P15" s="685"/>
      <c r="Q15" s="686">
        <v>206.32984564999998</v>
      </c>
      <c r="R15" s="5"/>
      <c r="S15" s="5"/>
      <c r="T15" s="5"/>
      <c r="U15" s="5"/>
      <c r="V15" s="5"/>
      <c r="W15" s="5"/>
    </row>
    <row r="16" spans="1:23">
      <c r="A16" s="83">
        <v>8</v>
      </c>
      <c r="B16" s="196" t="s">
        <v>637</v>
      </c>
      <c r="C16" s="196"/>
      <c r="D16" s="196"/>
      <c r="E16" s="196"/>
      <c r="F16" s="196"/>
      <c r="G16" s="196"/>
      <c r="H16" s="196"/>
      <c r="I16" s="196"/>
      <c r="J16" s="196"/>
      <c r="K16" s="196"/>
      <c r="L16" s="196"/>
      <c r="M16" s="196"/>
      <c r="N16" s="385"/>
      <c r="O16" s="684"/>
      <c r="P16" s="684"/>
      <c r="Q16" s="385"/>
    </row>
    <row r="17" spans="1:17">
      <c r="A17" s="83">
        <v>9</v>
      </c>
      <c r="B17" s="196" t="s">
        <v>638</v>
      </c>
      <c r="C17" s="196"/>
      <c r="D17" s="196"/>
      <c r="E17" s="196"/>
      <c r="F17" s="196"/>
      <c r="G17" s="196"/>
      <c r="H17" s="196"/>
      <c r="I17" s="196"/>
      <c r="J17" s="196"/>
      <c r="K17" s="196"/>
      <c r="L17" s="196"/>
      <c r="M17" s="196"/>
      <c r="N17" s="385"/>
      <c r="O17" s="684"/>
      <c r="P17" s="684"/>
      <c r="Q17" s="385"/>
    </row>
    <row r="18" spans="1:17">
      <c r="A18" s="83">
        <v>10</v>
      </c>
      <c r="B18" s="196" t="s">
        <v>639</v>
      </c>
      <c r="C18" s="196"/>
      <c r="D18" s="196"/>
      <c r="E18" s="196"/>
      <c r="F18" s="196"/>
      <c r="G18" s="196"/>
      <c r="H18" s="196"/>
      <c r="I18" s="196"/>
      <c r="J18" s="196"/>
      <c r="K18" s="196"/>
      <c r="L18" s="196"/>
      <c r="M18" s="196"/>
      <c r="N18" s="604">
        <v>206.32984564999998</v>
      </c>
      <c r="O18" s="639"/>
      <c r="P18" s="684"/>
      <c r="Q18" s="604">
        <v>206.32984564999998</v>
      </c>
    </row>
    <row r="19" spans="1:17">
      <c r="A19" s="83">
        <v>11</v>
      </c>
      <c r="B19" s="196" t="s">
        <v>640</v>
      </c>
      <c r="C19" s="196"/>
      <c r="D19" s="196"/>
      <c r="E19" s="196"/>
      <c r="F19" s="196"/>
      <c r="G19" s="196"/>
      <c r="H19" s="196"/>
      <c r="I19" s="363"/>
      <c r="J19" s="196"/>
      <c r="K19" s="196"/>
      <c r="L19" s="196"/>
      <c r="M19" s="363"/>
      <c r="N19" s="385"/>
      <c r="O19" s="684"/>
      <c r="P19" s="684"/>
      <c r="Q19" s="684"/>
    </row>
    <row r="20" spans="1:17">
      <c r="A20" s="83">
        <v>12</v>
      </c>
      <c r="B20" s="196" t="s">
        <v>635</v>
      </c>
      <c r="C20" s="196"/>
      <c r="D20" s="196"/>
      <c r="E20" s="196"/>
      <c r="F20" s="196"/>
      <c r="G20" s="196"/>
      <c r="H20" s="196"/>
      <c r="I20" s="196"/>
      <c r="J20" s="196"/>
      <c r="K20" s="196"/>
      <c r="L20" s="196"/>
      <c r="M20" s="196"/>
      <c r="N20" s="196"/>
      <c r="O20" s="196"/>
      <c r="P20" s="196"/>
      <c r="Q20" s="481"/>
    </row>
    <row r="21" spans="1:17">
      <c r="A21" s="7"/>
      <c r="B21" s="7"/>
      <c r="C21" s="7"/>
      <c r="D21" s="7"/>
      <c r="E21" s="7"/>
      <c r="F21" s="7"/>
      <c r="G21" s="7"/>
      <c r="H21" s="7"/>
      <c r="I21" s="7"/>
      <c r="J21" s="7"/>
      <c r="K21" s="7"/>
      <c r="L21" s="7"/>
      <c r="M21" s="7"/>
      <c r="N21" s="7"/>
      <c r="O21" s="7"/>
      <c r="P21" s="7"/>
      <c r="Q21" s="7"/>
    </row>
    <row r="22" spans="1:17" ht="35.15" customHeight="1">
      <c r="A22" s="1209" t="s">
        <v>2618</v>
      </c>
      <c r="B22" s="1209"/>
      <c r="C22" s="1209"/>
      <c r="D22" s="1209"/>
      <c r="E22" s="1209"/>
      <c r="F22" s="1209"/>
      <c r="G22" s="1209"/>
      <c r="H22" s="1209"/>
      <c r="I22" s="1209"/>
      <c r="J22" s="1209"/>
      <c r="K22" s="1209"/>
      <c r="L22" s="1209"/>
      <c r="M22" s="1209"/>
      <c r="N22" s="1209"/>
      <c r="O22" s="1209"/>
      <c r="P22" s="1209"/>
      <c r="Q22" s="1209"/>
    </row>
    <row r="23" spans="1:17" ht="44" customHeight="1">
      <c r="A23" s="1209" t="s">
        <v>641</v>
      </c>
      <c r="B23" s="1209"/>
      <c r="C23" s="1209"/>
      <c r="D23" s="1209"/>
      <c r="E23" s="1209"/>
      <c r="F23" s="1209"/>
      <c r="G23" s="1209"/>
      <c r="H23" s="1209"/>
      <c r="I23" s="1209"/>
      <c r="J23" s="1209"/>
      <c r="K23" s="1209"/>
      <c r="L23" s="1209"/>
      <c r="M23" s="1209"/>
      <c r="N23" s="1209"/>
      <c r="O23" s="1209"/>
      <c r="P23" s="1209"/>
      <c r="Q23" s="1209"/>
    </row>
    <row r="24" spans="1:17">
      <c r="A24" s="298"/>
      <c r="B24" s="298"/>
      <c r="C24" s="298"/>
      <c r="D24" s="298"/>
      <c r="E24" s="298"/>
      <c r="F24" s="298"/>
      <c r="G24" s="298"/>
      <c r="H24" s="298"/>
      <c r="I24" s="298"/>
      <c r="J24" s="298"/>
      <c r="K24" s="298"/>
      <c r="L24" s="298"/>
      <c r="M24" s="298"/>
      <c r="N24" s="298"/>
      <c r="O24" s="298"/>
      <c r="P24" s="298"/>
      <c r="Q24" s="298"/>
    </row>
  </sheetData>
  <mergeCells count="22">
    <mergeCell ref="E7:F7"/>
    <mergeCell ref="L6:L8"/>
    <mergeCell ref="M6:M8"/>
    <mergeCell ref="N6:O6"/>
    <mergeCell ref="G6:H6"/>
    <mergeCell ref="J6:K6"/>
    <mergeCell ref="P6:P8"/>
    <mergeCell ref="Q6:Q8"/>
    <mergeCell ref="C5:I5"/>
    <mergeCell ref="A23:Q23"/>
    <mergeCell ref="K7:K8"/>
    <mergeCell ref="N7:N8"/>
    <mergeCell ref="O7:O8"/>
    <mergeCell ref="A22:Q22"/>
    <mergeCell ref="G7:G8"/>
    <mergeCell ref="H7:H8"/>
    <mergeCell ref="I7:I8"/>
    <mergeCell ref="J7:J8"/>
    <mergeCell ref="J5:M5"/>
    <mergeCell ref="N5:Q5"/>
    <mergeCell ref="C6:F6"/>
    <mergeCell ref="C7:D7"/>
  </mergeCells>
  <pageMargins left="0.70866141732283472" right="0.70866141732283472" top="0.74803149606299213" bottom="0.74803149606299213" header="0.31496062992125984" footer="0.31496062992125984"/>
  <pageSetup paperSize="9" orientation="portrait" cellComments="asDisplayed" r:id="rId1"/>
  <headerFooter>
    <oddHeader xml:space="preserve">&amp;C
</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4F8-6FBA-4B48-B181-B636F9374298}">
  <sheetPr codeName="Sheet41">
    <pageSetUpPr fitToPage="1"/>
  </sheetPr>
  <dimension ref="A1:S21"/>
  <sheetViews>
    <sheetView showGridLines="0" zoomScaleNormal="100" workbookViewId="0">
      <selection activeCell="T1" sqref="T1"/>
    </sheetView>
  </sheetViews>
  <sheetFormatPr defaultColWidth="8.33203125" defaultRowHeight="14.5"/>
  <cols>
    <col min="1" max="1" width="4.58203125" style="5" customWidth="1"/>
    <col min="2" max="2" width="19.33203125" style="5" customWidth="1"/>
    <col min="3" max="19" width="7.75" style="5" customWidth="1"/>
    <col min="20" max="16384" width="8.33203125" style="5"/>
  </cols>
  <sheetData>
    <row r="1" spans="1:19" ht="18.5">
      <c r="A1" s="306" t="s">
        <v>2250</v>
      </c>
      <c r="B1" s="7"/>
      <c r="C1" s="85"/>
      <c r="D1" s="85"/>
      <c r="E1" s="85"/>
      <c r="F1" s="85"/>
      <c r="G1" s="85"/>
      <c r="H1" s="85"/>
      <c r="I1" s="85"/>
      <c r="J1" s="85"/>
      <c r="K1" s="85"/>
      <c r="L1" s="7"/>
      <c r="M1" s="7"/>
      <c r="N1" s="7"/>
      <c r="O1" s="7"/>
      <c r="P1" s="7"/>
      <c r="Q1" s="7"/>
      <c r="R1" s="7"/>
      <c r="S1" s="7"/>
    </row>
    <row r="2" spans="1:19">
      <c r="A2" s="7"/>
      <c r="B2" s="7"/>
      <c r="C2" s="7"/>
      <c r="D2" s="7"/>
      <c r="E2" s="7"/>
      <c r="F2" s="7"/>
      <c r="G2" s="7"/>
      <c r="H2" s="7"/>
      <c r="I2" s="7"/>
      <c r="J2" s="7"/>
      <c r="K2" s="7"/>
      <c r="L2" s="7"/>
      <c r="M2" s="7"/>
      <c r="N2" s="7"/>
      <c r="O2" s="7"/>
      <c r="P2" s="7"/>
      <c r="Q2" s="7"/>
      <c r="R2" s="7"/>
      <c r="S2" s="7"/>
    </row>
    <row r="3" spans="1:19">
      <c r="A3" s="7"/>
      <c r="B3" s="7"/>
      <c r="C3" s="7"/>
      <c r="D3" s="7"/>
      <c r="E3" s="7"/>
      <c r="F3" s="7"/>
      <c r="G3" s="7"/>
      <c r="H3" s="7"/>
      <c r="I3" s="7"/>
      <c r="J3" s="7"/>
      <c r="K3" s="7"/>
      <c r="L3" s="7"/>
      <c r="M3" s="7"/>
      <c r="N3" s="7"/>
      <c r="O3" s="7"/>
      <c r="P3" s="7"/>
      <c r="Q3" s="7"/>
      <c r="R3" s="7"/>
      <c r="S3" s="7"/>
    </row>
    <row r="4" spans="1:19">
      <c r="A4" s="4"/>
      <c r="B4" s="4"/>
      <c r="C4" s="86" t="s">
        <v>116</v>
      </c>
      <c r="D4" s="86" t="s">
        <v>117</v>
      </c>
      <c r="E4" s="86" t="s">
        <v>118</v>
      </c>
      <c r="F4" s="86" t="s">
        <v>167</v>
      </c>
      <c r="G4" s="86" t="s">
        <v>168</v>
      </c>
      <c r="H4" s="86" t="s">
        <v>245</v>
      </c>
      <c r="I4" s="86" t="s">
        <v>246</v>
      </c>
      <c r="J4" s="86" t="s">
        <v>247</v>
      </c>
      <c r="K4" s="86" t="s">
        <v>248</v>
      </c>
      <c r="L4" s="86" t="s">
        <v>249</v>
      </c>
      <c r="M4" s="86" t="s">
        <v>250</v>
      </c>
      <c r="N4" s="86" t="s">
        <v>251</v>
      </c>
      <c r="O4" s="86" t="s">
        <v>252</v>
      </c>
      <c r="P4" s="86" t="s">
        <v>261</v>
      </c>
      <c r="Q4" s="86" t="s">
        <v>262</v>
      </c>
      <c r="R4" s="86" t="s">
        <v>642</v>
      </c>
      <c r="S4" s="86" t="s">
        <v>643</v>
      </c>
    </row>
    <row r="5" spans="1:19" ht="40.5" customHeight="1">
      <c r="A5" s="4"/>
      <c r="B5" s="4"/>
      <c r="C5" s="1372" t="s">
        <v>644</v>
      </c>
      <c r="D5" s="1372"/>
      <c r="E5" s="1372"/>
      <c r="F5" s="1372"/>
      <c r="G5" s="1372"/>
      <c r="H5" s="1372" t="s">
        <v>645</v>
      </c>
      <c r="I5" s="1372"/>
      <c r="J5" s="1372"/>
      <c r="K5" s="1372"/>
      <c r="L5" s="1372" t="s">
        <v>646</v>
      </c>
      <c r="M5" s="1372"/>
      <c r="N5" s="1372"/>
      <c r="O5" s="1372"/>
      <c r="P5" s="1372" t="s">
        <v>647</v>
      </c>
      <c r="Q5" s="1372"/>
      <c r="R5" s="1372"/>
      <c r="S5" s="1372"/>
    </row>
    <row r="6" spans="1:19" ht="58" customHeight="1">
      <c r="A6" s="55" t="s">
        <v>2045</v>
      </c>
      <c r="B6" s="80"/>
      <c r="C6" s="25" t="s">
        <v>648</v>
      </c>
      <c r="D6" s="25" t="s">
        <v>649</v>
      </c>
      <c r="E6" s="25" t="s">
        <v>650</v>
      </c>
      <c r="F6" s="25" t="s">
        <v>651</v>
      </c>
      <c r="G6" s="25" t="s">
        <v>652</v>
      </c>
      <c r="H6" s="25" t="s">
        <v>653</v>
      </c>
      <c r="I6" s="25" t="s">
        <v>654</v>
      </c>
      <c r="J6" s="25" t="s">
        <v>655</v>
      </c>
      <c r="K6" s="165" t="s">
        <v>652</v>
      </c>
      <c r="L6" s="25" t="s">
        <v>653</v>
      </c>
      <c r="M6" s="25" t="s">
        <v>654</v>
      </c>
      <c r="N6" s="25" t="s">
        <v>655</v>
      </c>
      <c r="O6" s="165" t="s">
        <v>652</v>
      </c>
      <c r="P6" s="25" t="s">
        <v>653</v>
      </c>
      <c r="Q6" s="25" t="s">
        <v>654</v>
      </c>
      <c r="R6" s="25" t="s">
        <v>655</v>
      </c>
      <c r="S6" s="165" t="s">
        <v>652</v>
      </c>
    </row>
    <row r="7" spans="1:19" s="97" customFormat="1">
      <c r="A7" s="478">
        <v>1</v>
      </c>
      <c r="B7" s="364" t="s">
        <v>630</v>
      </c>
      <c r="C7" s="687">
        <v>500.21947233999998</v>
      </c>
      <c r="D7" s="387"/>
      <c r="E7" s="387"/>
      <c r="F7" s="387"/>
      <c r="G7" s="387"/>
      <c r="H7" s="387"/>
      <c r="I7" s="687">
        <v>500.21947233999998</v>
      </c>
      <c r="J7" s="387"/>
      <c r="K7" s="387"/>
      <c r="L7" s="387"/>
      <c r="M7" s="687">
        <v>50.021947233999995</v>
      </c>
      <c r="N7" s="387"/>
      <c r="O7" s="387"/>
      <c r="P7" s="387"/>
      <c r="Q7" s="687">
        <v>4.0017557787199998</v>
      </c>
      <c r="R7" s="387"/>
      <c r="S7" s="387"/>
    </row>
    <row r="8" spans="1:19">
      <c r="A8" s="453">
        <v>2</v>
      </c>
      <c r="B8" s="363" t="s">
        <v>656</v>
      </c>
      <c r="C8" s="603">
        <v>500.21947233999998</v>
      </c>
      <c r="D8" s="386"/>
      <c r="E8" s="386"/>
      <c r="F8" s="386"/>
      <c r="G8" s="386"/>
      <c r="H8" s="386"/>
      <c r="I8" s="603">
        <v>500.21947233999998</v>
      </c>
      <c r="J8" s="386"/>
      <c r="K8" s="386"/>
      <c r="L8" s="386"/>
      <c r="M8" s="603">
        <v>50.021947234000002</v>
      </c>
      <c r="N8" s="386"/>
      <c r="O8" s="386"/>
      <c r="P8" s="386"/>
      <c r="Q8" s="603">
        <v>4.0017557787200007</v>
      </c>
      <c r="R8" s="386"/>
      <c r="S8" s="386"/>
    </row>
    <row r="9" spans="1:19">
      <c r="A9" s="86">
        <v>3</v>
      </c>
      <c r="B9" s="196" t="s">
        <v>657</v>
      </c>
      <c r="C9" s="604">
        <v>500.21947233999998</v>
      </c>
      <c r="D9" s="385"/>
      <c r="E9" s="385"/>
      <c r="F9" s="385"/>
      <c r="G9" s="385"/>
      <c r="H9" s="385"/>
      <c r="I9" s="604">
        <v>500.21947233999998</v>
      </c>
      <c r="J9" s="385"/>
      <c r="K9" s="385"/>
      <c r="L9" s="385"/>
      <c r="M9" s="604">
        <v>50.021947234000002</v>
      </c>
      <c r="N9" s="385"/>
      <c r="O9" s="385"/>
      <c r="P9" s="385"/>
      <c r="Q9" s="604">
        <v>4.0017557787200007</v>
      </c>
      <c r="R9" s="385"/>
      <c r="S9" s="385"/>
    </row>
    <row r="10" spans="1:19">
      <c r="A10" s="86">
        <v>4</v>
      </c>
      <c r="B10" s="196" t="s">
        <v>658</v>
      </c>
      <c r="C10" s="604">
        <v>293.88962669</v>
      </c>
      <c r="D10" s="385"/>
      <c r="E10" s="385"/>
      <c r="F10" s="385"/>
      <c r="G10" s="385"/>
      <c r="H10" s="385"/>
      <c r="I10" s="385">
        <v>293.88962669</v>
      </c>
      <c r="J10" s="385"/>
      <c r="K10" s="385"/>
      <c r="L10" s="385"/>
      <c r="M10" s="385">
        <v>29.388962669000001</v>
      </c>
      <c r="N10" s="385"/>
      <c r="O10" s="385"/>
      <c r="P10" s="385"/>
      <c r="Q10" s="604">
        <v>2.3511170135200001</v>
      </c>
      <c r="R10" s="385"/>
      <c r="S10" s="385"/>
    </row>
    <row r="11" spans="1:19">
      <c r="A11" s="86">
        <v>5</v>
      </c>
      <c r="B11" s="196" t="s">
        <v>659</v>
      </c>
      <c r="C11" s="604">
        <v>293.88962669</v>
      </c>
      <c r="D11" s="604"/>
      <c r="E11" s="604"/>
      <c r="F11" s="604"/>
      <c r="G11" s="604"/>
      <c r="H11" s="604"/>
      <c r="I11" s="604">
        <v>293.88962669</v>
      </c>
      <c r="J11" s="604"/>
      <c r="K11" s="604"/>
      <c r="L11" s="604"/>
      <c r="M11" s="604">
        <v>29.388962669000001</v>
      </c>
      <c r="N11" s="604"/>
      <c r="O11" s="604"/>
      <c r="P11" s="604"/>
      <c r="Q11" s="604">
        <v>2.3511170135200001</v>
      </c>
      <c r="R11" s="385"/>
      <c r="S11" s="385"/>
    </row>
    <row r="12" spans="1:19">
      <c r="A12" s="86">
        <v>6</v>
      </c>
      <c r="B12" s="196" t="s">
        <v>660</v>
      </c>
      <c r="C12" s="604">
        <v>206.32984564999998</v>
      </c>
      <c r="D12" s="604"/>
      <c r="E12" s="604"/>
      <c r="F12" s="604"/>
      <c r="G12" s="604"/>
      <c r="H12" s="604"/>
      <c r="I12" s="604">
        <v>206.32984564999998</v>
      </c>
      <c r="J12" s="604"/>
      <c r="K12" s="604"/>
      <c r="L12" s="604"/>
      <c r="M12" s="604">
        <v>20.632984565000001</v>
      </c>
      <c r="N12" s="604"/>
      <c r="O12" s="604"/>
      <c r="P12" s="604"/>
      <c r="Q12" s="604">
        <v>1.6506387652000001</v>
      </c>
      <c r="R12" s="385"/>
      <c r="S12" s="385"/>
    </row>
    <row r="13" spans="1:19">
      <c r="A13" s="86">
        <v>7</v>
      </c>
      <c r="B13" s="196" t="s">
        <v>659</v>
      </c>
      <c r="C13" s="604">
        <v>206.32984564999998</v>
      </c>
      <c r="D13" s="604"/>
      <c r="E13" s="604"/>
      <c r="F13" s="604"/>
      <c r="G13" s="604"/>
      <c r="H13" s="604"/>
      <c r="I13" s="604">
        <v>206.32984564999998</v>
      </c>
      <c r="J13" s="604"/>
      <c r="K13" s="604"/>
      <c r="L13" s="604"/>
      <c r="M13" s="604">
        <v>20.632984565000001</v>
      </c>
      <c r="N13" s="604"/>
      <c r="O13" s="604"/>
      <c r="P13" s="604"/>
      <c r="Q13" s="604">
        <v>1.6506387652000001</v>
      </c>
      <c r="R13" s="385"/>
      <c r="S13" s="385"/>
    </row>
    <row r="14" spans="1:19" hidden="1">
      <c r="A14" s="86">
        <v>8</v>
      </c>
      <c r="B14" s="196" t="s">
        <v>661</v>
      </c>
      <c r="C14" s="684"/>
      <c r="D14" s="684"/>
      <c r="E14" s="684"/>
      <c r="F14" s="684"/>
      <c r="G14" s="684"/>
      <c r="H14" s="684"/>
      <c r="I14" s="684"/>
      <c r="J14" s="684"/>
      <c r="K14" s="684"/>
      <c r="L14" s="684"/>
      <c r="M14" s="684"/>
      <c r="N14" s="684"/>
      <c r="O14" s="684"/>
      <c r="P14" s="684"/>
      <c r="Q14" s="684"/>
      <c r="R14" s="684"/>
      <c r="S14" s="684"/>
    </row>
    <row r="15" spans="1:19" hidden="1">
      <c r="A15" s="453">
        <v>9</v>
      </c>
      <c r="B15" s="363" t="s">
        <v>662</v>
      </c>
      <c r="C15" s="688"/>
      <c r="D15" s="688"/>
      <c r="E15" s="688"/>
      <c r="F15" s="688"/>
      <c r="G15" s="688"/>
      <c r="H15" s="688"/>
      <c r="I15" s="688"/>
      <c r="J15" s="688"/>
      <c r="K15" s="688"/>
      <c r="L15" s="688"/>
      <c r="M15" s="688"/>
      <c r="N15" s="688"/>
      <c r="O15" s="688"/>
      <c r="P15" s="688"/>
      <c r="Q15" s="688"/>
      <c r="R15" s="688"/>
      <c r="S15" s="688"/>
    </row>
    <row r="16" spans="1:19" hidden="1">
      <c r="A16" s="86">
        <v>10</v>
      </c>
      <c r="B16" s="196" t="s">
        <v>657</v>
      </c>
      <c r="C16" s="196"/>
      <c r="D16" s="196"/>
      <c r="E16" s="196"/>
      <c r="F16" s="196"/>
      <c r="G16" s="196"/>
      <c r="H16" s="196"/>
      <c r="I16" s="196"/>
      <c r="J16" s="196"/>
      <c r="K16" s="196"/>
      <c r="L16" s="196"/>
      <c r="M16" s="196"/>
      <c r="N16" s="196"/>
      <c r="O16" s="196"/>
      <c r="P16" s="196"/>
      <c r="Q16" s="196"/>
      <c r="R16" s="196"/>
      <c r="S16" s="196"/>
    </row>
    <row r="17" spans="1:19" hidden="1">
      <c r="A17" s="86">
        <v>11</v>
      </c>
      <c r="B17" s="196" t="s">
        <v>658</v>
      </c>
      <c r="C17" s="196"/>
      <c r="D17" s="196"/>
      <c r="E17" s="196"/>
      <c r="F17" s="196"/>
      <c r="G17" s="196"/>
      <c r="H17" s="196"/>
      <c r="I17" s="196"/>
      <c r="J17" s="196"/>
      <c r="K17" s="196"/>
      <c r="L17" s="196"/>
      <c r="M17" s="196"/>
      <c r="N17" s="196"/>
      <c r="O17" s="196"/>
      <c r="P17" s="196"/>
      <c r="Q17" s="196"/>
      <c r="R17" s="196"/>
      <c r="S17" s="196"/>
    </row>
    <row r="18" spans="1:19" hidden="1">
      <c r="A18" s="86">
        <v>12</v>
      </c>
      <c r="B18" s="196" t="s">
        <v>660</v>
      </c>
      <c r="C18" s="196"/>
      <c r="D18" s="196"/>
      <c r="E18" s="196"/>
      <c r="F18" s="196"/>
      <c r="G18" s="196"/>
      <c r="H18" s="196"/>
      <c r="I18" s="196"/>
      <c r="J18" s="196"/>
      <c r="K18" s="196"/>
      <c r="L18" s="196"/>
      <c r="M18" s="196"/>
      <c r="N18" s="196"/>
      <c r="O18" s="196"/>
      <c r="P18" s="196"/>
      <c r="Q18" s="196"/>
      <c r="R18" s="196"/>
      <c r="S18" s="196"/>
    </row>
    <row r="19" spans="1:19" hidden="1">
      <c r="A19" s="86">
        <v>13</v>
      </c>
      <c r="B19" s="196" t="s">
        <v>661</v>
      </c>
      <c r="C19" s="196"/>
      <c r="D19" s="196"/>
      <c r="E19" s="196"/>
      <c r="F19" s="196"/>
      <c r="G19" s="196"/>
      <c r="H19" s="196"/>
      <c r="I19" s="196"/>
      <c r="J19" s="196"/>
      <c r="K19" s="196"/>
      <c r="L19" s="196"/>
      <c r="M19" s="196"/>
      <c r="N19" s="196"/>
      <c r="O19" s="196"/>
      <c r="P19" s="196"/>
      <c r="Q19" s="196"/>
      <c r="R19" s="196"/>
      <c r="S19" s="196"/>
    </row>
    <row r="20" spans="1:19">
      <c r="A20" s="142"/>
      <c r="B20" s="4"/>
      <c r="C20" s="4"/>
      <c r="D20" s="4"/>
      <c r="E20" s="4"/>
      <c r="F20" s="4"/>
      <c r="G20" s="4"/>
      <c r="H20" s="4"/>
      <c r="I20" s="4"/>
      <c r="J20" s="4"/>
      <c r="K20" s="4"/>
      <c r="L20" s="4"/>
      <c r="M20" s="4"/>
      <c r="N20" s="4"/>
      <c r="O20" s="4"/>
      <c r="P20" s="4"/>
      <c r="Q20" s="4"/>
      <c r="R20" s="4"/>
      <c r="S20" s="4"/>
    </row>
    <row r="21" spans="1:19">
      <c r="A21" s="7"/>
      <c r="B21" s="7"/>
      <c r="C21" s="7"/>
      <c r="D21" s="7"/>
      <c r="E21" s="7"/>
      <c r="F21" s="7"/>
      <c r="G21" s="7"/>
      <c r="H21" s="7"/>
      <c r="I21" s="7"/>
      <c r="J21" s="7"/>
      <c r="K21" s="7"/>
      <c r="L21" s="7"/>
      <c r="M21" s="7"/>
      <c r="N21" s="7"/>
      <c r="O21" s="7"/>
      <c r="P21" s="7"/>
      <c r="Q21" s="7"/>
      <c r="R21" s="7"/>
      <c r="S21" s="7"/>
    </row>
  </sheetData>
  <mergeCells count="4">
    <mergeCell ref="C5:G5"/>
    <mergeCell ref="H5:K5"/>
    <mergeCell ref="L5:O5"/>
    <mergeCell ref="P5:S5"/>
  </mergeCells>
  <pageMargins left="0.70866141732283472" right="0.70866141732283472" top="0.74803149606299213" bottom="0.74803149606299213" header="0.31496062992125984" footer="0.31496062992125984"/>
  <pageSetup paperSize="9" scale="76" fitToHeight="0" orientation="landscape" cellComments="asDisplayed" r:id="rId1"/>
  <headerFooter>
    <oddHeader xml:space="preserve">&amp;C
</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682C-2414-4694-BE53-0010F18732D3}">
  <sheetPr codeName="Sheet70">
    <pageSetUpPr fitToPage="1"/>
  </sheetPr>
  <dimension ref="A1:D15"/>
  <sheetViews>
    <sheetView showGridLines="0" zoomScaleNormal="100" workbookViewId="0">
      <selection activeCell="E1" sqref="E1"/>
    </sheetView>
  </sheetViews>
  <sheetFormatPr defaultColWidth="10.5" defaultRowHeight="14.5"/>
  <cols>
    <col min="1" max="1" width="13.5" style="221" customWidth="1"/>
    <col min="2" max="2" width="7.08203125" style="221" customWidth="1"/>
    <col min="3" max="3" width="50.08203125" style="221" customWidth="1"/>
    <col min="4" max="4" width="42" style="221" customWidth="1"/>
    <col min="5" max="16384" width="10.5" style="221"/>
  </cols>
  <sheetData>
    <row r="1" spans="1:4" ht="18.5">
      <c r="A1" s="306" t="s">
        <v>2251</v>
      </c>
      <c r="B1" s="296"/>
      <c r="C1" s="296"/>
      <c r="D1" s="775"/>
    </row>
    <row r="2" spans="1:4" ht="18.5">
      <c r="A2" s="306"/>
      <c r="B2" s="296"/>
      <c r="C2" s="296"/>
      <c r="D2" s="775"/>
    </row>
    <row r="3" spans="1:4">
      <c r="A3" s="296"/>
      <c r="B3" s="296"/>
      <c r="C3" s="296"/>
      <c r="D3" s="296"/>
    </row>
    <row r="4" spans="1:4" ht="24.5" customHeight="1">
      <c r="A4" s="878" t="s">
        <v>1811</v>
      </c>
      <c r="B4" s="878" t="s">
        <v>2631</v>
      </c>
      <c r="C4" s="847"/>
      <c r="D4" s="878" t="s">
        <v>1989</v>
      </c>
    </row>
    <row r="5" spans="1:4" ht="84">
      <c r="A5" s="402" t="s">
        <v>1872</v>
      </c>
      <c r="B5" s="400" t="s">
        <v>1465</v>
      </c>
      <c r="C5" s="1147" t="s">
        <v>1873</v>
      </c>
      <c r="D5" s="1146" t="s">
        <v>2546</v>
      </c>
    </row>
    <row r="6" spans="1:4" ht="81" customHeight="1">
      <c r="A6" s="402" t="s">
        <v>1874</v>
      </c>
      <c r="B6" s="484" t="s">
        <v>1467</v>
      </c>
      <c r="C6" s="1147" t="s">
        <v>1875</v>
      </c>
      <c r="D6" s="1146" t="s">
        <v>2547</v>
      </c>
    </row>
    <row r="7" spans="1:4" ht="57.5" customHeight="1">
      <c r="A7" s="402" t="s">
        <v>1876</v>
      </c>
      <c r="B7" s="400" t="s">
        <v>1498</v>
      </c>
      <c r="C7" s="1147" t="s">
        <v>1877</v>
      </c>
      <c r="D7" s="1146" t="s">
        <v>2548</v>
      </c>
    </row>
    <row r="8" spans="1:4" ht="96" customHeight="1">
      <c r="A8" s="402" t="s">
        <v>1878</v>
      </c>
      <c r="B8" s="400" t="s">
        <v>1522</v>
      </c>
      <c r="C8" s="1147" t="s">
        <v>1879</v>
      </c>
      <c r="D8" s="1146" t="s">
        <v>1336</v>
      </c>
    </row>
    <row r="9" spans="1:4" ht="44.5" customHeight="1">
      <c r="A9" s="402" t="s">
        <v>1880</v>
      </c>
      <c r="B9" s="400" t="s">
        <v>1524</v>
      </c>
      <c r="C9" s="1147" t="s">
        <v>1881</v>
      </c>
      <c r="D9" s="1146" t="s">
        <v>1336</v>
      </c>
    </row>
    <row r="10" spans="1:4" ht="43.5" customHeight="1">
      <c r="A10" s="402" t="s">
        <v>1882</v>
      </c>
      <c r="B10" s="400" t="s">
        <v>1526</v>
      </c>
      <c r="C10" s="1147" t="s">
        <v>1883</v>
      </c>
      <c r="D10" s="1146" t="s">
        <v>1336</v>
      </c>
    </row>
    <row r="11" spans="1:4" ht="40.5" customHeight="1">
      <c r="A11" s="402" t="s">
        <v>1884</v>
      </c>
      <c r="B11" s="400" t="s">
        <v>1547</v>
      </c>
      <c r="C11" s="1147" t="s">
        <v>1885</v>
      </c>
      <c r="D11" s="1168" t="s">
        <v>2549</v>
      </c>
    </row>
    <row r="12" spans="1:4" ht="38.5" customHeight="1">
      <c r="A12" s="402" t="s">
        <v>1886</v>
      </c>
      <c r="B12" s="400" t="s">
        <v>1549</v>
      </c>
      <c r="C12" s="1147" t="s">
        <v>1887</v>
      </c>
      <c r="D12" s="1146" t="s">
        <v>1995</v>
      </c>
    </row>
    <row r="13" spans="1:4" ht="109.5" customHeight="1">
      <c r="A13" s="402" t="s">
        <v>1888</v>
      </c>
      <c r="B13" s="400" t="s">
        <v>1470</v>
      </c>
      <c r="C13" s="1147" t="s">
        <v>1889</v>
      </c>
      <c r="D13" s="1146" t="s">
        <v>1336</v>
      </c>
    </row>
    <row r="14" spans="1:4">
      <c r="A14" s="296"/>
      <c r="B14" s="296"/>
      <c r="C14" s="296"/>
      <c r="D14" s="296"/>
    </row>
    <row r="15" spans="1:4">
      <c r="B15" s="1373"/>
      <c r="C15" s="1374"/>
      <c r="D15" s="482"/>
    </row>
  </sheetData>
  <mergeCells count="1">
    <mergeCell ref="B15:C15"/>
  </mergeCells>
  <pageMargins left="0.70866141732283472" right="0.70866141732283472" top="0.78740157480314965" bottom="0.78740157480314965" header="0.31496062992125984" footer="0.31496062992125984"/>
  <pageSetup paperSize="9" scale="75" fitToHeight="0" orientation="portrait" cellComments="asDisplayed"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6E07-6BAE-47C3-83C6-FF02EBC2C4C7}">
  <sheetPr>
    <tabColor theme="4"/>
    <pageSetUpPr fitToPage="1"/>
  </sheetPr>
  <dimension ref="A1:G5"/>
  <sheetViews>
    <sheetView showGridLines="0" zoomScaleNormal="100" workbookViewId="0">
      <selection activeCell="C1" sqref="C1"/>
    </sheetView>
  </sheetViews>
  <sheetFormatPr defaultColWidth="8.58203125" defaultRowHeight="14.5"/>
  <cols>
    <col min="1" max="1" width="8.58203125" style="5"/>
    <col min="2" max="2" width="69.08203125" style="5" customWidth="1"/>
    <col min="3" max="3" width="14.75" style="27" customWidth="1"/>
    <col min="4" max="16384" width="8.58203125" style="5"/>
  </cols>
  <sheetData>
    <row r="1" spans="1:7" ht="24" customHeight="1">
      <c r="A1" s="382">
        <v>8</v>
      </c>
      <c r="B1" s="303" t="s">
        <v>2012</v>
      </c>
      <c r="C1" s="194"/>
      <c r="D1" s="27"/>
      <c r="E1" s="27"/>
      <c r="F1" s="45"/>
      <c r="G1" s="33"/>
    </row>
    <row r="2" spans="1:7" ht="17.25" customHeight="1">
      <c r="A2" s="38"/>
      <c r="B2" s="39"/>
      <c r="C2" s="194"/>
      <c r="D2" s="27"/>
      <c r="E2" s="27"/>
      <c r="F2" s="45"/>
      <c r="G2" s="33"/>
    </row>
    <row r="3" spans="1:7" ht="17.25" customHeight="1">
      <c r="A3" s="191" t="s">
        <v>2178</v>
      </c>
      <c r="B3" s="193" t="s">
        <v>64</v>
      </c>
      <c r="C3" s="194"/>
      <c r="D3" s="194"/>
      <c r="E3" s="194"/>
      <c r="F3" s="194"/>
      <c r="G3" s="33"/>
    </row>
    <row r="4" spans="1:7" ht="17.25" customHeight="1">
      <c r="A4" s="191" t="s">
        <v>2179</v>
      </c>
      <c r="B4" s="193" t="s">
        <v>2013</v>
      </c>
      <c r="C4" s="194"/>
      <c r="D4" s="194"/>
      <c r="E4" s="194"/>
      <c r="F4" s="194"/>
      <c r="G4" s="33"/>
    </row>
    <row r="5" spans="1:7" ht="17.25" customHeight="1">
      <c r="A5" s="191"/>
      <c r="B5" s="193"/>
      <c r="C5" s="194"/>
      <c r="D5" s="27"/>
      <c r="E5" s="27"/>
      <c r="F5" s="45"/>
      <c r="G5" s="33"/>
    </row>
  </sheetData>
  <hyperlinks>
    <hyperlink ref="B3" location="'Table 8.1'!A1" display="Interest rate risks of non-trading book activities (EU IRRBB1)" xr:uid="{81871DCC-05B1-4F55-9BF2-CBB4E5302595}"/>
    <hyperlink ref="B4" location="'Table 8.2'!A1" display="Qualitative information on interest rate risks of non-trading book activities (EU IRRBBA)" xr:uid="{362044F5-EE2F-44AA-9D3C-17D45A7231EE}"/>
  </hyperlinks>
  <pageMargins left="0.7" right="0.7" top="0.75" bottom="0.75" header="0.3" footer="0.3"/>
  <pageSetup paperSize="9" scale="60"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65A9-68BB-4F78-99AC-C8F30FC656F7}">
  <sheetPr codeName="Sheet42">
    <pageSetUpPr fitToPage="1"/>
  </sheetPr>
  <dimension ref="A1:L14"/>
  <sheetViews>
    <sheetView showGridLines="0" zoomScaleNormal="100" zoomScalePageLayoutView="64" workbookViewId="0">
      <selection activeCell="G1" sqref="G1"/>
    </sheetView>
  </sheetViews>
  <sheetFormatPr defaultColWidth="8.33203125" defaultRowHeight="14.5"/>
  <cols>
    <col min="1" max="1" width="7.58203125" style="5" customWidth="1"/>
    <col min="2" max="2" width="13" style="5" customWidth="1"/>
    <col min="3" max="6" width="18.08203125" style="5" customWidth="1"/>
    <col min="7" max="7" width="17.25" style="5" customWidth="1"/>
    <col min="8" max="8" width="12.08203125" style="18" customWidth="1"/>
    <col min="9" max="9" width="48.08203125" style="5" customWidth="1"/>
    <col min="10" max="16384" width="8.33203125" style="5"/>
  </cols>
  <sheetData>
    <row r="1" spans="1:12" s="154" customFormat="1" ht="18.5">
      <c r="A1" s="306" t="s">
        <v>2252</v>
      </c>
      <c r="B1" s="152"/>
      <c r="C1" s="153"/>
      <c r="D1" s="152"/>
      <c r="E1" s="152"/>
      <c r="F1" s="152"/>
    </row>
    <row r="2" spans="1:12" s="154" customFormat="1">
      <c r="A2" s="152"/>
      <c r="B2" s="152"/>
      <c r="C2" s="152"/>
      <c r="D2" s="152"/>
      <c r="E2" s="152"/>
      <c r="F2" s="152"/>
    </row>
    <row r="3" spans="1:12" s="154" customFormat="1">
      <c r="A3" s="7"/>
      <c r="B3" s="152"/>
      <c r="C3" s="152"/>
      <c r="D3" s="152"/>
      <c r="E3" s="152"/>
      <c r="F3" s="152"/>
    </row>
    <row r="4" spans="1:12" s="154" customFormat="1">
      <c r="A4" s="82" t="s">
        <v>93</v>
      </c>
      <c r="B4" s="1032" t="s">
        <v>2631</v>
      </c>
      <c r="C4" s="1031"/>
      <c r="D4" s="1031"/>
      <c r="E4" s="152"/>
      <c r="F4" s="152"/>
    </row>
    <row r="5" spans="1:12" ht="13.5" customHeight="1">
      <c r="A5" s="1375" t="s">
        <v>663</v>
      </c>
      <c r="B5" s="1376"/>
      <c r="C5" s="155" t="s">
        <v>116</v>
      </c>
      <c r="D5" s="155" t="s">
        <v>117</v>
      </c>
      <c r="E5" s="155" t="s">
        <v>118</v>
      </c>
      <c r="F5" s="155" t="s">
        <v>167</v>
      </c>
    </row>
    <row r="6" spans="1:12">
      <c r="A6" s="1377"/>
      <c r="B6" s="1378"/>
      <c r="C6" s="1375" t="s">
        <v>664</v>
      </c>
      <c r="D6" s="1376"/>
      <c r="E6" s="1379" t="s">
        <v>665</v>
      </c>
      <c r="F6" s="1380"/>
    </row>
    <row r="7" spans="1:12" ht="24">
      <c r="A7" s="1379"/>
      <c r="B7" s="1380"/>
      <c r="C7" s="969" t="s">
        <v>2543</v>
      </c>
      <c r="D7" s="969" t="s">
        <v>2544</v>
      </c>
      <c r="E7" s="968" t="s">
        <v>2543</v>
      </c>
      <c r="F7" s="727" t="s">
        <v>2544</v>
      </c>
      <c r="H7" s="166"/>
    </row>
    <row r="8" spans="1:12">
      <c r="A8" s="1033">
        <v>1</v>
      </c>
      <c r="B8" s="1033" t="s">
        <v>666</v>
      </c>
      <c r="C8" s="1034">
        <v>65</v>
      </c>
      <c r="D8" s="1035">
        <v>441</v>
      </c>
      <c r="E8" s="633">
        <v>302</v>
      </c>
      <c r="F8" s="633">
        <v>540</v>
      </c>
      <c r="H8" s="154"/>
      <c r="I8" s="167"/>
      <c r="J8" s="167"/>
      <c r="K8" s="167"/>
      <c r="L8" s="167"/>
    </row>
    <row r="9" spans="1:12">
      <c r="A9" s="1037">
        <v>2</v>
      </c>
      <c r="B9" s="1037" t="s">
        <v>667</v>
      </c>
      <c r="C9" s="1038">
        <v>-366</v>
      </c>
      <c r="D9" s="1039">
        <v>-429</v>
      </c>
      <c r="E9" s="633">
        <v>-406</v>
      </c>
      <c r="F9" s="633">
        <v>-553</v>
      </c>
      <c r="H9" s="154"/>
      <c r="I9" s="167"/>
      <c r="J9" s="167"/>
      <c r="K9" s="167"/>
      <c r="L9" s="167"/>
    </row>
    <row r="10" spans="1:12">
      <c r="A10" s="485">
        <v>3</v>
      </c>
      <c r="B10" s="485" t="s">
        <v>668</v>
      </c>
      <c r="C10" s="747">
        <v>282</v>
      </c>
      <c r="D10" s="633">
        <v>316</v>
      </c>
      <c r="E10" s="1036"/>
      <c r="F10" s="747"/>
      <c r="H10" s="154"/>
      <c r="I10" s="167"/>
      <c r="J10" s="167"/>
      <c r="K10" s="167"/>
      <c r="L10" s="167"/>
    </row>
    <row r="11" spans="1:12">
      <c r="A11" s="1033">
        <v>4</v>
      </c>
      <c r="B11" s="1033" t="s">
        <v>669</v>
      </c>
      <c r="C11" s="1034">
        <v>-256</v>
      </c>
      <c r="D11" s="1035">
        <v>-207</v>
      </c>
      <c r="E11" s="747"/>
      <c r="F11" s="747"/>
      <c r="H11" s="154"/>
      <c r="I11" s="167"/>
      <c r="J11" s="167"/>
      <c r="K11" s="167"/>
      <c r="L11" s="167"/>
    </row>
    <row r="12" spans="1:12">
      <c r="A12" s="485">
        <v>5</v>
      </c>
      <c r="B12" s="485" t="s">
        <v>670</v>
      </c>
      <c r="C12" s="747">
        <v>-244</v>
      </c>
      <c r="D12" s="633">
        <v>-99</v>
      </c>
      <c r="E12" s="747"/>
      <c r="F12" s="747"/>
      <c r="H12" s="154"/>
      <c r="I12" s="167"/>
      <c r="J12" s="167"/>
      <c r="K12" s="167"/>
      <c r="L12" s="167"/>
    </row>
    <row r="13" spans="1:12">
      <c r="A13" s="487">
        <v>6</v>
      </c>
      <c r="B13" s="485" t="s">
        <v>671</v>
      </c>
      <c r="C13" s="747">
        <v>197</v>
      </c>
      <c r="D13" s="633">
        <v>95</v>
      </c>
      <c r="E13" s="747"/>
      <c r="F13" s="747"/>
    </row>
    <row r="14" spans="1:12">
      <c r="A14" s="136"/>
      <c r="B14" s="136"/>
      <c r="C14" s="1022"/>
      <c r="D14" s="48"/>
      <c r="E14" s="48"/>
      <c r="F14" s="48"/>
    </row>
  </sheetData>
  <mergeCells count="3">
    <mergeCell ref="A5:B7"/>
    <mergeCell ref="C6:D6"/>
    <mergeCell ref="E6:F6"/>
  </mergeCells>
  <pageMargins left="0.7" right="0.7" top="0.75" bottom="0.75" header="0.3" footer="0.3"/>
  <pageSetup paperSize="9" scale="85" fitToHeight="0" orientation="portrait" r:id="rId1"/>
  <colBreaks count="1" manualBreakCount="1">
    <brk id="6"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EE4F4-2DA3-4E90-9921-058018999B50}">
  <sheetPr codeName="Sheet61">
    <pageSetUpPr fitToPage="1"/>
  </sheetPr>
  <dimension ref="A1:D15"/>
  <sheetViews>
    <sheetView showGridLines="0" zoomScaleNormal="100" zoomScaleSheetLayoutView="80" workbookViewId="0">
      <selection activeCell="E2" sqref="E2"/>
    </sheetView>
  </sheetViews>
  <sheetFormatPr defaultColWidth="8.58203125" defaultRowHeight="14.5"/>
  <cols>
    <col min="1" max="1" width="9.75" style="221" customWidth="1"/>
    <col min="2" max="2" width="8.58203125" style="221"/>
    <col min="3" max="3" width="26.83203125" style="1057" customWidth="1"/>
    <col min="4" max="4" width="78.58203125" style="221" customWidth="1"/>
    <col min="5" max="16384" width="8.58203125" style="221"/>
  </cols>
  <sheetData>
    <row r="1" spans="1:4" ht="18.5">
      <c r="A1" s="306" t="s">
        <v>2253</v>
      </c>
      <c r="B1" s="301"/>
      <c r="C1" s="1058"/>
      <c r="D1" s="301"/>
    </row>
    <row r="2" spans="1:4">
      <c r="A2" s="301"/>
      <c r="B2" s="301"/>
      <c r="C2" s="1058"/>
      <c r="D2" s="301"/>
    </row>
    <row r="3" spans="1:4">
      <c r="A3" s="301"/>
      <c r="B3" s="301"/>
      <c r="C3" s="1058"/>
      <c r="D3" s="301"/>
    </row>
    <row r="4" spans="1:4">
      <c r="A4" s="767" t="s">
        <v>1811</v>
      </c>
      <c r="B4" s="878" t="s">
        <v>2631</v>
      </c>
      <c r="C4" s="767"/>
      <c r="D4" s="878" t="s">
        <v>1989</v>
      </c>
    </row>
    <row r="5" spans="1:4" ht="182.5" customHeight="1">
      <c r="A5" s="1148" t="s">
        <v>1813</v>
      </c>
      <c r="B5" s="1159" t="s">
        <v>1465</v>
      </c>
      <c r="C5" s="1147" t="s">
        <v>1812</v>
      </c>
      <c r="D5" s="401" t="s">
        <v>2556</v>
      </c>
    </row>
    <row r="6" spans="1:4" ht="162.5" customHeight="1">
      <c r="A6" s="1151" t="s">
        <v>1814</v>
      </c>
      <c r="B6" s="1156" t="s">
        <v>1467</v>
      </c>
      <c r="C6" s="1149" t="s">
        <v>672</v>
      </c>
      <c r="D6" s="886" t="s">
        <v>2545</v>
      </c>
    </row>
    <row r="7" spans="1:4" ht="181" customHeight="1">
      <c r="A7" s="1148" t="s">
        <v>1816</v>
      </c>
      <c r="B7" s="1159" t="s">
        <v>1498</v>
      </c>
      <c r="C7" s="1147" t="s">
        <v>1815</v>
      </c>
      <c r="D7" s="401" t="s">
        <v>2563</v>
      </c>
    </row>
    <row r="8" spans="1:4" ht="78" customHeight="1">
      <c r="A8" s="1152" t="s">
        <v>1818</v>
      </c>
      <c r="B8" s="1157" t="s">
        <v>1522</v>
      </c>
      <c r="C8" s="1150" t="s">
        <v>1817</v>
      </c>
      <c r="D8" s="1020" t="s">
        <v>2562</v>
      </c>
    </row>
    <row r="9" spans="1:4" ht="68.5" customHeight="1">
      <c r="A9" s="1151" t="s">
        <v>1821</v>
      </c>
      <c r="B9" s="1156" t="s">
        <v>1819</v>
      </c>
      <c r="C9" s="1149" t="s">
        <v>1820</v>
      </c>
      <c r="D9" s="886" t="s">
        <v>673</v>
      </c>
    </row>
    <row r="10" spans="1:4" ht="78" customHeight="1">
      <c r="A10" s="1148" t="s">
        <v>1823</v>
      </c>
      <c r="B10" s="1159" t="s">
        <v>1526</v>
      </c>
      <c r="C10" s="1147" t="s">
        <v>1822</v>
      </c>
      <c r="D10" s="401" t="s">
        <v>674</v>
      </c>
    </row>
    <row r="11" spans="1:4" ht="91.5" customHeight="1">
      <c r="A11" s="1152" t="s">
        <v>1825</v>
      </c>
      <c r="B11" s="1157" t="s">
        <v>1547</v>
      </c>
      <c r="C11" s="1150" t="s">
        <v>1824</v>
      </c>
      <c r="D11" s="1020" t="s">
        <v>2561</v>
      </c>
    </row>
    <row r="12" spans="1:4" ht="72" customHeight="1">
      <c r="A12" s="1148" t="s">
        <v>1827</v>
      </c>
      <c r="B12" s="1159" t="s">
        <v>1549</v>
      </c>
      <c r="C12" s="1147" t="s">
        <v>1826</v>
      </c>
      <c r="D12" s="401" t="s">
        <v>2560</v>
      </c>
    </row>
    <row r="13" spans="1:4" ht="74.5" customHeight="1">
      <c r="A13" s="1148"/>
      <c r="B13" s="1159" t="s">
        <v>1470</v>
      </c>
      <c r="C13" s="1147" t="s">
        <v>2559</v>
      </c>
      <c r="D13" s="401" t="s">
        <v>2558</v>
      </c>
    </row>
    <row r="14" spans="1:4" ht="35.5" customHeight="1">
      <c r="A14" s="1148" t="s">
        <v>1830</v>
      </c>
      <c r="B14" s="1159" t="s">
        <v>1828</v>
      </c>
      <c r="C14" s="1147" t="s">
        <v>1829</v>
      </c>
      <c r="D14" s="401" t="s">
        <v>2557</v>
      </c>
    </row>
    <row r="15" spans="1:4">
      <c r="A15" s="301"/>
      <c r="B15" s="301"/>
      <c r="C15" s="1058"/>
      <c r="D15" s="301"/>
    </row>
  </sheetData>
  <pageMargins left="0.70866141732283472" right="0.70866141732283472" top="0.74803149606299213" bottom="0.74803149606299213" header="0.31496062992125984" footer="0.31496062992125984"/>
  <pageSetup paperSize="9" scale="64" fitToHeight="0" orientation="portrait" horizontalDpi="1200"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02CB-9490-4F03-8FDA-8ACB18E875DF}">
  <sheetPr>
    <tabColor theme="4"/>
    <pageSetUpPr fitToPage="1"/>
  </sheetPr>
  <dimension ref="A1:G7"/>
  <sheetViews>
    <sheetView showGridLines="0" zoomScaleNormal="100" workbookViewId="0">
      <selection activeCell="C1" sqref="C1"/>
    </sheetView>
  </sheetViews>
  <sheetFormatPr defaultColWidth="8.58203125" defaultRowHeight="14.5"/>
  <cols>
    <col min="1" max="1" width="8.58203125" style="5"/>
    <col min="2" max="2" width="90.25" style="5" customWidth="1"/>
    <col min="3" max="3" width="14.75" style="27" customWidth="1"/>
    <col min="4" max="16384" width="8.58203125" style="5"/>
  </cols>
  <sheetData>
    <row r="1" spans="1:7" ht="21">
      <c r="A1" s="303">
        <v>9</v>
      </c>
      <c r="B1" s="303" t="s">
        <v>2146</v>
      </c>
    </row>
    <row r="2" spans="1:7" ht="17.25" customHeight="1">
      <c r="A2" s="38"/>
      <c r="B2" s="39"/>
      <c r="C2" s="194"/>
      <c r="D2" s="27"/>
      <c r="E2" s="27"/>
      <c r="F2" s="45"/>
      <c r="G2" s="33"/>
    </row>
    <row r="3" spans="1:7" ht="17.25" customHeight="1">
      <c r="A3" s="191" t="s">
        <v>2180</v>
      </c>
      <c r="B3" s="1071" t="s">
        <v>70</v>
      </c>
      <c r="C3" s="194"/>
      <c r="D3" s="194"/>
      <c r="E3" s="194"/>
      <c r="F3" s="194"/>
      <c r="G3" s="33"/>
    </row>
    <row r="4" spans="1:7" ht="17.25" customHeight="1">
      <c r="A4" s="191" t="s">
        <v>2181</v>
      </c>
      <c r="B4" s="193" t="s">
        <v>72</v>
      </c>
      <c r="C4" s="194"/>
      <c r="D4" s="194"/>
      <c r="E4" s="194"/>
      <c r="F4" s="194"/>
      <c r="G4" s="33"/>
    </row>
    <row r="5" spans="1:7" ht="17.25" customHeight="1">
      <c r="A5" s="191" t="s">
        <v>2182</v>
      </c>
      <c r="B5" s="193" t="s">
        <v>2019</v>
      </c>
      <c r="C5" s="194"/>
      <c r="D5" s="194"/>
      <c r="E5" s="194"/>
      <c r="F5" s="194"/>
      <c r="G5" s="33"/>
    </row>
    <row r="6" spans="1:7" ht="17.25" customHeight="1">
      <c r="A6" s="191" t="s">
        <v>2183</v>
      </c>
      <c r="B6" s="193" t="s">
        <v>74</v>
      </c>
      <c r="C6" s="194"/>
      <c r="D6" s="194"/>
      <c r="E6" s="194"/>
      <c r="F6" s="194"/>
      <c r="G6" s="33"/>
    </row>
    <row r="7" spans="1:7" ht="17.25" customHeight="1">
      <c r="A7" s="191"/>
      <c r="B7" s="307"/>
      <c r="C7" s="194"/>
      <c r="D7" s="27"/>
      <c r="E7" s="27"/>
      <c r="F7" s="45"/>
      <c r="G7" s="33"/>
    </row>
  </sheetData>
  <hyperlinks>
    <hyperlink ref="B3" location="'Table 9.1'!A1" display="LRSum: Summary reconciliation of accounting assets and leverage ratio exposures (EU LR1)" xr:uid="{8FFC3048-1C8B-4E5F-8B15-403EF26E031A}"/>
    <hyperlink ref="B4" location="'Table 9.2&amp;9.3'!A1" display="LRCom: Leverage ratio common disclosure (EU LR2)" xr:uid="{DA0F4C6C-D886-4C43-B63D-926D217A9A31}"/>
    <hyperlink ref="B6" location="'Table 9.4'!A1" display="LRSpl: Split-up of on balance sheet exposures (excluding derivatives, SFTs and exempted exposures) (EU LR3)" xr:uid="{26766ADF-46A1-4C37-BB9A-B017C229AD28}"/>
    <hyperlink ref="B5" location="'Table 9.2&amp;9.3'!A40" display="Free format text boxes for disclosure on qualitative items (EU LRA)" xr:uid="{5FB982E1-5C15-4A35-A338-BC41B53B13E3}"/>
  </hyperlinks>
  <pageMargins left="0.7" right="0.7" top="0.75" bottom="0.75" header="0.3" footer="0.3"/>
  <pageSetup paperSize="9" scale="60"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92C7-410E-4F1A-84FE-D2EE58285CD5}">
  <sheetPr codeName="Sheet45">
    <pageSetUpPr fitToPage="1"/>
  </sheetPr>
  <dimension ref="A1:D23"/>
  <sheetViews>
    <sheetView showGridLines="0" zoomScaleNormal="100" workbookViewId="0">
      <selection activeCell="E1" sqref="E1"/>
    </sheetView>
  </sheetViews>
  <sheetFormatPr defaultColWidth="8.33203125" defaultRowHeight="14.5"/>
  <cols>
    <col min="1" max="1" width="4.58203125" style="5" customWidth="1"/>
    <col min="2" max="2" width="78.1640625" style="5" customWidth="1"/>
    <col min="3" max="4" width="10.33203125" style="5" customWidth="1"/>
    <col min="5" max="16384" width="8.33203125" style="5"/>
  </cols>
  <sheetData>
    <row r="1" spans="1:4" ht="18.75" customHeight="1">
      <c r="A1" s="306" t="s">
        <v>2257</v>
      </c>
      <c r="B1" s="175"/>
      <c r="C1" s="175"/>
      <c r="D1" s="175"/>
    </row>
    <row r="2" spans="1:4" ht="15" customHeight="1">
      <c r="A2" s="175"/>
      <c r="B2" s="175"/>
      <c r="C2" s="175"/>
      <c r="D2" s="175"/>
    </row>
    <row r="3" spans="1:4">
      <c r="A3" s="7"/>
      <c r="B3" s="7"/>
      <c r="C3" s="7"/>
      <c r="D3" s="7"/>
    </row>
    <row r="4" spans="1:4">
      <c r="A4" s="4"/>
      <c r="B4" s="4"/>
      <c r="C4" s="83" t="s">
        <v>116</v>
      </c>
      <c r="D4" s="83" t="s">
        <v>117</v>
      </c>
    </row>
    <row r="5" spans="1:4" ht="47.5" customHeight="1">
      <c r="A5" s="55" t="s">
        <v>93</v>
      </c>
      <c r="B5" s="80"/>
      <c r="C5" s="25" t="s">
        <v>2048</v>
      </c>
      <c r="D5" s="25" t="s">
        <v>843</v>
      </c>
    </row>
    <row r="6" spans="1:4">
      <c r="A6" s="57">
        <v>1</v>
      </c>
      <c r="B6" s="446" t="s">
        <v>844</v>
      </c>
      <c r="C6" s="609">
        <v>160390.99314870947</v>
      </c>
      <c r="D6" s="609">
        <v>175515.57950262999</v>
      </c>
    </row>
    <row r="7" spans="1:4">
      <c r="A7" s="57">
        <v>2</v>
      </c>
      <c r="B7" s="446" t="s">
        <v>845</v>
      </c>
      <c r="C7" s="609">
        <v>-20767.342069960083</v>
      </c>
      <c r="D7" s="609">
        <v>-19578.011041530001</v>
      </c>
    </row>
    <row r="8" spans="1:4" hidden="1">
      <c r="A8" s="57">
        <v>3</v>
      </c>
      <c r="B8" s="446" t="s">
        <v>846</v>
      </c>
      <c r="C8" s="609"/>
      <c r="D8" s="609"/>
    </row>
    <row r="9" spans="1:4" hidden="1">
      <c r="A9" s="57">
        <v>4</v>
      </c>
      <c r="B9" s="446" t="s">
        <v>847</v>
      </c>
      <c r="C9" s="609"/>
      <c r="D9" s="609"/>
    </row>
    <row r="10" spans="1:4" ht="26.5" hidden="1" customHeight="1">
      <c r="A10" s="57">
        <v>5</v>
      </c>
      <c r="B10" s="446" t="s">
        <v>848</v>
      </c>
      <c r="C10" s="609"/>
      <c r="D10" s="609"/>
    </row>
    <row r="11" spans="1:4" hidden="1">
      <c r="A11" s="57">
        <v>6</v>
      </c>
      <c r="B11" s="446" t="s">
        <v>849</v>
      </c>
      <c r="C11" s="609"/>
      <c r="D11" s="609"/>
    </row>
    <row r="12" spans="1:4" hidden="1">
      <c r="A12" s="57">
        <v>7</v>
      </c>
      <c r="B12" s="446" t="s">
        <v>850</v>
      </c>
      <c r="C12" s="609"/>
      <c r="D12" s="609"/>
    </row>
    <row r="13" spans="1:4">
      <c r="A13" s="57">
        <v>8</v>
      </c>
      <c r="B13" s="446" t="s">
        <v>851</v>
      </c>
      <c r="C13" s="609">
        <v>846.14130871300074</v>
      </c>
      <c r="D13" s="609">
        <v>500.25579114129999</v>
      </c>
    </row>
    <row r="14" spans="1:4">
      <c r="A14" s="57">
        <v>9</v>
      </c>
      <c r="B14" s="446" t="s">
        <v>852</v>
      </c>
      <c r="C14" s="609">
        <v>1.29339299999997E-2</v>
      </c>
      <c r="D14" s="609"/>
    </row>
    <row r="15" spans="1:4">
      <c r="A15" s="57">
        <v>10</v>
      </c>
      <c r="B15" s="446" t="s">
        <v>853</v>
      </c>
      <c r="C15" s="609">
        <v>8595.8540612019988</v>
      </c>
      <c r="D15" s="609">
        <v>9069.5528555330002</v>
      </c>
    </row>
    <row r="16" spans="1:4">
      <c r="A16" s="57">
        <v>11</v>
      </c>
      <c r="B16" s="446" t="s">
        <v>854</v>
      </c>
      <c r="C16" s="861">
        <v>-119.58452464</v>
      </c>
      <c r="D16" s="609"/>
    </row>
    <row r="17" spans="1:4" ht="24" hidden="1">
      <c r="A17" s="57" t="s">
        <v>855</v>
      </c>
      <c r="B17" s="446" t="s">
        <v>856</v>
      </c>
      <c r="C17" s="609"/>
      <c r="D17" s="609"/>
    </row>
    <row r="18" spans="1:4" ht="24" hidden="1">
      <c r="A18" s="57" t="s">
        <v>857</v>
      </c>
      <c r="B18" s="446" t="s">
        <v>858</v>
      </c>
      <c r="C18" s="609"/>
      <c r="D18" s="609"/>
    </row>
    <row r="19" spans="1:4">
      <c r="A19" s="57">
        <v>12</v>
      </c>
      <c r="B19" s="446" t="s">
        <v>859</v>
      </c>
      <c r="C19" s="861">
        <v>-97.39721745963989</v>
      </c>
      <c r="D19" s="609">
        <v>-145.81068220848101</v>
      </c>
    </row>
    <row r="20" spans="1:4">
      <c r="A20" s="409">
        <v>13</v>
      </c>
      <c r="B20" s="373" t="s">
        <v>202</v>
      </c>
      <c r="C20" s="610">
        <v>148848.67764049474</v>
      </c>
      <c r="D20" s="610">
        <v>165361.5664255658</v>
      </c>
    </row>
    <row r="21" spans="1:4">
      <c r="A21" s="7"/>
      <c r="B21" s="7"/>
      <c r="C21" s="13"/>
      <c r="D21" s="13"/>
    </row>
    <row r="22" spans="1:4">
      <c r="C22" s="176"/>
      <c r="D22" s="176"/>
    </row>
    <row r="23" spans="1:4">
      <c r="D23" s="177"/>
    </row>
  </sheetData>
  <pageMargins left="0.70866141732283472" right="0.70866141732283472" top="0.74803149606299213" bottom="0.74803149606299213" header="0.31496062992125984" footer="0.31496062992125984"/>
  <pageSetup paperSize="9" scale="76"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171A-BF3B-4303-B02E-48F5CC090362}">
  <sheetPr codeName="Sheet46">
    <pageSetUpPr fitToPage="1"/>
  </sheetPr>
  <dimension ref="A1:D82"/>
  <sheetViews>
    <sheetView showGridLines="0" zoomScaleNormal="100" workbookViewId="0">
      <selection activeCell="E1" sqref="E1"/>
    </sheetView>
  </sheetViews>
  <sheetFormatPr defaultColWidth="8.33203125" defaultRowHeight="14.5"/>
  <cols>
    <col min="1" max="1" width="8.58203125" style="5" bestFit="1" customWidth="1"/>
    <col min="2" max="2" width="55.83203125" style="5" customWidth="1"/>
    <col min="3" max="3" width="14.08203125" style="49" customWidth="1"/>
    <col min="4" max="4" width="14.08203125" style="5" customWidth="1"/>
    <col min="5" max="16384" width="8.33203125" style="5"/>
  </cols>
  <sheetData>
    <row r="1" spans="1:4" ht="18.75" customHeight="1">
      <c r="A1" s="306" t="s">
        <v>2258</v>
      </c>
      <c r="B1" s="175"/>
      <c r="C1" s="199"/>
      <c r="D1" s="7"/>
    </row>
    <row r="2" spans="1:4">
      <c r="A2" s="136"/>
      <c r="B2" s="7"/>
      <c r="C2" s="48"/>
      <c r="D2" s="7"/>
    </row>
    <row r="3" spans="1:4">
      <c r="A3" s="988"/>
      <c r="B3" s="989"/>
      <c r="C3" s="1261" t="s">
        <v>860</v>
      </c>
      <c r="D3" s="1261"/>
    </row>
    <row r="4" spans="1:4">
      <c r="A4" s="1381" t="s">
        <v>93</v>
      </c>
      <c r="B4" s="1382"/>
      <c r="C4" s="964" t="s">
        <v>116</v>
      </c>
      <c r="D4" s="964" t="s">
        <v>117</v>
      </c>
    </row>
    <row r="5" spans="1:4">
      <c r="A5" s="1383"/>
      <c r="B5" s="1384"/>
      <c r="C5" s="183" t="s">
        <v>2003</v>
      </c>
      <c r="D5" s="183" t="s">
        <v>94</v>
      </c>
    </row>
    <row r="6" spans="1:4">
      <c r="A6" s="1385" t="s">
        <v>861</v>
      </c>
      <c r="B6" s="1385"/>
      <c r="C6" s="1385"/>
      <c r="D6" s="1385"/>
    </row>
    <row r="7" spans="1:4">
      <c r="A7" s="964">
        <v>1</v>
      </c>
      <c r="B7" s="960" t="s">
        <v>862</v>
      </c>
      <c r="C7" s="861">
        <v>136803.31006210297</v>
      </c>
      <c r="D7" s="609">
        <v>152657.87883550001</v>
      </c>
    </row>
    <row r="8" spans="1:4" ht="24" hidden="1">
      <c r="A8" s="965">
        <v>2</v>
      </c>
      <c r="B8" s="960" t="s">
        <v>863</v>
      </c>
      <c r="C8" s="609"/>
      <c r="D8" s="609"/>
    </row>
    <row r="9" spans="1:4" ht="24" hidden="1">
      <c r="A9" s="965">
        <v>3</v>
      </c>
      <c r="B9" s="960" t="s">
        <v>864</v>
      </c>
      <c r="C9" s="609"/>
      <c r="D9" s="609"/>
    </row>
    <row r="10" spans="1:4" ht="20.5" hidden="1" customHeight="1">
      <c r="A10" s="965">
        <v>4</v>
      </c>
      <c r="B10" s="960" t="s">
        <v>865</v>
      </c>
      <c r="C10" s="609"/>
      <c r="D10" s="609"/>
    </row>
    <row r="11" spans="1:4">
      <c r="A11" s="965">
        <v>5</v>
      </c>
      <c r="B11" s="522" t="s">
        <v>866</v>
      </c>
      <c r="C11" s="609">
        <v>-119.58452464</v>
      </c>
      <c r="D11" s="609"/>
    </row>
    <row r="12" spans="1:4">
      <c r="A12" s="964">
        <v>6</v>
      </c>
      <c r="B12" s="960" t="s">
        <v>867</v>
      </c>
      <c r="C12" s="609">
        <v>-658.42011127320734</v>
      </c>
      <c r="D12" s="609">
        <v>-984.4128099687</v>
      </c>
    </row>
    <row r="13" spans="1:4">
      <c r="A13" s="963">
        <v>7</v>
      </c>
      <c r="B13" s="523" t="s">
        <v>868</v>
      </c>
      <c r="C13" s="610">
        <f>SUM(C7:C12)</f>
        <v>136025.30542618976</v>
      </c>
      <c r="D13" s="610">
        <v>151673.466025531</v>
      </c>
    </row>
    <row r="14" spans="1:4" s="167" customFormat="1">
      <c r="A14" s="1385" t="s">
        <v>869</v>
      </c>
      <c r="B14" s="1385"/>
      <c r="C14" s="1385"/>
      <c r="D14" s="1385"/>
    </row>
    <row r="15" spans="1:4" ht="24.65" customHeight="1">
      <c r="A15" s="965">
        <v>8</v>
      </c>
      <c r="B15" s="960" t="s">
        <v>870</v>
      </c>
      <c r="C15" s="609">
        <v>2149.3783297279997</v>
      </c>
      <c r="D15" s="609">
        <v>2598.059357698</v>
      </c>
    </row>
    <row r="16" spans="1:4" ht="17.5" hidden="1" customHeight="1">
      <c r="A16" s="965" t="s">
        <v>871</v>
      </c>
      <c r="B16" s="524" t="s">
        <v>872</v>
      </c>
      <c r="C16" s="608"/>
      <c r="D16" s="609"/>
    </row>
    <row r="17" spans="1:4" ht="24">
      <c r="A17" s="965">
        <v>9</v>
      </c>
      <c r="B17" s="960" t="s">
        <v>873</v>
      </c>
      <c r="C17" s="609">
        <v>2078.1268894450013</v>
      </c>
      <c r="D17" s="609">
        <v>2020.4881868033001</v>
      </c>
    </row>
    <row r="18" spans="1:4" ht="24" hidden="1">
      <c r="A18" s="965" t="s">
        <v>874</v>
      </c>
      <c r="B18" s="525" t="s">
        <v>875</v>
      </c>
      <c r="C18" s="608"/>
      <c r="D18" s="614"/>
    </row>
    <row r="19" spans="1:4" hidden="1">
      <c r="A19" s="965" t="s">
        <v>876</v>
      </c>
      <c r="B19" s="525" t="s">
        <v>877</v>
      </c>
      <c r="C19" s="608"/>
      <c r="D19" s="614"/>
    </row>
    <row r="20" spans="1:4" hidden="1">
      <c r="A20" s="965">
        <v>10</v>
      </c>
      <c r="B20" s="359" t="s">
        <v>878</v>
      </c>
      <c r="C20" s="608"/>
      <c r="D20" s="614"/>
    </row>
    <row r="21" spans="1:4" ht="24" hidden="1">
      <c r="A21" s="965" t="s">
        <v>879</v>
      </c>
      <c r="B21" s="359" t="s">
        <v>880</v>
      </c>
      <c r="C21" s="608"/>
      <c r="D21" s="614"/>
    </row>
    <row r="22" spans="1:4" hidden="1">
      <c r="A22" s="965" t="s">
        <v>881</v>
      </c>
      <c r="B22" s="359" t="s">
        <v>882</v>
      </c>
      <c r="C22" s="608"/>
      <c r="D22" s="614"/>
    </row>
    <row r="23" spans="1:4" hidden="1">
      <c r="A23" s="965">
        <v>11</v>
      </c>
      <c r="B23" s="960" t="s">
        <v>883</v>
      </c>
      <c r="C23" s="615"/>
      <c r="D23" s="614"/>
    </row>
    <row r="24" spans="1:4" ht="13.5" hidden="1" customHeight="1">
      <c r="A24" s="965">
        <v>12</v>
      </c>
      <c r="B24" s="960" t="s">
        <v>884</v>
      </c>
      <c r="C24" s="612"/>
      <c r="D24" s="614"/>
    </row>
    <row r="25" spans="1:4">
      <c r="A25" s="962">
        <v>13</v>
      </c>
      <c r="B25" s="527" t="s">
        <v>885</v>
      </c>
      <c r="C25" s="610">
        <f>SUM(C15:C24)</f>
        <v>4227.505219173001</v>
      </c>
      <c r="D25" s="610">
        <v>4618.5475445012999</v>
      </c>
    </row>
    <row r="26" spans="1:4">
      <c r="A26" s="1385" t="s">
        <v>886</v>
      </c>
      <c r="B26" s="1385"/>
      <c r="C26" s="1385"/>
      <c r="D26" s="1385"/>
    </row>
    <row r="27" spans="1:4" ht="24" hidden="1">
      <c r="A27" s="964">
        <v>14</v>
      </c>
      <c r="B27" s="960" t="s">
        <v>887</v>
      </c>
      <c r="C27" s="611"/>
      <c r="D27" s="611"/>
    </row>
    <row r="28" spans="1:4" hidden="1">
      <c r="A28" s="964">
        <v>15</v>
      </c>
      <c r="B28" s="960" t="s">
        <v>888</v>
      </c>
      <c r="C28" s="611"/>
      <c r="D28" s="611"/>
    </row>
    <row r="29" spans="1:4">
      <c r="A29" s="964">
        <v>16</v>
      </c>
      <c r="B29" s="960" t="s">
        <v>889</v>
      </c>
      <c r="C29" s="609">
        <v>1.29339299999997E-2</v>
      </c>
      <c r="D29" s="611"/>
    </row>
    <row r="30" spans="1:4" ht="24" hidden="1">
      <c r="A30" s="965" t="s">
        <v>890</v>
      </c>
      <c r="B30" s="960" t="s">
        <v>891</v>
      </c>
      <c r="C30" s="611"/>
      <c r="D30" s="611"/>
    </row>
    <row r="31" spans="1:4" hidden="1">
      <c r="A31" s="965">
        <v>17</v>
      </c>
      <c r="B31" s="960" t="s">
        <v>892</v>
      </c>
      <c r="C31" s="611"/>
      <c r="D31" s="611"/>
    </row>
    <row r="32" spans="1:4" hidden="1">
      <c r="A32" s="965" t="s">
        <v>893</v>
      </c>
      <c r="B32" s="960" t="s">
        <v>894</v>
      </c>
      <c r="C32" s="611"/>
      <c r="D32" s="611"/>
    </row>
    <row r="33" spans="1:4">
      <c r="A33" s="962">
        <v>18</v>
      </c>
      <c r="B33" s="527" t="s">
        <v>895</v>
      </c>
      <c r="C33" s="610">
        <f>SUM(C27:C32)</f>
        <v>1.29339299999997E-2</v>
      </c>
      <c r="D33" s="613"/>
    </row>
    <row r="34" spans="1:4">
      <c r="A34" s="1385" t="s">
        <v>896</v>
      </c>
      <c r="B34" s="1385"/>
      <c r="C34" s="1385"/>
      <c r="D34" s="1385"/>
    </row>
    <row r="35" spans="1:4">
      <c r="A35" s="964">
        <v>19</v>
      </c>
      <c r="B35" s="960" t="s">
        <v>897</v>
      </c>
      <c r="C35" s="609">
        <v>27121.312414880013</v>
      </c>
      <c r="D35" s="609">
        <v>28134.027109710001</v>
      </c>
    </row>
    <row r="36" spans="1:4">
      <c r="A36" s="964">
        <v>20</v>
      </c>
      <c r="B36" s="960" t="s">
        <v>898</v>
      </c>
      <c r="C36" s="609">
        <v>-18525.458353678012</v>
      </c>
      <c r="D36" s="609">
        <v>-19064.474254176999</v>
      </c>
    </row>
    <row r="37" spans="1:4" ht="24" hidden="1">
      <c r="A37" s="964">
        <v>21</v>
      </c>
      <c r="B37" s="960" t="s">
        <v>899</v>
      </c>
      <c r="C37" s="608"/>
      <c r="D37" s="608"/>
    </row>
    <row r="38" spans="1:4">
      <c r="A38" s="962">
        <v>22</v>
      </c>
      <c r="B38" s="527" t="s">
        <v>900</v>
      </c>
      <c r="C38" s="610">
        <f>+C35+C36</f>
        <v>8595.8540612020006</v>
      </c>
      <c r="D38" s="610">
        <v>9069.5528555330002</v>
      </c>
    </row>
    <row r="39" spans="1:4">
      <c r="A39" s="1287" t="s">
        <v>901</v>
      </c>
      <c r="B39" s="1287"/>
      <c r="C39" s="1287"/>
      <c r="D39" s="1287"/>
    </row>
    <row r="40" spans="1:4" ht="24" hidden="1">
      <c r="A40" s="965" t="s">
        <v>902</v>
      </c>
      <c r="B40" s="960" t="s">
        <v>903</v>
      </c>
      <c r="C40" s="611"/>
      <c r="D40" s="611"/>
    </row>
    <row r="41" spans="1:4" ht="24" hidden="1">
      <c r="A41" s="965" t="s">
        <v>904</v>
      </c>
      <c r="B41" s="960" t="s">
        <v>905</v>
      </c>
      <c r="C41" s="611"/>
      <c r="D41" s="611"/>
    </row>
    <row r="42" spans="1:4" hidden="1">
      <c r="A42" s="489" t="s">
        <v>906</v>
      </c>
      <c r="B42" s="524" t="s">
        <v>907</v>
      </c>
      <c r="C42" s="611"/>
      <c r="D42" s="611"/>
    </row>
    <row r="43" spans="1:4" hidden="1">
      <c r="A43" s="489" t="s">
        <v>908</v>
      </c>
      <c r="B43" s="524" t="s">
        <v>909</v>
      </c>
      <c r="C43" s="611"/>
      <c r="D43" s="611"/>
    </row>
    <row r="44" spans="1:4" ht="24" hidden="1">
      <c r="A44" s="489" t="s">
        <v>910</v>
      </c>
      <c r="B44" s="529" t="s">
        <v>911</v>
      </c>
      <c r="C44" s="611"/>
      <c r="D44" s="611"/>
    </row>
    <row r="45" spans="1:4" hidden="1">
      <c r="A45" s="489" t="s">
        <v>912</v>
      </c>
      <c r="B45" s="524" t="s">
        <v>913</v>
      </c>
      <c r="C45" s="611"/>
      <c r="D45" s="611"/>
    </row>
    <row r="46" spans="1:4" hidden="1">
      <c r="A46" s="489" t="s">
        <v>914</v>
      </c>
      <c r="B46" s="524" t="s">
        <v>915</v>
      </c>
      <c r="C46" s="611"/>
      <c r="D46" s="611"/>
    </row>
    <row r="47" spans="1:4" ht="24" hidden="1">
      <c r="A47" s="489" t="s">
        <v>916</v>
      </c>
      <c r="B47" s="524" t="s">
        <v>917</v>
      </c>
      <c r="C47" s="611"/>
      <c r="D47" s="611"/>
    </row>
    <row r="48" spans="1:4" ht="24" hidden="1">
      <c r="A48" s="489" t="s">
        <v>918</v>
      </c>
      <c r="B48" s="524" t="s">
        <v>919</v>
      </c>
      <c r="C48" s="611"/>
      <c r="D48" s="611"/>
    </row>
    <row r="49" spans="1:4" hidden="1">
      <c r="A49" s="489" t="s">
        <v>920</v>
      </c>
      <c r="B49" s="524" t="s">
        <v>921</v>
      </c>
      <c r="C49" s="611"/>
      <c r="D49" s="611"/>
    </row>
    <row r="50" spans="1:4">
      <c r="A50" s="530" t="s">
        <v>922</v>
      </c>
      <c r="B50" s="531" t="s">
        <v>923</v>
      </c>
      <c r="C50" s="532"/>
      <c r="D50" s="533"/>
    </row>
    <row r="51" spans="1:4">
      <c r="A51" s="1287" t="s">
        <v>924</v>
      </c>
      <c r="B51" s="1287"/>
      <c r="C51" s="1287"/>
      <c r="D51" s="1287"/>
    </row>
    <row r="52" spans="1:4">
      <c r="A52" s="962">
        <v>23</v>
      </c>
      <c r="B52" s="457" t="s">
        <v>781</v>
      </c>
      <c r="C52" s="610">
        <v>14111.05521119679</v>
      </c>
      <c r="D52" s="610">
        <v>12568.887417666499</v>
      </c>
    </row>
    <row r="53" spans="1:4">
      <c r="A53" s="962">
        <v>24</v>
      </c>
      <c r="B53" s="491" t="s">
        <v>202</v>
      </c>
      <c r="C53" s="610">
        <f>+C13+C25+C38+C33</f>
        <v>148848.67764049477</v>
      </c>
      <c r="D53" s="610">
        <v>165361.56642556601</v>
      </c>
    </row>
    <row r="54" spans="1:4">
      <c r="A54" s="1287" t="s">
        <v>201</v>
      </c>
      <c r="B54" s="1287"/>
      <c r="C54" s="1287"/>
      <c r="D54" s="1287"/>
    </row>
    <row r="55" spans="1:4">
      <c r="A55" s="962">
        <v>25</v>
      </c>
      <c r="B55" s="363" t="s">
        <v>203</v>
      </c>
      <c r="C55" s="616">
        <v>9.4801346999999994E-2</v>
      </c>
      <c r="D55" s="534">
        <v>7.5999999999999998E-2</v>
      </c>
    </row>
    <row r="56" spans="1:4" ht="23.5" customHeight="1">
      <c r="A56" s="964" t="s">
        <v>925</v>
      </c>
      <c r="B56" s="960" t="s">
        <v>926</v>
      </c>
      <c r="C56" s="846">
        <v>9.4801346999999994E-2</v>
      </c>
      <c r="D56" s="535">
        <v>7.5999999999999998E-2</v>
      </c>
    </row>
    <row r="57" spans="1:4" ht="24">
      <c r="A57" s="964" t="s">
        <v>927</v>
      </c>
      <c r="B57" s="960" t="s">
        <v>928</v>
      </c>
      <c r="C57" s="846">
        <v>9.4801346999999994E-2</v>
      </c>
      <c r="D57" s="535">
        <v>7.5999999999999998E-2</v>
      </c>
    </row>
    <row r="58" spans="1:4">
      <c r="A58" s="964">
        <v>26</v>
      </c>
      <c r="B58" s="960" t="s">
        <v>929</v>
      </c>
      <c r="C58" s="535">
        <v>0.03</v>
      </c>
      <c r="D58" s="535">
        <v>0.03</v>
      </c>
    </row>
    <row r="59" spans="1:4">
      <c r="A59" s="965" t="s">
        <v>930</v>
      </c>
      <c r="B59" s="960" t="s">
        <v>206</v>
      </c>
      <c r="C59" s="526"/>
      <c r="D59" s="536"/>
    </row>
    <row r="60" spans="1:4" hidden="1">
      <c r="A60" s="965" t="s">
        <v>931</v>
      </c>
      <c r="B60" s="960" t="s">
        <v>932</v>
      </c>
      <c r="C60" s="526"/>
      <c r="D60" s="536"/>
    </row>
    <row r="61" spans="1:4">
      <c r="A61" s="965">
        <v>27</v>
      </c>
      <c r="B61" s="960" t="s">
        <v>213</v>
      </c>
      <c r="C61" s="526"/>
      <c r="D61" s="536"/>
    </row>
    <row r="62" spans="1:4">
      <c r="A62" s="965" t="s">
        <v>933</v>
      </c>
      <c r="B62" s="960" t="s">
        <v>215</v>
      </c>
      <c r="C62" s="617">
        <v>0.03</v>
      </c>
      <c r="D62" s="536">
        <v>0.03</v>
      </c>
    </row>
    <row r="63" spans="1:4">
      <c r="A63" s="1287" t="s">
        <v>934</v>
      </c>
      <c r="B63" s="1287"/>
      <c r="C63" s="1287"/>
      <c r="D63" s="1287"/>
    </row>
    <row r="64" spans="1:4">
      <c r="A64" s="965" t="s">
        <v>935</v>
      </c>
      <c r="B64" s="960" t="s">
        <v>936</v>
      </c>
      <c r="C64" s="537" t="s">
        <v>937</v>
      </c>
      <c r="D64" s="537" t="s">
        <v>937</v>
      </c>
    </row>
    <row r="65" spans="1:4">
      <c r="A65" s="1287" t="s">
        <v>938</v>
      </c>
      <c r="B65" s="1287"/>
      <c r="C65" s="1287"/>
      <c r="D65" s="1287"/>
    </row>
    <row r="66" spans="1:4" ht="24" hidden="1">
      <c r="A66" s="965">
        <v>28</v>
      </c>
      <c r="B66" s="960" t="s">
        <v>939</v>
      </c>
      <c r="C66" s="528"/>
      <c r="D66" s="526"/>
    </row>
    <row r="67" spans="1:4" ht="24" hidden="1">
      <c r="A67" s="965">
        <v>29</v>
      </c>
      <c r="B67" s="960" t="s">
        <v>940</v>
      </c>
      <c r="C67" s="528"/>
      <c r="D67" s="526"/>
    </row>
    <row r="68" spans="1:4" ht="48.5">
      <c r="A68" s="463">
        <v>30</v>
      </c>
      <c r="B68" s="438" t="s">
        <v>941</v>
      </c>
      <c r="C68" s="609">
        <v>148848.67764049474</v>
      </c>
      <c r="D68" s="609">
        <v>165361.65928283599</v>
      </c>
    </row>
    <row r="69" spans="1:4" ht="48.5">
      <c r="A69" s="463" t="s">
        <v>942</v>
      </c>
      <c r="B69" s="438" t="s">
        <v>943</v>
      </c>
      <c r="C69" s="609">
        <v>148848.67764049474</v>
      </c>
      <c r="D69" s="609">
        <v>165361.65928283599</v>
      </c>
    </row>
    <row r="70" spans="1:4" ht="48.5">
      <c r="A70" s="463">
        <v>31</v>
      </c>
      <c r="B70" s="438" t="s">
        <v>944</v>
      </c>
      <c r="C70" s="846">
        <v>9.4801346999999994E-2</v>
      </c>
      <c r="D70" s="538">
        <v>7.5999999999999998E-2</v>
      </c>
    </row>
    <row r="71" spans="1:4" ht="48.5">
      <c r="A71" s="463" t="s">
        <v>945</v>
      </c>
      <c r="B71" s="438" t="s">
        <v>946</v>
      </c>
      <c r="C71" s="846">
        <v>9.4801346999999994E-2</v>
      </c>
      <c r="D71" s="538">
        <v>7.5999999999999998E-2</v>
      </c>
    </row>
    <row r="72" spans="1:4">
      <c r="A72" s="7"/>
      <c r="B72" s="7"/>
      <c r="C72" s="48"/>
      <c r="D72" s="7"/>
    </row>
    <row r="73" spans="1:4" s="27" customFormat="1" ht="14.5" customHeight="1">
      <c r="A73" s="1209" t="s">
        <v>947</v>
      </c>
      <c r="B73" s="1209"/>
      <c r="C73" s="1209"/>
      <c r="D73" s="1209"/>
    </row>
    <row r="74" spans="1:4" s="27" customFormat="1" ht="14.5" customHeight="1">
      <c r="A74" s="956"/>
      <c r="B74" s="956"/>
      <c r="C74" s="956"/>
      <c r="D74" s="956"/>
    </row>
    <row r="75" spans="1:4" s="27" customFormat="1" ht="14.5" customHeight="1">
      <c r="A75" s="348"/>
      <c r="B75" s="348"/>
      <c r="C75" s="348"/>
      <c r="D75" s="348"/>
    </row>
    <row r="76" spans="1:4" s="27" customFormat="1" ht="21" customHeight="1">
      <c r="A76" s="618" t="s">
        <v>2287</v>
      </c>
      <c r="B76" s="348"/>
      <c r="C76" s="348"/>
      <c r="D76" s="348"/>
    </row>
    <row r="77" spans="1:4" s="27" customFormat="1" ht="14.5" customHeight="1">
      <c r="A77" s="348"/>
      <c r="B77" s="348"/>
      <c r="C77" s="348"/>
      <c r="D77" s="348"/>
    </row>
    <row r="78" spans="1:4">
      <c r="A78" s="298"/>
      <c r="B78" s="298"/>
      <c r="C78" s="325"/>
      <c r="D78" s="298"/>
    </row>
    <row r="79" spans="1:4">
      <c r="A79" s="1201" t="s">
        <v>2631</v>
      </c>
      <c r="B79" s="478"/>
      <c r="C79" s="1386" t="s">
        <v>1989</v>
      </c>
      <c r="D79" s="1386"/>
    </row>
    <row r="80" spans="1:4" ht="198" customHeight="1">
      <c r="A80" s="402" t="s">
        <v>1465</v>
      </c>
      <c r="B80" s="539" t="s">
        <v>948</v>
      </c>
      <c r="C80" s="1237" t="s">
        <v>949</v>
      </c>
      <c r="D80" s="1237"/>
    </row>
    <row r="81" spans="1:4" ht="76.5" customHeight="1">
      <c r="A81" s="402" t="s">
        <v>1467</v>
      </c>
      <c r="B81" s="401" t="s">
        <v>1923</v>
      </c>
      <c r="C81" s="1237" t="s">
        <v>2656</v>
      </c>
      <c r="D81" s="1237"/>
    </row>
    <row r="82" spans="1:4">
      <c r="A82" s="298"/>
      <c r="B82" s="298"/>
      <c r="C82" s="325"/>
      <c r="D82" s="298"/>
    </row>
  </sheetData>
  <mergeCells count="15">
    <mergeCell ref="C79:D79"/>
    <mergeCell ref="C80:D80"/>
    <mergeCell ref="C81:D81"/>
    <mergeCell ref="A73:D73"/>
    <mergeCell ref="A34:D34"/>
    <mergeCell ref="A39:D39"/>
    <mergeCell ref="A51:D51"/>
    <mergeCell ref="A54:D54"/>
    <mergeCell ref="A63:D63"/>
    <mergeCell ref="A65:D65"/>
    <mergeCell ref="C3:D3"/>
    <mergeCell ref="A4:B5"/>
    <mergeCell ref="A6:D6"/>
    <mergeCell ref="A14:D14"/>
    <mergeCell ref="A26:D26"/>
  </mergeCells>
  <pageMargins left="0.70866141732283472" right="0.70866141732283472" top="0.74803149606299213" bottom="0.74803149606299213" header="0.31496062992125984" footer="0.31496062992125984"/>
  <pageSetup paperSize="9" scale="85" fitToHeight="0" orientation="portrait" r:id="rId1"/>
  <headerFooter>
    <oddFooter>&amp;C1</oddFooter>
  </headerFooter>
  <rowBreaks count="1" manualBreakCount="1">
    <brk id="75"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sheetPr codeName="Sheet8">
    <pageSetUpPr fitToPage="1"/>
  </sheetPr>
  <dimension ref="A1:G55"/>
  <sheetViews>
    <sheetView showGridLines="0" zoomScaleNormal="100" workbookViewId="0">
      <selection activeCell="B63" sqref="B63"/>
    </sheetView>
  </sheetViews>
  <sheetFormatPr defaultColWidth="8.58203125" defaultRowHeight="14.5"/>
  <cols>
    <col min="1" max="1" width="8.58203125" style="5"/>
    <col min="2" max="2" width="52.58203125" style="5" customWidth="1"/>
    <col min="3" max="3" width="7.6640625" style="49" customWidth="1"/>
    <col min="4" max="7" width="7.6640625" style="5" customWidth="1"/>
    <col min="8" max="16384" width="8.58203125" style="5"/>
  </cols>
  <sheetData>
    <row r="1" spans="1:7" ht="18.5">
      <c r="A1" s="306" t="s">
        <v>166</v>
      </c>
      <c r="B1" s="39"/>
      <c r="C1" s="368"/>
      <c r="D1" s="927"/>
      <c r="E1" s="927"/>
      <c r="F1" s="927"/>
      <c r="G1" s="927"/>
    </row>
    <row r="2" spans="1:7">
      <c r="A2" s="73"/>
      <c r="B2" s="39"/>
      <c r="C2" s="368"/>
      <c r="D2" s="927"/>
      <c r="E2" s="927"/>
      <c r="F2" s="927"/>
      <c r="G2" s="927"/>
    </row>
    <row r="3" spans="1:7">
      <c r="A3" s="6"/>
      <c r="B3" s="6"/>
      <c r="C3" s="58"/>
      <c r="D3" s="6"/>
      <c r="E3" s="6"/>
      <c r="F3" s="6"/>
      <c r="G3" s="6"/>
    </row>
    <row r="4" spans="1:7">
      <c r="A4" s="17"/>
      <c r="B4" s="74"/>
      <c r="C4" s="57" t="s">
        <v>116</v>
      </c>
      <c r="D4" s="57" t="s">
        <v>117</v>
      </c>
      <c r="E4" s="57" t="s">
        <v>118</v>
      </c>
      <c r="F4" s="57" t="s">
        <v>167</v>
      </c>
      <c r="G4" s="57" t="s">
        <v>168</v>
      </c>
    </row>
    <row r="5" spans="1:7" ht="32" customHeight="1">
      <c r="A5" s="92"/>
      <c r="B5" s="75"/>
      <c r="C5" s="283" t="s">
        <v>2641</v>
      </c>
      <c r="D5" s="304" t="s">
        <v>2642</v>
      </c>
      <c r="E5" s="304" t="s">
        <v>2643</v>
      </c>
      <c r="F5" s="304" t="s">
        <v>2644</v>
      </c>
      <c r="G5" s="304" t="s">
        <v>2645</v>
      </c>
    </row>
    <row r="6" spans="1:7" ht="15.65" customHeight="1">
      <c r="A6" s="373"/>
      <c r="B6" s="1220" t="s">
        <v>169</v>
      </c>
      <c r="C6" s="1220"/>
      <c r="D6" s="1220"/>
      <c r="E6" s="1220"/>
      <c r="F6" s="1220"/>
      <c r="G6" s="1220"/>
    </row>
    <row r="7" spans="1:7">
      <c r="A7" s="57">
        <v>1</v>
      </c>
      <c r="B7" s="168" t="s">
        <v>170</v>
      </c>
      <c r="C7" s="426">
        <v>14111.055211196886</v>
      </c>
      <c r="D7" s="426">
        <v>14024.3911127873</v>
      </c>
      <c r="E7" s="426">
        <v>13649.561093977669</v>
      </c>
      <c r="F7" s="426">
        <v>13337.778682030483</v>
      </c>
      <c r="G7" s="426">
        <v>12568.887417672677</v>
      </c>
    </row>
    <row r="8" spans="1:7">
      <c r="A8" s="57">
        <v>2</v>
      </c>
      <c r="B8" s="168" t="s">
        <v>171</v>
      </c>
      <c r="C8" s="426">
        <v>14111.055211196886</v>
      </c>
      <c r="D8" s="426">
        <v>14024.3911127873</v>
      </c>
      <c r="E8" s="426">
        <v>13649.561093977669</v>
      </c>
      <c r="F8" s="426">
        <v>13337.778682030483</v>
      </c>
      <c r="G8" s="426">
        <v>12568.887417672677</v>
      </c>
    </row>
    <row r="9" spans="1:7">
      <c r="A9" s="57">
        <v>3</v>
      </c>
      <c r="B9" s="168" t="s">
        <v>172</v>
      </c>
      <c r="C9" s="426">
        <v>15595.06463970261</v>
      </c>
      <c r="D9" s="426">
        <v>15498.9093109439</v>
      </c>
      <c r="E9" s="426">
        <v>15139.473846152168</v>
      </c>
      <c r="F9" s="426">
        <v>14804.728587224483</v>
      </c>
      <c r="G9" s="426">
        <v>13967.782034027676</v>
      </c>
    </row>
    <row r="10" spans="1:7">
      <c r="A10" s="409"/>
      <c r="B10" s="1220" t="s">
        <v>173</v>
      </c>
      <c r="C10" s="1220"/>
      <c r="D10" s="1220"/>
      <c r="E10" s="1220"/>
      <c r="F10" s="1220"/>
      <c r="G10" s="1220"/>
    </row>
    <row r="11" spans="1:7">
      <c r="A11" s="57">
        <v>4</v>
      </c>
      <c r="B11" s="168" t="s">
        <v>174</v>
      </c>
      <c r="C11" s="426">
        <v>73510.523631598902</v>
      </c>
      <c r="D11" s="426">
        <f>'Table 1.6'!D35</f>
        <v>73346.394494736407</v>
      </c>
      <c r="E11" s="426">
        <v>72649.356158044</v>
      </c>
      <c r="F11" s="426">
        <v>73095.381782980796</v>
      </c>
      <c r="G11" s="426">
        <v>72326.529181720805</v>
      </c>
    </row>
    <row r="12" spans="1:7">
      <c r="A12" s="409"/>
      <c r="B12" s="1220" t="s">
        <v>175</v>
      </c>
      <c r="C12" s="1220"/>
      <c r="D12" s="1220"/>
      <c r="E12" s="1220"/>
      <c r="F12" s="1220"/>
      <c r="G12" s="1220"/>
    </row>
    <row r="13" spans="1:7">
      <c r="A13" s="57">
        <v>5</v>
      </c>
      <c r="B13" s="168" t="s">
        <v>176</v>
      </c>
      <c r="C13" s="427">
        <v>0.19195969999999998</v>
      </c>
      <c r="D13" s="427">
        <v>0.19120000000000001</v>
      </c>
      <c r="E13" s="428">
        <v>0.18790000000000001</v>
      </c>
      <c r="F13" s="428">
        <v>0.18247088060406</v>
      </c>
      <c r="G13" s="428">
        <v>0.17380000000000001</v>
      </c>
    </row>
    <row r="14" spans="1:7">
      <c r="A14" s="57">
        <v>6</v>
      </c>
      <c r="B14" s="168" t="s">
        <v>177</v>
      </c>
      <c r="C14" s="427">
        <v>0.19195969999999998</v>
      </c>
      <c r="D14" s="427">
        <v>0.19120000000000001</v>
      </c>
      <c r="E14" s="428">
        <v>0.18790000000000001</v>
      </c>
      <c r="F14" s="428">
        <v>0.1825</v>
      </c>
      <c r="G14" s="428">
        <v>0.17380000000000001</v>
      </c>
    </row>
    <row r="15" spans="1:7">
      <c r="A15" s="57">
        <v>7</v>
      </c>
      <c r="B15" s="168" t="s">
        <v>178</v>
      </c>
      <c r="C15" s="427">
        <v>0.212147</v>
      </c>
      <c r="D15" s="427">
        <v>0.21129999999999999</v>
      </c>
      <c r="E15" s="428">
        <v>0.2084</v>
      </c>
      <c r="F15" s="428">
        <v>0.20250000000000001</v>
      </c>
      <c r="G15" s="428">
        <v>0.19309999999999999</v>
      </c>
    </row>
    <row r="16" spans="1:7">
      <c r="A16" s="409"/>
      <c r="B16" s="1220" t="s">
        <v>179</v>
      </c>
      <c r="C16" s="1220"/>
      <c r="D16" s="1220"/>
      <c r="E16" s="1220"/>
      <c r="F16" s="1220"/>
      <c r="G16" s="1220"/>
    </row>
    <row r="17" spans="1:7" ht="24">
      <c r="A17" s="57" t="s">
        <v>180</v>
      </c>
      <c r="B17" s="168" t="s">
        <v>181</v>
      </c>
      <c r="C17" s="429">
        <v>2.2499999999999999E-2</v>
      </c>
      <c r="D17" s="428">
        <v>2.2499999999999999E-2</v>
      </c>
      <c r="E17" s="428">
        <v>2.2499999999999999E-2</v>
      </c>
      <c r="F17" s="428">
        <v>2.2499999999999999E-2</v>
      </c>
      <c r="G17" s="428">
        <v>2.2499999999999999E-2</v>
      </c>
    </row>
    <row r="18" spans="1:7">
      <c r="A18" s="57" t="s">
        <v>182</v>
      </c>
      <c r="B18" s="168" t="s">
        <v>183</v>
      </c>
      <c r="C18" s="428">
        <v>2.23E-2</v>
      </c>
      <c r="D18" s="428">
        <v>2.24E-2</v>
      </c>
      <c r="E18" s="428">
        <v>2.1999999999999999E-2</v>
      </c>
      <c r="F18" s="428">
        <v>2.24E-2</v>
      </c>
      <c r="G18" s="428">
        <v>2.2499999999999999E-2</v>
      </c>
    </row>
    <row r="19" spans="1:7">
      <c r="A19" s="57" t="s">
        <v>184</v>
      </c>
      <c r="B19" s="168" t="s">
        <v>185</v>
      </c>
      <c r="C19" s="428">
        <v>2.23E-2</v>
      </c>
      <c r="D19" s="428">
        <v>2.24E-2</v>
      </c>
      <c r="E19" s="428">
        <v>2.1999999999999999E-2</v>
      </c>
      <c r="F19" s="428">
        <v>2.24E-2</v>
      </c>
      <c r="G19" s="428">
        <v>2.2499999999999999E-2</v>
      </c>
    </row>
    <row r="20" spans="1:7">
      <c r="A20" s="57" t="s">
        <v>186</v>
      </c>
      <c r="B20" s="168" t="s">
        <v>187</v>
      </c>
      <c r="C20" s="429">
        <v>0.10250000000000001</v>
      </c>
      <c r="D20" s="428">
        <v>0.10250000000000001</v>
      </c>
      <c r="E20" s="428">
        <v>0.10250000000000001</v>
      </c>
      <c r="F20" s="428">
        <v>0.10250000000000001</v>
      </c>
      <c r="G20" s="428">
        <v>0.10250000000000001</v>
      </c>
    </row>
    <row r="21" spans="1:7" ht="14.5" customHeight="1">
      <c r="A21" s="409"/>
      <c r="B21" s="1220" t="s">
        <v>188</v>
      </c>
      <c r="C21" s="1220"/>
      <c r="D21" s="1220"/>
      <c r="E21" s="1220"/>
      <c r="F21" s="1220"/>
      <c r="G21" s="1220"/>
    </row>
    <row r="22" spans="1:7">
      <c r="A22" s="57">
        <v>8</v>
      </c>
      <c r="B22" s="168" t="s">
        <v>189</v>
      </c>
      <c r="C22" s="429">
        <v>2.5000000000000001E-2</v>
      </c>
      <c r="D22" s="428">
        <v>2.5000000000000001E-2</v>
      </c>
      <c r="E22" s="428">
        <v>2.5000000000000001E-2</v>
      </c>
      <c r="F22" s="428">
        <v>2.5000000000000001E-2</v>
      </c>
      <c r="G22" s="428">
        <v>2.5000000000000001E-2</v>
      </c>
    </row>
    <row r="23" spans="1:7" ht="24" hidden="1" customHeight="1">
      <c r="A23" s="57" t="s">
        <v>128</v>
      </c>
      <c r="B23" s="168" t="s">
        <v>190</v>
      </c>
      <c r="C23" s="430"/>
      <c r="D23" s="428"/>
      <c r="E23" s="428"/>
      <c r="F23" s="428"/>
      <c r="G23" s="428"/>
    </row>
    <row r="24" spans="1:7">
      <c r="A24" s="57">
        <v>9</v>
      </c>
      <c r="B24" s="168" t="s">
        <v>191</v>
      </c>
      <c r="C24" s="429">
        <v>1.121E-3</v>
      </c>
      <c r="D24" s="429">
        <v>7.94E-4</v>
      </c>
      <c r="E24" s="429">
        <v>7.9500000000000003E-4</v>
      </c>
      <c r="F24" s="429">
        <v>5.8900000000000001E-4</v>
      </c>
      <c r="G24" s="429">
        <v>4.6999999999999999E-4</v>
      </c>
    </row>
    <row r="25" spans="1:7" ht="14.5" hidden="1" customHeight="1">
      <c r="A25" s="57" t="s">
        <v>192</v>
      </c>
      <c r="B25" s="168" t="s">
        <v>193</v>
      </c>
      <c r="C25" s="57"/>
      <c r="D25" s="428"/>
      <c r="E25" s="428"/>
      <c r="F25" s="428"/>
      <c r="G25" s="428"/>
    </row>
    <row r="26" spans="1:7" ht="14.5" hidden="1" customHeight="1">
      <c r="A26" s="57">
        <v>10</v>
      </c>
      <c r="B26" s="168" t="s">
        <v>194</v>
      </c>
      <c r="C26" s="57"/>
      <c r="D26" s="427"/>
      <c r="E26" s="428"/>
      <c r="F26" s="428"/>
      <c r="G26" s="428"/>
    </row>
    <row r="27" spans="1:7">
      <c r="A27" s="57" t="s">
        <v>195</v>
      </c>
      <c r="B27" s="168" t="s">
        <v>196</v>
      </c>
      <c r="C27" s="429">
        <v>1.4999999999999999E-2</v>
      </c>
      <c r="D27" s="428">
        <v>1.4999999999999999E-2</v>
      </c>
      <c r="E27" s="428">
        <v>1.4999999999999999E-2</v>
      </c>
      <c r="F27" s="428">
        <v>1.4999999999999999E-2</v>
      </c>
      <c r="G27" s="428">
        <v>0.01</v>
      </c>
    </row>
    <row r="28" spans="1:7">
      <c r="A28" s="57">
        <v>11</v>
      </c>
      <c r="B28" s="168" t="s">
        <v>197</v>
      </c>
      <c r="C28" s="429">
        <f>SUM(C22:C27)</f>
        <v>4.1121000000000005E-2</v>
      </c>
      <c r="D28" s="429">
        <v>4.0793999999999997E-2</v>
      </c>
      <c r="E28" s="429">
        <v>4.0794999999999998E-2</v>
      </c>
      <c r="F28" s="429">
        <v>4.0589E-2</v>
      </c>
      <c r="G28" s="429">
        <v>3.5470000000000002E-2</v>
      </c>
    </row>
    <row r="29" spans="1:7">
      <c r="A29" s="57" t="s">
        <v>198</v>
      </c>
      <c r="B29" s="168" t="s">
        <v>199</v>
      </c>
      <c r="C29" s="429">
        <v>0.1436214061389742</v>
      </c>
      <c r="D29" s="427">
        <v>0.143294</v>
      </c>
      <c r="E29" s="428">
        <v>0.14330000000000001</v>
      </c>
      <c r="F29" s="428">
        <v>0.14308900000000002</v>
      </c>
      <c r="G29" s="428">
        <v>0.13797000000000001</v>
      </c>
    </row>
    <row r="30" spans="1:7">
      <c r="A30" s="57">
        <v>12</v>
      </c>
      <c r="B30" s="168" t="s">
        <v>200</v>
      </c>
      <c r="C30" s="429">
        <v>0.10964737640722369</v>
      </c>
      <c r="D30" s="429">
        <v>0.10879999999999999</v>
      </c>
      <c r="E30" s="429">
        <v>0.10589102569907452</v>
      </c>
      <c r="F30" s="429">
        <v>0.1007</v>
      </c>
      <c r="G30" s="428">
        <v>9.06E-2</v>
      </c>
    </row>
    <row r="31" spans="1:7">
      <c r="A31" s="409"/>
      <c r="B31" s="1220" t="s">
        <v>201</v>
      </c>
      <c r="C31" s="1220"/>
      <c r="D31" s="1220"/>
      <c r="E31" s="1220"/>
      <c r="F31" s="1220"/>
      <c r="G31" s="1220"/>
    </row>
    <row r="32" spans="1:7">
      <c r="A32" s="57">
        <v>13</v>
      </c>
      <c r="B32" s="431" t="s">
        <v>202</v>
      </c>
      <c r="C32" s="426">
        <v>148848.67764049477</v>
      </c>
      <c r="D32" s="426">
        <v>144627.78785355299</v>
      </c>
      <c r="E32" s="426">
        <v>145459.07217994801</v>
      </c>
      <c r="F32" s="426">
        <v>146855.371881094</v>
      </c>
      <c r="G32" s="426">
        <v>165361.56642556601</v>
      </c>
    </row>
    <row r="33" spans="1:7">
      <c r="A33" s="57">
        <v>14</v>
      </c>
      <c r="B33" s="431" t="s">
        <v>203</v>
      </c>
      <c r="C33" s="432">
        <v>9.4801346999999994E-2</v>
      </c>
      <c r="D33" s="428">
        <v>9.6968799999999994E-2</v>
      </c>
      <c r="E33" s="428">
        <v>9.3799999999999994E-2</v>
      </c>
      <c r="F33" s="428">
        <v>9.0800000000000006E-2</v>
      </c>
      <c r="G33" s="428">
        <v>7.5999999999999998E-2</v>
      </c>
    </row>
    <row r="34" spans="1:7" hidden="1">
      <c r="A34" s="409"/>
      <c r="B34" s="1220" t="s">
        <v>204</v>
      </c>
      <c r="C34" s="1220"/>
      <c r="D34" s="1220"/>
      <c r="E34" s="1220"/>
      <c r="F34" s="1220"/>
      <c r="G34" s="1220"/>
    </row>
    <row r="35" spans="1:7" ht="16.5" hidden="1" customHeight="1">
      <c r="A35" s="57" t="s">
        <v>205</v>
      </c>
      <c r="B35" s="168" t="s">
        <v>206</v>
      </c>
      <c r="C35" s="430"/>
      <c r="D35" s="57"/>
      <c r="E35" s="57"/>
      <c r="F35" s="57"/>
      <c r="G35" s="57"/>
    </row>
    <row r="36" spans="1:7" ht="12" hidden="1" customHeight="1">
      <c r="A36" s="57" t="s">
        <v>207</v>
      </c>
      <c r="B36" s="168" t="s">
        <v>208</v>
      </c>
      <c r="C36" s="430"/>
      <c r="D36" s="57"/>
      <c r="E36" s="57"/>
      <c r="F36" s="57"/>
      <c r="G36" s="57"/>
    </row>
    <row r="37" spans="1:7" hidden="1">
      <c r="A37" s="57" t="s">
        <v>209</v>
      </c>
      <c r="B37" s="168" t="s">
        <v>210</v>
      </c>
      <c r="C37" s="430"/>
      <c r="D37" s="57"/>
      <c r="E37" s="57"/>
      <c r="F37" s="57"/>
      <c r="G37" s="57"/>
    </row>
    <row r="38" spans="1:7">
      <c r="A38" s="409"/>
      <c r="B38" s="1220" t="s">
        <v>211</v>
      </c>
      <c r="C38" s="1220"/>
      <c r="D38" s="1220"/>
      <c r="E38" s="1220"/>
      <c r="F38" s="1220"/>
      <c r="G38" s="1220"/>
    </row>
    <row r="39" spans="1:7">
      <c r="A39" s="57" t="s">
        <v>212</v>
      </c>
      <c r="B39" s="168" t="s">
        <v>213</v>
      </c>
      <c r="C39" s="430"/>
      <c r="D39" s="57"/>
      <c r="E39" s="57"/>
      <c r="F39" s="57"/>
      <c r="G39" s="57"/>
    </row>
    <row r="40" spans="1:7">
      <c r="A40" s="57" t="s">
        <v>214</v>
      </c>
      <c r="B40" s="168" t="s">
        <v>215</v>
      </c>
      <c r="C40" s="429">
        <v>0.03</v>
      </c>
      <c r="D40" s="429">
        <v>0.03</v>
      </c>
      <c r="E40" s="429">
        <v>0.03</v>
      </c>
      <c r="F40" s="429">
        <v>0.03</v>
      </c>
      <c r="G40" s="429">
        <v>0.03</v>
      </c>
    </row>
    <row r="41" spans="1:7">
      <c r="A41" s="409"/>
      <c r="B41" s="1220" t="s">
        <v>216</v>
      </c>
      <c r="C41" s="1220"/>
      <c r="D41" s="1220"/>
      <c r="E41" s="1220"/>
      <c r="F41" s="1220"/>
      <c r="G41" s="1220"/>
    </row>
    <row r="42" spans="1:7">
      <c r="A42" s="57">
        <v>15</v>
      </c>
      <c r="B42" s="431" t="s">
        <v>217</v>
      </c>
      <c r="C42" s="426">
        <v>29770.924682000001</v>
      </c>
      <c r="D42" s="926">
        <v>24399.6911</v>
      </c>
      <c r="E42" s="426">
        <v>26312.559935362202</v>
      </c>
      <c r="F42" s="426">
        <v>26289.970759870401</v>
      </c>
      <c r="G42" s="426">
        <v>36000.009485633796</v>
      </c>
    </row>
    <row r="43" spans="1:7">
      <c r="A43" s="57" t="s">
        <v>218</v>
      </c>
      <c r="B43" s="431" t="s">
        <v>219</v>
      </c>
      <c r="C43" s="426">
        <v>17147.768872000001</v>
      </c>
      <c r="D43" s="926">
        <v>13924.611907</v>
      </c>
      <c r="E43" s="426">
        <v>14337.414886265358</v>
      </c>
      <c r="F43" s="426">
        <v>14461.633583130619</v>
      </c>
      <c r="G43" s="426">
        <v>18504.602125457597</v>
      </c>
    </row>
    <row r="44" spans="1:7">
      <c r="A44" s="57" t="s">
        <v>220</v>
      </c>
      <c r="B44" s="431" t="s">
        <v>221</v>
      </c>
      <c r="C44" s="426">
        <v>2182.7556709999999</v>
      </c>
      <c r="D44" s="926">
        <v>2664.5700919999999</v>
      </c>
      <c r="E44" s="426">
        <v>2067.9114019123713</v>
      </c>
      <c r="F44" s="426">
        <v>2355.2935267100102</v>
      </c>
      <c r="G44" s="426">
        <v>1938.9657106985201</v>
      </c>
    </row>
    <row r="45" spans="1:7">
      <c r="A45" s="57">
        <v>16</v>
      </c>
      <c r="B45" s="431" t="s">
        <v>222</v>
      </c>
      <c r="C45" s="426">
        <v>14965.013202</v>
      </c>
      <c r="D45" s="926">
        <v>11260.041816000001</v>
      </c>
      <c r="E45" s="426">
        <v>12269.503484352987</v>
      </c>
      <c r="F45" s="426">
        <v>12106.340056420608</v>
      </c>
      <c r="G45" s="426">
        <v>16565.636414759076</v>
      </c>
    </row>
    <row r="46" spans="1:7">
      <c r="A46" s="57">
        <v>17</v>
      </c>
      <c r="B46" s="431" t="s">
        <v>223</v>
      </c>
      <c r="C46" s="433">
        <v>1.989368421</v>
      </c>
      <c r="D46" s="433">
        <v>2.1669272190000002</v>
      </c>
      <c r="E46" s="434">
        <v>2.1445496933855552</v>
      </c>
      <c r="F46" s="434">
        <v>2.1715870062585503</v>
      </c>
      <c r="G46" s="434">
        <v>2.1731739478212719</v>
      </c>
    </row>
    <row r="47" spans="1:7">
      <c r="A47" s="409"/>
      <c r="B47" s="1220" t="s">
        <v>224</v>
      </c>
      <c r="C47" s="1220"/>
      <c r="D47" s="1220"/>
      <c r="E47" s="1220"/>
      <c r="F47" s="1220"/>
      <c r="G47" s="1220"/>
    </row>
    <row r="48" spans="1:7">
      <c r="A48" s="57">
        <v>18</v>
      </c>
      <c r="B48" s="431" t="s">
        <v>225</v>
      </c>
      <c r="C48" s="426">
        <f>105546.474962318</f>
        <v>105546.474962318</v>
      </c>
      <c r="D48" s="426">
        <v>103141.68115771499</v>
      </c>
      <c r="E48" s="426">
        <v>105518.086002371</v>
      </c>
      <c r="F48" s="426">
        <v>103871.615934</v>
      </c>
      <c r="G48" s="426">
        <v>106001.214995663</v>
      </c>
    </row>
    <row r="49" spans="1:7">
      <c r="A49" s="57">
        <v>19</v>
      </c>
      <c r="B49" s="196" t="s">
        <v>226</v>
      </c>
      <c r="C49" s="426">
        <v>81484.827410986603</v>
      </c>
      <c r="D49" s="426">
        <v>82012.963147254399</v>
      </c>
      <c r="E49" s="426">
        <v>80453.872362153605</v>
      </c>
      <c r="F49" s="426">
        <v>81595.508017999993</v>
      </c>
      <c r="G49" s="426">
        <v>82674.567742450396</v>
      </c>
    </row>
    <row r="50" spans="1:7">
      <c r="A50" s="57">
        <v>20</v>
      </c>
      <c r="B50" s="431" t="s">
        <v>227</v>
      </c>
      <c r="C50" s="434">
        <v>1.2952899124394099</v>
      </c>
      <c r="D50" s="434">
        <v>1.2576270000000001</v>
      </c>
      <c r="E50" s="434">
        <v>1.3115349999999999</v>
      </c>
      <c r="F50" s="434">
        <v>1.2729999999999999</v>
      </c>
      <c r="G50" s="434">
        <v>1.2822</v>
      </c>
    </row>
    <row r="51" spans="1:7">
      <c r="A51" s="7"/>
      <c r="B51" s="7"/>
      <c r="C51" s="48"/>
      <c r="D51" s="7"/>
      <c r="E51" s="7"/>
      <c r="F51" s="7"/>
      <c r="G51" s="7"/>
    </row>
    <row r="52" spans="1:7" ht="30.75" customHeight="1">
      <c r="A52" s="1219" t="s">
        <v>228</v>
      </c>
      <c r="B52" s="1219"/>
      <c r="C52" s="1219"/>
      <c r="D52" s="1219"/>
      <c r="E52" s="1219"/>
      <c r="F52" s="1219"/>
      <c r="G52" s="1219"/>
    </row>
    <row r="53" spans="1:7" ht="34.5" customHeight="1">
      <c r="A53" s="1219" t="s">
        <v>2682</v>
      </c>
      <c r="B53" s="1219"/>
      <c r="C53" s="1219"/>
      <c r="D53" s="1219"/>
      <c r="E53" s="1219"/>
      <c r="F53" s="1219"/>
      <c r="G53" s="1219"/>
    </row>
    <row r="54" spans="1:7">
      <c r="A54" s="272" t="s">
        <v>2044</v>
      </c>
      <c r="B54" s="369"/>
      <c r="C54" s="369"/>
      <c r="D54" s="369"/>
      <c r="E54" s="399"/>
      <c r="F54" s="369"/>
      <c r="G54" s="369"/>
    </row>
    <row r="55" spans="1:7">
      <c r="A55" s="298"/>
      <c r="B55" s="298"/>
      <c r="C55" s="325"/>
      <c r="D55" s="298"/>
      <c r="E55" s="298"/>
      <c r="F55" s="298"/>
      <c r="G55" s="298"/>
    </row>
  </sheetData>
  <mergeCells count="12">
    <mergeCell ref="A53:G53"/>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scale="79"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0A9-BC8E-4F23-BDDF-D1F3A2915C6C}">
  <sheetPr codeName="Sheet47">
    <pageSetUpPr fitToPage="1"/>
  </sheetPr>
  <dimension ref="A1:G18"/>
  <sheetViews>
    <sheetView showGridLines="0" zoomScaleNormal="100" workbookViewId="0">
      <selection activeCell="E1" sqref="E1"/>
    </sheetView>
  </sheetViews>
  <sheetFormatPr defaultColWidth="8.33203125" defaultRowHeight="14.5"/>
  <cols>
    <col min="1" max="1" width="8.33203125" style="5"/>
    <col min="2" max="2" width="78.25" style="5" customWidth="1"/>
    <col min="3" max="4" width="19.25" style="5" bestFit="1" customWidth="1"/>
    <col min="5" max="5" width="16.33203125" style="5" customWidth="1"/>
    <col min="6" max="6" width="10.08203125" style="5" bestFit="1" customWidth="1"/>
    <col min="7" max="7" width="9.58203125" style="5" bestFit="1" customWidth="1"/>
    <col min="8" max="16384" width="8.33203125" style="5"/>
  </cols>
  <sheetData>
    <row r="1" spans="1:7" ht="23.15" customHeight="1">
      <c r="A1" s="306" t="s">
        <v>2286</v>
      </c>
      <c r="B1" s="175"/>
      <c r="C1" s="175"/>
      <c r="D1" s="175"/>
    </row>
    <row r="2" spans="1:7" ht="23.15" customHeight="1">
      <c r="A2" s="3"/>
      <c r="B2" s="175"/>
      <c r="C2" s="175"/>
      <c r="D2" s="175"/>
    </row>
    <row r="3" spans="1:7" ht="18.5">
      <c r="A3" s="7"/>
      <c r="B3" s="175"/>
      <c r="C3" s="87" t="s">
        <v>2003</v>
      </c>
      <c r="D3" s="87" t="s">
        <v>94</v>
      </c>
    </row>
    <row r="4" spans="1:7">
      <c r="A4" s="4"/>
      <c r="B4" s="4"/>
      <c r="C4" s="86" t="s">
        <v>116</v>
      </c>
      <c r="D4" s="86" t="s">
        <v>116</v>
      </c>
    </row>
    <row r="5" spans="1:7">
      <c r="A5" s="55" t="s">
        <v>93</v>
      </c>
      <c r="B5" s="80"/>
      <c r="C5" s="87" t="s">
        <v>860</v>
      </c>
      <c r="D5" s="87" t="s">
        <v>860</v>
      </c>
    </row>
    <row r="6" spans="1:7">
      <c r="A6" s="373" t="s">
        <v>450</v>
      </c>
      <c r="B6" s="373" t="s">
        <v>950</v>
      </c>
      <c r="C6" s="610">
        <v>136683.72553746891</v>
      </c>
      <c r="D6" s="610">
        <v>152657.878835501</v>
      </c>
      <c r="G6" s="177"/>
    </row>
    <row r="7" spans="1:7">
      <c r="A7" s="446" t="s">
        <v>453</v>
      </c>
      <c r="B7" s="359" t="s">
        <v>951</v>
      </c>
      <c r="C7" s="609">
        <v>298.88608329000004</v>
      </c>
      <c r="D7" s="609">
        <v>258.76746273999998</v>
      </c>
      <c r="E7" s="176"/>
    </row>
    <row r="8" spans="1:7">
      <c r="A8" s="446" t="s">
        <v>952</v>
      </c>
      <c r="B8" s="359" t="s">
        <v>953</v>
      </c>
      <c r="C8" s="609">
        <v>136384.8394541789</v>
      </c>
      <c r="D8" s="609">
        <v>152399.11137276099</v>
      </c>
      <c r="E8" s="178"/>
      <c r="F8" s="179"/>
    </row>
    <row r="9" spans="1:7">
      <c r="A9" s="446" t="s">
        <v>470</v>
      </c>
      <c r="B9" s="447" t="s">
        <v>276</v>
      </c>
      <c r="C9" s="609">
        <v>6084.4101377799998</v>
      </c>
      <c r="D9" s="609">
        <v>5404.36808604</v>
      </c>
    </row>
    <row r="10" spans="1:7">
      <c r="A10" s="446" t="s">
        <v>306</v>
      </c>
      <c r="B10" s="447" t="s">
        <v>954</v>
      </c>
      <c r="C10" s="609">
        <v>25969.820356960005</v>
      </c>
      <c r="D10" s="609">
        <v>41270.259703889998</v>
      </c>
      <c r="E10" s="176"/>
    </row>
    <row r="11" spans="1:7" ht="15.65" customHeight="1">
      <c r="A11" s="446" t="s">
        <v>955</v>
      </c>
      <c r="B11" s="447" t="s">
        <v>956</v>
      </c>
      <c r="C11" s="609">
        <v>292.34717779000005</v>
      </c>
      <c r="D11" s="609">
        <v>295.24588683000002</v>
      </c>
      <c r="E11" s="176"/>
    </row>
    <row r="12" spans="1:7">
      <c r="A12" s="446" t="s">
        <v>957</v>
      </c>
      <c r="B12" s="447" t="s">
        <v>270</v>
      </c>
      <c r="C12" s="609">
        <v>1040.05590893</v>
      </c>
      <c r="D12" s="609">
        <v>984.47971796000002</v>
      </c>
    </row>
    <row r="13" spans="1:7">
      <c r="A13" s="446" t="s">
        <v>958</v>
      </c>
      <c r="B13" s="447" t="s">
        <v>959</v>
      </c>
      <c r="C13" s="609">
        <v>53428.419440179998</v>
      </c>
      <c r="D13" s="609">
        <v>51804.533511788402</v>
      </c>
    </row>
    <row r="14" spans="1:7">
      <c r="A14" s="446" t="s">
        <v>960</v>
      </c>
      <c r="B14" s="447" t="s">
        <v>272</v>
      </c>
      <c r="C14" s="609">
        <v>16135.4268471</v>
      </c>
      <c r="D14" s="609">
        <v>10788.167368828001</v>
      </c>
    </row>
    <row r="15" spans="1:7">
      <c r="A15" s="446" t="s">
        <v>961</v>
      </c>
      <c r="B15" s="447" t="s">
        <v>271</v>
      </c>
      <c r="C15" s="609">
        <v>26030.403019189198</v>
      </c>
      <c r="D15" s="609">
        <v>35740.411634853699</v>
      </c>
    </row>
    <row r="16" spans="1:7">
      <c r="A16" s="446" t="s">
        <v>962</v>
      </c>
      <c r="B16" s="447" t="s">
        <v>274</v>
      </c>
      <c r="C16" s="609">
        <v>2469.2139058400003</v>
      </c>
      <c r="D16" s="609">
        <v>2009.7382982355</v>
      </c>
    </row>
    <row r="17" spans="1:4">
      <c r="A17" s="446" t="s">
        <v>963</v>
      </c>
      <c r="B17" s="447" t="s">
        <v>964</v>
      </c>
      <c r="C17" s="609">
        <v>4934.7426604097172</v>
      </c>
      <c r="D17" s="609">
        <v>4101.9071643358002</v>
      </c>
    </row>
    <row r="18" spans="1:4">
      <c r="A18" s="7"/>
      <c r="B18" s="7"/>
      <c r="C18" s="7"/>
      <c r="D18" s="7"/>
    </row>
  </sheetData>
  <pageMargins left="0.70866141732283472" right="0.70866141732283472" top="0.74803149606299213" bottom="0.74803149606299213" header="0.31496062992125984" footer="0.31496062992125984"/>
  <pageSetup paperSize="9" scale="94"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8EF3-2B54-4EB3-863B-46D057E8392D}">
  <sheetPr>
    <tabColor theme="4"/>
    <pageSetUpPr fitToPage="1"/>
  </sheetPr>
  <dimension ref="A1:G5"/>
  <sheetViews>
    <sheetView showGridLines="0" zoomScaleNormal="100" workbookViewId="0">
      <selection activeCell="C1" sqref="C1"/>
    </sheetView>
  </sheetViews>
  <sheetFormatPr defaultColWidth="8.58203125" defaultRowHeight="14.5"/>
  <cols>
    <col min="1" max="1" width="8.58203125" style="5"/>
    <col min="2" max="2" width="89" style="5" customWidth="1"/>
    <col min="3" max="3" width="14.75" style="27" customWidth="1"/>
    <col min="4" max="16384" width="8.58203125" style="5"/>
  </cols>
  <sheetData>
    <row r="1" spans="1:7" ht="21">
      <c r="A1" s="303">
        <v>10</v>
      </c>
      <c r="B1" s="303" t="s">
        <v>2144</v>
      </c>
    </row>
    <row r="2" spans="1:7">
      <c r="A2" s="38"/>
      <c r="B2" s="39"/>
    </row>
    <row r="3" spans="1:7" ht="17.25" customHeight="1">
      <c r="A3" s="191" t="s">
        <v>2184</v>
      </c>
      <c r="B3" s="193" t="s">
        <v>75</v>
      </c>
      <c r="C3" s="194"/>
      <c r="D3" s="194"/>
      <c r="E3" s="194"/>
      <c r="F3" s="194"/>
      <c r="G3" s="33"/>
    </row>
    <row r="4" spans="1:7" ht="17.25" customHeight="1">
      <c r="A4" s="191" t="s">
        <v>2185</v>
      </c>
      <c r="B4" s="193" t="s">
        <v>76</v>
      </c>
      <c r="C4" s="194"/>
      <c r="D4" s="194"/>
      <c r="E4" s="194"/>
      <c r="F4" s="194"/>
      <c r="G4" s="33"/>
    </row>
    <row r="5" spans="1:7" ht="17.25" customHeight="1">
      <c r="A5" s="191"/>
      <c r="B5" s="193"/>
      <c r="C5" s="194"/>
      <c r="D5" s="194"/>
      <c r="E5" s="194"/>
      <c r="F5" s="194"/>
      <c r="G5" s="33"/>
    </row>
  </sheetData>
  <hyperlinks>
    <hyperlink ref="B3" location="'Table 10.1 &amp; 10.2'!A1" display="Geographical distribution of credit exposures relevant for the calculation of the countercyclical buffer (EU CCyB1)" xr:uid="{C81D481D-5879-4B7A-B3DD-235B71B20C4F}"/>
    <hyperlink ref="B4" location="'Table 10.1 &amp; 10.2'!A40" display="Amount of institution-specific countercyclical capital buffer ( EU CCyB2)" xr:uid="{2978274A-2461-4239-B902-17D7F80D6FFF}"/>
  </hyperlinks>
  <pageMargins left="0.7" right="0.7" top="0.75" bottom="0.75" header="0.3" footer="0.3"/>
  <pageSetup paperSize="9" scale="60"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7212-10D7-4989-AF2E-F2C70CAEE9B3}">
  <sheetPr codeName="Taul19">
    <pageSetUpPr fitToPage="1"/>
  </sheetPr>
  <dimension ref="A1:O63"/>
  <sheetViews>
    <sheetView showGridLines="0" zoomScaleNormal="100" workbookViewId="0">
      <selection activeCell="P2" sqref="P2"/>
    </sheetView>
  </sheetViews>
  <sheetFormatPr defaultColWidth="8.33203125" defaultRowHeight="13"/>
  <cols>
    <col min="1" max="1" width="4.08203125" style="33" customWidth="1"/>
    <col min="2" max="2" width="17.58203125" style="33" customWidth="1"/>
    <col min="3" max="14" width="10.08203125" style="33" customWidth="1"/>
    <col min="15" max="15" width="11.58203125" style="33" customWidth="1"/>
    <col min="16" max="16384" width="8.33203125" style="33"/>
  </cols>
  <sheetData>
    <row r="1" spans="1:15" ht="18.5">
      <c r="A1" s="306" t="s">
        <v>2259</v>
      </c>
      <c r="B1" s="39"/>
      <c r="C1" s="39"/>
      <c r="D1" s="39"/>
      <c r="E1" s="39"/>
      <c r="F1" s="39"/>
      <c r="G1" s="39"/>
      <c r="H1" s="39"/>
      <c r="I1" s="39"/>
      <c r="J1" s="39"/>
      <c r="K1" s="39"/>
      <c r="L1" s="39"/>
      <c r="M1" s="39"/>
      <c r="N1" s="39"/>
      <c r="O1" s="39"/>
    </row>
    <row r="2" spans="1:15">
      <c r="A2" s="39"/>
      <c r="B2" s="39"/>
      <c r="C2" s="39"/>
      <c r="D2" s="39"/>
      <c r="E2" s="39"/>
      <c r="F2" s="39"/>
      <c r="G2" s="39"/>
      <c r="H2" s="39"/>
      <c r="I2" s="39"/>
      <c r="J2" s="39"/>
      <c r="K2" s="39"/>
      <c r="L2" s="39"/>
      <c r="M2" s="39"/>
      <c r="N2" s="39"/>
      <c r="O2" s="39"/>
    </row>
    <row r="3" spans="1:15">
      <c r="A3" s="4"/>
      <c r="B3" s="4"/>
      <c r="C3" s="4"/>
      <c r="D3" s="4"/>
      <c r="E3" s="4"/>
      <c r="F3" s="4"/>
      <c r="G3" s="4"/>
      <c r="H3" s="4"/>
      <c r="I3" s="4"/>
      <c r="J3" s="4"/>
      <c r="K3" s="4"/>
      <c r="L3" s="4"/>
      <c r="M3" s="4"/>
      <c r="N3" s="4"/>
      <c r="O3" s="4"/>
    </row>
    <row r="4" spans="1:15">
      <c r="A4" s="4"/>
      <c r="B4" s="4"/>
      <c r="C4" s="57" t="s">
        <v>116</v>
      </c>
      <c r="D4" s="57" t="s">
        <v>117</v>
      </c>
      <c r="E4" s="57" t="s">
        <v>118</v>
      </c>
      <c r="F4" s="57" t="s">
        <v>167</v>
      </c>
      <c r="G4" s="57" t="s">
        <v>168</v>
      </c>
      <c r="H4" s="57" t="s">
        <v>245</v>
      </c>
      <c r="I4" s="57" t="s">
        <v>246</v>
      </c>
      <c r="J4" s="57" t="s">
        <v>247</v>
      </c>
      <c r="K4" s="57" t="s">
        <v>248</v>
      </c>
      <c r="L4" s="57" t="s">
        <v>249</v>
      </c>
      <c r="M4" s="57" t="s">
        <v>250</v>
      </c>
      <c r="N4" s="57" t="s">
        <v>251</v>
      </c>
      <c r="O4" s="57" t="s">
        <v>252</v>
      </c>
    </row>
    <row r="5" spans="1:15" ht="15.75" customHeight="1">
      <c r="A5" s="4"/>
      <c r="B5" s="4"/>
      <c r="C5" s="1248" t="s">
        <v>965</v>
      </c>
      <c r="D5" s="1249"/>
      <c r="E5" s="1248" t="s">
        <v>966</v>
      </c>
      <c r="F5" s="1249"/>
      <c r="G5" s="1258" t="s">
        <v>967</v>
      </c>
      <c r="H5" s="1258" t="s">
        <v>477</v>
      </c>
      <c r="I5" s="1248" t="s">
        <v>968</v>
      </c>
      <c r="J5" s="1263"/>
      <c r="K5" s="1263"/>
      <c r="L5" s="1249"/>
      <c r="M5" s="1258" t="s">
        <v>969</v>
      </c>
      <c r="N5" s="1258" t="s">
        <v>970</v>
      </c>
      <c r="O5" s="1258" t="s">
        <v>971</v>
      </c>
    </row>
    <row r="6" spans="1:15" ht="24.65" customHeight="1">
      <c r="A6" s="4"/>
      <c r="B6" s="4"/>
      <c r="C6" s="1252"/>
      <c r="D6" s="1253"/>
      <c r="E6" s="1252"/>
      <c r="F6" s="1253"/>
      <c r="G6" s="1259"/>
      <c r="H6" s="1259"/>
      <c r="I6" s="1252"/>
      <c r="J6" s="1289"/>
      <c r="K6" s="1289"/>
      <c r="L6" s="1251"/>
      <c r="M6" s="1259"/>
      <c r="N6" s="1259"/>
      <c r="O6" s="1259"/>
    </row>
    <row r="7" spans="1:15" ht="91.5" customHeight="1">
      <c r="A7" s="391" t="s">
        <v>2045</v>
      </c>
      <c r="B7" s="80"/>
      <c r="C7" s="310" t="s">
        <v>972</v>
      </c>
      <c r="D7" s="310" t="s">
        <v>973</v>
      </c>
      <c r="E7" s="310" t="s">
        <v>974</v>
      </c>
      <c r="F7" s="310" t="s">
        <v>975</v>
      </c>
      <c r="G7" s="1260"/>
      <c r="H7" s="1260"/>
      <c r="I7" s="310" t="s">
        <v>976</v>
      </c>
      <c r="J7" s="310" t="s">
        <v>966</v>
      </c>
      <c r="K7" s="310" t="s">
        <v>977</v>
      </c>
      <c r="L7" s="314" t="s">
        <v>978</v>
      </c>
      <c r="M7" s="1260"/>
      <c r="N7" s="1260"/>
      <c r="O7" s="1260"/>
    </row>
    <row r="8" spans="1:15">
      <c r="A8" s="540" t="s">
        <v>332</v>
      </c>
      <c r="B8" s="541" t="s">
        <v>979</v>
      </c>
      <c r="C8" s="542"/>
      <c r="D8" s="542"/>
      <c r="E8" s="542"/>
      <c r="F8" s="542"/>
      <c r="G8" s="542"/>
      <c r="H8" s="542"/>
      <c r="I8" s="542"/>
      <c r="J8" s="542"/>
      <c r="K8" s="542"/>
      <c r="L8" s="542"/>
      <c r="M8" s="542"/>
      <c r="N8" s="196"/>
      <c r="O8" s="196"/>
    </row>
    <row r="9" spans="1:15">
      <c r="A9" s="196"/>
      <c r="B9" s="543" t="s">
        <v>387</v>
      </c>
      <c r="C9" s="609">
        <v>102170.32283406825</v>
      </c>
      <c r="D9" s="609"/>
      <c r="E9" s="609">
        <v>130.79974135000001</v>
      </c>
      <c r="F9" s="609"/>
      <c r="G9" s="609">
        <v>59.644437310000001</v>
      </c>
      <c r="H9" s="609">
        <v>102360.76701272826</v>
      </c>
      <c r="I9" s="609">
        <v>4625.678842713929</v>
      </c>
      <c r="J9" s="609">
        <v>10.227433363999999</v>
      </c>
      <c r="K9" s="609">
        <v>0.47715549848</v>
      </c>
      <c r="L9" s="609">
        <v>4636.3834315764097</v>
      </c>
      <c r="M9" s="609">
        <v>57954.792894705119</v>
      </c>
      <c r="N9" s="695">
        <v>0.89947366810929708</v>
      </c>
      <c r="O9" s="696"/>
    </row>
    <row r="10" spans="1:15">
      <c r="A10" s="196"/>
      <c r="B10" s="543" t="s">
        <v>2290</v>
      </c>
      <c r="C10" s="609">
        <v>1668.9930537686603</v>
      </c>
      <c r="D10" s="609"/>
      <c r="E10" s="609"/>
      <c r="F10" s="609"/>
      <c r="G10" s="609"/>
      <c r="H10" s="609">
        <v>1668.9930537686603</v>
      </c>
      <c r="I10" s="609">
        <v>125.98836391978517</v>
      </c>
      <c r="J10" s="609"/>
      <c r="K10" s="609"/>
      <c r="L10" s="609">
        <v>125.98836391978517</v>
      </c>
      <c r="M10" s="609">
        <v>1574.8545489973146</v>
      </c>
      <c r="N10" s="695">
        <v>2.4442157881555397E-2</v>
      </c>
      <c r="O10" s="695">
        <v>0.01</v>
      </c>
    </row>
    <row r="11" spans="1:15">
      <c r="A11" s="196"/>
      <c r="B11" s="543" t="s">
        <v>980</v>
      </c>
      <c r="C11" s="609">
        <v>1590.1255358365279</v>
      </c>
      <c r="D11" s="609"/>
      <c r="E11" s="609">
        <v>13.037752960000001</v>
      </c>
      <c r="F11" s="609"/>
      <c r="G11" s="609"/>
      <c r="H11" s="609">
        <v>1603.1632887965279</v>
      </c>
      <c r="I11" s="609">
        <v>81.214688894769623</v>
      </c>
      <c r="J11" s="609">
        <v>0.94495385967000001</v>
      </c>
      <c r="K11" s="609"/>
      <c r="L11" s="609">
        <v>82.159642754439616</v>
      </c>
      <c r="M11" s="609">
        <v>1026.9955344304954</v>
      </c>
      <c r="N11" s="695">
        <v>1.5939241507848818E-2</v>
      </c>
      <c r="O11" s="695">
        <v>0.02</v>
      </c>
    </row>
    <row r="12" spans="1:15">
      <c r="A12" s="196"/>
      <c r="B12" s="543" t="s">
        <v>2049</v>
      </c>
      <c r="C12" s="609">
        <v>1517.6787023274251</v>
      </c>
      <c r="D12" s="609"/>
      <c r="E12" s="609"/>
      <c r="F12" s="609"/>
      <c r="G12" s="609">
        <v>57.207819630000003</v>
      </c>
      <c r="H12" s="609">
        <v>1574.8865219574252</v>
      </c>
      <c r="I12" s="609">
        <v>25.953109044050063</v>
      </c>
      <c r="J12" s="609"/>
      <c r="K12" s="609">
        <v>0.45766255703999997</v>
      </c>
      <c r="L12" s="609">
        <v>26.410771601090062</v>
      </c>
      <c r="M12" s="609">
        <v>330.1346450136258</v>
      </c>
      <c r="N12" s="695">
        <v>5.1237767454345683E-3</v>
      </c>
      <c r="O12" s="695">
        <v>7.4999999999999997E-3</v>
      </c>
    </row>
    <row r="13" spans="1:15">
      <c r="A13" s="196"/>
      <c r="B13" s="543" t="s">
        <v>981</v>
      </c>
      <c r="C13" s="609">
        <v>1308.7590299787055</v>
      </c>
      <c r="D13" s="609"/>
      <c r="E13" s="609">
        <v>0.95103746</v>
      </c>
      <c r="F13" s="609"/>
      <c r="G13" s="609"/>
      <c r="H13" s="609">
        <v>1309.7100674387054</v>
      </c>
      <c r="I13" s="609">
        <v>43.28886693204818</v>
      </c>
      <c r="J13" s="609">
        <v>6.6564916800000012E-2</v>
      </c>
      <c r="K13" s="609"/>
      <c r="L13" s="609">
        <v>43.355431848848177</v>
      </c>
      <c r="M13" s="609">
        <v>541.9428981106023</v>
      </c>
      <c r="N13" s="695">
        <v>8.4110966862563363E-3</v>
      </c>
      <c r="O13" s="695">
        <v>2.5000000000000001E-2</v>
      </c>
    </row>
    <row r="14" spans="1:15">
      <c r="A14" s="196"/>
      <c r="B14" s="543" t="s">
        <v>2050</v>
      </c>
      <c r="C14" s="609">
        <v>1168.6187102965</v>
      </c>
      <c r="D14" s="609"/>
      <c r="E14" s="609"/>
      <c r="F14" s="609"/>
      <c r="G14" s="609">
        <v>58.4970176</v>
      </c>
      <c r="H14" s="609">
        <v>1227.1157278964999</v>
      </c>
      <c r="I14" s="609">
        <v>12.790067633328022</v>
      </c>
      <c r="J14" s="609"/>
      <c r="K14" s="609">
        <v>0.46797614080000011</v>
      </c>
      <c r="L14" s="609">
        <v>13.258043774128021</v>
      </c>
      <c r="M14" s="609">
        <v>165.72554717660029</v>
      </c>
      <c r="N14" s="695">
        <v>2.5721041931628746E-3</v>
      </c>
      <c r="O14" s="695">
        <v>5.0000000000000001E-3</v>
      </c>
    </row>
    <row r="15" spans="1:15" s="133" customFormat="1">
      <c r="A15" s="196"/>
      <c r="B15" s="543" t="s">
        <v>982</v>
      </c>
      <c r="C15" s="609">
        <v>1107.774719521301</v>
      </c>
      <c r="D15" s="609"/>
      <c r="E15" s="609"/>
      <c r="F15" s="609"/>
      <c r="G15" s="609"/>
      <c r="H15" s="609">
        <v>1107.774719521301</v>
      </c>
      <c r="I15" s="609">
        <v>83.76304820609711</v>
      </c>
      <c r="J15" s="609"/>
      <c r="K15" s="609"/>
      <c r="L15" s="609">
        <v>83.76304820609711</v>
      </c>
      <c r="M15" s="609">
        <v>1047.0381025762138</v>
      </c>
      <c r="N15" s="695">
        <v>1.6250307450593426E-2</v>
      </c>
      <c r="O15" s="695">
        <v>1.4999999999999999E-2</v>
      </c>
    </row>
    <row r="16" spans="1:15" s="133" customFormat="1">
      <c r="A16" s="196"/>
      <c r="B16" s="543" t="s">
        <v>983</v>
      </c>
      <c r="C16" s="609">
        <v>168.5205806377827</v>
      </c>
      <c r="D16" s="609"/>
      <c r="E16" s="609"/>
      <c r="F16" s="609"/>
      <c r="G16" s="609">
        <v>233.93803878999998</v>
      </c>
      <c r="H16" s="609">
        <v>402.45861942778265</v>
      </c>
      <c r="I16" s="609">
        <v>13.132367317354614</v>
      </c>
      <c r="J16" s="609"/>
      <c r="K16" s="609">
        <v>1.87150431032</v>
      </c>
      <c r="L16" s="609">
        <v>15.003871627674613</v>
      </c>
      <c r="M16" s="609">
        <v>187.54839534593268</v>
      </c>
      <c r="N16" s="695">
        <v>2.9108005513247383E-3</v>
      </c>
      <c r="O16" s="695">
        <v>5.0000000000000001E-3</v>
      </c>
    </row>
    <row r="17" spans="1:15" s="133" customFormat="1">
      <c r="A17" s="196"/>
      <c r="B17" s="543" t="s">
        <v>2051</v>
      </c>
      <c r="C17" s="609">
        <v>353.76080998500004</v>
      </c>
      <c r="D17" s="609"/>
      <c r="E17" s="609">
        <v>0.80388416000000007</v>
      </c>
      <c r="F17" s="609"/>
      <c r="G17" s="609"/>
      <c r="H17" s="609">
        <v>354.56469414500003</v>
      </c>
      <c r="I17" s="609">
        <v>10.461526828466242</v>
      </c>
      <c r="J17" s="609">
        <v>3.5885984055E-2</v>
      </c>
      <c r="K17" s="609"/>
      <c r="L17" s="609">
        <v>10.497412812521242</v>
      </c>
      <c r="M17" s="609">
        <v>131.21766015651554</v>
      </c>
      <c r="N17" s="695">
        <v>2.036532687057249E-3</v>
      </c>
      <c r="O17" s="695">
        <v>0.01</v>
      </c>
    </row>
    <row r="18" spans="1:15" s="133" customFormat="1">
      <c r="A18" s="196"/>
      <c r="B18" s="543" t="s">
        <v>2052</v>
      </c>
      <c r="C18" s="609">
        <v>9.5004757692870161</v>
      </c>
      <c r="D18" s="609"/>
      <c r="E18" s="609">
        <v>2.08180488</v>
      </c>
      <c r="F18" s="609"/>
      <c r="G18" s="609">
        <v>90.932159010000007</v>
      </c>
      <c r="H18" s="609">
        <v>102.51443965928702</v>
      </c>
      <c r="I18" s="609">
        <v>0.59475908340696126</v>
      </c>
      <c r="J18" s="609">
        <v>0.16654439039999999</v>
      </c>
      <c r="K18" s="609">
        <v>0.72745727208000011</v>
      </c>
      <c r="L18" s="609">
        <v>1.4887607458869614</v>
      </c>
      <c r="M18" s="609">
        <v>18.609509323587019</v>
      </c>
      <c r="N18" s="695">
        <v>2.8882449193482103E-4</v>
      </c>
      <c r="O18" s="695">
        <v>0.01</v>
      </c>
    </row>
    <row r="19" spans="1:15" s="133" customFormat="1">
      <c r="A19" s="196"/>
      <c r="B19" s="543" t="s">
        <v>984</v>
      </c>
      <c r="C19" s="609">
        <v>75.90809351749995</v>
      </c>
      <c r="D19" s="609"/>
      <c r="E19" s="609">
        <v>1.63344361</v>
      </c>
      <c r="F19" s="609"/>
      <c r="G19" s="609"/>
      <c r="H19" s="609">
        <v>77.54153712749995</v>
      </c>
      <c r="I19" s="609">
        <v>1.9272570086414398</v>
      </c>
      <c r="J19" s="609">
        <v>0.13067548880000002</v>
      </c>
      <c r="K19" s="609"/>
      <c r="L19" s="609">
        <v>2.0579324974414397</v>
      </c>
      <c r="M19" s="609">
        <v>25.724156218017995</v>
      </c>
      <c r="N19" s="695">
        <v>3.9924568783251041E-4</v>
      </c>
      <c r="O19" s="695">
        <v>2.5000000000000001E-2</v>
      </c>
    </row>
    <row r="20" spans="1:15" s="133" customFormat="1">
      <c r="A20" s="196"/>
      <c r="B20" s="543" t="s">
        <v>985</v>
      </c>
      <c r="C20" s="609">
        <v>17.035017926000002</v>
      </c>
      <c r="D20" s="609"/>
      <c r="E20" s="609"/>
      <c r="F20" s="609"/>
      <c r="G20" s="609"/>
      <c r="H20" s="609">
        <v>17.035017926000002</v>
      </c>
      <c r="I20" s="609">
        <v>1.24101925348</v>
      </c>
      <c r="J20" s="609"/>
      <c r="K20" s="609"/>
      <c r="L20" s="609">
        <v>1.24101925348</v>
      </c>
      <c r="M20" s="609">
        <v>15.512740668499999</v>
      </c>
      <c r="N20" s="695">
        <v>2.4076182580576126E-4</v>
      </c>
      <c r="O20" s="695">
        <v>0.02</v>
      </c>
    </row>
    <row r="21" spans="1:15" s="133" customFormat="1">
      <c r="A21" s="196"/>
      <c r="B21" s="543" t="s">
        <v>988</v>
      </c>
      <c r="C21" s="609">
        <v>1.0467135199999997</v>
      </c>
      <c r="D21" s="609"/>
      <c r="E21" s="609"/>
      <c r="F21" s="609"/>
      <c r="G21" s="609"/>
      <c r="H21" s="609">
        <v>1.0467135199999997</v>
      </c>
      <c r="I21" s="609">
        <v>2.9942788344E-2</v>
      </c>
      <c r="J21" s="609"/>
      <c r="K21" s="609"/>
      <c r="L21" s="609">
        <v>2.9942788344E-2</v>
      </c>
      <c r="M21" s="609">
        <v>0.37428485430000002</v>
      </c>
      <c r="N21" s="695">
        <v>5.808999635744239E-6</v>
      </c>
      <c r="O21" s="695">
        <v>0.02</v>
      </c>
    </row>
    <row r="22" spans="1:15" s="133" customFormat="1">
      <c r="A22" s="196"/>
      <c r="B22" s="543" t="s">
        <v>2291</v>
      </c>
      <c r="C22" s="609">
        <v>0.64389265000000007</v>
      </c>
      <c r="D22" s="609"/>
      <c r="E22" s="609"/>
      <c r="F22" s="609"/>
      <c r="G22" s="609"/>
      <c r="H22" s="609">
        <v>0.64389265000000007</v>
      </c>
      <c r="I22" s="609">
        <v>5.0214906400000002E-2</v>
      </c>
      <c r="J22" s="609"/>
      <c r="K22" s="609"/>
      <c r="L22" s="609">
        <v>5.0214906400000002E-2</v>
      </c>
      <c r="M22" s="609">
        <v>0.62768632999999996</v>
      </c>
      <c r="N22" s="695">
        <v>9.7418573592857193E-6</v>
      </c>
      <c r="O22" s="695">
        <v>5.0000000000000001E-3</v>
      </c>
    </row>
    <row r="23" spans="1:15" s="133" customFormat="1">
      <c r="A23" s="196"/>
      <c r="B23" s="543" t="s">
        <v>2292</v>
      </c>
      <c r="C23" s="609">
        <v>0.48139383000000002</v>
      </c>
      <c r="D23" s="609"/>
      <c r="E23" s="609"/>
      <c r="F23" s="609"/>
      <c r="G23" s="609"/>
      <c r="H23" s="609">
        <v>0.48139383000000002</v>
      </c>
      <c r="I23" s="609">
        <v>2.3786264199999994E-2</v>
      </c>
      <c r="J23" s="609"/>
      <c r="K23" s="609"/>
      <c r="L23" s="609">
        <v>2.3786264199999994E-2</v>
      </c>
      <c r="M23" s="609">
        <v>0.29732830249999992</v>
      </c>
      <c r="N23" s="695">
        <v>4.6146136587577981E-6</v>
      </c>
      <c r="O23" s="695">
        <v>5.0000000000000001E-3</v>
      </c>
    </row>
    <row r="24" spans="1:15" s="133" customFormat="1">
      <c r="A24" s="196"/>
      <c r="B24" s="543" t="s">
        <v>986</v>
      </c>
      <c r="C24" s="609">
        <v>0.24652845000000001</v>
      </c>
      <c r="D24" s="609"/>
      <c r="E24" s="609"/>
      <c r="F24" s="609"/>
      <c r="G24" s="609"/>
      <c r="H24" s="609">
        <v>0.24652845000000001</v>
      </c>
      <c r="I24" s="609">
        <v>1.6714153799999999E-2</v>
      </c>
      <c r="J24" s="609"/>
      <c r="K24" s="609"/>
      <c r="L24" s="609">
        <v>1.6714153799999999E-2</v>
      </c>
      <c r="M24" s="609">
        <v>0.20892692249999997</v>
      </c>
      <c r="N24" s="695">
        <v>3.2426009301645013E-6</v>
      </c>
      <c r="O24" s="695">
        <v>1.4999999999999999E-2</v>
      </c>
    </row>
    <row r="25" spans="1:15" s="133" customFormat="1">
      <c r="A25" s="196"/>
      <c r="B25" s="543" t="s">
        <v>987</v>
      </c>
      <c r="C25" s="609">
        <v>0.180281735</v>
      </c>
      <c r="D25" s="609"/>
      <c r="E25" s="609"/>
      <c r="F25" s="609"/>
      <c r="G25" s="609"/>
      <c r="H25" s="609">
        <v>0.180281735</v>
      </c>
      <c r="I25" s="609">
        <v>8.2094295000000005E-3</v>
      </c>
      <c r="J25" s="609"/>
      <c r="K25" s="609"/>
      <c r="L25" s="609">
        <v>8.2094295000000005E-3</v>
      </c>
      <c r="M25" s="609">
        <v>0.10261786875000001</v>
      </c>
      <c r="N25" s="695">
        <v>1.5926563828089158E-6</v>
      </c>
      <c r="O25" s="695">
        <v>0.02</v>
      </c>
    </row>
    <row r="26" spans="1:15" s="133" customFormat="1">
      <c r="A26" s="196"/>
      <c r="B26" s="543" t="s">
        <v>989</v>
      </c>
      <c r="C26" s="609">
        <v>0.11650941999999999</v>
      </c>
      <c r="D26" s="609"/>
      <c r="E26" s="609"/>
      <c r="F26" s="609"/>
      <c r="G26" s="609"/>
      <c r="H26" s="609">
        <v>0.11650941999999999</v>
      </c>
      <c r="I26" s="609">
        <v>2.0363396000000001E-3</v>
      </c>
      <c r="J26" s="609"/>
      <c r="K26" s="609"/>
      <c r="L26" s="609">
        <v>2.0363396000000001E-3</v>
      </c>
      <c r="M26" s="609">
        <v>2.5454245E-2</v>
      </c>
      <c r="N26" s="695">
        <v>3.9505659455465869E-7</v>
      </c>
      <c r="O26" s="695">
        <v>0.01</v>
      </c>
    </row>
    <row r="27" spans="1:15" s="133" customFormat="1">
      <c r="A27" s="196"/>
      <c r="B27" s="543" t="s">
        <v>2053</v>
      </c>
      <c r="C27" s="609">
        <v>5.987112E-2</v>
      </c>
      <c r="D27" s="609"/>
      <c r="E27" s="609"/>
      <c r="F27" s="609"/>
      <c r="G27" s="609"/>
      <c r="H27" s="609">
        <v>5.987112E-2</v>
      </c>
      <c r="I27" s="609">
        <v>1.2866874E-3</v>
      </c>
      <c r="J27" s="609"/>
      <c r="K27" s="609"/>
      <c r="L27" s="609">
        <v>1.2866874E-3</v>
      </c>
      <c r="M27" s="609">
        <v>1.60835925E-2</v>
      </c>
      <c r="N27" s="695">
        <v>2.4962159676135943E-7</v>
      </c>
      <c r="O27" s="695">
        <v>0.01</v>
      </c>
    </row>
    <row r="28" spans="1:15" s="133" customFormat="1">
      <c r="A28" s="196"/>
      <c r="B28" s="543" t="s">
        <v>391</v>
      </c>
      <c r="C28" s="609">
        <v>3270.2492326918373</v>
      </c>
      <c r="D28" s="609"/>
      <c r="E28" s="609"/>
      <c r="F28" s="609"/>
      <c r="G28" s="609"/>
      <c r="H28" s="609">
        <v>3270.2492326918373</v>
      </c>
      <c r="I28" s="609">
        <v>112.81167488372708</v>
      </c>
      <c r="J28" s="609"/>
      <c r="K28" s="609"/>
      <c r="L28" s="609">
        <v>112.81167488372708</v>
      </c>
      <c r="M28" s="609">
        <v>1410.1459360465885</v>
      </c>
      <c r="N28" s="695">
        <v>2.1885836775738458E-2</v>
      </c>
      <c r="O28" s="695"/>
    </row>
    <row r="29" spans="1:15" s="328" customFormat="1" ht="12" customHeight="1">
      <c r="A29" s="548" t="s">
        <v>333</v>
      </c>
      <c r="B29" s="549" t="s">
        <v>154</v>
      </c>
      <c r="C29" s="610">
        <v>114430.0219870498</v>
      </c>
      <c r="D29" s="610"/>
      <c r="E29" s="610">
        <v>149.30766442000001</v>
      </c>
      <c r="F29" s="610"/>
      <c r="G29" s="610">
        <v>500.21947233999998</v>
      </c>
      <c r="H29" s="610">
        <v>115079.54912380977</v>
      </c>
      <c r="I29" s="610">
        <v>5138.9777822883279</v>
      </c>
      <c r="J29" s="610">
        <v>11.572058003725001</v>
      </c>
      <c r="K29" s="610">
        <v>4.0017557787199998</v>
      </c>
      <c r="L29" s="610">
        <v>5154.5515960707735</v>
      </c>
      <c r="M29" s="610">
        <v>64431.894950884664</v>
      </c>
      <c r="N29" s="697">
        <v>1</v>
      </c>
      <c r="O29" s="552"/>
    </row>
    <row r="30" spans="1:15">
      <c r="A30" s="4"/>
      <c r="B30" s="4"/>
      <c r="C30" s="4"/>
      <c r="D30" s="4"/>
      <c r="E30" s="4"/>
      <c r="F30" s="4"/>
      <c r="G30" s="4"/>
      <c r="H30" s="4"/>
      <c r="I30" s="4"/>
      <c r="J30" s="4"/>
      <c r="K30" s="4"/>
      <c r="L30" s="4"/>
      <c r="M30" s="189"/>
      <c r="N30" s="4"/>
      <c r="O30" s="4"/>
    </row>
    <row r="31" spans="1:15">
      <c r="A31" s="4"/>
      <c r="B31" s="4"/>
      <c r="C31" s="57" t="s">
        <v>116</v>
      </c>
      <c r="D31" s="57" t="s">
        <v>117</v>
      </c>
      <c r="E31" s="57" t="s">
        <v>118</v>
      </c>
      <c r="F31" s="57" t="s">
        <v>167</v>
      </c>
      <c r="G31" s="57" t="s">
        <v>168</v>
      </c>
      <c r="H31" s="57" t="s">
        <v>245</v>
      </c>
      <c r="I31" s="57" t="s">
        <v>246</v>
      </c>
      <c r="J31" s="57" t="s">
        <v>247</v>
      </c>
      <c r="K31" s="57" t="s">
        <v>248</v>
      </c>
      <c r="L31" s="57" t="s">
        <v>249</v>
      </c>
      <c r="M31" s="57" t="s">
        <v>250</v>
      </c>
      <c r="N31" s="57" t="s">
        <v>251</v>
      </c>
      <c r="O31" s="57" t="s">
        <v>252</v>
      </c>
    </row>
    <row r="32" spans="1:15" ht="13" customHeight="1">
      <c r="A32" s="4"/>
      <c r="B32" s="4"/>
      <c r="C32" s="1248" t="s">
        <v>965</v>
      </c>
      <c r="D32" s="1249"/>
      <c r="E32" s="1248" t="s">
        <v>966</v>
      </c>
      <c r="F32" s="1249"/>
      <c r="G32" s="1258" t="s">
        <v>967</v>
      </c>
      <c r="H32" s="1258" t="s">
        <v>477</v>
      </c>
      <c r="I32" s="1248" t="s">
        <v>968</v>
      </c>
      <c r="J32" s="1263"/>
      <c r="K32" s="1263"/>
      <c r="L32" s="1249"/>
      <c r="M32" s="1258" t="s">
        <v>969</v>
      </c>
      <c r="N32" s="1258" t="s">
        <v>970</v>
      </c>
      <c r="O32" s="1258" t="s">
        <v>971</v>
      </c>
    </row>
    <row r="33" spans="1:15" ht="24.65" customHeight="1">
      <c r="A33" s="4"/>
      <c r="B33" s="4"/>
      <c r="C33" s="1252"/>
      <c r="D33" s="1253"/>
      <c r="E33" s="1252"/>
      <c r="F33" s="1253"/>
      <c r="G33" s="1259"/>
      <c r="H33" s="1259"/>
      <c r="I33" s="1252"/>
      <c r="J33" s="1289"/>
      <c r="K33" s="1289"/>
      <c r="L33" s="1251"/>
      <c r="M33" s="1259"/>
      <c r="N33" s="1259"/>
      <c r="O33" s="1259"/>
    </row>
    <row r="34" spans="1:15" ht="91.5" customHeight="1">
      <c r="A34" s="55" t="s">
        <v>257</v>
      </c>
      <c r="B34" s="80"/>
      <c r="C34" s="310" t="s">
        <v>972</v>
      </c>
      <c r="D34" s="310" t="s">
        <v>973</v>
      </c>
      <c r="E34" s="310" t="s">
        <v>974</v>
      </c>
      <c r="F34" s="310" t="s">
        <v>975</v>
      </c>
      <c r="G34" s="1260"/>
      <c r="H34" s="1260"/>
      <c r="I34" s="310" t="s">
        <v>976</v>
      </c>
      <c r="J34" s="310" t="s">
        <v>966</v>
      </c>
      <c r="K34" s="310" t="s">
        <v>977</v>
      </c>
      <c r="L34" s="314" t="s">
        <v>978</v>
      </c>
      <c r="M34" s="1260"/>
      <c r="N34" s="1260"/>
      <c r="O34" s="1260"/>
    </row>
    <row r="35" spans="1:15">
      <c r="A35" s="540" t="s">
        <v>332</v>
      </c>
      <c r="B35" s="541" t="s">
        <v>979</v>
      </c>
      <c r="C35" s="542"/>
      <c r="D35" s="542"/>
      <c r="E35" s="542"/>
      <c r="F35" s="542"/>
      <c r="G35" s="542"/>
      <c r="H35" s="542"/>
      <c r="I35" s="542"/>
      <c r="J35" s="542"/>
      <c r="K35" s="542"/>
      <c r="L35" s="542"/>
      <c r="M35" s="542"/>
      <c r="N35" s="196"/>
      <c r="O35" s="196"/>
    </row>
    <row r="36" spans="1:15">
      <c r="A36" s="196"/>
      <c r="B36" s="543" t="s">
        <v>387</v>
      </c>
      <c r="C36" s="520">
        <v>4878149298.9632998</v>
      </c>
      <c r="D36" s="520">
        <v>104355504149.6217</v>
      </c>
      <c r="E36" s="520">
        <v>122896012.31999999</v>
      </c>
      <c r="F36" s="519"/>
      <c r="G36" s="520">
        <v>124891774.18000001</v>
      </c>
      <c r="H36" s="520">
        <f>SUM(C36:G36)</f>
        <v>109481441235.08501</v>
      </c>
      <c r="I36" s="520">
        <v>4183866653.6904001</v>
      </c>
      <c r="J36" s="520">
        <v>3989495.1518000001</v>
      </c>
      <c r="K36" s="520">
        <v>1998268.3869</v>
      </c>
      <c r="L36" s="520">
        <f>SUM(I36:K36)</f>
        <v>4189854417.2291002</v>
      </c>
      <c r="M36" s="520">
        <f t="shared" ref="M36:M47" si="0">L36*12.5</f>
        <v>52373180215.363754</v>
      </c>
      <c r="N36" s="544">
        <v>0.89751292879917477</v>
      </c>
      <c r="O36" s="545"/>
    </row>
    <row r="37" spans="1:15">
      <c r="A37" s="196"/>
      <c r="B37" s="543" t="s">
        <v>980</v>
      </c>
      <c r="C37" s="520">
        <v>552936222.83000004</v>
      </c>
      <c r="D37" s="520">
        <v>1104169597.7693</v>
      </c>
      <c r="E37" s="520">
        <v>11868475.1</v>
      </c>
      <c r="F37" s="519"/>
      <c r="G37" s="519"/>
      <c r="H37" s="520">
        <f>SUM(C37:G37)</f>
        <v>1668974295.6992998</v>
      </c>
      <c r="I37" s="520">
        <v>66846929.3662</v>
      </c>
      <c r="J37" s="520">
        <v>482039.72979999997</v>
      </c>
      <c r="K37" s="519"/>
      <c r="L37" s="520">
        <f>SUM(I37:K37)</f>
        <v>67328969.096000001</v>
      </c>
      <c r="M37" s="520">
        <f t="shared" si="0"/>
        <v>841612113.70000005</v>
      </c>
      <c r="N37" s="544">
        <v>1.4147644865733182E-2</v>
      </c>
      <c r="O37" s="544">
        <v>0.01</v>
      </c>
    </row>
    <row r="38" spans="1:15">
      <c r="A38" s="196"/>
      <c r="B38" s="543" t="s">
        <v>981</v>
      </c>
      <c r="C38" s="520">
        <v>825284465.17999995</v>
      </c>
      <c r="D38" s="520">
        <v>602540565.81099999</v>
      </c>
      <c r="E38" s="520">
        <v>252930.79</v>
      </c>
      <c r="F38" s="519"/>
      <c r="G38" s="519"/>
      <c r="H38" s="520">
        <f t="shared" ref="H38" si="1">SUM(C38:G38)</f>
        <v>1428077961.7809999</v>
      </c>
      <c r="I38" s="520">
        <v>34811959.083400004</v>
      </c>
      <c r="J38" s="520">
        <v>4046.8926000000001</v>
      </c>
      <c r="K38" s="520"/>
      <c r="L38" s="520">
        <f t="shared" ref="L38" si="2">SUM(I38:K38)</f>
        <v>34816005.976000004</v>
      </c>
      <c r="M38" s="520">
        <f t="shared" si="0"/>
        <v>435200074.70000005</v>
      </c>
      <c r="N38" s="544">
        <v>7.3157883568568611E-3</v>
      </c>
      <c r="O38" s="544">
        <v>0.02</v>
      </c>
    </row>
    <row r="39" spans="1:15">
      <c r="A39" s="196"/>
      <c r="B39" s="543" t="s">
        <v>982</v>
      </c>
      <c r="C39" s="520">
        <v>985831261.26999998</v>
      </c>
      <c r="D39" s="520">
        <v>86297396.573200002</v>
      </c>
      <c r="E39" s="519"/>
      <c r="F39" s="519"/>
      <c r="G39" s="519"/>
      <c r="H39" s="520">
        <f>SUM(C39:G39)</f>
        <v>1072128657.8432</v>
      </c>
      <c r="I39" s="520">
        <v>80687381.509900004</v>
      </c>
      <c r="J39" s="519"/>
      <c r="K39" s="519"/>
      <c r="L39" s="520">
        <f>SUM(I39:K39)</f>
        <v>80687381.509900004</v>
      </c>
      <c r="M39" s="520">
        <f t="shared" si="0"/>
        <v>1008592268.8737501</v>
      </c>
      <c r="N39" s="544">
        <v>1.6954610089460136E-2</v>
      </c>
      <c r="O39" s="544">
        <v>0.01</v>
      </c>
    </row>
    <row r="40" spans="1:15">
      <c r="A40" s="196"/>
      <c r="B40" s="543" t="s">
        <v>983</v>
      </c>
      <c r="C40" s="520">
        <v>210036.51</v>
      </c>
      <c r="D40" s="520">
        <v>139178090.70789999</v>
      </c>
      <c r="E40" s="519"/>
      <c r="F40" s="519"/>
      <c r="G40" s="519"/>
      <c r="H40" s="520">
        <f>SUM(C40:G40)</f>
        <v>139388127.21789998</v>
      </c>
      <c r="I40" s="520">
        <v>8350674.7385999998</v>
      </c>
      <c r="J40" s="519"/>
      <c r="K40" s="519"/>
      <c r="L40" s="520">
        <f>SUM(I40:K40)</f>
        <v>8350674.7385999998</v>
      </c>
      <c r="M40" s="520">
        <f t="shared" si="0"/>
        <v>104383434.2325</v>
      </c>
      <c r="N40" s="544">
        <v>1.7547035425792799E-3</v>
      </c>
      <c r="O40" s="544">
        <v>5.0000000000000001E-3</v>
      </c>
    </row>
    <row r="41" spans="1:15">
      <c r="A41" s="196"/>
      <c r="B41" s="543" t="s">
        <v>984</v>
      </c>
      <c r="C41" s="520">
        <v>27323653.640000001</v>
      </c>
      <c r="D41" s="520">
        <v>25605497.09</v>
      </c>
      <c r="E41" s="520">
        <v>195766.7</v>
      </c>
      <c r="F41" s="519"/>
      <c r="G41" s="519"/>
      <c r="H41" s="520">
        <f>SUM(C41:G41)</f>
        <v>53124917.430000007</v>
      </c>
      <c r="I41" s="520">
        <v>1727582.1544000001</v>
      </c>
      <c r="J41" s="520">
        <v>15661.335999999999</v>
      </c>
      <c r="K41" s="519"/>
      <c r="L41" s="520">
        <f>SUM(I41:K41)</f>
        <v>1743243.4904</v>
      </c>
      <c r="M41" s="520">
        <f t="shared" si="0"/>
        <v>21790543.629999999</v>
      </c>
      <c r="N41" s="544">
        <v>3.6630279874796956E-4</v>
      </c>
      <c r="O41" s="544">
        <v>0.02</v>
      </c>
    </row>
    <row r="42" spans="1:15">
      <c r="A42" s="196"/>
      <c r="B42" s="543" t="s">
        <v>985</v>
      </c>
      <c r="C42" s="520">
        <v>117965.68</v>
      </c>
      <c r="D42" s="520">
        <v>2655728.23</v>
      </c>
      <c r="E42" s="519"/>
      <c r="F42" s="519"/>
      <c r="G42" s="519"/>
      <c r="H42" s="520">
        <f t="shared" ref="H42:H47" si="3">SUM(C42:G42)</f>
        <v>2773693.91</v>
      </c>
      <c r="I42" s="520">
        <v>108478.7089</v>
      </c>
      <c r="J42" s="519"/>
      <c r="K42" s="519"/>
      <c r="L42" s="520">
        <f t="shared" ref="L42:L47" si="4">SUM(I42:K42)</f>
        <v>108478.7089</v>
      </c>
      <c r="M42" s="520">
        <f t="shared" si="0"/>
        <v>1355983.8612500001</v>
      </c>
      <c r="N42" s="544">
        <v>2.2794322705612712E-5</v>
      </c>
      <c r="O42" s="544">
        <v>1.4999999999999999E-2</v>
      </c>
    </row>
    <row r="43" spans="1:15" s="181" customFormat="1" ht="12" customHeight="1">
      <c r="A43" s="196"/>
      <c r="B43" s="543" t="s">
        <v>986</v>
      </c>
      <c r="C43" s="520">
        <v>4701.87</v>
      </c>
      <c r="D43" s="520">
        <v>558099.68000000005</v>
      </c>
      <c r="E43" s="519"/>
      <c r="F43" s="519"/>
      <c r="G43" s="519"/>
      <c r="H43" s="520">
        <f t="shared" si="3"/>
        <v>562801.55000000005</v>
      </c>
      <c r="I43" s="520">
        <v>32946.583100000003</v>
      </c>
      <c r="J43" s="520"/>
      <c r="K43" s="520"/>
      <c r="L43" s="520">
        <f t="shared" si="4"/>
        <v>32946.583100000003</v>
      </c>
      <c r="M43" s="520">
        <f t="shared" si="0"/>
        <v>411832.28875000007</v>
      </c>
      <c r="N43" s="544">
        <v>6.9229718425297934E-6</v>
      </c>
      <c r="O43" s="544">
        <v>0.01</v>
      </c>
    </row>
    <row r="44" spans="1:15" s="181" customFormat="1" ht="12" customHeight="1">
      <c r="A44" s="196"/>
      <c r="B44" s="543" t="s">
        <v>987</v>
      </c>
      <c r="C44" s="520">
        <v>14063.27</v>
      </c>
      <c r="D44" s="520">
        <v>151563.87</v>
      </c>
      <c r="E44" s="519"/>
      <c r="F44" s="519"/>
      <c r="G44" s="519"/>
      <c r="H44" s="520">
        <f t="shared" si="3"/>
        <v>165627.13999999998</v>
      </c>
      <c r="I44" s="520">
        <v>1986.8172</v>
      </c>
      <c r="J44" s="519"/>
      <c r="K44" s="519"/>
      <c r="L44" s="520">
        <f t="shared" si="4"/>
        <v>1986.8172</v>
      </c>
      <c r="M44" s="520">
        <f t="shared" si="0"/>
        <v>24835.215</v>
      </c>
      <c r="N44" s="544">
        <v>4.1748424988732393E-7</v>
      </c>
      <c r="O44" s="544">
        <v>0.01</v>
      </c>
    </row>
    <row r="45" spans="1:15" s="181" customFormat="1" ht="12" customHeight="1">
      <c r="A45" s="196"/>
      <c r="B45" s="543" t="s">
        <v>988</v>
      </c>
      <c r="C45" s="520">
        <v>30597.61</v>
      </c>
      <c r="D45" s="520">
        <v>865385.87</v>
      </c>
      <c r="E45" s="519"/>
      <c r="F45" s="519"/>
      <c r="G45" s="519"/>
      <c r="H45" s="520">
        <f t="shared" si="3"/>
        <v>895983.48</v>
      </c>
      <c r="I45" s="520">
        <v>5784.4348</v>
      </c>
      <c r="J45" s="519"/>
      <c r="K45" s="519"/>
      <c r="L45" s="520">
        <f t="shared" si="4"/>
        <v>5784.4348</v>
      </c>
      <c r="M45" s="520">
        <f t="shared" si="0"/>
        <v>72305.434999999998</v>
      </c>
      <c r="N45" s="544">
        <v>1.2154668398784411E-6</v>
      </c>
      <c r="O45" s="544">
        <v>0.02</v>
      </c>
    </row>
    <row r="46" spans="1:15" s="181" customFormat="1" ht="12" customHeight="1">
      <c r="A46" s="196"/>
      <c r="B46" s="543" t="s">
        <v>989</v>
      </c>
      <c r="C46" s="520">
        <v>77621.5</v>
      </c>
      <c r="D46" s="520">
        <v>88296.83</v>
      </c>
      <c r="E46" s="519"/>
      <c r="F46" s="519"/>
      <c r="G46" s="519"/>
      <c r="H46" s="520">
        <f t="shared" si="3"/>
        <v>165918.33000000002</v>
      </c>
      <c r="I46" s="520">
        <v>4767.2983999999997</v>
      </c>
      <c r="J46" s="519"/>
      <c r="K46" s="519"/>
      <c r="L46" s="520">
        <f t="shared" si="4"/>
        <v>4767.2983999999997</v>
      </c>
      <c r="M46" s="520">
        <f t="shared" si="0"/>
        <v>59591.229999999996</v>
      </c>
      <c r="N46" s="544">
        <v>1.0017388597768528E-6</v>
      </c>
      <c r="O46" s="544">
        <v>5.0000000000000001E-3</v>
      </c>
    </row>
    <row r="47" spans="1:15" s="181" customFormat="1" ht="12" customHeight="1">
      <c r="A47" s="196"/>
      <c r="B47" s="543" t="s">
        <v>391</v>
      </c>
      <c r="C47" s="520">
        <v>6036748633.7050018</v>
      </c>
      <c r="D47" s="520">
        <v>1091563582.6105998</v>
      </c>
      <c r="E47" s="520">
        <v>212837.97</v>
      </c>
      <c r="F47" s="520"/>
      <c r="G47" s="520">
        <v>432535600.27999997</v>
      </c>
      <c r="H47" s="520">
        <f t="shared" si="3"/>
        <v>7561060654.5656013</v>
      </c>
      <c r="I47" s="520">
        <v>287721848.74430007</v>
      </c>
      <c r="J47" s="520">
        <v>15684.969800000001</v>
      </c>
      <c r="K47" s="520">
        <v>6920569.6045000004</v>
      </c>
      <c r="L47" s="520">
        <f t="shared" si="4"/>
        <v>294658103.31860006</v>
      </c>
      <c r="M47" s="520">
        <f t="shared" si="0"/>
        <v>3683226291.4825006</v>
      </c>
      <c r="N47" s="546">
        <v>6.1915669562950887E-2</v>
      </c>
      <c r="O47" s="547"/>
    </row>
    <row r="48" spans="1:15" s="181" customFormat="1" ht="12" customHeight="1">
      <c r="A48" s="548" t="s">
        <v>333</v>
      </c>
      <c r="B48" s="549" t="s">
        <v>154</v>
      </c>
      <c r="C48" s="521">
        <v>13306728522.028301</v>
      </c>
      <c r="D48" s="521">
        <v>107409177954.66368</v>
      </c>
      <c r="E48" s="521">
        <v>135426022.87999997</v>
      </c>
      <c r="F48" s="521"/>
      <c r="G48" s="521">
        <v>557427374.46000004</v>
      </c>
      <c r="H48" s="521">
        <v>121408759874.032</v>
      </c>
      <c r="I48" s="521">
        <v>4664166993.1295996</v>
      </c>
      <c r="J48" s="521">
        <v>4506928.08</v>
      </c>
      <c r="K48" s="521">
        <v>8918837.9913999997</v>
      </c>
      <c r="L48" s="521">
        <v>4677592759.2010002</v>
      </c>
      <c r="M48" s="521">
        <v>58469909490.012489</v>
      </c>
      <c r="N48" s="550">
        <v>1.0000000000000004</v>
      </c>
      <c r="O48" s="551"/>
    </row>
    <row r="49" spans="1:15">
      <c r="A49" s="4"/>
      <c r="B49" s="4"/>
      <c r="C49" s="4"/>
      <c r="D49" s="4"/>
      <c r="E49" s="4"/>
      <c r="F49" s="4"/>
      <c r="G49" s="4"/>
      <c r="H49" s="4"/>
      <c r="I49" s="4"/>
      <c r="J49" s="4"/>
      <c r="K49" s="4"/>
      <c r="L49" s="4"/>
      <c r="M49" s="189"/>
      <c r="N49" s="4"/>
      <c r="O49" s="4"/>
    </row>
    <row r="50" spans="1:15">
      <c r="A50" s="4"/>
      <c r="B50" s="4"/>
      <c r="C50" s="12"/>
      <c r="D50" s="12"/>
      <c r="E50" s="12"/>
      <c r="F50" s="12"/>
      <c r="G50" s="12"/>
      <c r="H50" s="12"/>
      <c r="I50" s="12"/>
      <c r="J50" s="12"/>
      <c r="K50" s="12"/>
      <c r="L50" s="12"/>
      <c r="M50" s="12"/>
      <c r="N50" s="12"/>
      <c r="O50" s="4"/>
    </row>
    <row r="51" spans="1:15" ht="18.5">
      <c r="A51" s="306" t="s">
        <v>2260</v>
      </c>
      <c r="B51" s="4"/>
      <c r="C51" s="4"/>
      <c r="D51" s="4"/>
      <c r="E51" s="4"/>
      <c r="F51" s="4"/>
      <c r="G51" s="4"/>
      <c r="H51" s="4"/>
      <c r="I51" s="4"/>
      <c r="J51" s="4"/>
      <c r="K51" s="4"/>
      <c r="L51" s="4"/>
      <c r="M51" s="4"/>
      <c r="N51" s="201"/>
      <c r="O51" s="4"/>
    </row>
    <row r="52" spans="1:15">
      <c r="A52" s="4"/>
      <c r="B52" s="4"/>
      <c r="C52" s="4"/>
      <c r="D52" s="4"/>
      <c r="E52" s="4"/>
      <c r="F52" s="4"/>
      <c r="G52" s="4"/>
      <c r="H52" s="4"/>
      <c r="I52" s="4"/>
      <c r="J52" s="4"/>
      <c r="K52" s="4"/>
      <c r="L52" s="4"/>
      <c r="M52" s="4"/>
      <c r="N52" s="4"/>
      <c r="O52" s="4"/>
    </row>
    <row r="53" spans="1:15">
      <c r="A53" s="4"/>
      <c r="B53" s="4"/>
      <c r="C53" s="4"/>
      <c r="D53" s="4"/>
      <c r="E53" s="4"/>
      <c r="F53" s="4"/>
      <c r="G53" s="4"/>
      <c r="H53" s="4"/>
      <c r="I53" s="4"/>
      <c r="J53" s="4"/>
      <c r="K53" s="4"/>
      <c r="L53" s="4"/>
      <c r="M53" s="4"/>
      <c r="N53" s="4"/>
      <c r="O53" s="4"/>
    </row>
    <row r="54" spans="1:15">
      <c r="A54" s="391" t="s">
        <v>2045</v>
      </c>
      <c r="B54" s="80"/>
      <c r="C54" s="197"/>
      <c r="D54" s="198"/>
      <c r="E54" s="57" t="s">
        <v>116</v>
      </c>
      <c r="F54" s="4"/>
      <c r="G54" s="4"/>
      <c r="H54" s="4"/>
      <c r="I54" s="4"/>
      <c r="J54" s="4"/>
      <c r="K54" s="4"/>
      <c r="L54" s="4"/>
      <c r="M54" s="4"/>
      <c r="N54" s="4"/>
      <c r="O54" s="4"/>
    </row>
    <row r="55" spans="1:15" ht="13" customHeight="1">
      <c r="A55" s="540">
        <v>1</v>
      </c>
      <c r="B55" s="1387" t="s">
        <v>174</v>
      </c>
      <c r="C55" s="1387"/>
      <c r="D55" s="1387"/>
      <c r="E55" s="609">
        <v>73510.523221212396</v>
      </c>
      <c r="F55" s="4"/>
      <c r="G55" s="4"/>
      <c r="H55" s="4"/>
      <c r="I55" s="4"/>
      <c r="J55" s="4"/>
      <c r="K55" s="4"/>
      <c r="L55" s="4"/>
      <c r="M55" s="4"/>
      <c r="N55" s="4"/>
      <c r="O55" s="4"/>
    </row>
    <row r="56" spans="1:15" ht="13" customHeight="1">
      <c r="A56" s="540">
        <v>2</v>
      </c>
      <c r="B56" s="1387" t="s">
        <v>990</v>
      </c>
      <c r="C56" s="1387"/>
      <c r="D56" s="1387"/>
      <c r="E56" s="695">
        <v>1.1214061389742127E-3</v>
      </c>
      <c r="F56" s="4"/>
      <c r="G56" s="4"/>
      <c r="H56" s="4"/>
      <c r="I56" s="4"/>
      <c r="J56" s="4"/>
      <c r="K56" s="4"/>
      <c r="L56" s="4"/>
      <c r="M56" s="4"/>
      <c r="N56" s="4"/>
      <c r="O56" s="4"/>
    </row>
    <row r="57" spans="1:15" ht="13" customHeight="1">
      <c r="A57" s="548">
        <v>3</v>
      </c>
      <c r="B57" s="1388" t="s">
        <v>991</v>
      </c>
      <c r="C57" s="1388"/>
      <c r="D57" s="1388"/>
      <c r="E57" s="610">
        <v>82.435152019474003</v>
      </c>
      <c r="F57" s="4"/>
      <c r="G57" s="88"/>
      <c r="H57" s="4"/>
      <c r="I57" s="4"/>
      <c r="J57" s="4"/>
      <c r="K57" s="4"/>
      <c r="L57" s="4"/>
      <c r="M57" s="4"/>
      <c r="N57" s="4"/>
      <c r="O57" s="4"/>
    </row>
    <row r="58" spans="1:15">
      <c r="A58" s="4"/>
      <c r="B58" s="4"/>
      <c r="C58" s="4"/>
      <c r="D58" s="4"/>
      <c r="E58" s="4"/>
      <c r="F58" s="4"/>
      <c r="G58" s="4"/>
      <c r="H58" s="4"/>
      <c r="I58" s="4"/>
      <c r="J58" s="4"/>
      <c r="K58" s="4"/>
      <c r="L58" s="4"/>
      <c r="M58" s="4"/>
      <c r="N58" s="4"/>
      <c r="O58" s="4"/>
    </row>
    <row r="59" spans="1:15">
      <c r="A59" s="55" t="s">
        <v>257</v>
      </c>
      <c r="B59" s="80"/>
      <c r="C59" s="197"/>
      <c r="D59" s="198"/>
      <c r="E59" s="57" t="s">
        <v>116</v>
      </c>
      <c r="F59" s="39"/>
      <c r="G59" s="39"/>
      <c r="H59" s="39"/>
      <c r="I59" s="4"/>
      <c r="J59" s="39"/>
      <c r="K59" s="39"/>
      <c r="L59" s="39"/>
      <c r="M59" s="39"/>
      <c r="N59" s="39"/>
      <c r="O59" s="39"/>
    </row>
    <row r="60" spans="1:15">
      <c r="A60" s="540">
        <v>1</v>
      </c>
      <c r="B60" s="1387" t="s">
        <v>174</v>
      </c>
      <c r="C60" s="1387"/>
      <c r="D60" s="1387"/>
      <c r="E60" s="609">
        <v>72326.529181719598</v>
      </c>
      <c r="F60" s="39"/>
      <c r="G60" s="39"/>
      <c r="H60" s="39"/>
      <c r="I60" s="39"/>
      <c r="J60" s="39"/>
      <c r="K60" s="39"/>
      <c r="L60" s="39"/>
      <c r="M60" s="39"/>
      <c r="N60" s="39"/>
      <c r="O60" s="39"/>
    </row>
    <row r="61" spans="1:15" ht="13" customHeight="1">
      <c r="A61" s="540">
        <v>2</v>
      </c>
      <c r="B61" s="1387" t="s">
        <v>990</v>
      </c>
      <c r="C61" s="1387"/>
      <c r="D61" s="1387"/>
      <c r="E61" s="695">
        <v>4.7388252780953101E-4</v>
      </c>
      <c r="F61" s="39"/>
      <c r="G61" s="39"/>
      <c r="H61" s="39"/>
      <c r="I61" s="39"/>
      <c r="J61" s="39"/>
      <c r="K61" s="39"/>
      <c r="L61" s="39"/>
      <c r="M61" s="39"/>
      <c r="N61" s="39"/>
      <c r="O61" s="39"/>
    </row>
    <row r="62" spans="1:15" ht="13" customHeight="1">
      <c r="A62" s="548">
        <v>3</v>
      </c>
      <c r="B62" s="1388" t="s">
        <v>991</v>
      </c>
      <c r="C62" s="1388"/>
      <c r="D62" s="1388"/>
      <c r="E62" s="610">
        <v>34.274278476323097</v>
      </c>
      <c r="F62" s="39"/>
      <c r="G62" s="39"/>
      <c r="H62" s="39"/>
      <c r="I62" s="39"/>
      <c r="J62" s="39"/>
      <c r="K62" s="39"/>
      <c r="L62" s="39"/>
      <c r="M62" s="39"/>
      <c r="N62" s="39"/>
      <c r="O62" s="39"/>
    </row>
    <row r="63" spans="1:15">
      <c r="A63" s="39"/>
      <c r="B63" s="39"/>
      <c r="C63" s="39"/>
      <c r="D63" s="39"/>
      <c r="E63" s="39"/>
      <c r="F63" s="39"/>
      <c r="G63" s="39"/>
      <c r="H63" s="39"/>
      <c r="I63" s="39"/>
      <c r="J63" s="39"/>
      <c r="K63" s="39"/>
      <c r="L63" s="39"/>
      <c r="M63" s="39"/>
      <c r="N63" s="39"/>
      <c r="O63" s="39"/>
    </row>
  </sheetData>
  <mergeCells count="22">
    <mergeCell ref="M5:M7"/>
    <mergeCell ref="B62:D62"/>
    <mergeCell ref="N5:N7"/>
    <mergeCell ref="O5:O7"/>
    <mergeCell ref="C32:D33"/>
    <mergeCell ref="E32:F33"/>
    <mergeCell ref="G32:G34"/>
    <mergeCell ref="H32:H34"/>
    <mergeCell ref="I32:L33"/>
    <mergeCell ref="M32:M34"/>
    <mergeCell ref="N32:N34"/>
    <mergeCell ref="O32:O34"/>
    <mergeCell ref="C5:D6"/>
    <mergeCell ref="E5:F6"/>
    <mergeCell ref="G5:G7"/>
    <mergeCell ref="H5:H7"/>
    <mergeCell ref="B61:D61"/>
    <mergeCell ref="I5:L6"/>
    <mergeCell ref="B55:D55"/>
    <mergeCell ref="B56:D56"/>
    <mergeCell ref="B57:D57"/>
    <mergeCell ref="B60:D60"/>
  </mergeCells>
  <conditionalFormatting sqref="M49 C8:M14 C15:O28 C29:N29 N9:O14">
    <cfRule type="cellIs" dxfId="24" priority="16" stopIfTrue="1" operator="lessThan">
      <formula>0</formula>
    </cfRule>
  </conditionalFormatting>
  <conditionalFormatting sqref="O29">
    <cfRule type="cellIs" dxfId="23" priority="15" stopIfTrue="1" operator="lessThan">
      <formula>0</formula>
    </cfRule>
  </conditionalFormatting>
  <conditionalFormatting sqref="E56">
    <cfRule type="cellIs" dxfId="22" priority="14" stopIfTrue="1" operator="lessThan">
      <formula>0</formula>
    </cfRule>
  </conditionalFormatting>
  <conditionalFormatting sqref="E55">
    <cfRule type="cellIs" dxfId="21" priority="13" stopIfTrue="1" operator="lessThan">
      <formula>0</formula>
    </cfRule>
  </conditionalFormatting>
  <conditionalFormatting sqref="M30">
    <cfRule type="cellIs" dxfId="20" priority="11" stopIfTrue="1" operator="lessThan">
      <formula>0</formula>
    </cfRule>
  </conditionalFormatting>
  <conditionalFormatting sqref="C50:N50">
    <cfRule type="cellIs" dxfId="19" priority="10" stopIfTrue="1" operator="lessThan">
      <formula>0</formula>
    </cfRule>
  </conditionalFormatting>
  <conditionalFormatting sqref="C48:L48 N47:N48 O47 N36:O46 C35:M47">
    <cfRule type="cellIs" dxfId="18" priority="9" stopIfTrue="1" operator="lessThan">
      <formula>0</formula>
    </cfRule>
  </conditionalFormatting>
  <conditionalFormatting sqref="O48">
    <cfRule type="cellIs" dxfId="17" priority="8" stopIfTrue="1" operator="lessThan">
      <formula>0</formula>
    </cfRule>
  </conditionalFormatting>
  <conditionalFormatting sqref="M48">
    <cfRule type="cellIs" dxfId="16" priority="7" stopIfTrue="1" operator="lessThan">
      <formula>0</formula>
    </cfRule>
  </conditionalFormatting>
  <conditionalFormatting sqref="E61">
    <cfRule type="cellIs" dxfId="15" priority="6" stopIfTrue="1" operator="lessThan">
      <formula>0</formula>
    </cfRule>
  </conditionalFormatting>
  <conditionalFormatting sqref="E60">
    <cfRule type="cellIs" dxfId="14" priority="3" stopIfTrue="1" operator="lessThan">
      <formula>0</formula>
    </cfRule>
  </conditionalFormatting>
  <conditionalFormatting sqref="E57">
    <cfRule type="cellIs" dxfId="13" priority="2" stopIfTrue="1" operator="lessThan">
      <formula>0</formula>
    </cfRule>
  </conditionalFormatting>
  <conditionalFormatting sqref="E62">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76" fitToHeight="0" orientation="landscape" r:id="rId1"/>
  <headerFooter>
    <oddHeader xml:space="preserve">&amp;C
</oddHeader>
  </headerFooter>
  <rowBreaks count="1" manualBreakCount="1">
    <brk id="30" max="14"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4AB1-94EF-4749-BA86-6288A0D2C976}">
  <sheetPr>
    <tabColor theme="4"/>
    <pageSetUpPr fitToPage="1"/>
  </sheetPr>
  <dimension ref="A1:G5"/>
  <sheetViews>
    <sheetView showGridLines="0" zoomScaleNormal="100" workbookViewId="0">
      <selection activeCell="C1" sqref="C1"/>
    </sheetView>
  </sheetViews>
  <sheetFormatPr defaultColWidth="8.58203125" defaultRowHeight="14.5"/>
  <cols>
    <col min="1" max="1" width="8.58203125" style="5"/>
    <col min="2" max="2" width="74.9140625" style="5" customWidth="1"/>
    <col min="3" max="3" width="14.75" style="27" customWidth="1"/>
    <col min="4" max="16384" width="8.58203125" style="5"/>
  </cols>
  <sheetData>
    <row r="1" spans="1:7" ht="21">
      <c r="A1" s="303">
        <v>11</v>
      </c>
      <c r="B1" s="303" t="s">
        <v>1019</v>
      </c>
    </row>
    <row r="2" spans="1:7">
      <c r="A2" s="38"/>
      <c r="B2" s="39"/>
    </row>
    <row r="3" spans="1:7" ht="17.25" customHeight="1">
      <c r="A3" s="191" t="s">
        <v>2186</v>
      </c>
      <c r="B3" s="193" t="s">
        <v>77</v>
      </c>
      <c r="C3" s="194"/>
      <c r="D3" s="194"/>
      <c r="E3" s="194"/>
      <c r="F3" s="194"/>
      <c r="G3" s="33"/>
    </row>
    <row r="4" spans="1:7" ht="17.25" customHeight="1">
      <c r="A4" s="191" t="s">
        <v>2187</v>
      </c>
      <c r="B4" s="193" t="s">
        <v>2034</v>
      </c>
      <c r="C4" s="194"/>
      <c r="D4" s="194"/>
      <c r="E4" s="194"/>
      <c r="F4" s="194"/>
      <c r="G4" s="33"/>
    </row>
    <row r="5" spans="1:7" ht="17.25" customHeight="1">
      <c r="A5" s="191"/>
      <c r="B5" s="193"/>
      <c r="C5" s="194"/>
      <c r="D5" s="194"/>
      <c r="E5" s="194"/>
      <c r="F5" s="194"/>
      <c r="G5" s="33"/>
    </row>
  </sheetData>
  <hyperlinks>
    <hyperlink ref="B3" location="'Table 11.1'!A1" display="Operational risk own funds requirements and risk-weighted exposure amounts (EU OR1)" xr:uid="{12CA4559-561C-4E6D-A0EA-CD0E69A89DEA}"/>
    <hyperlink ref="B4" location="'Table 11.2'!A1" display="Qualitative information on operational risk (EU ORA)" xr:uid="{E2BF5CBD-4548-4ADD-9773-C656DAD43768}"/>
  </hyperlinks>
  <pageMargins left="0.7" right="0.7" top="0.75" bottom="0.75" header="0.3" footer="0.3"/>
  <pageSetup paperSize="9" scale="60"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42E52-EC20-4F69-A94D-26C9024FCBC9}">
  <sheetPr codeName="Sheet49">
    <pageSetUpPr fitToPage="1"/>
  </sheetPr>
  <dimension ref="A1:H23"/>
  <sheetViews>
    <sheetView showGridLines="0" zoomScaleNormal="100" workbookViewId="0">
      <selection activeCell="H1" sqref="H1"/>
    </sheetView>
  </sheetViews>
  <sheetFormatPr defaultColWidth="8.33203125" defaultRowHeight="14.5"/>
  <cols>
    <col min="1" max="1" width="10.33203125" style="5" customWidth="1"/>
    <col min="2" max="2" width="40.08203125" style="5" customWidth="1"/>
    <col min="3" max="7" width="9.5" style="5" customWidth="1"/>
    <col min="8" max="16384" width="8.33203125" style="5"/>
  </cols>
  <sheetData>
    <row r="1" spans="1:8" s="154" customFormat="1" ht="18.5">
      <c r="A1" s="306" t="s">
        <v>2261</v>
      </c>
      <c r="B1" s="152"/>
      <c r="C1" s="153"/>
      <c r="D1" s="152"/>
      <c r="E1" s="152"/>
      <c r="F1" s="152"/>
      <c r="G1" s="152"/>
    </row>
    <row r="2" spans="1:8" s="154" customFormat="1">
      <c r="A2" s="152"/>
      <c r="B2" s="152"/>
      <c r="C2" s="152"/>
      <c r="D2" s="152"/>
      <c r="E2" s="152"/>
      <c r="F2" s="152"/>
      <c r="G2" s="152"/>
    </row>
    <row r="3" spans="1:8" s="154" customFormat="1">
      <c r="A3" s="7"/>
      <c r="B3" s="152"/>
      <c r="C3" s="152"/>
      <c r="D3" s="152"/>
      <c r="E3" s="152"/>
      <c r="F3" s="152"/>
      <c r="G3" s="152"/>
    </row>
    <row r="4" spans="1:8" s="154" customFormat="1">
      <c r="A4" s="82" t="s">
        <v>2045</v>
      </c>
      <c r="B4" s="28"/>
      <c r="C4" s="28"/>
      <c r="D4" s="28"/>
      <c r="E4" s="28"/>
      <c r="F4" s="28"/>
      <c r="G4" s="28"/>
    </row>
    <row r="5" spans="1:8" ht="13.5" customHeight="1">
      <c r="A5" s="1389" t="s">
        <v>992</v>
      </c>
      <c r="B5" s="1389"/>
      <c r="C5" s="155" t="s">
        <v>116</v>
      </c>
      <c r="D5" s="155" t="s">
        <v>117</v>
      </c>
      <c r="E5" s="155" t="s">
        <v>118</v>
      </c>
      <c r="F5" s="155" t="s">
        <v>167</v>
      </c>
      <c r="G5" s="156" t="s">
        <v>168</v>
      </c>
      <c r="H5" s="18"/>
    </row>
    <row r="6" spans="1:8" ht="15" customHeight="1">
      <c r="A6" s="1389"/>
      <c r="B6" s="1389"/>
      <c r="C6" s="1389" t="s">
        <v>993</v>
      </c>
      <c r="D6" s="1389"/>
      <c r="E6" s="1389"/>
      <c r="F6" s="1225" t="s">
        <v>994</v>
      </c>
      <c r="G6" s="1225" t="s">
        <v>255</v>
      </c>
    </row>
    <row r="7" spans="1:8" ht="22" customHeight="1">
      <c r="A7" s="1389"/>
      <c r="B7" s="1389"/>
      <c r="C7" s="323">
        <v>2020</v>
      </c>
      <c r="D7" s="323">
        <v>2021</v>
      </c>
      <c r="E7" s="323">
        <v>2022</v>
      </c>
      <c r="F7" s="1225"/>
      <c r="G7" s="1225"/>
    </row>
    <row r="8" spans="1:8" hidden="1">
      <c r="A8" s="19">
        <v>1</v>
      </c>
      <c r="B8" s="157" t="s">
        <v>995</v>
      </c>
      <c r="C8" s="19"/>
      <c r="D8" s="19"/>
      <c r="E8" s="19"/>
      <c r="F8" s="19"/>
      <c r="G8" s="19"/>
    </row>
    <row r="9" spans="1:8" ht="24">
      <c r="A9" s="485">
        <v>2</v>
      </c>
      <c r="B9" s="486" t="s">
        <v>996</v>
      </c>
      <c r="C9" s="633">
        <v>2252.78723068</v>
      </c>
      <c r="D9" s="633">
        <v>2438.9300136000002</v>
      </c>
      <c r="E9" s="633">
        <v>2572.0352948415002</v>
      </c>
      <c r="F9" s="633">
        <v>332.47972735594499</v>
      </c>
      <c r="G9" s="633">
        <v>4155.9965919493097</v>
      </c>
    </row>
    <row r="10" spans="1:8" ht="18.649999999999999" customHeight="1">
      <c r="A10" s="485">
        <v>3</v>
      </c>
      <c r="B10" s="553" t="s">
        <v>997</v>
      </c>
      <c r="C10" s="633">
        <v>2252.78723068</v>
      </c>
      <c r="D10" s="633">
        <v>2438.9300136000002</v>
      </c>
      <c r="E10" s="633">
        <v>2572.0352948415002</v>
      </c>
      <c r="F10" s="633"/>
      <c r="G10" s="680"/>
    </row>
    <row r="11" spans="1:8" hidden="1">
      <c r="A11" s="19">
        <v>4</v>
      </c>
      <c r="B11" s="20" t="s">
        <v>998</v>
      </c>
      <c r="C11" s="15"/>
      <c r="D11" s="15"/>
      <c r="E11" s="15"/>
      <c r="F11" s="15"/>
      <c r="G11" s="21"/>
    </row>
    <row r="12" spans="1:8" ht="24" hidden="1">
      <c r="A12" s="158">
        <v>5</v>
      </c>
      <c r="B12" s="157" t="s">
        <v>999</v>
      </c>
      <c r="C12" s="15"/>
      <c r="D12" s="15"/>
      <c r="E12" s="15"/>
      <c r="F12" s="15"/>
      <c r="G12" s="15"/>
    </row>
    <row r="13" spans="1:8">
      <c r="A13" s="7"/>
      <c r="B13" s="7"/>
      <c r="C13" s="7"/>
      <c r="D13" s="7"/>
      <c r="E13" s="7"/>
      <c r="F13" s="7"/>
      <c r="G13" s="7"/>
    </row>
    <row r="14" spans="1:8">
      <c r="A14" s="82" t="s">
        <v>257</v>
      </c>
      <c r="B14" s="28"/>
      <c r="C14" s="28"/>
      <c r="D14" s="28"/>
      <c r="E14" s="28"/>
      <c r="F14" s="28"/>
      <c r="G14" s="28"/>
    </row>
    <row r="15" spans="1:8" ht="14.5" customHeight="1">
      <c r="A15" s="1389" t="s">
        <v>992</v>
      </c>
      <c r="B15" s="1389"/>
      <c r="C15" s="155" t="s">
        <v>116</v>
      </c>
      <c r="D15" s="155" t="s">
        <v>117</v>
      </c>
      <c r="E15" s="155" t="s">
        <v>118</v>
      </c>
      <c r="F15" s="155" t="s">
        <v>167</v>
      </c>
      <c r="G15" s="156" t="s">
        <v>168</v>
      </c>
    </row>
    <row r="16" spans="1:8" ht="14.5" customHeight="1">
      <c r="A16" s="1389"/>
      <c r="B16" s="1389"/>
      <c r="C16" s="1389" t="s">
        <v>993</v>
      </c>
      <c r="D16" s="1389"/>
      <c r="E16" s="1389"/>
      <c r="F16" s="1225" t="s">
        <v>994</v>
      </c>
      <c r="G16" s="1225" t="s">
        <v>255</v>
      </c>
    </row>
    <row r="17" spans="1:7" ht="23.15" customHeight="1">
      <c r="A17" s="1389"/>
      <c r="B17" s="1389"/>
      <c r="C17" s="323">
        <v>2019</v>
      </c>
      <c r="D17" s="323">
        <v>2020</v>
      </c>
      <c r="E17" s="323">
        <v>2021</v>
      </c>
      <c r="F17" s="1225"/>
      <c r="G17" s="1225"/>
    </row>
    <row r="18" spans="1:7" ht="14.5" hidden="1" customHeight="1">
      <c r="A18" s="19">
        <v>1</v>
      </c>
      <c r="B18" s="157" t="s">
        <v>995</v>
      </c>
      <c r="C18" s="19"/>
      <c r="D18" s="19"/>
      <c r="E18" s="19"/>
      <c r="F18" s="19"/>
      <c r="G18" s="19"/>
    </row>
    <row r="19" spans="1:7" ht="24">
      <c r="A19" s="485">
        <v>2</v>
      </c>
      <c r="B19" s="486" t="s">
        <v>996</v>
      </c>
      <c r="C19" s="633">
        <v>2108.5245483799999</v>
      </c>
      <c r="D19" s="633">
        <v>2252.78723068</v>
      </c>
      <c r="E19" s="633">
        <v>2438.9300136000002</v>
      </c>
      <c r="F19" s="633">
        <v>308.11610755279497</v>
      </c>
      <c r="G19" s="633">
        <v>3851.4513444099398</v>
      </c>
    </row>
    <row r="20" spans="1:7" ht="20.149999999999999" customHeight="1">
      <c r="A20" s="485">
        <v>3</v>
      </c>
      <c r="B20" s="553" t="s">
        <v>997</v>
      </c>
      <c r="C20" s="633">
        <v>2108.5245483799999</v>
      </c>
      <c r="D20" s="633">
        <v>2252.78723068</v>
      </c>
      <c r="E20" s="633">
        <v>2438.9300136000002</v>
      </c>
      <c r="F20" s="633"/>
      <c r="G20" s="680"/>
    </row>
    <row r="21" spans="1:7" hidden="1">
      <c r="A21" s="19">
        <v>4</v>
      </c>
      <c r="B21" s="20" t="s">
        <v>998</v>
      </c>
      <c r="C21" s="15"/>
      <c r="D21" s="15"/>
      <c r="E21" s="15"/>
      <c r="F21" s="15"/>
      <c r="G21" s="21"/>
    </row>
    <row r="22" spans="1:7" ht="24" hidden="1">
      <c r="A22" s="158">
        <v>5</v>
      </c>
      <c r="B22" s="157" t="s">
        <v>999</v>
      </c>
      <c r="C22" s="15"/>
      <c r="D22" s="15"/>
      <c r="E22" s="15"/>
      <c r="F22" s="15"/>
      <c r="G22" s="15"/>
    </row>
    <row r="23" spans="1:7">
      <c r="A23" s="7"/>
      <c r="B23" s="7"/>
      <c r="C23" s="7"/>
      <c r="D23" s="7"/>
      <c r="E23" s="7"/>
      <c r="F23" s="7"/>
      <c r="G23" s="7"/>
    </row>
  </sheetData>
  <mergeCells count="8">
    <mergeCell ref="A15:B17"/>
    <mergeCell ref="C16:E16"/>
    <mergeCell ref="F16:F17"/>
    <mergeCell ref="G16:G17"/>
    <mergeCell ref="A5:B7"/>
    <mergeCell ref="C6:E6"/>
    <mergeCell ref="F6:F7"/>
    <mergeCell ref="G6:G7"/>
  </mergeCells>
  <pageMargins left="0.70866141732283472" right="0.70866141732283472" top="0.74803149606299213" bottom="0.74803149606299213" header="0.31496062992125984" footer="0.31496062992125984"/>
  <pageSetup paperSize="9" fitToHeight="0" orientation="landscape" verticalDpi="1200" r:id="rId1"/>
  <headerFooter>
    <oddHeader xml:space="preserve">&amp;C
</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6DDF-A5DC-4A32-AD2A-5A3952E53678}">
  <sheetPr codeName="Sheet71">
    <pageSetUpPr fitToPage="1"/>
  </sheetPr>
  <dimension ref="A1:D9"/>
  <sheetViews>
    <sheetView showGridLines="0" zoomScaleNormal="100" workbookViewId="0">
      <selection activeCell="E1" sqref="E1"/>
    </sheetView>
  </sheetViews>
  <sheetFormatPr defaultColWidth="8.58203125" defaultRowHeight="14.5"/>
  <cols>
    <col min="1" max="1" width="11" style="470" customWidth="1"/>
    <col min="2" max="2" width="7.58203125" style="221" customWidth="1"/>
    <col min="3" max="3" width="21.33203125" style="221" customWidth="1"/>
    <col min="4" max="4" width="51.4140625" style="221" customWidth="1"/>
    <col min="5" max="16384" width="8.58203125" style="221"/>
  </cols>
  <sheetData>
    <row r="1" spans="1:4" ht="18.5">
      <c r="A1" s="888" t="s">
        <v>2264</v>
      </c>
      <c r="B1" s="296"/>
      <c r="C1" s="296"/>
      <c r="D1" s="296"/>
    </row>
    <row r="2" spans="1:4" ht="18.5">
      <c r="A2" s="392"/>
      <c r="B2" s="296"/>
      <c r="C2" s="296"/>
      <c r="D2" s="296"/>
    </row>
    <row r="3" spans="1:4">
      <c r="A3" s="555"/>
      <c r="B3" s="296"/>
      <c r="C3" s="296"/>
      <c r="D3" s="296"/>
    </row>
    <row r="4" spans="1:4">
      <c r="A4" s="878" t="s">
        <v>1811</v>
      </c>
      <c r="B4" s="878" t="s">
        <v>2631</v>
      </c>
      <c r="C4" s="847"/>
      <c r="D4" s="878" t="s">
        <v>1989</v>
      </c>
    </row>
    <row r="5" spans="1:4" ht="152" customHeight="1">
      <c r="A5" s="1190" t="s">
        <v>1890</v>
      </c>
      <c r="B5" s="1191" t="s">
        <v>1465</v>
      </c>
      <c r="C5" s="1192" t="s">
        <v>1891</v>
      </c>
      <c r="D5" s="554" t="s">
        <v>2008</v>
      </c>
    </row>
    <row r="6" spans="1:4" ht="82" customHeight="1">
      <c r="A6" s="1190" t="s">
        <v>1892</v>
      </c>
      <c r="B6" s="1191" t="s">
        <v>1467</v>
      </c>
      <c r="C6" s="1192" t="s">
        <v>1893</v>
      </c>
      <c r="D6" s="930" t="s">
        <v>1996</v>
      </c>
    </row>
    <row r="7" spans="1:4" ht="61" customHeight="1">
      <c r="A7" s="1190" t="s">
        <v>1892</v>
      </c>
      <c r="B7" s="1191" t="s">
        <v>1837</v>
      </c>
      <c r="C7" s="1192" t="s">
        <v>2262</v>
      </c>
      <c r="D7" s="554" t="s">
        <v>1336</v>
      </c>
    </row>
    <row r="8" spans="1:4" ht="57" customHeight="1">
      <c r="A8" s="1190" t="s">
        <v>1894</v>
      </c>
      <c r="B8" s="1191" t="s">
        <v>1522</v>
      </c>
      <c r="C8" s="1192" t="s">
        <v>2263</v>
      </c>
      <c r="D8" s="554" t="s">
        <v>1336</v>
      </c>
    </row>
    <row r="9" spans="1:4">
      <c r="A9" s="555"/>
      <c r="B9" s="296"/>
      <c r="C9" s="296"/>
      <c r="D9" s="296"/>
    </row>
  </sheetData>
  <pageMargins left="0.70866141732283472" right="0.70866141732283472" top="0.74803149606299213" bottom="0.74803149606299213" header="0.31496062992125984" footer="0.31496062992125984"/>
  <pageSetup paperSize="9" scale="96" fitToHeight="0" orientation="portrait"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68C0C-FD6B-40DF-A39A-2FAE5AFD47C2}">
  <sheetPr>
    <tabColor theme="4"/>
    <pageSetUpPr fitToPage="1"/>
  </sheetPr>
  <dimension ref="A1:G6"/>
  <sheetViews>
    <sheetView showGridLines="0" zoomScaleNormal="100" workbookViewId="0">
      <selection activeCell="C2" sqref="C2"/>
    </sheetView>
  </sheetViews>
  <sheetFormatPr defaultColWidth="8.58203125" defaultRowHeight="14.5"/>
  <cols>
    <col min="1" max="1" width="8.58203125" style="5"/>
    <col min="2" max="2" width="84.6640625" style="5" customWidth="1"/>
    <col min="3" max="3" width="14.75" style="27" customWidth="1"/>
    <col min="4" max="16384" width="8.58203125" style="5"/>
  </cols>
  <sheetData>
    <row r="1" spans="1:7" ht="21">
      <c r="A1" s="303">
        <v>12</v>
      </c>
      <c r="B1" s="303" t="s">
        <v>112</v>
      </c>
    </row>
    <row r="2" spans="1:7">
      <c r="A2" s="38"/>
      <c r="B2" s="39"/>
    </row>
    <row r="3" spans="1:7" ht="17.25" customHeight="1">
      <c r="A3" s="191" t="s">
        <v>2188</v>
      </c>
      <c r="B3" s="193" t="s">
        <v>66</v>
      </c>
      <c r="C3" s="194"/>
      <c r="D3" s="194"/>
      <c r="E3" s="194"/>
      <c r="F3" s="194"/>
      <c r="G3" s="33"/>
    </row>
    <row r="4" spans="1:7" ht="17.25" customHeight="1">
      <c r="A4" s="191" t="s">
        <v>2189</v>
      </c>
      <c r="B4" s="193" t="s">
        <v>68</v>
      </c>
      <c r="C4" s="194"/>
      <c r="D4" s="194"/>
      <c r="E4" s="194"/>
      <c r="F4" s="194"/>
      <c r="G4" s="33"/>
    </row>
    <row r="5" spans="1:7" ht="17.25" customHeight="1">
      <c r="A5" s="191" t="s">
        <v>2190</v>
      </c>
      <c r="B5" s="193" t="s">
        <v>86</v>
      </c>
      <c r="C5" s="194"/>
      <c r="D5" s="194"/>
      <c r="E5" s="194"/>
      <c r="F5" s="194"/>
      <c r="G5" s="33"/>
    </row>
    <row r="6" spans="1:7" ht="17.25" customHeight="1">
      <c r="A6" s="191"/>
      <c r="B6" s="193"/>
      <c r="C6" s="194"/>
      <c r="D6" s="194"/>
      <c r="E6" s="194"/>
      <c r="F6" s="194"/>
      <c r="G6" s="33"/>
    </row>
  </sheetData>
  <hyperlinks>
    <hyperlink ref="B3" location="'Table 12.1'!A1" display="Composition of regulatory own funds (EU CC1)" xr:uid="{7479C116-9587-4CC6-A5CD-B72799990CEF}"/>
    <hyperlink ref="B4" location="'Table 12.2'!A1" display="Reconciliation of regulatory own funds to balance sheet in the audited financial statements (EU CC2)" xr:uid="{385C4C19-6FE2-4317-8EBE-8DDB518C24B6}"/>
    <hyperlink ref="B5" location="'Table 12.3'!A1" display="Main features of regulatory own funds instruments and eligible liabilities instruments (EU CCA)" xr:uid="{6ACF4D3F-B96F-4E32-98C2-34A42D3741F0}"/>
  </hyperlinks>
  <pageMargins left="0.7" right="0.7" top="0.75" bottom="0.75" header="0.3" footer="0.3"/>
  <pageSetup paperSize="9" scale="60"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42B1E-1821-4649-82C8-3C5B5E9EED19}">
  <sheetPr codeName="Sheet43">
    <pageSetUpPr fitToPage="1"/>
  </sheetPr>
  <dimension ref="A1:E113"/>
  <sheetViews>
    <sheetView showGridLines="0" zoomScaleNormal="100" zoomScalePageLayoutView="130" workbookViewId="0">
      <selection activeCell="F2" sqref="F2"/>
    </sheetView>
  </sheetViews>
  <sheetFormatPr defaultColWidth="8.25" defaultRowHeight="14.5"/>
  <cols>
    <col min="1" max="1" width="8.25" style="5"/>
    <col min="2" max="2" width="86.58203125" style="5" customWidth="1"/>
    <col min="3" max="3" width="9.75" style="49" customWidth="1"/>
    <col min="4" max="4" width="9.75" style="22" customWidth="1"/>
    <col min="5" max="5" width="15.5" style="5" customWidth="1"/>
    <col min="6" max="16384" width="8.25" style="5"/>
  </cols>
  <sheetData>
    <row r="1" spans="1:5" ht="18.5">
      <c r="A1" s="306" t="s">
        <v>2254</v>
      </c>
      <c r="B1" s="7"/>
      <c r="C1" s="48"/>
      <c r="D1" s="113"/>
      <c r="E1" s="7"/>
    </row>
    <row r="2" spans="1:5">
      <c r="A2" s="7"/>
      <c r="B2" s="7"/>
      <c r="C2" s="48"/>
      <c r="D2" s="113"/>
      <c r="E2" s="7"/>
    </row>
    <row r="3" spans="1:5">
      <c r="A3" s="7"/>
      <c r="B3" s="7"/>
      <c r="C3" s="48"/>
      <c r="D3" s="113"/>
      <c r="E3" s="7"/>
    </row>
    <row r="4" spans="1:5">
      <c r="A4" s="4"/>
      <c r="B4" s="4"/>
      <c r="C4" s="595" t="s">
        <v>116</v>
      </c>
      <c r="D4" s="57" t="s">
        <v>675</v>
      </c>
      <c r="E4" s="57" t="s">
        <v>676</v>
      </c>
    </row>
    <row r="5" spans="1:5" ht="85" customHeight="1">
      <c r="A5" s="55" t="s">
        <v>93</v>
      </c>
      <c r="B5" s="80"/>
      <c r="C5" s="591" t="s">
        <v>2047</v>
      </c>
      <c r="D5" s="310" t="s">
        <v>677</v>
      </c>
      <c r="E5" s="25" t="s">
        <v>678</v>
      </c>
    </row>
    <row r="6" spans="1:5" ht="15" customHeight="1">
      <c r="A6" s="493" t="s">
        <v>679</v>
      </c>
      <c r="B6" s="593"/>
      <c r="C6" s="593"/>
      <c r="D6" s="593"/>
      <c r="E6" s="593"/>
    </row>
    <row r="7" spans="1:5" ht="15" customHeight="1">
      <c r="A7" s="594">
        <v>1</v>
      </c>
      <c r="B7" s="489" t="s">
        <v>680</v>
      </c>
      <c r="C7" s="633">
        <v>3356.0324538899999</v>
      </c>
      <c r="D7" s="633">
        <v>3422.9745375600005</v>
      </c>
      <c r="E7" s="595"/>
    </row>
    <row r="8" spans="1:5" ht="15" customHeight="1">
      <c r="A8" s="83"/>
      <c r="B8" s="490" t="s">
        <v>681</v>
      </c>
      <c r="C8" s="633">
        <v>3334.5673999999999</v>
      </c>
      <c r="D8" s="633">
        <v>3368.5967000000001</v>
      </c>
      <c r="E8" s="57" t="s">
        <v>682</v>
      </c>
    </row>
    <row r="9" spans="1:5" ht="15" customHeight="1">
      <c r="A9" s="83"/>
      <c r="B9" s="490" t="s">
        <v>683</v>
      </c>
      <c r="C9" s="633">
        <v>218.98753503999995</v>
      </c>
      <c r="D9" s="633">
        <v>217.21738681999997</v>
      </c>
      <c r="E9" s="57" t="s">
        <v>682</v>
      </c>
    </row>
    <row r="10" spans="1:5" ht="15" customHeight="1">
      <c r="A10" s="83"/>
      <c r="B10" s="490" t="s">
        <v>684</v>
      </c>
      <c r="C10" s="633">
        <v>-197.52248115</v>
      </c>
      <c r="D10" s="633">
        <v>-162.83954925999998</v>
      </c>
      <c r="E10" s="57"/>
    </row>
    <row r="11" spans="1:5" ht="15" customHeight="1">
      <c r="A11" s="83">
        <v>2</v>
      </c>
      <c r="B11" s="489" t="s">
        <v>685</v>
      </c>
      <c r="C11" s="633">
        <v>8407.1064009399997</v>
      </c>
      <c r="D11" s="633">
        <v>7772.6334918800003</v>
      </c>
      <c r="E11" s="57" t="s">
        <v>686</v>
      </c>
    </row>
    <row r="12" spans="1:5" ht="15" customHeight="1">
      <c r="A12" s="83">
        <v>3</v>
      </c>
      <c r="B12" s="489" t="s">
        <v>687</v>
      </c>
      <c r="C12" s="633">
        <v>1548.7245029000001</v>
      </c>
      <c r="D12" s="633">
        <v>1473.2744077499999</v>
      </c>
      <c r="E12" s="57" t="s">
        <v>688</v>
      </c>
    </row>
    <row r="13" spans="1:5" ht="15" hidden="1" customHeight="1">
      <c r="A13" s="83" t="s">
        <v>689</v>
      </c>
      <c r="B13" s="489" t="s">
        <v>690</v>
      </c>
      <c r="C13" s="632"/>
      <c r="D13" s="632"/>
      <c r="E13" s="446"/>
    </row>
    <row r="14" spans="1:5" ht="25" hidden="1" customHeight="1">
      <c r="A14" s="83">
        <v>4</v>
      </c>
      <c r="B14" s="489" t="s">
        <v>691</v>
      </c>
      <c r="C14" s="632"/>
      <c r="D14" s="632"/>
      <c r="E14" s="446"/>
    </row>
    <row r="15" spans="1:5" ht="15" hidden="1" customHeight="1">
      <c r="A15" s="83">
        <v>5</v>
      </c>
      <c r="B15" s="489" t="s">
        <v>692</v>
      </c>
      <c r="C15" s="632"/>
      <c r="D15" s="632"/>
      <c r="E15" s="446"/>
    </row>
    <row r="16" spans="1:5" ht="15" customHeight="1">
      <c r="A16" s="83" t="s">
        <v>693</v>
      </c>
      <c r="B16" s="489" t="s">
        <v>694</v>
      </c>
      <c r="C16" s="633">
        <v>1308.4640494800001</v>
      </c>
      <c r="D16" s="633">
        <v>638.12261510999997</v>
      </c>
      <c r="E16" s="57" t="s">
        <v>695</v>
      </c>
    </row>
    <row r="17" spans="1:5" ht="15" customHeight="1">
      <c r="A17" s="440">
        <v>6</v>
      </c>
      <c r="B17" s="491" t="s">
        <v>696</v>
      </c>
      <c r="C17" s="634">
        <f>+C7+C11+C12+C16</f>
        <v>14620.327407210001</v>
      </c>
      <c r="D17" s="634">
        <v>13307.005052300001</v>
      </c>
      <c r="E17" s="373"/>
    </row>
    <row r="18" spans="1:5" ht="15" customHeight="1">
      <c r="A18" s="493" t="s">
        <v>697</v>
      </c>
      <c r="B18" s="493"/>
      <c r="C18" s="635"/>
      <c r="D18" s="646"/>
      <c r="E18" s="493"/>
    </row>
    <row r="19" spans="1:5" ht="15" customHeight="1">
      <c r="A19" s="83">
        <v>7</v>
      </c>
      <c r="B19" s="431" t="s">
        <v>698</v>
      </c>
      <c r="C19" s="633">
        <v>-33.63703452</v>
      </c>
      <c r="D19" s="633">
        <v>-38.79149512</v>
      </c>
      <c r="E19" s="446"/>
    </row>
    <row r="20" spans="1:5" ht="15" customHeight="1">
      <c r="A20" s="83">
        <v>8</v>
      </c>
      <c r="B20" s="431" t="s">
        <v>699</v>
      </c>
      <c r="C20" s="633">
        <v>-314.39059084000002</v>
      </c>
      <c r="D20" s="633">
        <v>-342.98923380000002</v>
      </c>
      <c r="E20" s="57" t="s">
        <v>700</v>
      </c>
    </row>
    <row r="21" spans="1:5" ht="24" hidden="1">
      <c r="A21" s="83">
        <v>10</v>
      </c>
      <c r="B21" s="431" t="s">
        <v>701</v>
      </c>
      <c r="C21" s="633"/>
      <c r="D21" s="632"/>
      <c r="E21" s="446"/>
    </row>
    <row r="22" spans="1:5">
      <c r="A22" s="83">
        <v>11</v>
      </c>
      <c r="B22" s="431" t="s">
        <v>702</v>
      </c>
      <c r="C22" s="633">
        <v>211.86037380000002</v>
      </c>
      <c r="D22" s="633">
        <v>336.58292047000003</v>
      </c>
      <c r="E22" s="57" t="s">
        <v>703</v>
      </c>
    </row>
    <row r="23" spans="1:5" ht="15" customHeight="1">
      <c r="A23" s="83">
        <v>12</v>
      </c>
      <c r="B23" s="431" t="s">
        <v>704</v>
      </c>
      <c r="C23" s="632"/>
      <c r="D23" s="633">
        <v>-425.12959462669994</v>
      </c>
      <c r="E23" s="446"/>
    </row>
    <row r="24" spans="1:5" ht="14.15" hidden="1" customHeight="1">
      <c r="A24" s="83">
        <v>13</v>
      </c>
      <c r="B24" s="431" t="s">
        <v>705</v>
      </c>
      <c r="C24" s="632"/>
      <c r="D24" s="632"/>
      <c r="E24" s="446"/>
    </row>
    <row r="25" spans="1:5" ht="15" hidden="1" customHeight="1">
      <c r="A25" s="83">
        <v>14</v>
      </c>
      <c r="B25" s="431" t="s">
        <v>706</v>
      </c>
      <c r="C25" s="632"/>
      <c r="D25" s="632"/>
      <c r="E25" s="446"/>
    </row>
    <row r="26" spans="1:5" ht="15" customHeight="1">
      <c r="A26" s="83">
        <v>15</v>
      </c>
      <c r="B26" s="431" t="s">
        <v>707</v>
      </c>
      <c r="C26" s="633">
        <v>-153.64535679000002</v>
      </c>
      <c r="D26" s="633">
        <v>-145.72951119199999</v>
      </c>
      <c r="E26" s="57" t="s">
        <v>708</v>
      </c>
    </row>
    <row r="27" spans="1:5" hidden="1">
      <c r="A27" s="83">
        <v>16</v>
      </c>
      <c r="B27" s="431" t="s">
        <v>709</v>
      </c>
      <c r="C27" s="632"/>
      <c r="D27" s="632"/>
      <c r="E27" s="446"/>
    </row>
    <row r="28" spans="1:5" ht="24" hidden="1">
      <c r="A28" s="83">
        <v>17</v>
      </c>
      <c r="B28" s="431" t="s">
        <v>710</v>
      </c>
      <c r="C28" s="632"/>
      <c r="D28" s="632"/>
      <c r="E28" s="446"/>
    </row>
    <row r="29" spans="1:5" ht="24" hidden="1">
      <c r="A29" s="83">
        <v>18</v>
      </c>
      <c r="B29" s="431" t="s">
        <v>711</v>
      </c>
      <c r="C29" s="632"/>
      <c r="D29" s="632"/>
      <c r="E29" s="446"/>
    </row>
    <row r="30" spans="1:5" ht="24" hidden="1">
      <c r="A30" s="83">
        <v>19</v>
      </c>
      <c r="B30" s="431" t="s">
        <v>712</v>
      </c>
      <c r="C30" s="632"/>
      <c r="D30" s="632"/>
      <c r="E30" s="446"/>
    </row>
    <row r="31" spans="1:5" hidden="1">
      <c r="A31" s="83" t="s">
        <v>565</v>
      </c>
      <c r="B31" s="431" t="s">
        <v>713</v>
      </c>
      <c r="C31" s="632"/>
      <c r="D31" s="632"/>
      <c r="E31" s="446"/>
    </row>
    <row r="32" spans="1:5" ht="15" hidden="1" customHeight="1">
      <c r="A32" s="83" t="s">
        <v>567</v>
      </c>
      <c r="B32" s="431" t="s">
        <v>714</v>
      </c>
      <c r="C32" s="632"/>
      <c r="D32" s="632"/>
      <c r="E32" s="446"/>
    </row>
    <row r="33" spans="1:5" ht="15" hidden="1" customHeight="1">
      <c r="A33" s="83" t="s">
        <v>569</v>
      </c>
      <c r="B33" s="446" t="s">
        <v>715</v>
      </c>
      <c r="C33" s="632"/>
      <c r="D33" s="632"/>
      <c r="E33" s="446"/>
    </row>
    <row r="34" spans="1:5" ht="15" hidden="1" customHeight="1">
      <c r="A34" s="83" t="s">
        <v>716</v>
      </c>
      <c r="B34" s="431" t="s">
        <v>717</v>
      </c>
      <c r="C34" s="632"/>
      <c r="D34" s="632"/>
      <c r="E34" s="446"/>
    </row>
    <row r="35" spans="1:5" ht="24" hidden="1">
      <c r="A35" s="83">
        <v>21</v>
      </c>
      <c r="B35" s="431" t="s">
        <v>718</v>
      </c>
      <c r="C35" s="632"/>
      <c r="D35" s="632"/>
      <c r="E35" s="446"/>
    </row>
    <row r="36" spans="1:5" hidden="1">
      <c r="A36" s="83">
        <v>22</v>
      </c>
      <c r="B36" s="431" t="s">
        <v>719</v>
      </c>
      <c r="C36" s="632"/>
      <c r="D36" s="632"/>
      <c r="E36" s="446"/>
    </row>
    <row r="37" spans="1:5" ht="24" hidden="1">
      <c r="A37" s="83">
        <v>23</v>
      </c>
      <c r="B37" s="431" t="s">
        <v>720</v>
      </c>
      <c r="C37" s="632"/>
      <c r="D37" s="632"/>
      <c r="E37" s="446"/>
    </row>
    <row r="38" spans="1:5" hidden="1">
      <c r="A38" s="83">
        <v>25</v>
      </c>
      <c r="B38" s="431" t="s">
        <v>721</v>
      </c>
      <c r="C38" s="632"/>
      <c r="D38" s="632"/>
      <c r="E38" s="446"/>
    </row>
    <row r="39" spans="1:5" ht="15" hidden="1" customHeight="1">
      <c r="A39" s="83" t="s">
        <v>722</v>
      </c>
      <c r="B39" s="431" t="s">
        <v>723</v>
      </c>
      <c r="C39" s="632"/>
      <c r="D39" s="632"/>
      <c r="E39" s="446"/>
    </row>
    <row r="40" spans="1:5" ht="24" hidden="1">
      <c r="A40" s="83" t="s">
        <v>724</v>
      </c>
      <c r="B40" s="431" t="s">
        <v>725</v>
      </c>
      <c r="C40" s="632"/>
      <c r="D40" s="632"/>
      <c r="E40" s="446"/>
    </row>
    <row r="41" spans="1:5" ht="15" hidden="1" customHeight="1">
      <c r="A41" s="83">
        <v>27</v>
      </c>
      <c r="B41" s="431" t="s">
        <v>726</v>
      </c>
      <c r="C41" s="632"/>
      <c r="D41" s="632"/>
      <c r="E41" s="446"/>
    </row>
    <row r="42" spans="1:5" ht="15" customHeight="1">
      <c r="A42" s="83" t="s">
        <v>727</v>
      </c>
      <c r="B42" s="431" t="s">
        <v>728</v>
      </c>
      <c r="C42" s="633">
        <v>-219.45958766320729</v>
      </c>
      <c r="D42" s="633">
        <v>-122.06072036483499</v>
      </c>
      <c r="E42" s="57" t="s">
        <v>729</v>
      </c>
    </row>
    <row r="43" spans="1:5" ht="15" customHeight="1">
      <c r="A43" s="440">
        <v>28</v>
      </c>
      <c r="B43" s="492" t="s">
        <v>730</v>
      </c>
      <c r="C43" s="634">
        <f>SUM(C19:C42)</f>
        <v>-509.27219601320729</v>
      </c>
      <c r="D43" s="634">
        <v>-738.11763463353486</v>
      </c>
      <c r="E43" s="373"/>
    </row>
    <row r="44" spans="1:5" ht="15" customHeight="1">
      <c r="A44" s="440">
        <v>29</v>
      </c>
      <c r="B44" s="492" t="s">
        <v>731</v>
      </c>
      <c r="C44" s="634">
        <f>+C17+C43</f>
        <v>14111.055211196794</v>
      </c>
      <c r="D44" s="634">
        <v>12568.887417666465</v>
      </c>
      <c r="E44" s="373"/>
    </row>
    <row r="45" spans="1:5" ht="15" customHeight="1">
      <c r="A45" s="493" t="s">
        <v>732</v>
      </c>
      <c r="B45" s="493"/>
      <c r="C45" s="635"/>
      <c r="D45" s="646"/>
      <c r="E45" s="493"/>
    </row>
    <row r="46" spans="1:5" ht="15" hidden="1" customHeight="1">
      <c r="A46" s="83">
        <v>30</v>
      </c>
      <c r="B46" s="431" t="s">
        <v>733</v>
      </c>
      <c r="C46" s="636"/>
      <c r="D46" s="639"/>
      <c r="E46" s="57"/>
    </row>
    <row r="47" spans="1:5" ht="15" hidden="1" customHeight="1">
      <c r="A47" s="83">
        <v>31</v>
      </c>
      <c r="B47" s="431" t="s">
        <v>734</v>
      </c>
      <c r="C47" s="636"/>
      <c r="D47" s="639"/>
      <c r="E47" s="446"/>
    </row>
    <row r="48" spans="1:5" ht="15" hidden="1" customHeight="1">
      <c r="A48" s="83">
        <v>32</v>
      </c>
      <c r="B48" s="431" t="s">
        <v>735</v>
      </c>
      <c r="C48" s="636"/>
      <c r="D48" s="639"/>
      <c r="E48" s="446"/>
    </row>
    <row r="49" spans="1:5" hidden="1">
      <c r="A49" s="83">
        <v>33</v>
      </c>
      <c r="B49" s="431" t="s">
        <v>736</v>
      </c>
      <c r="C49" s="636"/>
      <c r="D49" s="639"/>
      <c r="E49" s="446"/>
    </row>
    <row r="50" spans="1:5" s="49" customFormat="1" ht="15" hidden="1" customHeight="1">
      <c r="A50" s="83" t="s">
        <v>737</v>
      </c>
      <c r="B50" s="431" t="s">
        <v>738</v>
      </c>
      <c r="C50" s="636"/>
      <c r="D50" s="639"/>
      <c r="E50" s="446"/>
    </row>
    <row r="51" spans="1:5" s="49" customFormat="1" ht="15" hidden="1" customHeight="1">
      <c r="A51" s="83" t="s">
        <v>739</v>
      </c>
      <c r="B51" s="431" t="s">
        <v>740</v>
      </c>
      <c r="C51" s="636"/>
      <c r="D51" s="639"/>
      <c r="E51" s="446"/>
    </row>
    <row r="52" spans="1:5" ht="24" hidden="1">
      <c r="A52" s="83">
        <v>34</v>
      </c>
      <c r="B52" s="431" t="s">
        <v>741</v>
      </c>
      <c r="C52" s="636"/>
      <c r="D52" s="639"/>
      <c r="E52" s="446"/>
    </row>
    <row r="53" spans="1:5" ht="15" hidden="1" customHeight="1">
      <c r="A53" s="83">
        <v>35</v>
      </c>
      <c r="B53" s="431" t="s">
        <v>742</v>
      </c>
      <c r="C53" s="636"/>
      <c r="D53" s="639"/>
      <c r="E53" s="446"/>
    </row>
    <row r="54" spans="1:5" ht="15" customHeight="1">
      <c r="A54" s="440">
        <v>36</v>
      </c>
      <c r="B54" s="425" t="s">
        <v>743</v>
      </c>
      <c r="C54" s="637"/>
      <c r="D54" s="647"/>
      <c r="E54" s="425"/>
    </row>
    <row r="55" spans="1:5" ht="15" customHeight="1">
      <c r="A55" s="493" t="s">
        <v>744</v>
      </c>
      <c r="B55" s="493"/>
      <c r="C55" s="635"/>
      <c r="D55" s="646"/>
      <c r="E55" s="493"/>
    </row>
    <row r="56" spans="1:5" ht="15" hidden="1" customHeight="1">
      <c r="A56" s="83">
        <v>37</v>
      </c>
      <c r="B56" s="431" t="s">
        <v>745</v>
      </c>
      <c r="C56" s="636"/>
      <c r="D56" s="639"/>
      <c r="E56" s="446"/>
    </row>
    <row r="57" spans="1:5" ht="24" hidden="1">
      <c r="A57" s="83">
        <v>38</v>
      </c>
      <c r="B57" s="431" t="s">
        <v>746</v>
      </c>
      <c r="C57" s="636"/>
      <c r="D57" s="639"/>
      <c r="E57" s="446"/>
    </row>
    <row r="58" spans="1:5" ht="24" hidden="1">
      <c r="A58" s="83">
        <v>39</v>
      </c>
      <c r="B58" s="431" t="s">
        <v>747</v>
      </c>
      <c r="C58" s="636"/>
      <c r="D58" s="639"/>
      <c r="E58" s="446"/>
    </row>
    <row r="59" spans="1:5" ht="24" hidden="1">
      <c r="A59" s="83">
        <v>40</v>
      </c>
      <c r="B59" s="431" t="s">
        <v>748</v>
      </c>
      <c r="C59" s="636"/>
      <c r="D59" s="639"/>
      <c r="E59" s="446"/>
    </row>
    <row r="60" spans="1:5" ht="15" hidden="1" customHeight="1">
      <c r="A60" s="83">
        <v>42</v>
      </c>
      <c r="B60" s="431" t="s">
        <v>749</v>
      </c>
      <c r="C60" s="636"/>
      <c r="D60" s="639"/>
      <c r="E60" s="446"/>
    </row>
    <row r="61" spans="1:5" ht="15" hidden="1" customHeight="1">
      <c r="A61" s="83" t="s">
        <v>750</v>
      </c>
      <c r="B61" s="431" t="s">
        <v>751</v>
      </c>
      <c r="C61" s="636"/>
      <c r="D61" s="639"/>
      <c r="E61" s="446"/>
    </row>
    <row r="62" spans="1:5" ht="15" customHeight="1">
      <c r="A62" s="440">
        <v>43</v>
      </c>
      <c r="B62" s="492" t="s">
        <v>752</v>
      </c>
      <c r="C62" s="638"/>
      <c r="D62" s="648"/>
      <c r="E62" s="373"/>
    </row>
    <row r="63" spans="1:5" ht="15" customHeight="1">
      <c r="A63" s="440">
        <v>44</v>
      </c>
      <c r="B63" s="492" t="s">
        <v>753</v>
      </c>
      <c r="C63" s="638"/>
      <c r="D63" s="648"/>
      <c r="E63" s="373"/>
    </row>
    <row r="64" spans="1:5" ht="15" customHeight="1">
      <c r="A64" s="440">
        <v>45</v>
      </c>
      <c r="B64" s="492" t="s">
        <v>754</v>
      </c>
      <c r="C64" s="634">
        <f>+C44</f>
        <v>14111.055211196794</v>
      </c>
      <c r="D64" s="634">
        <v>12568.887417666465</v>
      </c>
      <c r="E64" s="373"/>
    </row>
    <row r="65" spans="1:5" ht="15" customHeight="1">
      <c r="A65" s="493" t="s">
        <v>755</v>
      </c>
      <c r="B65" s="493"/>
      <c r="C65" s="635"/>
      <c r="D65" s="646"/>
      <c r="E65" s="493"/>
    </row>
    <row r="66" spans="1:5" ht="15" customHeight="1">
      <c r="A66" s="83">
        <v>46</v>
      </c>
      <c r="B66" s="431" t="s">
        <v>733</v>
      </c>
      <c r="C66" s="633">
        <v>1307.8840221600001</v>
      </c>
      <c r="D66" s="633">
        <v>1307.8840221600001</v>
      </c>
      <c r="E66" s="57" t="s">
        <v>756</v>
      </c>
    </row>
    <row r="67" spans="1:5" ht="24" hidden="1">
      <c r="A67" s="83">
        <v>47</v>
      </c>
      <c r="B67" s="431" t="s">
        <v>757</v>
      </c>
      <c r="C67" s="633"/>
      <c r="D67" s="633"/>
      <c r="E67" s="57"/>
    </row>
    <row r="68" spans="1:5" s="49" customFormat="1" ht="15" customHeight="1">
      <c r="A68" s="83" t="s">
        <v>758</v>
      </c>
      <c r="B68" s="431" t="s">
        <v>759</v>
      </c>
      <c r="C68" s="633"/>
      <c r="D68" s="633"/>
      <c r="E68" s="57"/>
    </row>
    <row r="69" spans="1:5" s="49" customFormat="1" ht="15" customHeight="1">
      <c r="A69" s="83" t="s">
        <v>760</v>
      </c>
      <c r="B69" s="431" t="s">
        <v>761</v>
      </c>
      <c r="C69" s="633">
        <v>56.540881708652797</v>
      </c>
      <c r="D69" s="633">
        <v>91.010594194999996</v>
      </c>
      <c r="E69" s="57" t="s">
        <v>756</v>
      </c>
    </row>
    <row r="70" spans="1:5" ht="24" hidden="1">
      <c r="A70" s="83">
        <v>48</v>
      </c>
      <c r="B70" s="431" t="s">
        <v>762</v>
      </c>
      <c r="C70" s="633"/>
      <c r="D70" s="633"/>
      <c r="E70" s="446"/>
    </row>
    <row r="71" spans="1:5" ht="15" hidden="1" customHeight="1">
      <c r="A71" s="83">
        <v>49</v>
      </c>
      <c r="B71" s="431" t="s">
        <v>763</v>
      </c>
      <c r="C71" s="633"/>
      <c r="D71" s="632"/>
      <c r="E71" s="446"/>
    </row>
    <row r="72" spans="1:5" ht="15" customHeight="1">
      <c r="A72" s="83">
        <v>50</v>
      </c>
      <c r="B72" s="431" t="s">
        <v>764</v>
      </c>
      <c r="C72" s="633">
        <v>119.58452463707142</v>
      </c>
      <c r="D72" s="632"/>
      <c r="E72" s="446"/>
    </row>
    <row r="73" spans="1:5" ht="15" customHeight="1">
      <c r="A73" s="440">
        <v>51</v>
      </c>
      <c r="B73" s="492" t="s">
        <v>765</v>
      </c>
      <c r="C73" s="634">
        <f>C66+C69+C72</f>
        <v>1484.0094285057241</v>
      </c>
      <c r="D73" s="634">
        <v>1398.8946163549999</v>
      </c>
      <c r="E73" s="373"/>
    </row>
    <row r="74" spans="1:5" ht="15" customHeight="1">
      <c r="A74" s="493" t="s">
        <v>766</v>
      </c>
      <c r="B74" s="493"/>
      <c r="C74" s="635"/>
      <c r="D74" s="646"/>
      <c r="E74" s="493"/>
    </row>
    <row r="75" spans="1:5" hidden="1">
      <c r="A75" s="83">
        <v>52</v>
      </c>
      <c r="B75" s="431" t="s">
        <v>767</v>
      </c>
      <c r="C75" s="636"/>
      <c r="D75" s="639"/>
      <c r="E75" s="446"/>
    </row>
    <row r="76" spans="1:5" ht="24" hidden="1">
      <c r="A76" s="83">
        <v>53</v>
      </c>
      <c r="B76" s="431" t="s">
        <v>768</v>
      </c>
      <c r="C76" s="636"/>
      <c r="D76" s="639"/>
      <c r="E76" s="446"/>
    </row>
    <row r="77" spans="1:5" ht="24" hidden="1">
      <c r="A77" s="83">
        <v>54</v>
      </c>
      <c r="B77" s="431" t="s">
        <v>769</v>
      </c>
      <c r="C77" s="636"/>
      <c r="D77" s="639"/>
      <c r="E77" s="446"/>
    </row>
    <row r="78" spans="1:5" ht="24" hidden="1">
      <c r="A78" s="83">
        <v>55</v>
      </c>
      <c r="B78" s="431" t="s">
        <v>770</v>
      </c>
      <c r="C78" s="636"/>
      <c r="D78" s="639"/>
      <c r="E78" s="446"/>
    </row>
    <row r="79" spans="1:5" hidden="1">
      <c r="A79" s="83" t="s">
        <v>771</v>
      </c>
      <c r="B79" s="446" t="s">
        <v>772</v>
      </c>
      <c r="C79" s="455"/>
      <c r="D79" s="646"/>
      <c r="E79" s="446"/>
    </row>
    <row r="80" spans="1:5" ht="15" hidden="1" customHeight="1">
      <c r="A80" s="83" t="s">
        <v>773</v>
      </c>
      <c r="B80" s="446" t="s">
        <v>774</v>
      </c>
      <c r="C80" s="455"/>
      <c r="D80" s="646"/>
      <c r="E80" s="446"/>
    </row>
    <row r="81" spans="1:5" ht="15" customHeight="1">
      <c r="A81" s="440">
        <v>57</v>
      </c>
      <c r="B81" s="373" t="s">
        <v>775</v>
      </c>
      <c r="C81" s="458"/>
      <c r="D81" s="648"/>
      <c r="E81" s="373"/>
    </row>
    <row r="82" spans="1:5" ht="15" customHeight="1">
      <c r="A82" s="440">
        <v>58</v>
      </c>
      <c r="B82" s="373" t="s">
        <v>776</v>
      </c>
      <c r="C82" s="634">
        <f>C73+C81</f>
        <v>1484.0094285057241</v>
      </c>
      <c r="D82" s="634">
        <v>1398.8946163549999</v>
      </c>
      <c r="E82" s="373"/>
    </row>
    <row r="83" spans="1:5" ht="15" customHeight="1">
      <c r="A83" s="440">
        <v>59</v>
      </c>
      <c r="B83" s="373" t="s">
        <v>777</v>
      </c>
      <c r="C83" s="634">
        <f>+C64+C82</f>
        <v>15595.064639702518</v>
      </c>
      <c r="D83" s="634">
        <v>13967.782034021466</v>
      </c>
      <c r="E83" s="373"/>
    </row>
    <row r="84" spans="1:5" ht="15" customHeight="1">
      <c r="A84" s="440">
        <v>60</v>
      </c>
      <c r="B84" s="373" t="s">
        <v>778</v>
      </c>
      <c r="C84" s="634">
        <v>73510.523221212454</v>
      </c>
      <c r="D84" s="634">
        <v>72326.529181719583</v>
      </c>
      <c r="E84" s="373"/>
    </row>
    <row r="85" spans="1:5" ht="15" customHeight="1">
      <c r="A85" s="493" t="s">
        <v>779</v>
      </c>
      <c r="B85" s="493"/>
      <c r="C85" s="635"/>
      <c r="D85" s="646"/>
      <c r="E85" s="493"/>
    </row>
    <row r="86" spans="1:5" ht="15" customHeight="1">
      <c r="A86" s="83">
        <v>61</v>
      </c>
      <c r="B86" s="431" t="s">
        <v>780</v>
      </c>
      <c r="C86" s="494">
        <f>'Table 1.3'!C5/100</f>
        <v>0.19195969999999998</v>
      </c>
      <c r="D86" s="494">
        <v>0.17380000000000001</v>
      </c>
      <c r="E86" s="446"/>
    </row>
    <row r="87" spans="1:5" ht="15" customHeight="1">
      <c r="A87" s="83">
        <v>62</v>
      </c>
      <c r="B87" s="431" t="s">
        <v>781</v>
      </c>
      <c r="C87" s="494">
        <f>'Table 1.3'!C6/100</f>
        <v>0.19195969999999998</v>
      </c>
      <c r="D87" s="494">
        <v>0.17380000000000001</v>
      </c>
      <c r="E87" s="446"/>
    </row>
    <row r="88" spans="1:5" ht="15" customHeight="1">
      <c r="A88" s="83">
        <v>63</v>
      </c>
      <c r="B88" s="431" t="s">
        <v>782</v>
      </c>
      <c r="C88" s="494">
        <f>'Table 1.3'!C7/100</f>
        <v>0.212147</v>
      </c>
      <c r="D88" s="494">
        <v>0.19309999999999999</v>
      </c>
      <c r="E88" s="446"/>
    </row>
    <row r="89" spans="1:5" ht="15" customHeight="1">
      <c r="A89" s="83">
        <v>64</v>
      </c>
      <c r="B89" s="431" t="s">
        <v>783</v>
      </c>
      <c r="C89" s="494">
        <v>9.8821406000000001E-2</v>
      </c>
      <c r="D89" s="494">
        <v>9.3200000000000005E-2</v>
      </c>
      <c r="E89" s="446"/>
    </row>
    <row r="90" spans="1:5" ht="15" customHeight="1">
      <c r="A90" s="83">
        <v>65</v>
      </c>
      <c r="B90" s="446" t="s">
        <v>784</v>
      </c>
      <c r="C90" s="494">
        <v>2.5000000000000001E-2</v>
      </c>
      <c r="D90" s="494">
        <v>2.5000000000000001E-2</v>
      </c>
      <c r="E90" s="446"/>
    </row>
    <row r="91" spans="1:5" ht="15" customHeight="1">
      <c r="A91" s="83">
        <v>66</v>
      </c>
      <c r="B91" s="446" t="s">
        <v>785</v>
      </c>
      <c r="C91" s="494">
        <v>1.1000000000000001E-3</v>
      </c>
      <c r="D91" s="494">
        <v>4.6999999999999999E-4</v>
      </c>
      <c r="E91" s="446"/>
    </row>
    <row r="92" spans="1:5" ht="15" hidden="1" customHeight="1">
      <c r="A92" s="83">
        <v>67</v>
      </c>
      <c r="B92" s="446" t="s">
        <v>786</v>
      </c>
      <c r="C92" s="642"/>
      <c r="D92" s="642"/>
      <c r="E92" s="446"/>
    </row>
    <row r="93" spans="1:5" ht="21.65" customHeight="1">
      <c r="A93" s="83" t="s">
        <v>787</v>
      </c>
      <c r="B93" s="431" t="s">
        <v>788</v>
      </c>
      <c r="C93" s="494">
        <v>1.4999999999999999E-2</v>
      </c>
      <c r="D93" s="494">
        <v>0.01</v>
      </c>
      <c r="E93" s="446"/>
    </row>
    <row r="94" spans="1:5" ht="19" customHeight="1">
      <c r="A94" s="83" t="s">
        <v>789</v>
      </c>
      <c r="B94" s="431" t="s">
        <v>790</v>
      </c>
      <c r="C94" s="494">
        <v>1.2700000000000003E-2</v>
      </c>
      <c r="D94" s="494">
        <v>1.2700000000000003E-2</v>
      </c>
      <c r="E94" s="446"/>
    </row>
    <row r="95" spans="1:5" ht="27.65" customHeight="1">
      <c r="A95" s="83">
        <v>68</v>
      </c>
      <c r="B95" s="431" t="s">
        <v>791</v>
      </c>
      <c r="C95" s="494">
        <v>0.10964737640722369</v>
      </c>
      <c r="D95" s="494">
        <v>9.06E-2</v>
      </c>
      <c r="E95" s="446"/>
    </row>
    <row r="96" spans="1:5" ht="15" customHeight="1">
      <c r="A96" s="493" t="s">
        <v>792</v>
      </c>
      <c r="B96" s="493"/>
      <c r="C96" s="643"/>
      <c r="D96" s="646"/>
      <c r="E96" s="493"/>
    </row>
    <row r="97" spans="1:5" ht="15" hidden="1" customHeight="1">
      <c r="A97" s="1390">
        <v>72</v>
      </c>
      <c r="B97" s="1391" t="s">
        <v>793</v>
      </c>
      <c r="C97" s="645"/>
      <c r="D97" s="1392"/>
      <c r="E97" s="1393"/>
    </row>
    <row r="98" spans="1:5" ht="15" hidden="1" customHeight="1">
      <c r="A98" s="1390"/>
      <c r="B98" s="1391"/>
      <c r="C98" s="644"/>
      <c r="D98" s="1392"/>
      <c r="E98" s="1393"/>
    </row>
    <row r="99" spans="1:5" ht="24" hidden="1">
      <c r="A99" s="83">
        <v>73</v>
      </c>
      <c r="B99" s="431" t="s">
        <v>794</v>
      </c>
      <c r="C99" s="636"/>
      <c r="D99" s="639"/>
      <c r="E99" s="446"/>
    </row>
    <row r="100" spans="1:5" ht="24">
      <c r="A100" s="83">
        <v>75</v>
      </c>
      <c r="B100" s="431" t="s">
        <v>795</v>
      </c>
      <c r="C100" s="633">
        <v>189.70368562999994</v>
      </c>
      <c r="D100" s="633">
        <v>187.42016672999998</v>
      </c>
      <c r="E100" s="57" t="s">
        <v>796</v>
      </c>
    </row>
    <row r="101" spans="1:5" ht="15" customHeight="1">
      <c r="A101" s="493" t="s">
        <v>797</v>
      </c>
      <c r="B101" s="493"/>
      <c r="C101" s="635"/>
      <c r="D101" s="646"/>
      <c r="E101" s="493"/>
    </row>
    <row r="102" spans="1:5">
      <c r="A102" s="83">
        <v>76</v>
      </c>
      <c r="B102" s="431" t="s">
        <v>798</v>
      </c>
      <c r="C102" s="633">
        <v>119.58452463707142</v>
      </c>
      <c r="D102" s="639"/>
      <c r="E102" s="446"/>
    </row>
    <row r="103" spans="1:5" ht="15" customHeight="1">
      <c r="A103" s="83">
        <v>77</v>
      </c>
      <c r="B103" s="431" t="s">
        <v>799</v>
      </c>
      <c r="C103" s="633">
        <v>824.96004616260279</v>
      </c>
      <c r="D103" s="633">
        <v>105.95559982139497</v>
      </c>
      <c r="E103" s="375"/>
    </row>
    <row r="104" spans="1:5" ht="24">
      <c r="A104" s="83">
        <v>78</v>
      </c>
      <c r="B104" s="431" t="s">
        <v>800</v>
      </c>
      <c r="C104" s="633"/>
      <c r="D104" s="632"/>
      <c r="E104" s="375"/>
    </row>
    <row r="105" spans="1:5" ht="15" customHeight="1">
      <c r="A105" s="83">
        <v>79</v>
      </c>
      <c r="B105" s="431" t="s">
        <v>801</v>
      </c>
      <c r="C105" s="632"/>
      <c r="D105" s="633">
        <v>311.76042126313916</v>
      </c>
      <c r="E105" s="462"/>
    </row>
    <row r="106" spans="1:5" ht="15" hidden="1" customHeight="1">
      <c r="A106" s="594">
        <v>84</v>
      </c>
      <c r="B106" s="431" t="s">
        <v>802</v>
      </c>
      <c r="C106" s="636"/>
      <c r="D106" s="649"/>
      <c r="E106" s="592"/>
    </row>
    <row r="107" spans="1:5" hidden="1">
      <c r="A107" s="594">
        <v>85</v>
      </c>
      <c r="B107" s="431" t="s">
        <v>803</v>
      </c>
      <c r="C107" s="636"/>
      <c r="D107" s="649"/>
      <c r="E107" s="592"/>
    </row>
    <row r="108" spans="1:5">
      <c r="A108" s="139"/>
      <c r="B108" s="7"/>
      <c r="C108" s="640"/>
      <c r="D108" s="641"/>
      <c r="E108" s="7"/>
    </row>
    <row r="109" spans="1:5">
      <c r="A109" s="170"/>
    </row>
    <row r="110" spans="1:5">
      <c r="A110" s="171"/>
    </row>
    <row r="111" spans="1:5">
      <c r="A111" s="171"/>
    </row>
    <row r="112" spans="1:5">
      <c r="A112" s="171"/>
    </row>
    <row r="113" spans="1:1">
      <c r="A113" s="171"/>
    </row>
  </sheetData>
  <mergeCells count="4">
    <mergeCell ref="A97:A98"/>
    <mergeCell ref="B97:B98"/>
    <mergeCell ref="D97:D98"/>
    <mergeCell ref="E97:E98"/>
  </mergeCells>
  <pageMargins left="0.23622047244094491" right="0.23622047244094491" top="0.74803149606299213" bottom="0.74803149606299213" header="0.31496062992125984" footer="0.31496062992125984"/>
  <pageSetup paperSize="9" scale="69"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7346B-9F93-47E7-B292-B0CA06E6FBAE}">
  <sheetPr codeName="Sheet44">
    <pageSetUpPr fitToPage="1"/>
  </sheetPr>
  <dimension ref="A1:N54"/>
  <sheetViews>
    <sheetView showGridLines="0" zoomScaleNormal="100" zoomScalePageLayoutView="90" workbookViewId="0">
      <selection activeCell="F2" sqref="F2"/>
    </sheetView>
  </sheetViews>
  <sheetFormatPr defaultColWidth="8.25" defaultRowHeight="14.5"/>
  <cols>
    <col min="1" max="1" width="4.83203125" style="5" customWidth="1"/>
    <col min="2" max="2" width="63.58203125" style="5" customWidth="1"/>
    <col min="3" max="4" width="12.58203125" style="5" customWidth="1"/>
    <col min="5" max="5" width="11.33203125" style="5" customWidth="1"/>
    <col min="6" max="16384" width="8.25" style="5"/>
  </cols>
  <sheetData>
    <row r="1" spans="1:14" ht="18.5">
      <c r="A1" s="306" t="s">
        <v>2255</v>
      </c>
      <c r="B1" s="172"/>
      <c r="C1" s="7"/>
      <c r="D1" s="7"/>
      <c r="E1" s="7"/>
    </row>
    <row r="2" spans="1:14">
      <c r="A2" s="7"/>
      <c r="B2" s="7"/>
      <c r="C2" s="7"/>
      <c r="D2" s="7"/>
      <c r="E2" s="7"/>
    </row>
    <row r="3" spans="1:14">
      <c r="A3" s="973"/>
      <c r="B3" s="974"/>
      <c r="C3" s="173"/>
      <c r="D3" s="173"/>
      <c r="E3" s="173"/>
      <c r="F3" s="174"/>
      <c r="G3" s="174"/>
      <c r="H3" s="174"/>
      <c r="I3" s="174"/>
      <c r="J3" s="174"/>
      <c r="K3" s="174"/>
      <c r="L3" s="174"/>
      <c r="M3" s="174"/>
      <c r="N3" s="174"/>
    </row>
    <row r="4" spans="1:14">
      <c r="A4" s="296"/>
      <c r="B4" s="296"/>
      <c r="C4" s="57" t="s">
        <v>116</v>
      </c>
      <c r="D4" s="57" t="s">
        <v>117</v>
      </c>
      <c r="E4" s="57" t="s">
        <v>118</v>
      </c>
    </row>
    <row r="5" spans="1:14" ht="73.5" customHeight="1">
      <c r="A5" s="4"/>
      <c r="B5" s="89"/>
      <c r="C5" s="25" t="s">
        <v>804</v>
      </c>
      <c r="D5" s="25" t="s">
        <v>805</v>
      </c>
      <c r="E5" s="1258" t="s">
        <v>806</v>
      </c>
    </row>
    <row r="6" spans="1:14">
      <c r="A6" s="82" t="s">
        <v>2045</v>
      </c>
      <c r="B6" s="89"/>
      <c r="C6" s="101" t="s">
        <v>807</v>
      </c>
      <c r="D6" s="101" t="s">
        <v>807</v>
      </c>
      <c r="E6" s="1260"/>
    </row>
    <row r="7" spans="1:14">
      <c r="A7" s="1287" t="s">
        <v>808</v>
      </c>
      <c r="B7" s="1287"/>
      <c r="C7" s="1287"/>
      <c r="D7" s="1287"/>
      <c r="E7" s="1287"/>
    </row>
    <row r="8" spans="1:14">
      <c r="A8" s="454">
        <v>1</v>
      </c>
      <c r="B8" s="690" t="s">
        <v>809</v>
      </c>
      <c r="C8" s="633">
        <v>19755.447038779766</v>
      </c>
      <c r="D8" s="633">
        <v>19755.44703877977</v>
      </c>
      <c r="E8" s="430"/>
    </row>
    <row r="9" spans="1:14">
      <c r="A9" s="454">
        <v>2</v>
      </c>
      <c r="B9" s="690" t="s">
        <v>810</v>
      </c>
      <c r="C9" s="633">
        <v>858.22042972991653</v>
      </c>
      <c r="D9" s="633">
        <v>862.10369866992482</v>
      </c>
      <c r="E9" s="430"/>
    </row>
    <row r="10" spans="1:14">
      <c r="A10" s="454">
        <v>3</v>
      </c>
      <c r="B10" s="690" t="s">
        <v>812</v>
      </c>
      <c r="C10" s="633">
        <v>97835.943359799814</v>
      </c>
      <c r="D10" s="633">
        <v>97960.057281709742</v>
      </c>
      <c r="E10" s="430"/>
    </row>
    <row r="11" spans="1:14">
      <c r="A11" s="454">
        <v>4</v>
      </c>
      <c r="B11" s="690" t="s">
        <v>811</v>
      </c>
      <c r="C11" s="633">
        <v>3401.3028717900011</v>
      </c>
      <c r="D11" s="633">
        <v>3369.5217829099997</v>
      </c>
      <c r="E11" s="430"/>
    </row>
    <row r="12" spans="1:14">
      <c r="A12" s="454">
        <v>5</v>
      </c>
      <c r="B12" s="690" t="s">
        <v>813</v>
      </c>
      <c r="C12" s="633">
        <v>21896.117608239991</v>
      </c>
      <c r="D12" s="633">
        <v>15001.886477229991</v>
      </c>
      <c r="E12" s="430"/>
    </row>
    <row r="13" spans="1:14">
      <c r="A13" s="454">
        <v>6</v>
      </c>
      <c r="B13" s="690" t="s">
        <v>814</v>
      </c>
      <c r="C13" s="633">
        <v>12580.799816470002</v>
      </c>
      <c r="D13" s="633"/>
      <c r="E13" s="430"/>
    </row>
    <row r="14" spans="1:14" hidden="1">
      <c r="A14" s="454">
        <v>7</v>
      </c>
      <c r="B14" s="361" t="s">
        <v>2293</v>
      </c>
      <c r="C14" s="633"/>
      <c r="D14" s="633"/>
      <c r="E14" s="430"/>
    </row>
    <row r="15" spans="1:14">
      <c r="A15" s="454">
        <v>8</v>
      </c>
      <c r="B15" s="690" t="s">
        <v>2294</v>
      </c>
      <c r="C15" s="633">
        <v>105.55108627999995</v>
      </c>
      <c r="D15" s="633"/>
      <c r="E15" s="430"/>
    </row>
    <row r="16" spans="1:14">
      <c r="A16" s="454">
        <v>9</v>
      </c>
      <c r="B16" s="690" t="s">
        <v>99</v>
      </c>
      <c r="C16" s="633">
        <v>1064.5164830399999</v>
      </c>
      <c r="D16" s="633">
        <v>372.25325507000008</v>
      </c>
      <c r="E16" s="693" t="s">
        <v>700</v>
      </c>
    </row>
    <row r="17" spans="1:5">
      <c r="A17" s="454">
        <v>10</v>
      </c>
      <c r="B17" s="690" t="s">
        <v>2295</v>
      </c>
      <c r="C17" s="633">
        <v>397.67062556000025</v>
      </c>
      <c r="D17" s="633">
        <v>391.47186858000015</v>
      </c>
      <c r="E17" s="693"/>
    </row>
    <row r="18" spans="1:5">
      <c r="A18" s="454">
        <v>11</v>
      </c>
      <c r="B18" s="690" t="s">
        <v>815</v>
      </c>
      <c r="C18" s="633">
        <v>2222.1616437979178</v>
      </c>
      <c r="D18" s="633">
        <v>1719.1320038279175</v>
      </c>
      <c r="E18" s="693"/>
    </row>
    <row r="19" spans="1:5">
      <c r="A19" s="454">
        <v>12</v>
      </c>
      <c r="B19" s="359" t="s">
        <v>816</v>
      </c>
      <c r="C19" s="633">
        <v>193.85024899000001</v>
      </c>
      <c r="D19" s="633">
        <v>192.05669599000001</v>
      </c>
      <c r="E19" s="693" t="s">
        <v>708</v>
      </c>
    </row>
    <row r="20" spans="1:5">
      <c r="A20" s="454">
        <v>13</v>
      </c>
      <c r="B20" s="361" t="s">
        <v>817</v>
      </c>
      <c r="C20" s="633">
        <v>273.2621852220002</v>
      </c>
      <c r="D20" s="633">
        <v>191.77767197199998</v>
      </c>
      <c r="E20" s="693"/>
    </row>
    <row r="21" spans="1:5">
      <c r="A21" s="454">
        <v>14</v>
      </c>
      <c r="B21" s="359" t="s">
        <v>818</v>
      </c>
      <c r="C21" s="633">
        <v>250.88241243200014</v>
      </c>
      <c r="D21" s="633">
        <v>189.70368563200003</v>
      </c>
      <c r="E21" s="693" t="s">
        <v>796</v>
      </c>
    </row>
    <row r="22" spans="1:5" hidden="1">
      <c r="A22" s="454">
        <v>15</v>
      </c>
      <c r="B22" s="361" t="s">
        <v>819</v>
      </c>
      <c r="C22" s="633"/>
      <c r="D22" s="633"/>
      <c r="E22" s="430"/>
    </row>
    <row r="23" spans="1:5">
      <c r="A23" s="457">
        <v>16</v>
      </c>
      <c r="B23" s="373" t="s">
        <v>820</v>
      </c>
      <c r="C23" s="634">
        <f>+C8+C9+C11+C10+C12+C15+C16+C17+C18+C20+C22+C13+C14</f>
        <v>160390.99314870944</v>
      </c>
      <c r="D23" s="634">
        <f>+D8+D9+D11+D10+D12+D15+D16+D17+D18+D20+D22+D13+D14</f>
        <v>139623.65107874936</v>
      </c>
      <c r="E23" s="445"/>
    </row>
    <row r="24" spans="1:5">
      <c r="A24" s="1287" t="s">
        <v>821</v>
      </c>
      <c r="B24" s="1287"/>
      <c r="C24" s="1287"/>
      <c r="D24" s="1287"/>
      <c r="E24" s="1287"/>
    </row>
    <row r="25" spans="1:5">
      <c r="A25" s="454">
        <v>1</v>
      </c>
      <c r="B25" s="690" t="s">
        <v>822</v>
      </c>
      <c r="C25" s="633">
        <v>66.059148929167037</v>
      </c>
      <c r="D25" s="633">
        <v>65.972540489163137</v>
      </c>
      <c r="E25" s="693"/>
    </row>
    <row r="26" spans="1:5">
      <c r="A26" s="454">
        <v>2</v>
      </c>
      <c r="B26" s="690" t="s">
        <v>824</v>
      </c>
      <c r="C26" s="633">
        <v>76656.095989639638</v>
      </c>
      <c r="D26" s="633">
        <v>77261.70578386962</v>
      </c>
      <c r="E26" s="693"/>
    </row>
    <row r="27" spans="1:5">
      <c r="A27" s="454">
        <v>3</v>
      </c>
      <c r="B27" s="690" t="s">
        <v>811</v>
      </c>
      <c r="C27" s="633">
        <v>3270.843906810007</v>
      </c>
      <c r="D27" s="633">
        <v>3275.8652472900035</v>
      </c>
      <c r="E27" s="693"/>
    </row>
    <row r="28" spans="1:5">
      <c r="A28" s="454">
        <v>4</v>
      </c>
      <c r="B28" s="359" t="s">
        <v>823</v>
      </c>
      <c r="C28" s="633">
        <v>-36.344280019999978</v>
      </c>
      <c r="D28" s="633">
        <v>-36.344280019999978</v>
      </c>
      <c r="E28" s="693" t="s">
        <v>729</v>
      </c>
    </row>
    <row r="29" spans="1:5">
      <c r="A29" s="454">
        <v>5</v>
      </c>
      <c r="B29" s="690" t="s">
        <v>2296</v>
      </c>
      <c r="C29" s="633">
        <v>11588.660886470001</v>
      </c>
      <c r="D29" s="633">
        <v>0</v>
      </c>
      <c r="E29" s="693"/>
    </row>
    <row r="30" spans="1:5">
      <c r="A30" s="454">
        <v>6</v>
      </c>
      <c r="B30" s="690" t="s">
        <v>2297</v>
      </c>
      <c r="C30" s="633">
        <v>0.16533645000001601</v>
      </c>
      <c r="D30" s="633"/>
      <c r="E30" s="693"/>
    </row>
    <row r="31" spans="1:5">
      <c r="A31" s="454">
        <v>7</v>
      </c>
      <c r="B31" s="690" t="s">
        <v>2298</v>
      </c>
      <c r="C31" s="633">
        <v>7943.6480000000001</v>
      </c>
      <c r="D31" s="633"/>
      <c r="E31" s="693"/>
    </row>
    <row r="32" spans="1:5">
      <c r="A32" s="454">
        <v>8</v>
      </c>
      <c r="B32" s="690" t="s">
        <v>2299</v>
      </c>
      <c r="C32" s="633">
        <v>37510.645348620004</v>
      </c>
      <c r="D32" s="633">
        <v>37566.126903540004</v>
      </c>
      <c r="E32" s="693"/>
    </row>
    <row r="33" spans="1:5">
      <c r="A33" s="454">
        <v>9</v>
      </c>
      <c r="B33" s="690" t="s">
        <v>2300</v>
      </c>
      <c r="C33" s="633">
        <v>4449.7180152175451</v>
      </c>
      <c r="D33" s="633">
        <v>4148.248686717563</v>
      </c>
      <c r="E33" s="693"/>
    </row>
    <row r="34" spans="1:5">
      <c r="A34" s="454">
        <v>10</v>
      </c>
      <c r="B34" s="690" t="s">
        <v>825</v>
      </c>
      <c r="C34" s="633">
        <v>1228.8159791060002</v>
      </c>
      <c r="D34" s="633">
        <v>926.25597882200032</v>
      </c>
      <c r="E34" s="693"/>
    </row>
    <row r="35" spans="1:5">
      <c r="A35" s="454">
        <v>11</v>
      </c>
      <c r="B35" s="361" t="s">
        <v>826</v>
      </c>
      <c r="C35" s="633">
        <v>1413.9532160900001</v>
      </c>
      <c r="D35" s="633">
        <v>1413.9532154200001</v>
      </c>
      <c r="E35" s="693" t="s">
        <v>756</v>
      </c>
    </row>
    <row r="36" spans="1:5" hidden="1">
      <c r="A36" s="454">
        <v>11</v>
      </c>
      <c r="B36" s="361" t="s">
        <v>827</v>
      </c>
      <c r="C36" s="633"/>
      <c r="D36" s="633"/>
      <c r="E36" s="693"/>
    </row>
    <row r="37" spans="1:5">
      <c r="A37" s="457">
        <v>12</v>
      </c>
      <c r="B37" s="373" t="s">
        <v>828</v>
      </c>
      <c r="C37" s="634">
        <f>+C25+C26+C29+C30+C31+C32+C33+C34+C35+C36+C27</f>
        <v>144128.60582733239</v>
      </c>
      <c r="D37" s="634">
        <f>+D25+D26+D29+D30+D31+D32+D33+D34+D35+D36+D27</f>
        <v>124658.12835614834</v>
      </c>
      <c r="E37" s="445"/>
    </row>
    <row r="38" spans="1:5" ht="15" customHeight="1">
      <c r="A38" s="493" t="s">
        <v>829</v>
      </c>
      <c r="B38" s="691"/>
      <c r="C38" s="497"/>
      <c r="D38" s="497"/>
      <c r="E38" s="495"/>
    </row>
    <row r="39" spans="1:5" ht="15" customHeight="1">
      <c r="A39" s="454">
        <v>1</v>
      </c>
      <c r="B39" s="690" t="s">
        <v>830</v>
      </c>
      <c r="C39" s="497"/>
      <c r="D39" s="497"/>
      <c r="E39" s="495"/>
    </row>
    <row r="40" spans="1:5">
      <c r="A40" s="454">
        <v>2</v>
      </c>
      <c r="B40" s="690" t="s">
        <v>831</v>
      </c>
      <c r="C40" s="396">
        <v>3553.5549350400011</v>
      </c>
      <c r="D40" s="396">
        <v>3553.5549350400011</v>
      </c>
      <c r="E40" s="693"/>
    </row>
    <row r="41" spans="1:5">
      <c r="A41" s="454">
        <v>3</v>
      </c>
      <c r="B41" s="359" t="s">
        <v>832</v>
      </c>
      <c r="C41" s="633">
        <v>218.98753503999995</v>
      </c>
      <c r="D41" s="633">
        <v>218.98753504000021</v>
      </c>
      <c r="E41" s="693" t="s">
        <v>682</v>
      </c>
    </row>
    <row r="42" spans="1:5">
      <c r="A42" s="454">
        <v>4</v>
      </c>
      <c r="B42" s="359" t="s">
        <v>833</v>
      </c>
      <c r="C42" s="633">
        <v>3334.5673999999999</v>
      </c>
      <c r="D42" s="633">
        <v>3334.5673999999999</v>
      </c>
      <c r="E42" s="693" t="s">
        <v>682</v>
      </c>
    </row>
    <row r="43" spans="1:5">
      <c r="A43" s="454">
        <v>5</v>
      </c>
      <c r="B43" s="361" t="s">
        <v>834</v>
      </c>
      <c r="C43" s="633">
        <v>-290.12932982800015</v>
      </c>
      <c r="D43" s="633">
        <v>-290.82706898800024</v>
      </c>
      <c r="E43" s="693" t="s">
        <v>688</v>
      </c>
    </row>
    <row r="44" spans="1:5">
      <c r="A44" s="454">
        <v>6</v>
      </c>
      <c r="B44" s="359" t="s">
        <v>835</v>
      </c>
      <c r="C44" s="633">
        <v>-211.86037379800018</v>
      </c>
      <c r="D44" s="633">
        <v>-211.86037379800027</v>
      </c>
      <c r="E44" s="693" t="s">
        <v>703</v>
      </c>
    </row>
    <row r="45" spans="1:5">
      <c r="A45" s="454">
        <v>7</v>
      </c>
      <c r="B45" s="361" t="s">
        <v>836</v>
      </c>
      <c r="C45" s="633">
        <v>2172.1311462499971</v>
      </c>
      <c r="D45" s="633">
        <v>2123.0949998899973</v>
      </c>
      <c r="E45" s="693" t="s">
        <v>688</v>
      </c>
    </row>
    <row r="46" spans="1:5">
      <c r="A46" s="454">
        <v>8</v>
      </c>
      <c r="B46" s="361" t="s">
        <v>837</v>
      </c>
      <c r="C46" s="633">
        <v>10703.194835962204</v>
      </c>
      <c r="D46" s="633">
        <v>9579.699856348052</v>
      </c>
      <c r="E46" s="693"/>
    </row>
    <row r="47" spans="1:5">
      <c r="A47" s="454">
        <v>9</v>
      </c>
      <c r="B47" s="359" t="s">
        <v>838</v>
      </c>
      <c r="C47" s="633">
        <v>9364.6334299759546</v>
      </c>
      <c r="D47" s="633">
        <v>8407.1064009379916</v>
      </c>
      <c r="E47" s="693" t="s">
        <v>686</v>
      </c>
    </row>
    <row r="48" spans="1:5">
      <c r="A48" s="454">
        <v>10</v>
      </c>
      <c r="B48" s="359" t="s">
        <v>839</v>
      </c>
      <c r="C48" s="633">
        <v>-298.83056724994952</v>
      </c>
      <c r="D48" s="633">
        <v>-283.54342800994954</v>
      </c>
      <c r="E48" s="693" t="s">
        <v>688</v>
      </c>
    </row>
    <row r="49" spans="1:5">
      <c r="A49" s="454">
        <v>11</v>
      </c>
      <c r="B49" s="359" t="s">
        <v>840</v>
      </c>
      <c r="C49" s="633">
        <v>1637.3919732362015</v>
      </c>
      <c r="D49" s="633">
        <v>1456.1368834200127</v>
      </c>
      <c r="E49" s="693" t="s">
        <v>695</v>
      </c>
    </row>
    <row r="50" spans="1:5">
      <c r="A50" s="454">
        <v>12</v>
      </c>
      <c r="B50" s="690" t="s">
        <v>841</v>
      </c>
      <c r="C50" s="633">
        <v>123.63573365036153</v>
      </c>
      <c r="D50" s="633"/>
      <c r="E50" s="693"/>
    </row>
    <row r="51" spans="1:5">
      <c r="A51" s="457">
        <v>13</v>
      </c>
      <c r="B51" s="373" t="s">
        <v>842</v>
      </c>
      <c r="C51" s="692">
        <f>C40+C43+C45+C46+C50</f>
        <v>16262.387321074562</v>
      </c>
      <c r="D51" s="692">
        <f>D40+D43+D45+D46+D50</f>
        <v>14965.52272229005</v>
      </c>
      <c r="E51" s="409"/>
    </row>
    <row r="52" spans="1:5">
      <c r="A52" s="82"/>
      <c r="B52" s="7"/>
      <c r="C52" s="7"/>
      <c r="D52" s="7"/>
      <c r="E52" s="7"/>
    </row>
    <row r="53" spans="1:5" ht="67.5" customHeight="1">
      <c r="A53" s="1209" t="s">
        <v>2301</v>
      </c>
      <c r="B53" s="1209"/>
      <c r="C53" s="1209"/>
      <c r="D53" s="1209"/>
      <c r="E53" s="1209"/>
    </row>
    <row r="54" spans="1:5">
      <c r="A54" s="2"/>
      <c r="B54" s="2"/>
      <c r="C54" s="2"/>
      <c r="D54" s="2"/>
      <c r="E54" s="2"/>
    </row>
  </sheetData>
  <mergeCells count="4">
    <mergeCell ref="A7:E7"/>
    <mergeCell ref="A24:E24"/>
    <mergeCell ref="E5:E6"/>
    <mergeCell ref="A53:E53"/>
  </mergeCells>
  <pageMargins left="0.7" right="0.7" top="0.75" bottom="0.75" header="0.3" footer="0.3"/>
  <pageSetup paperSize="9" scale="75" fitToHeight="0" orientation="portrait" r:id="rId1"/>
  <headerFooter>
    <oddHeader xml:space="preserve">&amp;C
</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144F6-E49A-4827-81A9-CF99156E18EB}">
  <sheetPr codeName="Sheet56"/>
  <dimension ref="A1:I54"/>
  <sheetViews>
    <sheetView showGridLines="0" zoomScaleNormal="100" workbookViewId="0">
      <pane xSplit="2" ySplit="5" topLeftCell="C6" activePane="bottomRight" state="frozen"/>
      <selection activeCell="B40" sqref="B40"/>
      <selection pane="topRight" activeCell="B40" sqref="B40"/>
      <selection pane="bottomLeft" activeCell="B40" sqref="B40"/>
      <selection pane="bottomRight" activeCell="D1" sqref="D1"/>
    </sheetView>
  </sheetViews>
  <sheetFormatPr defaultColWidth="8.58203125" defaultRowHeight="14.5"/>
  <cols>
    <col min="1" max="1" width="5.33203125" style="61" customWidth="1"/>
    <col min="2" max="2" width="49.83203125" style="5" customWidth="1"/>
    <col min="3" max="8" width="35.08203125" style="264" customWidth="1"/>
    <col min="9" max="16384" width="8.58203125" style="5"/>
  </cols>
  <sheetData>
    <row r="1" spans="1:9" ht="18.5">
      <c r="A1" s="907" t="s">
        <v>2256</v>
      </c>
      <c r="B1" s="187"/>
      <c r="C1" s="138"/>
      <c r="D1" s="138"/>
      <c r="E1" s="12"/>
      <c r="F1" s="12"/>
      <c r="G1" s="138"/>
      <c r="H1" s="138"/>
    </row>
    <row r="2" spans="1:9">
      <c r="A2" s="257"/>
      <c r="B2" s="7"/>
      <c r="C2" s="138"/>
      <c r="D2" s="138"/>
      <c r="E2" s="12"/>
      <c r="F2" s="12"/>
      <c r="G2" s="138"/>
      <c r="H2" s="138"/>
    </row>
    <row r="3" spans="1:9">
      <c r="A3" s="257"/>
      <c r="B3" s="7"/>
      <c r="C3" s="138"/>
      <c r="D3" s="138"/>
      <c r="E3" s="12"/>
      <c r="F3" s="12"/>
      <c r="G3" s="138"/>
      <c r="H3" s="138"/>
    </row>
    <row r="4" spans="1:9">
      <c r="A4" s="257"/>
      <c r="B4" s="7"/>
      <c r="C4" s="281" t="s">
        <v>116</v>
      </c>
      <c r="D4" s="281" t="s">
        <v>117</v>
      </c>
      <c r="E4" s="281" t="s">
        <v>118</v>
      </c>
      <c r="F4" s="281" t="s">
        <v>1327</v>
      </c>
      <c r="G4" s="281" t="s">
        <v>168</v>
      </c>
      <c r="H4" s="281" t="s">
        <v>245</v>
      </c>
    </row>
    <row r="5" spans="1:9" s="33" customFormat="1" ht="24">
      <c r="A5" s="258" t="s">
        <v>2003</v>
      </c>
      <c r="B5" s="259"/>
      <c r="C5" s="260" t="s">
        <v>832</v>
      </c>
      <c r="D5" s="260" t="s">
        <v>1328</v>
      </c>
      <c r="E5" s="260" t="s">
        <v>1329</v>
      </c>
      <c r="F5" s="260" t="s">
        <v>1330</v>
      </c>
      <c r="G5" s="260" t="s">
        <v>1331</v>
      </c>
      <c r="H5" s="260" t="s">
        <v>1332</v>
      </c>
      <c r="I5" s="47"/>
    </row>
    <row r="6" spans="1:9">
      <c r="A6" s="498">
        <v>1</v>
      </c>
      <c r="B6" s="499" t="s">
        <v>1333</v>
      </c>
      <c r="C6" s="472" t="s">
        <v>1334</v>
      </c>
      <c r="D6" s="472" t="s">
        <v>1334</v>
      </c>
      <c r="E6" s="500" t="s">
        <v>1093</v>
      </c>
      <c r="F6" s="500" t="s">
        <v>1093</v>
      </c>
      <c r="G6" s="500" t="s">
        <v>1093</v>
      </c>
      <c r="H6" s="500" t="s">
        <v>1093</v>
      </c>
    </row>
    <row r="7" spans="1:9">
      <c r="A7" s="498">
        <v>2</v>
      </c>
      <c r="B7" s="499" t="s">
        <v>1335</v>
      </c>
      <c r="C7" s="472" t="s">
        <v>1336</v>
      </c>
      <c r="D7" s="472" t="s">
        <v>1336</v>
      </c>
      <c r="E7" s="472" t="s">
        <v>1337</v>
      </c>
      <c r="F7" s="472" t="s">
        <v>1338</v>
      </c>
      <c r="G7" s="472" t="s">
        <v>1339</v>
      </c>
      <c r="H7" s="472" t="s">
        <v>1340</v>
      </c>
    </row>
    <row r="8" spans="1:9">
      <c r="A8" s="498" t="s">
        <v>457</v>
      </c>
      <c r="B8" s="499" t="s">
        <v>1341</v>
      </c>
      <c r="C8" s="472" t="s">
        <v>1336</v>
      </c>
      <c r="D8" s="472" t="s">
        <v>1336</v>
      </c>
      <c r="E8" s="472" t="s">
        <v>1342</v>
      </c>
      <c r="F8" s="472" t="s">
        <v>1343</v>
      </c>
      <c r="G8" s="472" t="s">
        <v>1343</v>
      </c>
      <c r="H8" s="472" t="s">
        <v>1343</v>
      </c>
    </row>
    <row r="9" spans="1:9" ht="36">
      <c r="A9" s="498">
        <v>3</v>
      </c>
      <c r="B9" s="499" t="s">
        <v>1344</v>
      </c>
      <c r="C9" s="472" t="s">
        <v>1345</v>
      </c>
      <c r="D9" s="472" t="s">
        <v>1346</v>
      </c>
      <c r="E9" s="472" t="s">
        <v>1347</v>
      </c>
      <c r="F9" s="472" t="s">
        <v>1347</v>
      </c>
      <c r="G9" s="500" t="s">
        <v>1348</v>
      </c>
      <c r="H9" s="500" t="s">
        <v>1348</v>
      </c>
    </row>
    <row r="10" spans="1:9">
      <c r="A10" s="498" t="s">
        <v>1349</v>
      </c>
      <c r="B10" s="499" t="s">
        <v>1350</v>
      </c>
      <c r="C10" s="500" t="s">
        <v>1336</v>
      </c>
      <c r="D10" s="500" t="s">
        <v>1336</v>
      </c>
      <c r="E10" s="472" t="s">
        <v>531</v>
      </c>
      <c r="F10" s="472" t="s">
        <v>531</v>
      </c>
      <c r="G10" s="500" t="s">
        <v>530</v>
      </c>
      <c r="H10" s="500" t="s">
        <v>530</v>
      </c>
    </row>
    <row r="11" spans="1:9">
      <c r="A11" s="501"/>
      <c r="B11" s="502" t="s">
        <v>1351</v>
      </c>
      <c r="C11" s="503"/>
      <c r="D11" s="503"/>
      <c r="E11" s="504"/>
      <c r="F11" s="504"/>
      <c r="G11" s="505"/>
      <c r="H11" s="505"/>
    </row>
    <row r="12" spans="1:9" ht="24">
      <c r="A12" s="498">
        <v>4</v>
      </c>
      <c r="B12" s="506" t="s">
        <v>1352</v>
      </c>
      <c r="C12" s="472" t="s">
        <v>1353</v>
      </c>
      <c r="D12" s="472" t="s">
        <v>1353</v>
      </c>
      <c r="E12" s="507" t="s">
        <v>1354</v>
      </c>
      <c r="F12" s="507" t="s">
        <v>1354</v>
      </c>
      <c r="G12" s="507" t="s">
        <v>1354</v>
      </c>
      <c r="H12" s="507" t="s">
        <v>1354</v>
      </c>
    </row>
    <row r="13" spans="1:9">
      <c r="A13" s="498">
        <v>5</v>
      </c>
      <c r="B13" s="499" t="s">
        <v>1355</v>
      </c>
      <c r="C13" s="472" t="s">
        <v>1353</v>
      </c>
      <c r="D13" s="472" t="s">
        <v>1353</v>
      </c>
      <c r="E13" s="507" t="s">
        <v>1354</v>
      </c>
      <c r="F13" s="507" t="s">
        <v>1354</v>
      </c>
      <c r="G13" s="507" t="s">
        <v>1354</v>
      </c>
      <c r="H13" s="507" t="s">
        <v>1354</v>
      </c>
    </row>
    <row r="14" spans="1:9">
      <c r="A14" s="498">
        <v>6</v>
      </c>
      <c r="B14" s="499" t="s">
        <v>1356</v>
      </c>
      <c r="C14" s="472" t="s">
        <v>1357</v>
      </c>
      <c r="D14" s="472" t="s">
        <v>1357</v>
      </c>
      <c r="E14" s="472" t="s">
        <v>1357</v>
      </c>
      <c r="F14" s="472" t="s">
        <v>1357</v>
      </c>
      <c r="G14" s="472" t="s">
        <v>1357</v>
      </c>
      <c r="H14" s="472" t="s">
        <v>1357</v>
      </c>
    </row>
    <row r="15" spans="1:9">
      <c r="A15" s="498">
        <v>7</v>
      </c>
      <c r="B15" s="499" t="s">
        <v>1358</v>
      </c>
      <c r="C15" s="472" t="s">
        <v>1359</v>
      </c>
      <c r="D15" s="472" t="s">
        <v>1359</v>
      </c>
      <c r="E15" s="472" t="s">
        <v>1336</v>
      </c>
      <c r="F15" s="472" t="s">
        <v>1336</v>
      </c>
      <c r="G15" s="472" t="s">
        <v>1336</v>
      </c>
      <c r="H15" s="472" t="s">
        <v>1336</v>
      </c>
    </row>
    <row r="16" spans="1:9" ht="24">
      <c r="A16" s="498">
        <v>8</v>
      </c>
      <c r="B16" s="506" t="s">
        <v>1360</v>
      </c>
      <c r="C16" s="630">
        <v>215.24125389000002</v>
      </c>
      <c r="D16" s="630">
        <v>3140.7912000000001</v>
      </c>
      <c r="E16" s="630">
        <v>21.8201807228916</v>
      </c>
      <c r="F16" s="630">
        <v>34.720700985761198</v>
      </c>
      <c r="G16" s="630">
        <v>307.88402215999997</v>
      </c>
      <c r="H16" s="630">
        <v>1000</v>
      </c>
    </row>
    <row r="17" spans="1:8">
      <c r="A17" s="498">
        <v>9</v>
      </c>
      <c r="B17" s="499" t="s">
        <v>1361</v>
      </c>
      <c r="C17" s="631" t="s">
        <v>2288</v>
      </c>
      <c r="D17" s="631" t="s">
        <v>2289</v>
      </c>
      <c r="E17" s="629" t="s">
        <v>1362</v>
      </c>
      <c r="F17" s="629" t="s">
        <v>1363</v>
      </c>
      <c r="G17" s="629" t="s">
        <v>1364</v>
      </c>
      <c r="H17" s="629" t="s">
        <v>1365</v>
      </c>
    </row>
    <row r="18" spans="1:8">
      <c r="A18" s="498" t="s">
        <v>874</v>
      </c>
      <c r="B18" s="499" t="s">
        <v>1366</v>
      </c>
      <c r="C18" s="508">
        <v>1</v>
      </c>
      <c r="D18" s="508">
        <v>1</v>
      </c>
      <c r="E18" s="508">
        <v>1</v>
      </c>
      <c r="F18" s="508">
        <v>1</v>
      </c>
      <c r="G18" s="508">
        <v>1</v>
      </c>
      <c r="H18" s="508">
        <v>1</v>
      </c>
    </row>
    <row r="19" spans="1:8">
      <c r="A19" s="498" t="s">
        <v>876</v>
      </c>
      <c r="B19" s="499" t="s">
        <v>1367</v>
      </c>
      <c r="C19" s="508">
        <v>1</v>
      </c>
      <c r="D19" s="508">
        <v>1</v>
      </c>
      <c r="E19" s="508">
        <v>1</v>
      </c>
      <c r="F19" s="508">
        <v>1</v>
      </c>
      <c r="G19" s="508">
        <v>1</v>
      </c>
      <c r="H19" s="508">
        <v>1</v>
      </c>
    </row>
    <row r="20" spans="1:8">
      <c r="A20" s="498">
        <v>10</v>
      </c>
      <c r="B20" s="499" t="s">
        <v>1368</v>
      </c>
      <c r="C20" s="472" t="s">
        <v>1369</v>
      </c>
      <c r="D20" s="472" t="s">
        <v>1369</v>
      </c>
      <c r="E20" s="472" t="s">
        <v>1370</v>
      </c>
      <c r="F20" s="472" t="s">
        <v>1370</v>
      </c>
      <c r="G20" s="472" t="s">
        <v>1370</v>
      </c>
      <c r="H20" s="472" t="s">
        <v>1370</v>
      </c>
    </row>
    <row r="21" spans="1:8">
      <c r="A21" s="498">
        <v>11</v>
      </c>
      <c r="B21" s="499" t="s">
        <v>1371</v>
      </c>
      <c r="C21" s="472" t="s">
        <v>1336</v>
      </c>
      <c r="D21" s="472" t="s">
        <v>1336</v>
      </c>
      <c r="E21" s="509">
        <v>42188</v>
      </c>
      <c r="F21" s="509">
        <v>42272</v>
      </c>
      <c r="G21" s="510">
        <v>43985</v>
      </c>
      <c r="H21" s="510">
        <v>43991</v>
      </c>
    </row>
    <row r="22" spans="1:8">
      <c r="A22" s="498">
        <v>12</v>
      </c>
      <c r="B22" s="499" t="s">
        <v>1372</v>
      </c>
      <c r="C22" s="472" t="s">
        <v>1373</v>
      </c>
      <c r="D22" s="472" t="s">
        <v>1373</v>
      </c>
      <c r="E22" s="500" t="s">
        <v>1374</v>
      </c>
      <c r="F22" s="500" t="s">
        <v>1374</v>
      </c>
      <c r="G22" s="500" t="s">
        <v>1374</v>
      </c>
      <c r="H22" s="500" t="s">
        <v>1374</v>
      </c>
    </row>
    <row r="23" spans="1:8">
      <c r="A23" s="498">
        <v>13</v>
      </c>
      <c r="B23" s="499" t="s">
        <v>1375</v>
      </c>
      <c r="C23" s="472" t="s">
        <v>584</v>
      </c>
      <c r="D23" s="472" t="s">
        <v>584</v>
      </c>
      <c r="E23" s="509">
        <v>45841</v>
      </c>
      <c r="F23" s="509">
        <v>45925</v>
      </c>
      <c r="G23" s="510">
        <v>47637</v>
      </c>
      <c r="H23" s="510">
        <v>47643</v>
      </c>
    </row>
    <row r="24" spans="1:8">
      <c r="A24" s="498">
        <v>14</v>
      </c>
      <c r="B24" s="499" t="s">
        <v>1376</v>
      </c>
      <c r="C24" s="472" t="s">
        <v>530</v>
      </c>
      <c r="D24" s="472" t="s">
        <v>530</v>
      </c>
      <c r="E24" s="472" t="s">
        <v>530</v>
      </c>
      <c r="F24" s="472" t="s">
        <v>530</v>
      </c>
      <c r="G24" s="472" t="s">
        <v>530</v>
      </c>
      <c r="H24" s="472" t="s">
        <v>530</v>
      </c>
    </row>
    <row r="25" spans="1:8" ht="204">
      <c r="A25" s="498">
        <v>15</v>
      </c>
      <c r="B25" s="499" t="s">
        <v>1377</v>
      </c>
      <c r="C25" s="472" t="s">
        <v>1378</v>
      </c>
      <c r="D25" s="472" t="s">
        <v>1379</v>
      </c>
      <c r="E25" s="472" t="s">
        <v>1380</v>
      </c>
      <c r="F25" s="472" t="s">
        <v>1381</v>
      </c>
      <c r="G25" s="472" t="s">
        <v>1382</v>
      </c>
      <c r="H25" s="472" t="s">
        <v>1383</v>
      </c>
    </row>
    <row r="26" spans="1:8">
      <c r="A26" s="498">
        <v>16</v>
      </c>
      <c r="B26" s="499" t="s">
        <v>1384</v>
      </c>
      <c r="C26" s="500" t="s">
        <v>1385</v>
      </c>
      <c r="D26" s="500" t="s">
        <v>1385</v>
      </c>
      <c r="E26" s="500" t="s">
        <v>1385</v>
      </c>
      <c r="F26" s="500" t="s">
        <v>1385</v>
      </c>
      <c r="G26" s="500" t="s">
        <v>1385</v>
      </c>
      <c r="H26" s="500" t="s">
        <v>1385</v>
      </c>
    </row>
    <row r="27" spans="1:8">
      <c r="A27" s="501"/>
      <c r="B27" s="502" t="s">
        <v>1386</v>
      </c>
      <c r="C27" s="503"/>
      <c r="D27" s="503"/>
      <c r="E27" s="503"/>
      <c r="F27" s="503"/>
      <c r="G27" s="505"/>
      <c r="H27" s="505"/>
    </row>
    <row r="28" spans="1:8">
      <c r="A28" s="498">
        <v>17</v>
      </c>
      <c r="B28" s="499" t="s">
        <v>1387</v>
      </c>
      <c r="C28" s="472" t="s">
        <v>1388</v>
      </c>
      <c r="D28" s="472" t="s">
        <v>1388</v>
      </c>
      <c r="E28" s="472" t="s">
        <v>1388</v>
      </c>
      <c r="F28" s="472" t="s">
        <v>1389</v>
      </c>
      <c r="G28" s="472" t="s">
        <v>1389</v>
      </c>
      <c r="H28" s="472" t="s">
        <v>1388</v>
      </c>
    </row>
    <row r="29" spans="1:8" ht="35.5" customHeight="1">
      <c r="A29" s="498">
        <v>18</v>
      </c>
      <c r="B29" s="499" t="s">
        <v>1390</v>
      </c>
      <c r="C29" s="472" t="s">
        <v>1336</v>
      </c>
      <c r="D29" s="472" t="s">
        <v>1336</v>
      </c>
      <c r="E29" s="472" t="s">
        <v>1391</v>
      </c>
      <c r="F29" s="472" t="s">
        <v>1392</v>
      </c>
      <c r="G29" s="500" t="s">
        <v>1393</v>
      </c>
      <c r="H29" s="472" t="s">
        <v>1394</v>
      </c>
    </row>
    <row r="30" spans="1:8">
      <c r="A30" s="498">
        <v>19</v>
      </c>
      <c r="B30" s="499" t="s">
        <v>1395</v>
      </c>
      <c r="C30" s="472" t="s">
        <v>531</v>
      </c>
      <c r="D30" s="472" t="s">
        <v>531</v>
      </c>
      <c r="E30" s="472" t="s">
        <v>531</v>
      </c>
      <c r="F30" s="472" t="s">
        <v>531</v>
      </c>
      <c r="G30" s="472" t="s">
        <v>531</v>
      </c>
      <c r="H30" s="472" t="s">
        <v>531</v>
      </c>
    </row>
    <row r="31" spans="1:8">
      <c r="A31" s="498" t="s">
        <v>565</v>
      </c>
      <c r="B31" s="499" t="s">
        <v>1396</v>
      </c>
      <c r="C31" s="472" t="s">
        <v>1397</v>
      </c>
      <c r="D31" s="472" t="s">
        <v>1397</v>
      </c>
      <c r="E31" s="472" t="s">
        <v>1398</v>
      </c>
      <c r="F31" s="472" t="s">
        <v>1398</v>
      </c>
      <c r="G31" s="472" t="s">
        <v>1398</v>
      </c>
      <c r="H31" s="472" t="s">
        <v>1398</v>
      </c>
    </row>
    <row r="32" spans="1:8">
      <c r="A32" s="498" t="s">
        <v>567</v>
      </c>
      <c r="B32" s="499" t="s">
        <v>1399</v>
      </c>
      <c r="C32" s="472" t="s">
        <v>1397</v>
      </c>
      <c r="D32" s="472" t="s">
        <v>1397</v>
      </c>
      <c r="E32" s="472" t="s">
        <v>1398</v>
      </c>
      <c r="F32" s="472" t="s">
        <v>1398</v>
      </c>
      <c r="G32" s="472" t="s">
        <v>1398</v>
      </c>
      <c r="H32" s="472" t="s">
        <v>1398</v>
      </c>
    </row>
    <row r="33" spans="1:8">
      <c r="A33" s="498">
        <v>21</v>
      </c>
      <c r="B33" s="499" t="s">
        <v>1400</v>
      </c>
      <c r="C33" s="472" t="s">
        <v>1336</v>
      </c>
      <c r="D33" s="472" t="s">
        <v>1336</v>
      </c>
      <c r="E33" s="500" t="s">
        <v>1401</v>
      </c>
      <c r="F33" s="500" t="s">
        <v>1401</v>
      </c>
      <c r="G33" s="500" t="s">
        <v>1401</v>
      </c>
      <c r="H33" s="500" t="s">
        <v>1401</v>
      </c>
    </row>
    <row r="34" spans="1:8">
      <c r="A34" s="498">
        <v>22</v>
      </c>
      <c r="B34" s="499" t="s">
        <v>1402</v>
      </c>
      <c r="C34" s="472" t="s">
        <v>1403</v>
      </c>
      <c r="D34" s="472" t="s">
        <v>1403</v>
      </c>
      <c r="E34" s="472" t="s">
        <v>1403</v>
      </c>
      <c r="F34" s="472" t="s">
        <v>1403</v>
      </c>
      <c r="G34" s="472" t="s">
        <v>1403</v>
      </c>
      <c r="H34" s="472" t="s">
        <v>1403</v>
      </c>
    </row>
    <row r="35" spans="1:8">
      <c r="A35" s="498">
        <v>23</v>
      </c>
      <c r="B35" s="499" t="s">
        <v>1404</v>
      </c>
      <c r="C35" s="472" t="s">
        <v>1405</v>
      </c>
      <c r="D35" s="472" t="s">
        <v>1405</v>
      </c>
      <c r="E35" s="472" t="s">
        <v>1405</v>
      </c>
      <c r="F35" s="472" t="s">
        <v>1405</v>
      </c>
      <c r="G35" s="472" t="s">
        <v>1405</v>
      </c>
      <c r="H35" s="472" t="s">
        <v>1405</v>
      </c>
    </row>
    <row r="36" spans="1:8">
      <c r="A36" s="498">
        <v>24</v>
      </c>
      <c r="B36" s="499" t="s">
        <v>1406</v>
      </c>
      <c r="C36" s="472" t="s">
        <v>1336</v>
      </c>
      <c r="D36" s="472" t="s">
        <v>1336</v>
      </c>
      <c r="E36" s="500" t="s">
        <v>1336</v>
      </c>
      <c r="F36" s="500" t="s">
        <v>1336</v>
      </c>
      <c r="G36" s="500" t="s">
        <v>1336</v>
      </c>
      <c r="H36" s="500" t="s">
        <v>1336</v>
      </c>
    </row>
    <row r="37" spans="1:8">
      <c r="A37" s="498">
        <v>25</v>
      </c>
      <c r="B37" s="499" t="s">
        <v>1407</v>
      </c>
      <c r="C37" s="472" t="s">
        <v>1336</v>
      </c>
      <c r="D37" s="472" t="s">
        <v>1336</v>
      </c>
      <c r="E37" s="500" t="s">
        <v>1336</v>
      </c>
      <c r="F37" s="500" t="s">
        <v>1336</v>
      </c>
      <c r="G37" s="500" t="s">
        <v>1336</v>
      </c>
      <c r="H37" s="500" t="s">
        <v>1336</v>
      </c>
    </row>
    <row r="38" spans="1:8">
      <c r="A38" s="498">
        <v>26</v>
      </c>
      <c r="B38" s="499" t="s">
        <v>1408</v>
      </c>
      <c r="C38" s="472" t="s">
        <v>1336</v>
      </c>
      <c r="D38" s="472" t="s">
        <v>1336</v>
      </c>
      <c r="E38" s="500" t="s">
        <v>1336</v>
      </c>
      <c r="F38" s="500" t="s">
        <v>1336</v>
      </c>
      <c r="G38" s="500" t="s">
        <v>1336</v>
      </c>
      <c r="H38" s="500" t="s">
        <v>1336</v>
      </c>
    </row>
    <row r="39" spans="1:8">
      <c r="A39" s="498">
        <v>27</v>
      </c>
      <c r="B39" s="499" t="s">
        <v>1409</v>
      </c>
      <c r="C39" s="472" t="s">
        <v>1336</v>
      </c>
      <c r="D39" s="472" t="s">
        <v>1336</v>
      </c>
      <c r="E39" s="500" t="s">
        <v>1336</v>
      </c>
      <c r="F39" s="500" t="s">
        <v>1336</v>
      </c>
      <c r="G39" s="500" t="s">
        <v>1336</v>
      </c>
      <c r="H39" s="500" t="s">
        <v>1336</v>
      </c>
    </row>
    <row r="40" spans="1:8">
      <c r="A40" s="498">
        <v>28</v>
      </c>
      <c r="B40" s="499" t="s">
        <v>1410</v>
      </c>
      <c r="C40" s="472" t="s">
        <v>1336</v>
      </c>
      <c r="D40" s="472" t="s">
        <v>1336</v>
      </c>
      <c r="E40" s="500" t="s">
        <v>1336</v>
      </c>
      <c r="F40" s="500" t="s">
        <v>1336</v>
      </c>
      <c r="G40" s="500" t="s">
        <v>1336</v>
      </c>
      <c r="H40" s="500" t="s">
        <v>1336</v>
      </c>
    </row>
    <row r="41" spans="1:8">
      <c r="A41" s="498">
        <v>29</v>
      </c>
      <c r="B41" s="499" t="s">
        <v>1411</v>
      </c>
      <c r="C41" s="472" t="s">
        <v>1336</v>
      </c>
      <c r="D41" s="472" t="s">
        <v>1336</v>
      </c>
      <c r="E41" s="500" t="s">
        <v>1336</v>
      </c>
      <c r="F41" s="500" t="s">
        <v>1336</v>
      </c>
      <c r="G41" s="500" t="s">
        <v>1336</v>
      </c>
      <c r="H41" s="500" t="s">
        <v>1336</v>
      </c>
    </row>
    <row r="42" spans="1:8">
      <c r="A42" s="498">
        <v>30</v>
      </c>
      <c r="B42" s="499" t="s">
        <v>1412</v>
      </c>
      <c r="C42" s="472" t="s">
        <v>530</v>
      </c>
      <c r="D42" s="472" t="s">
        <v>530</v>
      </c>
      <c r="E42" s="500" t="s">
        <v>1336</v>
      </c>
      <c r="F42" s="500" t="s">
        <v>1336</v>
      </c>
      <c r="G42" s="500" t="s">
        <v>1336</v>
      </c>
      <c r="H42" s="500" t="s">
        <v>1336</v>
      </c>
    </row>
    <row r="43" spans="1:8">
      <c r="A43" s="498">
        <v>31</v>
      </c>
      <c r="B43" s="499" t="s">
        <v>1413</v>
      </c>
      <c r="C43" s="472" t="s">
        <v>1414</v>
      </c>
      <c r="D43" s="472" t="s">
        <v>1414</v>
      </c>
      <c r="E43" s="500" t="s">
        <v>1336</v>
      </c>
      <c r="F43" s="500" t="s">
        <v>1336</v>
      </c>
      <c r="G43" s="500" t="s">
        <v>1336</v>
      </c>
      <c r="H43" s="500" t="s">
        <v>1336</v>
      </c>
    </row>
    <row r="44" spans="1:8">
      <c r="A44" s="498">
        <v>32</v>
      </c>
      <c r="B44" s="499" t="s">
        <v>1415</v>
      </c>
      <c r="C44" s="472" t="s">
        <v>1416</v>
      </c>
      <c r="D44" s="472" t="s">
        <v>1416</v>
      </c>
      <c r="E44" s="500" t="s">
        <v>1336</v>
      </c>
      <c r="F44" s="500" t="s">
        <v>1336</v>
      </c>
      <c r="G44" s="500" t="s">
        <v>1336</v>
      </c>
      <c r="H44" s="500" t="s">
        <v>1336</v>
      </c>
    </row>
    <row r="45" spans="1:8">
      <c r="A45" s="498">
        <v>33</v>
      </c>
      <c r="B45" s="499" t="s">
        <v>1417</v>
      </c>
      <c r="C45" s="472" t="s">
        <v>1418</v>
      </c>
      <c r="D45" s="472" t="s">
        <v>1418</v>
      </c>
      <c r="E45" s="500" t="s">
        <v>1336</v>
      </c>
      <c r="F45" s="500" t="s">
        <v>1336</v>
      </c>
      <c r="G45" s="500" t="s">
        <v>1336</v>
      </c>
      <c r="H45" s="500" t="s">
        <v>1336</v>
      </c>
    </row>
    <row r="46" spans="1:8">
      <c r="A46" s="498">
        <v>34</v>
      </c>
      <c r="B46" s="499" t="s">
        <v>1419</v>
      </c>
      <c r="C46" s="472" t="s">
        <v>1420</v>
      </c>
      <c r="D46" s="472" t="s">
        <v>1420</v>
      </c>
      <c r="E46" s="500" t="s">
        <v>1336</v>
      </c>
      <c r="F46" s="500" t="s">
        <v>1336</v>
      </c>
      <c r="G46" s="500" t="s">
        <v>1336</v>
      </c>
      <c r="H46" s="500" t="s">
        <v>1336</v>
      </c>
    </row>
    <row r="47" spans="1:8" s="7" customFormat="1">
      <c r="A47" s="511" t="s">
        <v>1421</v>
      </c>
      <c r="B47" s="512" t="s">
        <v>1422</v>
      </c>
      <c r="C47" s="472" t="s">
        <v>1336</v>
      </c>
      <c r="D47" s="472" t="s">
        <v>1336</v>
      </c>
      <c r="E47" s="472" t="s">
        <v>1336</v>
      </c>
      <c r="F47" s="472" t="s">
        <v>1336</v>
      </c>
      <c r="G47" s="472" t="s">
        <v>1336</v>
      </c>
      <c r="H47" s="472" t="s">
        <v>1336</v>
      </c>
    </row>
    <row r="48" spans="1:8">
      <c r="A48" s="511" t="s">
        <v>1423</v>
      </c>
      <c r="B48" s="512" t="s">
        <v>1424</v>
      </c>
      <c r="C48" s="472">
        <v>1</v>
      </c>
      <c r="D48" s="472">
        <v>1</v>
      </c>
      <c r="E48" s="500">
        <v>3</v>
      </c>
      <c r="F48" s="500">
        <v>3</v>
      </c>
      <c r="G48" s="500">
        <v>3</v>
      </c>
      <c r="H48" s="500">
        <v>3</v>
      </c>
    </row>
    <row r="49" spans="1:8" ht="84">
      <c r="A49" s="498">
        <v>35</v>
      </c>
      <c r="B49" s="506" t="s">
        <v>1425</v>
      </c>
      <c r="C49" s="472" t="s">
        <v>1426</v>
      </c>
      <c r="D49" s="472" t="s">
        <v>1426</v>
      </c>
      <c r="E49" s="472" t="s">
        <v>1427</v>
      </c>
      <c r="F49" s="472" t="s">
        <v>1427</v>
      </c>
      <c r="G49" s="472" t="s">
        <v>1427</v>
      </c>
      <c r="H49" s="472" t="s">
        <v>1427</v>
      </c>
    </row>
    <row r="50" spans="1:8">
      <c r="A50" s="498">
        <v>36</v>
      </c>
      <c r="B50" s="499" t="s">
        <v>1428</v>
      </c>
      <c r="C50" s="472" t="s">
        <v>531</v>
      </c>
      <c r="D50" s="472" t="s">
        <v>531</v>
      </c>
      <c r="E50" s="472" t="s">
        <v>530</v>
      </c>
      <c r="F50" s="472" t="s">
        <v>530</v>
      </c>
      <c r="G50" s="472" t="s">
        <v>531</v>
      </c>
      <c r="H50" s="472" t="s">
        <v>531</v>
      </c>
    </row>
    <row r="51" spans="1:8" ht="48">
      <c r="A51" s="498">
        <v>37</v>
      </c>
      <c r="B51" s="499" t="s">
        <v>1429</v>
      </c>
      <c r="C51" s="472" t="s">
        <v>1336</v>
      </c>
      <c r="D51" s="472" t="s">
        <v>1336</v>
      </c>
      <c r="E51" s="472" t="s">
        <v>1430</v>
      </c>
      <c r="F51" s="472" t="s">
        <v>1430</v>
      </c>
      <c r="G51" s="472" t="s">
        <v>1336</v>
      </c>
      <c r="H51" s="472" t="s">
        <v>1336</v>
      </c>
    </row>
    <row r="52" spans="1:8" ht="24">
      <c r="A52" s="511" t="s">
        <v>1431</v>
      </c>
      <c r="B52" s="512" t="s">
        <v>1432</v>
      </c>
      <c r="C52" s="513" t="s">
        <v>1433</v>
      </c>
      <c r="D52" s="513" t="s">
        <v>1433</v>
      </c>
      <c r="E52" s="513" t="s">
        <v>1434</v>
      </c>
      <c r="F52" s="513" t="s">
        <v>1435</v>
      </c>
      <c r="G52" s="513" t="s">
        <v>1436</v>
      </c>
      <c r="H52" s="513" t="s">
        <v>1437</v>
      </c>
    </row>
    <row r="53" spans="1:8" s="518" customFormat="1">
      <c r="A53" s="514"/>
      <c r="B53" s="515"/>
      <c r="C53" s="516"/>
      <c r="D53" s="516"/>
      <c r="E53" s="517"/>
      <c r="F53" s="517"/>
      <c r="G53" s="517"/>
      <c r="H53" s="517"/>
    </row>
    <row r="54" spans="1:8">
      <c r="A54" s="261"/>
      <c r="C54" s="262"/>
      <c r="D54" s="262"/>
      <c r="E54" s="263"/>
      <c r="F54" s="263"/>
      <c r="G54" s="262"/>
      <c r="H54" s="262"/>
    </row>
  </sheetData>
  <conditionalFormatting sqref="G16">
    <cfRule type="cellIs" dxfId="11" priority="8" stopIfTrue="1" operator="lessThan">
      <formula>0</formula>
    </cfRule>
  </conditionalFormatting>
  <conditionalFormatting sqref="F16">
    <cfRule type="cellIs" dxfId="10" priority="7" stopIfTrue="1" operator="lessThan">
      <formula>0</formula>
    </cfRule>
  </conditionalFormatting>
  <conditionalFormatting sqref="E16">
    <cfRule type="cellIs" dxfId="9" priority="6" stopIfTrue="1" operator="lessThan">
      <formula>0</formula>
    </cfRule>
  </conditionalFormatting>
  <conditionalFormatting sqref="H16">
    <cfRule type="cellIs" dxfId="8" priority="4" stopIfTrue="1" operator="lessThan">
      <formula>0</formula>
    </cfRule>
  </conditionalFormatting>
  <conditionalFormatting sqref="C16">
    <cfRule type="cellIs" dxfId="7" priority="3" stopIfTrue="1" operator="lessThan">
      <formula>0</formula>
    </cfRule>
  </conditionalFormatting>
  <conditionalFormatting sqref="D16">
    <cfRule type="cellIs" dxfId="6" priority="2" stopIfTrue="1" operator="lessThan">
      <formula>0</formula>
    </cfRule>
  </conditionalFormatting>
  <conditionalFormatting sqref="E1:F3">
    <cfRule type="cellIs" dxfId="5" priority="1" stopIfTrue="1" operator="lessThan">
      <formula>0</formula>
    </cfRule>
  </conditionalFormatting>
  <hyperlinks>
    <hyperlink ref="H52" r:id="rId1" xr:uid="{677B9B3D-3E9E-4DCD-8560-4E30B9AC85A1}"/>
    <hyperlink ref="C52" r:id="rId2" xr:uid="{53E863D4-0DB9-4BEC-B817-DD13A3CCC028}"/>
    <hyperlink ref="E52" r:id="rId3" xr:uid="{3417A611-72B8-4B87-A320-9EF61E6B5911}"/>
    <hyperlink ref="F52" r:id="rId4" xr:uid="{A0680348-2DC8-4438-9BE8-19FE0E5CE531}"/>
    <hyperlink ref="G52" r:id="rId5" xr:uid="{F71A8061-110B-4806-924B-E06B4933AEF4}"/>
    <hyperlink ref="D52" r:id="rId6" xr:uid="{DA817B72-22A4-4387-9484-D2443B26D5EC}"/>
  </hyperlinks>
  <pageMargins left="0.70866141732283472" right="0.70866141732283472" top="0.74803149606299213" bottom="0.74803149606299213" header="0.31496062992125984" footer="0.31496062992125984"/>
  <pageSetup paperSize="9" scale="60" fitToWidth="3" fitToHeight="2" orientation="landscape"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sheetPr codeName="Sheet9"/>
  <dimension ref="A1:D27"/>
  <sheetViews>
    <sheetView showGridLines="0" zoomScaleNormal="100" workbookViewId="0">
      <selection activeCell="E2" sqref="E2"/>
    </sheetView>
  </sheetViews>
  <sheetFormatPr defaultColWidth="8.58203125" defaultRowHeight="14.5"/>
  <cols>
    <col min="1" max="1" width="6.08203125" style="5" customWidth="1"/>
    <col min="2" max="2" width="52.1640625" style="5" customWidth="1"/>
    <col min="3" max="3" width="11.58203125" style="5" customWidth="1"/>
    <col min="4" max="4" width="9.33203125" style="5" customWidth="1"/>
    <col min="5" max="16384" width="8.58203125" style="5"/>
  </cols>
  <sheetData>
    <row r="1" spans="1:4" ht="18.5">
      <c r="A1" s="596" t="s">
        <v>229</v>
      </c>
      <c r="B1" s="4"/>
      <c r="C1" s="4"/>
      <c r="D1" s="4"/>
    </row>
    <row r="2" spans="1:4" ht="21">
      <c r="A2" s="78"/>
      <c r="B2" s="4"/>
      <c r="C2" s="296"/>
      <c r="D2" s="4"/>
    </row>
    <row r="3" spans="1:4">
      <c r="A3" s="4"/>
      <c r="B3" s="4"/>
      <c r="C3" s="86" t="s">
        <v>116</v>
      </c>
      <c r="D3" s="86" t="s">
        <v>117</v>
      </c>
    </row>
    <row r="4" spans="1:4">
      <c r="A4" s="79" t="s">
        <v>93</v>
      </c>
      <c r="B4" s="80"/>
      <c r="C4" s="203" t="s">
        <v>2003</v>
      </c>
      <c r="D4" s="203" t="s">
        <v>94</v>
      </c>
    </row>
    <row r="5" spans="1:4">
      <c r="A5" s="52"/>
      <c r="B5" s="421" t="s">
        <v>95</v>
      </c>
      <c r="C5" s="388">
        <v>16262.387321046061</v>
      </c>
      <c r="D5" s="388">
        <v>14668.186254380191</v>
      </c>
    </row>
    <row r="6" spans="1:4">
      <c r="A6" s="4"/>
      <c r="B6" s="421" t="s">
        <v>1789</v>
      </c>
      <c r="C6" s="388">
        <v>1484.0094285057241</v>
      </c>
      <c r="D6" s="388">
        <v>1398.8946163549999</v>
      </c>
    </row>
    <row r="7" spans="1:4">
      <c r="A7" s="4"/>
      <c r="B7" s="421" t="s">
        <v>230</v>
      </c>
      <c r="C7" s="388">
        <v>-574.25483698356891</v>
      </c>
      <c r="D7" s="388">
        <v>-441.59117311262048</v>
      </c>
    </row>
    <row r="8" spans="1:4">
      <c r="A8" s="4"/>
      <c r="B8" s="421" t="s">
        <v>231</v>
      </c>
      <c r="C8" s="388">
        <v>-999.6502889640002</v>
      </c>
      <c r="D8" s="388">
        <v>-1076.7371060440005</v>
      </c>
    </row>
    <row r="9" spans="1:4">
      <c r="A9" s="4"/>
      <c r="B9" s="421" t="s">
        <v>232</v>
      </c>
      <c r="C9" s="388">
        <v>855.10393073195212</v>
      </c>
      <c r="D9" s="871">
        <v>749.10232727212372</v>
      </c>
    </row>
    <row r="10" spans="1:4">
      <c r="A10" s="4"/>
      <c r="B10" s="421" t="s">
        <v>233</v>
      </c>
      <c r="C10" s="388">
        <v>-147.67283394</v>
      </c>
      <c r="D10" s="388">
        <v>-144.17967075000001</v>
      </c>
    </row>
    <row r="11" spans="1:4">
      <c r="A11" s="296"/>
      <c r="B11" s="421" t="s">
        <v>234</v>
      </c>
      <c r="C11" s="388">
        <v>47.855233648011925</v>
      </c>
      <c r="D11" s="388">
        <v>177.16709622599043</v>
      </c>
    </row>
    <row r="12" spans="1:4">
      <c r="A12" s="296"/>
      <c r="B12" s="421" t="s">
        <v>102</v>
      </c>
      <c r="C12" s="388"/>
      <c r="D12" s="388">
        <v>-369.79411369069993</v>
      </c>
    </row>
    <row r="13" spans="1:4">
      <c r="A13" s="296"/>
      <c r="B13" s="422" t="s">
        <v>235</v>
      </c>
      <c r="C13" s="389">
        <f>SUM(C5:C12)</f>
        <v>16927.777954044184</v>
      </c>
      <c r="D13" s="389">
        <v>14961.048230635986</v>
      </c>
    </row>
    <row r="14" spans="1:4">
      <c r="A14" s="296"/>
      <c r="B14" s="421" t="s">
        <v>236</v>
      </c>
      <c r="C14" s="423">
        <v>10226.544728483719</v>
      </c>
      <c r="D14" s="423">
        <v>9661.053243200955</v>
      </c>
    </row>
    <row r="15" spans="1:4">
      <c r="A15" s="4"/>
      <c r="B15" s="421" t="s">
        <v>237</v>
      </c>
      <c r="C15" s="423">
        <v>1511.3560000513544</v>
      </c>
      <c r="D15" s="423">
        <v>1237.1319820436768</v>
      </c>
    </row>
    <row r="16" spans="1:4">
      <c r="A16" s="422" t="s">
        <v>238</v>
      </c>
      <c r="B16" s="422" t="s">
        <v>239</v>
      </c>
      <c r="C16" s="424">
        <f>SUM(C14:C15)</f>
        <v>11737.900728535074</v>
      </c>
      <c r="D16" s="424">
        <v>10898.185225244632</v>
      </c>
    </row>
    <row r="17" spans="1:4">
      <c r="A17" s="81"/>
      <c r="B17" s="422" t="s">
        <v>240</v>
      </c>
      <c r="C17" s="389">
        <f>C13-C16</f>
        <v>5189.8772255091098</v>
      </c>
      <c r="D17" s="389">
        <v>4062.8630053913557</v>
      </c>
    </row>
    <row r="18" spans="1:4">
      <c r="A18" s="422" t="s">
        <v>241</v>
      </c>
      <c r="B18" s="422" t="s">
        <v>242</v>
      </c>
      <c r="C18" s="424">
        <v>144.21469686561935</v>
      </c>
      <c r="D18" s="424">
        <v>137.28017941904778</v>
      </c>
    </row>
    <row r="19" spans="1:4">
      <c r="A19" s="4"/>
      <c r="B19" s="4"/>
      <c r="C19" s="58"/>
      <c r="D19" s="4"/>
    </row>
    <row r="20" spans="1:4">
      <c r="A20" s="4" t="s">
        <v>243</v>
      </c>
      <c r="B20" s="4"/>
      <c r="C20" s="4"/>
      <c r="D20" s="4"/>
    </row>
    <row r="21" spans="1:4">
      <c r="A21" s="370" t="s">
        <v>2208</v>
      </c>
      <c r="B21" s="4"/>
      <c r="C21" s="4"/>
      <c r="D21" s="4"/>
    </row>
    <row r="22" spans="1:4">
      <c r="A22" s="4" t="s">
        <v>244</v>
      </c>
      <c r="B22" s="4"/>
      <c r="C22" s="4"/>
      <c r="D22" s="4"/>
    </row>
    <row r="23" spans="1:4">
      <c r="A23" s="2"/>
      <c r="B23" s="2"/>
      <c r="C23" s="2"/>
      <c r="D23" s="2"/>
    </row>
    <row r="24" spans="1:4" ht="98.5" customHeight="1">
      <c r="A24" s="1210" t="s">
        <v>2612</v>
      </c>
      <c r="B24" s="1210"/>
      <c r="C24" s="1210"/>
      <c r="D24" s="1210"/>
    </row>
    <row r="25" spans="1:4">
      <c r="A25" s="2"/>
      <c r="B25" s="2"/>
      <c r="C25" s="2"/>
      <c r="D25" s="2"/>
    </row>
    <row r="26" spans="1:4" ht="32" customHeight="1">
      <c r="A26" s="1209" t="s">
        <v>2684</v>
      </c>
      <c r="B26" s="1209"/>
      <c r="C26" s="1209"/>
      <c r="D26" s="1209"/>
    </row>
    <row r="27" spans="1:4">
      <c r="A27" s="298"/>
      <c r="B27" s="298"/>
      <c r="C27" s="298"/>
      <c r="D27" s="298"/>
    </row>
  </sheetData>
  <mergeCells count="2">
    <mergeCell ref="A24:D24"/>
    <mergeCell ref="A26:D26"/>
  </mergeCells>
  <pageMargins left="0.70866141732283472" right="0.70866141732283472" top="0.74803149606299213" bottom="0.74803149606299213" header="0.31496062992125984" footer="0.31496062992125984"/>
  <pageSetup paperSize="9" scale="9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EBB5-FF43-4023-A5FE-551B4A1C1A87}">
  <sheetPr>
    <tabColor theme="4"/>
    <pageSetUpPr fitToPage="1"/>
  </sheetPr>
  <dimension ref="A1:G9"/>
  <sheetViews>
    <sheetView showGridLines="0" zoomScaleNormal="100" workbookViewId="0">
      <selection activeCell="C1" sqref="C1"/>
    </sheetView>
  </sheetViews>
  <sheetFormatPr defaultColWidth="8.58203125" defaultRowHeight="14.5"/>
  <cols>
    <col min="1" max="1" width="8.58203125" style="5"/>
    <col min="2" max="2" width="122.58203125" style="5" customWidth="1"/>
    <col min="3" max="3" width="14.75" style="27" customWidth="1"/>
    <col min="4" max="16384" width="8.58203125" style="5"/>
  </cols>
  <sheetData>
    <row r="1" spans="1:7" ht="21">
      <c r="A1" s="303">
        <v>13</v>
      </c>
      <c r="B1" s="303" t="s">
        <v>2145</v>
      </c>
    </row>
    <row r="2" spans="1:7">
      <c r="A2" s="38"/>
      <c r="B2" s="39"/>
    </row>
    <row r="3" spans="1:7" ht="17.25" customHeight="1">
      <c r="A3" s="191" t="s">
        <v>2191</v>
      </c>
      <c r="B3" s="193" t="s">
        <v>83</v>
      </c>
      <c r="C3" s="194"/>
      <c r="D3" s="194"/>
      <c r="E3" s="194"/>
      <c r="F3" s="194"/>
      <c r="G3" s="33"/>
    </row>
    <row r="4" spans="1:7" ht="17.25" customHeight="1">
      <c r="A4" s="191" t="s">
        <v>2192</v>
      </c>
      <c r="B4" s="193" t="s">
        <v>84</v>
      </c>
      <c r="C4" s="194"/>
      <c r="D4" s="194"/>
      <c r="E4" s="194"/>
      <c r="F4" s="194"/>
      <c r="G4" s="33"/>
    </row>
    <row r="5" spans="1:7" ht="17.25" customHeight="1">
      <c r="A5" s="191" t="s">
        <v>2193</v>
      </c>
      <c r="B5" s="193" t="s">
        <v>2017</v>
      </c>
      <c r="C5" s="194"/>
      <c r="D5" s="194"/>
      <c r="E5" s="194"/>
      <c r="F5" s="194"/>
      <c r="G5" s="33"/>
    </row>
    <row r="6" spans="1:7" ht="17.25" customHeight="1">
      <c r="A6" s="191" t="s">
        <v>2194</v>
      </c>
      <c r="B6" s="193" t="s">
        <v>85</v>
      </c>
      <c r="C6" s="194"/>
      <c r="D6" s="194"/>
      <c r="E6" s="194"/>
      <c r="F6" s="194"/>
      <c r="G6" s="33"/>
    </row>
    <row r="7" spans="1:7" ht="17.25" customHeight="1">
      <c r="A7" s="191" t="s">
        <v>2195</v>
      </c>
      <c r="B7" s="193" t="s">
        <v>2018</v>
      </c>
      <c r="C7" s="194"/>
      <c r="D7" s="194"/>
      <c r="E7" s="194"/>
      <c r="F7" s="194"/>
      <c r="G7" s="33"/>
    </row>
    <row r="8" spans="1:7" ht="17.25" customHeight="1">
      <c r="A8" s="191" t="s">
        <v>2196</v>
      </c>
      <c r="B8" s="193" t="s">
        <v>78</v>
      </c>
      <c r="C8" s="194"/>
      <c r="D8" s="194"/>
      <c r="E8" s="194"/>
      <c r="F8" s="194"/>
      <c r="G8" s="33"/>
    </row>
    <row r="9" spans="1:7" ht="17.25" customHeight="1">
      <c r="A9" s="191"/>
      <c r="B9" s="193"/>
      <c r="C9" s="194"/>
      <c r="D9" s="194"/>
      <c r="E9" s="194"/>
      <c r="F9" s="194"/>
      <c r="G9" s="33"/>
    </row>
  </sheetData>
  <hyperlinks>
    <hyperlink ref="B3" location="'Table 13.1'!A1" display="Differences between accounting and regulatory scopes of consolidation and mapping of financial statement categories with regulatory risk categories (EU LI1)" xr:uid="{6B2AF7AF-AEF5-4468-8BA5-4935991E472C}"/>
    <hyperlink ref="B4" location="'Table 13.2'!A1" display="Main sources of differences between regulatory exposure amounts and carrying values in financial statements (EU LI2)" xr:uid="{1BC37B40-0E55-4403-8134-702A3BF051AE}"/>
    <hyperlink ref="B6" location="'Table 13.4'!A1" display="Outline of the differences in the scopes of consolidation (entity by entity) (EU LI3)" xr:uid="{3F8AD8F0-FBF2-45BC-B538-F42F8824A596}"/>
    <hyperlink ref="B8" location="'Table 13.6'!A1" display="Prudent valuation adjustments (PVA) (EU PV1)" xr:uid="{547E9CB7-DF31-473E-B125-0048277A3CA1}"/>
    <hyperlink ref="B5" location="'Table 13.3'!A1" display="Explanations of differences between accounting and regulatory exposure amounts (EU LIA)" xr:uid="{90A227D6-2A4D-4B9C-84A5-9F0B18915AA9}"/>
    <hyperlink ref="B7" location="'Table 13.5'!A1" display="Other qualitative information on the scope of application (EU LIB)" xr:uid="{339B885B-A8B8-497D-A2A9-1BCE001B3A0B}"/>
  </hyperlinks>
  <pageMargins left="0.7" right="0.7" top="0.75" bottom="0.75" header="0.3" footer="0.3"/>
  <pageSetup paperSize="9" scale="60"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1EA0-88CF-4F97-AB6A-A463390F29ED}">
  <sheetPr codeName="Sheet53">
    <pageSetUpPr fitToPage="1"/>
  </sheetPr>
  <dimension ref="A1:I54"/>
  <sheetViews>
    <sheetView showGridLines="0" zoomScaleNormal="100" workbookViewId="0">
      <selection activeCell="J1" sqref="J1"/>
    </sheetView>
  </sheetViews>
  <sheetFormatPr defaultColWidth="8.58203125" defaultRowHeight="14.5"/>
  <cols>
    <col min="1" max="1" width="8.58203125" style="27"/>
    <col min="2" max="2" width="50.08203125" style="27" customWidth="1"/>
    <col min="3" max="9" width="11.58203125" style="27" customWidth="1"/>
    <col min="10" max="16384" width="8.58203125" style="27"/>
  </cols>
  <sheetData>
    <row r="1" spans="1:9" s="182" customFormat="1" ht="38.15" customHeight="1">
      <c r="A1" s="1394" t="s">
        <v>2270</v>
      </c>
      <c r="B1" s="1394"/>
      <c r="C1" s="1394"/>
      <c r="D1" s="1394"/>
      <c r="E1" s="1394"/>
      <c r="F1" s="1394"/>
      <c r="G1" s="1394"/>
      <c r="H1" s="1394"/>
      <c r="I1" s="1394"/>
    </row>
    <row r="2" spans="1:9">
      <c r="A2" s="126"/>
      <c r="B2" s="7"/>
      <c r="C2" s="7"/>
      <c r="D2" s="7"/>
      <c r="E2" s="7"/>
      <c r="F2" s="7"/>
      <c r="G2" s="7"/>
      <c r="H2" s="7"/>
      <c r="I2" s="7"/>
    </row>
    <row r="3" spans="1:9" s="206" customFormat="1" ht="12">
      <c r="A3" s="4"/>
      <c r="B3" s="4"/>
      <c r="C3" s="4"/>
      <c r="D3" s="4"/>
      <c r="E3" s="4"/>
      <c r="F3" s="4"/>
      <c r="G3" s="4"/>
      <c r="H3" s="4"/>
      <c r="I3" s="4"/>
    </row>
    <row r="4" spans="1:9" s="206" customFormat="1" ht="12">
      <c r="A4" s="4"/>
      <c r="B4" s="4"/>
      <c r="C4" s="25" t="s">
        <v>116</v>
      </c>
      <c r="D4" s="25" t="s">
        <v>117</v>
      </c>
      <c r="E4" s="25" t="s">
        <v>118</v>
      </c>
      <c r="F4" s="25" t="s">
        <v>167</v>
      </c>
      <c r="G4" s="25" t="s">
        <v>168</v>
      </c>
      <c r="H4" s="25" t="s">
        <v>245</v>
      </c>
      <c r="I4" s="25" t="s">
        <v>246</v>
      </c>
    </row>
    <row r="5" spans="1:9" s="206" customFormat="1" ht="12">
      <c r="A5" s="4"/>
      <c r="B5" s="4" t="s">
        <v>1054</v>
      </c>
      <c r="C5" s="1225" t="s">
        <v>1055</v>
      </c>
      <c r="D5" s="1225" t="s">
        <v>1056</v>
      </c>
      <c r="E5" s="1225" t="s">
        <v>1057</v>
      </c>
      <c r="F5" s="1225"/>
      <c r="G5" s="1225"/>
      <c r="H5" s="1225"/>
      <c r="I5" s="1225"/>
    </row>
    <row r="6" spans="1:9" s="206" customFormat="1" ht="89.15" customHeight="1">
      <c r="A6" s="55" t="s">
        <v>2045</v>
      </c>
      <c r="B6" s="80"/>
      <c r="C6" s="1225"/>
      <c r="D6" s="1225"/>
      <c r="E6" s="25" t="s">
        <v>1058</v>
      </c>
      <c r="F6" s="25" t="s">
        <v>1059</v>
      </c>
      <c r="G6" s="25" t="s">
        <v>1060</v>
      </c>
      <c r="H6" s="25" t="s">
        <v>1061</v>
      </c>
      <c r="I6" s="25" t="s">
        <v>1062</v>
      </c>
    </row>
    <row r="7" spans="1:9" s="206" customFormat="1" ht="27" customHeight="1">
      <c r="A7" s="183"/>
      <c r="B7" s="358" t="s">
        <v>1063</v>
      </c>
      <c r="C7" s="497"/>
      <c r="D7" s="497"/>
      <c r="E7" s="497"/>
      <c r="F7" s="497"/>
      <c r="G7" s="497"/>
      <c r="H7" s="497"/>
      <c r="I7" s="497"/>
    </row>
    <row r="8" spans="1:9" s="206" customFormat="1" ht="14.5" customHeight="1">
      <c r="A8" s="454">
        <v>1</v>
      </c>
      <c r="B8" s="690" t="s">
        <v>809</v>
      </c>
      <c r="C8" s="633">
        <v>19755.447038779766</v>
      </c>
      <c r="D8" s="633">
        <v>19755.44703877977</v>
      </c>
      <c r="E8" s="675">
        <f>D8</f>
        <v>19755.44703877977</v>
      </c>
      <c r="F8" s="599"/>
      <c r="G8" s="599"/>
      <c r="H8" s="599"/>
      <c r="I8" s="599"/>
    </row>
    <row r="9" spans="1:9" s="206" customFormat="1" ht="14.5" customHeight="1">
      <c r="A9" s="454">
        <v>2</v>
      </c>
      <c r="B9" s="690" t="s">
        <v>810</v>
      </c>
      <c r="C9" s="633">
        <v>858.22042972991653</v>
      </c>
      <c r="D9" s="633">
        <v>862.10369866992482</v>
      </c>
      <c r="E9" s="675">
        <f>D9</f>
        <v>862.10369866992482</v>
      </c>
      <c r="F9" s="675"/>
      <c r="G9" s="675"/>
      <c r="H9" s="675"/>
      <c r="I9" s="675"/>
    </row>
    <row r="10" spans="1:9" s="206" customFormat="1" ht="14.5" customHeight="1">
      <c r="A10" s="454">
        <v>3</v>
      </c>
      <c r="B10" s="690" t="s">
        <v>812</v>
      </c>
      <c r="C10" s="633">
        <v>97835.943359799814</v>
      </c>
      <c r="D10" s="633">
        <v>97960.057281709742</v>
      </c>
      <c r="E10" s="675">
        <f>D10</f>
        <v>97960.057281709742</v>
      </c>
      <c r="F10" s="599"/>
      <c r="G10" s="599"/>
      <c r="H10" s="599"/>
      <c r="I10" s="599"/>
    </row>
    <row r="11" spans="1:9" s="206" customFormat="1" ht="14.5" customHeight="1">
      <c r="A11" s="454">
        <v>4</v>
      </c>
      <c r="B11" s="690" t="s">
        <v>811</v>
      </c>
      <c r="C11" s="633">
        <v>3401.3028717900011</v>
      </c>
      <c r="D11" s="633">
        <v>3369.5217829099997</v>
      </c>
      <c r="E11" s="675"/>
      <c r="F11" s="675">
        <f>D11</f>
        <v>3369.5217829099997</v>
      </c>
      <c r="G11" s="599"/>
      <c r="H11" s="675">
        <v>1452.77549415</v>
      </c>
      <c r="I11" s="599"/>
    </row>
    <row r="12" spans="1:9" s="206" customFormat="1" ht="14.5" customHeight="1">
      <c r="A12" s="454">
        <v>5</v>
      </c>
      <c r="B12" s="690" t="s">
        <v>813</v>
      </c>
      <c r="C12" s="633">
        <v>21896.117608239991</v>
      </c>
      <c r="D12" s="633">
        <v>15001.886477229991</v>
      </c>
      <c r="E12" s="675">
        <f>D12-G12-H12</f>
        <v>14179.016585109988</v>
      </c>
      <c r="F12" s="599"/>
      <c r="G12" s="675">
        <v>500.21947233999998</v>
      </c>
      <c r="H12" s="675">
        <v>322.65041978000198</v>
      </c>
      <c r="I12" s="599"/>
    </row>
    <row r="13" spans="1:9" s="206" customFormat="1" ht="14.5" customHeight="1">
      <c r="A13" s="454">
        <v>6</v>
      </c>
      <c r="B13" s="690" t="s">
        <v>814</v>
      </c>
      <c r="C13" s="633">
        <v>12580.799816470002</v>
      </c>
      <c r="D13" s="633"/>
      <c r="E13" s="599"/>
      <c r="F13" s="599"/>
      <c r="G13" s="599"/>
      <c r="H13" s="599"/>
      <c r="I13" s="599"/>
    </row>
    <row r="14" spans="1:9" s="206" customFormat="1" ht="14.5" hidden="1" customHeight="1">
      <c r="A14" s="454">
        <v>7</v>
      </c>
      <c r="B14" s="361" t="s">
        <v>2293</v>
      </c>
      <c r="C14" s="633"/>
      <c r="D14" s="633"/>
      <c r="E14" s="599"/>
      <c r="F14" s="599"/>
      <c r="G14" s="599"/>
      <c r="H14" s="599"/>
      <c r="I14" s="599"/>
    </row>
    <row r="15" spans="1:9" s="206" customFormat="1" ht="14.5" customHeight="1">
      <c r="A15" s="454">
        <v>8</v>
      </c>
      <c r="B15" s="690" t="s">
        <v>2294</v>
      </c>
      <c r="C15" s="633">
        <v>105.55108627999995</v>
      </c>
      <c r="D15" s="633"/>
      <c r="E15" s="599"/>
      <c r="F15" s="599"/>
      <c r="G15" s="599"/>
      <c r="H15" s="599"/>
      <c r="I15" s="599"/>
    </row>
    <row r="16" spans="1:9" s="206" customFormat="1" ht="14.5" customHeight="1">
      <c r="A16" s="454">
        <v>9</v>
      </c>
      <c r="B16" s="690" t="s">
        <v>99</v>
      </c>
      <c r="C16" s="633">
        <v>1064.5164830399999</v>
      </c>
      <c r="D16" s="633">
        <v>372.25325507000008</v>
      </c>
      <c r="E16" s="675">
        <f>D16-I16</f>
        <v>57.862664230000064</v>
      </c>
      <c r="F16" s="675"/>
      <c r="G16" s="675"/>
      <c r="H16" s="675"/>
      <c r="I16" s="675">
        <v>314.39059084000002</v>
      </c>
    </row>
    <row r="17" spans="1:9" s="206" customFormat="1" ht="14.5" customHeight="1">
      <c r="A17" s="454">
        <v>10</v>
      </c>
      <c r="B17" s="690" t="s">
        <v>2295</v>
      </c>
      <c r="C17" s="633">
        <v>397.67062556000025</v>
      </c>
      <c r="D17" s="633">
        <v>391.47186858000015</v>
      </c>
      <c r="E17" s="675">
        <f>D17</f>
        <v>391.47186858000015</v>
      </c>
      <c r="F17" s="599"/>
      <c r="G17" s="599"/>
      <c r="H17" s="599"/>
      <c r="I17" s="599"/>
    </row>
    <row r="18" spans="1:9" s="206" customFormat="1" ht="14.5" customHeight="1">
      <c r="A18" s="454">
        <v>11</v>
      </c>
      <c r="B18" s="690" t="s">
        <v>815</v>
      </c>
      <c r="C18" s="633">
        <v>2222.1616437979178</v>
      </c>
      <c r="D18" s="633">
        <v>1719.1320038279175</v>
      </c>
      <c r="E18" s="675">
        <f>D18-F18-D19</f>
        <v>1478.5310932879177</v>
      </c>
      <c r="F18" s="675">
        <v>48.5442145499999</v>
      </c>
      <c r="G18" s="599"/>
      <c r="H18" s="599"/>
      <c r="I18" s="675">
        <f>I19</f>
        <v>153.64535679200003</v>
      </c>
    </row>
    <row r="19" spans="1:9" s="206" customFormat="1" ht="14.5" customHeight="1">
      <c r="A19" s="454">
        <v>12</v>
      </c>
      <c r="B19" s="359" t="s">
        <v>816</v>
      </c>
      <c r="C19" s="633">
        <v>193.85024899000001</v>
      </c>
      <c r="D19" s="633">
        <v>192.05669599000001</v>
      </c>
      <c r="E19" s="599"/>
      <c r="F19" s="599"/>
      <c r="G19" s="599"/>
      <c r="H19" s="599"/>
      <c r="I19" s="675">
        <f>D19*0.8</f>
        <v>153.64535679200003</v>
      </c>
    </row>
    <row r="20" spans="1:9" s="206" customFormat="1" ht="14.5" customHeight="1">
      <c r="A20" s="454">
        <v>13</v>
      </c>
      <c r="B20" s="361" t="s">
        <v>817</v>
      </c>
      <c r="C20" s="633">
        <v>273.2621852220002</v>
      </c>
      <c r="D20" s="633">
        <v>191.77767197199998</v>
      </c>
      <c r="E20" s="675">
        <f>D20</f>
        <v>191.77767197199998</v>
      </c>
      <c r="F20" s="599"/>
      <c r="G20" s="599"/>
      <c r="H20" s="599"/>
      <c r="I20" s="599"/>
    </row>
    <row r="21" spans="1:9" s="206" customFormat="1" ht="14.5" customHeight="1">
      <c r="A21" s="454">
        <v>14</v>
      </c>
      <c r="B21" s="359" t="s">
        <v>818</v>
      </c>
      <c r="C21" s="633">
        <v>250.88241243200014</v>
      </c>
      <c r="D21" s="633">
        <v>189.70368563200003</v>
      </c>
      <c r="E21" s="675">
        <f>D21</f>
        <v>189.70368563200003</v>
      </c>
      <c r="F21" s="599"/>
      <c r="G21" s="599"/>
      <c r="H21" s="599"/>
      <c r="I21" s="599"/>
    </row>
    <row r="22" spans="1:9" s="206" customFormat="1" ht="14.5" hidden="1" customHeight="1">
      <c r="A22" s="454">
        <v>15</v>
      </c>
      <c r="B22" s="361" t="s">
        <v>819</v>
      </c>
      <c r="C22" s="633"/>
      <c r="D22" s="633"/>
      <c r="E22" s="599"/>
      <c r="F22" s="599"/>
      <c r="G22" s="599"/>
      <c r="H22" s="599"/>
      <c r="I22" s="599"/>
    </row>
    <row r="23" spans="1:9" s="206" customFormat="1" ht="14.5" customHeight="1">
      <c r="A23" s="457">
        <v>16</v>
      </c>
      <c r="B23" s="373" t="s">
        <v>820</v>
      </c>
      <c r="C23" s="634">
        <v>160390.99314870944</v>
      </c>
      <c r="D23" s="634">
        <v>139623.65107874936</v>
      </c>
      <c r="E23" s="634">
        <f>+E8+E9+E10+E11+E12+E15+E16+E17+E18+E20+E22+E13+E14</f>
        <v>134876.26790233934</v>
      </c>
      <c r="F23" s="634">
        <f>+F8+F9+F10+F11+F12+F15+F16+F17+F18+F20+F22+F13+F14</f>
        <v>3418.0659974599998</v>
      </c>
      <c r="G23" s="634">
        <f>+G8+G9+G10+G11+G12+G15+G16+G17+G18+G20+G22+G13+G14</f>
        <v>500.21947233999998</v>
      </c>
      <c r="H23" s="634">
        <f>+H8+H9+H10+H11+H12+H15+H16+H17+H18+H20+H22+H13+H14</f>
        <v>1775.425913930002</v>
      </c>
      <c r="I23" s="634">
        <f>+I8+I9+I10+I11+I12+I15+I16+I17+I18+I20+I22+I13+I14</f>
        <v>468.03594763200005</v>
      </c>
    </row>
    <row r="24" spans="1:9" s="206" customFormat="1" ht="12">
      <c r="A24" s="253"/>
      <c r="B24" s="8"/>
      <c r="C24" s="318"/>
      <c r="D24" s="318"/>
      <c r="E24" s="30"/>
      <c r="F24" s="135"/>
      <c r="G24" s="318"/>
      <c r="H24" s="318"/>
      <c r="I24" s="318"/>
    </row>
    <row r="25" spans="1:9" s="206" customFormat="1" ht="26.5" customHeight="1">
      <c r="A25" s="183"/>
      <c r="B25" s="358" t="s">
        <v>1064</v>
      </c>
      <c r="C25" s="497"/>
      <c r="D25" s="497"/>
      <c r="E25" s="497"/>
      <c r="F25" s="586"/>
      <c r="G25" s="497"/>
      <c r="H25" s="497"/>
      <c r="I25" s="497"/>
    </row>
    <row r="26" spans="1:9" s="206" customFormat="1" ht="14.5" customHeight="1">
      <c r="A26" s="454">
        <v>1</v>
      </c>
      <c r="B26" s="446" t="s">
        <v>822</v>
      </c>
      <c r="C26" s="633">
        <v>66.059148929167037</v>
      </c>
      <c r="D26" s="633">
        <v>65.972540489163137</v>
      </c>
      <c r="E26" s="375"/>
      <c r="F26" s="375"/>
      <c r="G26" s="375"/>
      <c r="H26" s="375"/>
      <c r="I26" s="396">
        <f>D26</f>
        <v>65.972540489163137</v>
      </c>
    </row>
    <row r="27" spans="1:9" s="206" customFormat="1" ht="14.5" customHeight="1">
      <c r="A27" s="454">
        <v>2</v>
      </c>
      <c r="B27" s="446" t="s">
        <v>824</v>
      </c>
      <c r="C27" s="633">
        <v>76656.095989639638</v>
      </c>
      <c r="D27" s="633">
        <v>77261.70578386962</v>
      </c>
      <c r="E27" s="375"/>
      <c r="F27" s="375"/>
      <c r="G27" s="375"/>
      <c r="H27" s="375"/>
      <c r="I27" s="396">
        <f t="shared" ref="I27:I39" si="0">D27</f>
        <v>77261.70578386962</v>
      </c>
    </row>
    <row r="28" spans="1:9" s="206" customFormat="1" ht="14.5" customHeight="1">
      <c r="A28" s="454">
        <v>3</v>
      </c>
      <c r="B28" s="361" t="s">
        <v>811</v>
      </c>
      <c r="C28" s="633">
        <v>3270.843906810007</v>
      </c>
      <c r="D28" s="633">
        <v>3275.8652472900035</v>
      </c>
      <c r="E28" s="375"/>
      <c r="F28" s="375"/>
      <c r="G28" s="375"/>
      <c r="H28" s="375"/>
      <c r="I28" s="396">
        <f t="shared" si="0"/>
        <v>3275.8652472900035</v>
      </c>
    </row>
    <row r="29" spans="1:9" s="206" customFormat="1" ht="14.5" customHeight="1">
      <c r="A29" s="454">
        <v>4</v>
      </c>
      <c r="B29" s="359" t="s">
        <v>823</v>
      </c>
      <c r="C29" s="633">
        <v>-36.344280019999978</v>
      </c>
      <c r="D29" s="633">
        <v>-36.344280019999978</v>
      </c>
      <c r="E29" s="375"/>
      <c r="F29" s="375"/>
      <c r="G29" s="375"/>
      <c r="H29" s="375"/>
      <c r="I29" s="396">
        <f>D29</f>
        <v>-36.344280019999978</v>
      </c>
    </row>
    <row r="30" spans="1:9" s="206" customFormat="1" ht="14.5" customHeight="1">
      <c r="A30" s="454">
        <v>5</v>
      </c>
      <c r="B30" s="446" t="s">
        <v>2296</v>
      </c>
      <c r="C30" s="633">
        <v>11588.660886470001</v>
      </c>
      <c r="D30" s="633"/>
      <c r="E30" s="375"/>
      <c r="F30" s="375"/>
      <c r="G30" s="375"/>
      <c r="H30" s="375"/>
      <c r="I30" s="396"/>
    </row>
    <row r="31" spans="1:9" s="206" customFormat="1" ht="14.5" customHeight="1">
      <c r="A31" s="454">
        <v>6</v>
      </c>
      <c r="B31" s="446" t="s">
        <v>2297</v>
      </c>
      <c r="C31" s="633">
        <v>0.16533645000001601</v>
      </c>
      <c r="D31" s="633"/>
      <c r="E31" s="375"/>
      <c r="F31" s="375"/>
      <c r="G31" s="375"/>
      <c r="H31" s="375"/>
      <c r="I31" s="396"/>
    </row>
    <row r="32" spans="1:9" s="206" customFormat="1" ht="14.5" customHeight="1">
      <c r="A32" s="454">
        <v>7</v>
      </c>
      <c r="B32" s="446" t="s">
        <v>2298</v>
      </c>
      <c r="C32" s="633">
        <v>7943.6480000000001</v>
      </c>
      <c r="D32" s="633"/>
      <c r="E32" s="375"/>
      <c r="F32" s="375"/>
      <c r="G32" s="375"/>
      <c r="H32" s="375"/>
      <c r="I32" s="396"/>
    </row>
    <row r="33" spans="1:9" s="206" customFormat="1" ht="14.5" customHeight="1">
      <c r="A33" s="454">
        <v>8</v>
      </c>
      <c r="B33" s="446" t="s">
        <v>2299</v>
      </c>
      <c r="C33" s="633">
        <v>37510.645348620004</v>
      </c>
      <c r="D33" s="633">
        <v>37566.126903540004</v>
      </c>
      <c r="E33" s="375"/>
      <c r="F33" s="375"/>
      <c r="G33" s="375"/>
      <c r="H33" s="375"/>
      <c r="I33" s="396">
        <f t="shared" si="0"/>
        <v>37566.126903540004</v>
      </c>
    </row>
    <row r="34" spans="1:9" s="206" customFormat="1" ht="14.5" customHeight="1">
      <c r="A34" s="454">
        <v>9</v>
      </c>
      <c r="B34" s="446" t="s">
        <v>2300</v>
      </c>
      <c r="C34" s="633">
        <v>4449.7180152175451</v>
      </c>
      <c r="D34" s="633">
        <v>4148.248686717563</v>
      </c>
      <c r="E34" s="375"/>
      <c r="F34" s="375"/>
      <c r="G34" s="375"/>
      <c r="H34" s="375"/>
      <c r="I34" s="396">
        <f t="shared" si="0"/>
        <v>4148.248686717563</v>
      </c>
    </row>
    <row r="35" spans="1:9" s="206" customFormat="1" ht="14.5" customHeight="1">
      <c r="A35" s="454">
        <v>10</v>
      </c>
      <c r="B35" s="995" t="s">
        <v>2658</v>
      </c>
      <c r="C35" s="633">
        <v>44.420629339999991</v>
      </c>
      <c r="D35" s="633">
        <v>44.420629340000005</v>
      </c>
      <c r="E35" s="396">
        <f>+D35</f>
        <v>44.420629340000005</v>
      </c>
      <c r="F35" s="375"/>
      <c r="G35" s="375"/>
      <c r="H35" s="375"/>
      <c r="I35" s="396"/>
    </row>
    <row r="36" spans="1:9" s="206" customFormat="1" ht="14.5" customHeight="1">
      <c r="A36" s="454">
        <v>11</v>
      </c>
      <c r="B36" s="361" t="s">
        <v>825</v>
      </c>
      <c r="C36" s="633">
        <v>1228.8159791060002</v>
      </c>
      <c r="D36" s="633">
        <v>926.25597882200032</v>
      </c>
      <c r="E36" s="375"/>
      <c r="F36" s="375"/>
      <c r="G36" s="375"/>
      <c r="H36" s="375"/>
      <c r="I36" s="396">
        <f t="shared" si="0"/>
        <v>926.25597882200032</v>
      </c>
    </row>
    <row r="37" spans="1:9" s="206" customFormat="1" ht="14.5" customHeight="1">
      <c r="A37" s="454">
        <v>12</v>
      </c>
      <c r="B37" s="361" t="s">
        <v>826</v>
      </c>
      <c r="C37" s="633">
        <v>1413.9532160900001</v>
      </c>
      <c r="D37" s="633">
        <v>1413.9532154200001</v>
      </c>
      <c r="E37" s="375"/>
      <c r="F37" s="375"/>
      <c r="G37" s="375"/>
      <c r="H37" s="375"/>
      <c r="I37" s="396">
        <f t="shared" si="0"/>
        <v>1413.9532154200001</v>
      </c>
    </row>
    <row r="38" spans="1:9" s="206" customFormat="1" ht="14.5" hidden="1" customHeight="1">
      <c r="A38" s="454">
        <v>13</v>
      </c>
      <c r="B38" s="361" t="s">
        <v>827</v>
      </c>
      <c r="C38" s="633"/>
      <c r="D38" s="633"/>
      <c r="E38" s="375"/>
      <c r="F38" s="375"/>
      <c r="G38" s="375"/>
      <c r="H38" s="375"/>
      <c r="I38" s="396"/>
    </row>
    <row r="39" spans="1:9" s="206" customFormat="1" ht="14.5" customHeight="1">
      <c r="A39" s="457">
        <v>14</v>
      </c>
      <c r="B39" s="373" t="s">
        <v>828</v>
      </c>
      <c r="C39" s="634">
        <f>+C26+C27+C30+C31+C32+C33+C34+C36+C37+C38+C28</f>
        <v>144128.60582733239</v>
      </c>
      <c r="D39" s="634">
        <f>+D26+D27+D30+D31+D32+D33+D34+D36+D37+D38+D28</f>
        <v>124658.12835614834</v>
      </c>
      <c r="E39" s="634">
        <f>+E35</f>
        <v>44.420629340000005</v>
      </c>
      <c r="F39" s="362"/>
      <c r="G39" s="362"/>
      <c r="H39" s="362"/>
      <c r="I39" s="634">
        <f t="shared" si="0"/>
        <v>124658.12835614834</v>
      </c>
    </row>
    <row r="40" spans="1:9" s="206" customFormat="1" ht="14.5" customHeight="1">
      <c r="A40" s="493"/>
      <c r="B40" s="493" t="s">
        <v>829</v>
      </c>
      <c r="C40" s="497"/>
      <c r="D40" s="497"/>
      <c r="E40" s="375"/>
      <c r="F40" s="375"/>
      <c r="G40" s="375"/>
      <c r="H40" s="375"/>
      <c r="I40" s="375"/>
    </row>
    <row r="41" spans="1:9" s="206" customFormat="1" ht="14.5" customHeight="1">
      <c r="A41" s="454">
        <v>1</v>
      </c>
      <c r="B41" s="690" t="s">
        <v>830</v>
      </c>
      <c r="C41" s="497"/>
      <c r="D41" s="497"/>
      <c r="E41" s="375"/>
      <c r="F41" s="375"/>
      <c r="G41" s="375"/>
      <c r="H41" s="375"/>
      <c r="I41" s="375"/>
    </row>
    <row r="42" spans="1:9" s="206" customFormat="1" ht="14.5" customHeight="1">
      <c r="A42" s="454">
        <v>2</v>
      </c>
      <c r="B42" s="690" t="s">
        <v>831</v>
      </c>
      <c r="C42" s="396">
        <v>3553.5549350400011</v>
      </c>
      <c r="D42" s="396">
        <v>3553.5549350400011</v>
      </c>
      <c r="E42" s="375"/>
      <c r="F42" s="375"/>
      <c r="G42" s="375"/>
      <c r="H42" s="375"/>
      <c r="I42" s="396">
        <f>D42</f>
        <v>3553.5549350400011</v>
      </c>
    </row>
    <row r="43" spans="1:9" s="206" customFormat="1" ht="14.5" customHeight="1">
      <c r="A43" s="454">
        <v>3</v>
      </c>
      <c r="B43" s="359" t="s">
        <v>832</v>
      </c>
      <c r="C43" s="633">
        <v>218.98753503999995</v>
      </c>
      <c r="D43" s="633">
        <v>218.98753504000021</v>
      </c>
      <c r="E43" s="375"/>
      <c r="F43" s="375"/>
      <c r="G43" s="375"/>
      <c r="H43" s="375"/>
      <c r="I43" s="396">
        <f t="shared" ref="I43:I51" si="1">D43</f>
        <v>218.98753504000021</v>
      </c>
    </row>
    <row r="44" spans="1:9" s="206" customFormat="1" ht="14.5" customHeight="1">
      <c r="A44" s="454">
        <v>4</v>
      </c>
      <c r="B44" s="359" t="s">
        <v>833</v>
      </c>
      <c r="C44" s="633">
        <v>3334.5673999999999</v>
      </c>
      <c r="D44" s="633">
        <v>3334.5673999999999</v>
      </c>
      <c r="E44" s="480"/>
      <c r="F44" s="480"/>
      <c r="G44" s="480"/>
      <c r="H44" s="480"/>
      <c r="I44" s="396">
        <f t="shared" si="1"/>
        <v>3334.5673999999999</v>
      </c>
    </row>
    <row r="45" spans="1:9" s="206" customFormat="1" ht="14.5" customHeight="1">
      <c r="A45" s="454">
        <v>5</v>
      </c>
      <c r="B45" s="361" t="s">
        <v>834</v>
      </c>
      <c r="C45" s="633">
        <v>-290.12932982800015</v>
      </c>
      <c r="D45" s="633">
        <v>-290.82706898800024</v>
      </c>
      <c r="E45" s="480"/>
      <c r="F45" s="480"/>
      <c r="G45" s="480"/>
      <c r="H45" s="480"/>
      <c r="I45" s="396">
        <f t="shared" si="1"/>
        <v>-290.82706898800024</v>
      </c>
    </row>
    <row r="46" spans="1:9" ht="14.5" customHeight="1">
      <c r="A46" s="454">
        <v>6</v>
      </c>
      <c r="B46" s="359" t="s">
        <v>835</v>
      </c>
      <c r="C46" s="633">
        <v>-211.86037379800018</v>
      </c>
      <c r="D46" s="633">
        <v>-211.86037379800027</v>
      </c>
      <c r="E46" s="587"/>
      <c r="F46" s="587"/>
      <c r="G46" s="587"/>
      <c r="H46" s="587"/>
      <c r="I46" s="396">
        <f t="shared" si="1"/>
        <v>-211.86037379800027</v>
      </c>
    </row>
    <row r="47" spans="1:9" ht="14.5" customHeight="1">
      <c r="A47" s="454">
        <v>7</v>
      </c>
      <c r="B47" s="361" t="s">
        <v>836</v>
      </c>
      <c r="C47" s="633">
        <v>2172.1311462499971</v>
      </c>
      <c r="D47" s="633">
        <v>2123.0949998899973</v>
      </c>
      <c r="E47" s="587"/>
      <c r="F47" s="587"/>
      <c r="G47" s="587"/>
      <c r="H47" s="587"/>
      <c r="I47" s="396">
        <f t="shared" si="1"/>
        <v>2123.0949998899973</v>
      </c>
    </row>
    <row r="48" spans="1:9" ht="14.5" customHeight="1">
      <c r="A48" s="454">
        <v>8</v>
      </c>
      <c r="B48" s="361" t="s">
        <v>837</v>
      </c>
      <c r="C48" s="633">
        <v>10703.194835962204</v>
      </c>
      <c r="D48" s="633">
        <v>9579.699856348052</v>
      </c>
      <c r="E48" s="587"/>
      <c r="F48" s="587"/>
      <c r="G48" s="587"/>
      <c r="H48" s="587"/>
      <c r="I48" s="396">
        <f t="shared" si="1"/>
        <v>9579.699856348052</v>
      </c>
    </row>
    <row r="49" spans="1:9" ht="14.5" customHeight="1">
      <c r="A49" s="454">
        <v>9</v>
      </c>
      <c r="B49" s="359" t="s">
        <v>838</v>
      </c>
      <c r="C49" s="633">
        <v>9364.6334299759546</v>
      </c>
      <c r="D49" s="633">
        <v>8407.1064009379916</v>
      </c>
      <c r="E49" s="587"/>
      <c r="F49" s="587"/>
      <c r="G49" s="587"/>
      <c r="H49" s="587"/>
      <c r="I49" s="396">
        <f t="shared" si="1"/>
        <v>8407.1064009379916</v>
      </c>
    </row>
    <row r="50" spans="1:9" ht="14.5" customHeight="1">
      <c r="A50" s="454">
        <v>10</v>
      </c>
      <c r="B50" s="359" t="s">
        <v>839</v>
      </c>
      <c r="C50" s="633">
        <v>-298.83056724994952</v>
      </c>
      <c r="D50" s="633">
        <v>-283.54342800994954</v>
      </c>
      <c r="E50" s="587"/>
      <c r="F50" s="587"/>
      <c r="G50" s="587"/>
      <c r="H50" s="587"/>
      <c r="I50" s="396">
        <f t="shared" si="1"/>
        <v>-283.54342800994954</v>
      </c>
    </row>
    <row r="51" spans="1:9" ht="14.5" customHeight="1">
      <c r="A51" s="454">
        <v>11</v>
      </c>
      <c r="B51" s="359" t="s">
        <v>840</v>
      </c>
      <c r="C51" s="633">
        <v>1637.3919732362015</v>
      </c>
      <c r="D51" s="633">
        <v>1456.1368834200127</v>
      </c>
      <c r="E51" s="587"/>
      <c r="F51" s="587"/>
      <c r="G51" s="587"/>
      <c r="H51" s="587"/>
      <c r="I51" s="396">
        <f t="shared" si="1"/>
        <v>1456.1368834200127</v>
      </c>
    </row>
    <row r="52" spans="1:9" ht="14.5" customHeight="1">
      <c r="A52" s="454">
        <v>12</v>
      </c>
      <c r="B52" s="690" t="s">
        <v>841</v>
      </c>
      <c r="C52" s="633">
        <v>123.63573365036153</v>
      </c>
      <c r="D52" s="633"/>
      <c r="E52" s="587"/>
      <c r="F52" s="587"/>
      <c r="G52" s="587"/>
      <c r="H52" s="587"/>
      <c r="I52" s="396"/>
    </row>
    <row r="53" spans="1:9" ht="14.5" customHeight="1">
      <c r="A53" s="457">
        <v>13</v>
      </c>
      <c r="B53" s="373" t="s">
        <v>842</v>
      </c>
      <c r="C53" s="692">
        <f>C42+C45+C47+C48+C52</f>
        <v>16262.387321074562</v>
      </c>
      <c r="D53" s="692">
        <f>D42+D45+D47+D48+D52</f>
        <v>14965.52272229005</v>
      </c>
      <c r="E53" s="376"/>
      <c r="F53" s="376"/>
      <c r="G53" s="376"/>
      <c r="H53" s="376"/>
      <c r="I53" s="692">
        <f>I42+I45+I47+I48+I52</f>
        <v>14965.52272229005</v>
      </c>
    </row>
    <row r="54" spans="1:9">
      <c r="A54" s="7"/>
      <c r="B54" s="7"/>
      <c r="C54" s="7"/>
      <c r="D54" s="7"/>
      <c r="E54" s="7"/>
      <c r="F54" s="7"/>
      <c r="G54" s="7"/>
      <c r="H54" s="7"/>
      <c r="I54" s="7"/>
    </row>
  </sheetData>
  <mergeCells count="4">
    <mergeCell ref="A1:I1"/>
    <mergeCell ref="C5:C6"/>
    <mergeCell ref="D5:D6"/>
    <mergeCell ref="E5:I5"/>
  </mergeCells>
  <pageMargins left="0.7" right="0.7" top="0.75" bottom="0.75" header="0.3" footer="0.3"/>
  <pageSetup paperSize="9" scale="84" fitToHeight="0" orientation="landscape" r:id="rId1"/>
  <rowBreaks count="1" manualBreakCount="1">
    <brk id="24" max="8"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0A3A-3DD1-45B4-9B44-3F0C201CCE2A}">
  <sheetPr codeName="Sheet54">
    <pageSetUpPr fitToPage="1"/>
  </sheetPr>
  <dimension ref="A1:G23"/>
  <sheetViews>
    <sheetView showGridLines="0" zoomScaleNormal="100" workbookViewId="0">
      <selection activeCell="H1" sqref="H1"/>
    </sheetView>
  </sheetViews>
  <sheetFormatPr defaultColWidth="8.58203125" defaultRowHeight="14.5"/>
  <cols>
    <col min="1" max="1" width="5.08203125" style="9" customWidth="1"/>
    <col min="2" max="2" width="49.75" style="9" customWidth="1"/>
    <col min="3" max="7" width="10.6640625" style="9" customWidth="1"/>
    <col min="8" max="16384" width="8.58203125" style="9"/>
  </cols>
  <sheetData>
    <row r="1" spans="1:7" ht="38.5" customHeight="1">
      <c r="A1" s="1394" t="s">
        <v>2271</v>
      </c>
      <c r="B1" s="1394"/>
      <c r="C1" s="1394"/>
      <c r="D1" s="1394"/>
      <c r="E1" s="1394"/>
      <c r="F1" s="1394"/>
      <c r="G1" s="1394"/>
    </row>
    <row r="2" spans="1:7" s="254" customFormat="1" ht="12" customHeight="1">
      <c r="A2" s="16"/>
      <c r="B2" s="4"/>
      <c r="C2" s="4"/>
      <c r="D2" s="4"/>
      <c r="E2" s="4"/>
      <c r="F2" s="4"/>
      <c r="G2" s="4"/>
    </row>
    <row r="3" spans="1:7" s="254" customFormat="1" ht="12" customHeight="1">
      <c r="A3" s="16"/>
      <c r="B3" s="4"/>
      <c r="C3" s="4"/>
      <c r="D3" s="4"/>
      <c r="E3" s="4"/>
      <c r="F3" s="4"/>
      <c r="G3" s="4"/>
    </row>
    <row r="4" spans="1:7" s="254" customFormat="1" ht="12">
      <c r="A4" s="82"/>
      <c r="B4" s="82"/>
      <c r="C4" s="25" t="s">
        <v>116</v>
      </c>
      <c r="D4" s="25" t="s">
        <v>117</v>
      </c>
      <c r="E4" s="25" t="s">
        <v>118</v>
      </c>
      <c r="F4" s="25" t="s">
        <v>167</v>
      </c>
      <c r="G4" s="25" t="s">
        <v>168</v>
      </c>
    </row>
    <row r="5" spans="1:7" s="254" customFormat="1" ht="12">
      <c r="A5" s="82"/>
      <c r="B5" s="82"/>
      <c r="C5" s="1225" t="s">
        <v>154</v>
      </c>
      <c r="D5" s="1225" t="s">
        <v>1065</v>
      </c>
      <c r="E5" s="1225"/>
      <c r="F5" s="1225"/>
      <c r="G5" s="1225"/>
    </row>
    <row r="6" spans="1:7" s="254" customFormat="1" ht="24">
      <c r="A6" s="55" t="s">
        <v>2045</v>
      </c>
      <c r="B6" s="55"/>
      <c r="C6" s="1225"/>
      <c r="D6" s="25" t="s">
        <v>1066</v>
      </c>
      <c r="E6" s="25" t="s">
        <v>1067</v>
      </c>
      <c r="F6" s="25" t="s">
        <v>2640</v>
      </c>
      <c r="G6" s="25" t="s">
        <v>1068</v>
      </c>
    </row>
    <row r="7" spans="1:7" s="254" customFormat="1" ht="24">
      <c r="A7" s="57">
        <v>1</v>
      </c>
      <c r="B7" s="446" t="s">
        <v>1069</v>
      </c>
      <c r="C7" s="633">
        <v>139623.65107874936</v>
      </c>
      <c r="D7" s="694">
        <v>134876.26790233934</v>
      </c>
      <c r="E7" s="633">
        <v>500.21947233999998</v>
      </c>
      <c r="F7" s="694">
        <v>3418.0659974599998</v>
      </c>
      <c r="G7" s="694">
        <v>1775.425913930002</v>
      </c>
    </row>
    <row r="8" spans="1:7" s="254" customFormat="1" ht="24">
      <c r="A8" s="57">
        <v>2</v>
      </c>
      <c r="B8" s="446" t="s">
        <v>1070</v>
      </c>
      <c r="C8" s="694">
        <v>124658.12835614834</v>
      </c>
      <c r="D8" s="694">
        <v>44.420629340000005</v>
      </c>
      <c r="E8" s="632"/>
      <c r="F8" s="632"/>
      <c r="G8" s="632"/>
    </row>
    <row r="9" spans="1:7" s="254" customFormat="1" ht="20" customHeight="1">
      <c r="A9" s="57">
        <v>3</v>
      </c>
      <c r="B9" s="446" t="s">
        <v>1071</v>
      </c>
      <c r="C9" s="633">
        <v>14965.522722601017</v>
      </c>
      <c r="D9" s="633">
        <v>134831.84727299935</v>
      </c>
      <c r="E9" s="633">
        <v>500.21947233999998</v>
      </c>
      <c r="F9" s="633">
        <v>3418.0659974599998</v>
      </c>
      <c r="G9" s="633">
        <v>1775.425913930002</v>
      </c>
    </row>
    <row r="10" spans="1:7" s="254" customFormat="1" ht="12">
      <c r="A10" s="57">
        <v>4</v>
      </c>
      <c r="B10" s="446" t="s">
        <v>1072</v>
      </c>
      <c r="C10" s="633">
        <v>27064.504543540796</v>
      </c>
      <c r="D10" s="633">
        <v>27064.504543540796</v>
      </c>
      <c r="E10" s="632"/>
      <c r="F10" s="632"/>
      <c r="G10" s="632"/>
    </row>
    <row r="11" spans="1:7" s="254" customFormat="1" ht="12">
      <c r="A11" s="57">
        <v>5</v>
      </c>
      <c r="B11" s="446" t="s">
        <v>1073</v>
      </c>
      <c r="C11" s="632"/>
      <c r="D11" s="633">
        <v>-1.4098449550000001</v>
      </c>
      <c r="E11" s="632"/>
      <c r="F11" s="632"/>
      <c r="G11" s="632"/>
    </row>
    <row r="12" spans="1:7" s="254" customFormat="1" ht="24">
      <c r="A12" s="57">
        <v>6</v>
      </c>
      <c r="B12" s="446" t="s">
        <v>1074</v>
      </c>
      <c r="C12" s="633">
        <v>-1053.2111658639697</v>
      </c>
      <c r="D12" s="632"/>
      <c r="E12" s="632"/>
      <c r="F12" s="633">
        <v>-1053.2111658639697</v>
      </c>
      <c r="G12" s="632"/>
    </row>
    <row r="13" spans="1:7" s="254" customFormat="1" ht="12">
      <c r="A13" s="57">
        <v>7</v>
      </c>
      <c r="B13" s="446" t="s">
        <v>1075</v>
      </c>
      <c r="C13" s="700"/>
      <c r="D13" s="694">
        <v>119.58452463707142</v>
      </c>
      <c r="E13" s="632"/>
      <c r="F13" s="633"/>
      <c r="G13" s="632"/>
    </row>
    <row r="14" spans="1:7" s="254" customFormat="1" ht="12">
      <c r="A14" s="57">
        <v>8</v>
      </c>
      <c r="B14" s="446" t="s">
        <v>1076</v>
      </c>
      <c r="C14" s="694"/>
      <c r="D14" s="694">
        <v>-637.03723299004832</v>
      </c>
      <c r="E14" s="694"/>
      <c r="F14" s="694"/>
      <c r="G14" s="694"/>
    </row>
    <row r="15" spans="1:7" s="254" customFormat="1" ht="12">
      <c r="A15" s="57">
        <v>9</v>
      </c>
      <c r="B15" s="446" t="s">
        <v>1077</v>
      </c>
      <c r="C15" s="694"/>
      <c r="D15" s="694">
        <v>-19685.237744673657</v>
      </c>
      <c r="E15" s="694"/>
      <c r="F15" s="694"/>
      <c r="G15" s="694"/>
    </row>
    <row r="16" spans="1:7" s="254" customFormat="1" ht="12">
      <c r="A16" s="57">
        <v>10</v>
      </c>
      <c r="B16" s="446" t="s">
        <v>1078</v>
      </c>
      <c r="C16" s="632"/>
      <c r="D16" s="632"/>
      <c r="E16" s="632"/>
      <c r="F16" s="633"/>
      <c r="G16" s="632"/>
    </row>
    <row r="17" spans="1:7" s="254" customFormat="1" ht="12">
      <c r="A17" s="57">
        <v>11</v>
      </c>
      <c r="B17" s="446" t="s">
        <v>1079</v>
      </c>
      <c r="C17" s="633">
        <v>955.05116322348113</v>
      </c>
      <c r="D17" s="694">
        <v>955.05116322348113</v>
      </c>
      <c r="E17" s="632"/>
      <c r="F17" s="633"/>
      <c r="G17" s="632"/>
    </row>
    <row r="18" spans="1:7" s="254" customFormat="1" ht="12">
      <c r="A18" s="409">
        <v>12</v>
      </c>
      <c r="B18" s="373" t="s">
        <v>1080</v>
      </c>
      <c r="C18" s="634">
        <v>306213.64669839904</v>
      </c>
      <c r="D18" s="634">
        <v>142647.30268178199</v>
      </c>
      <c r="E18" s="634">
        <v>500.21947233999998</v>
      </c>
      <c r="F18" s="634">
        <v>2364.8548315960302</v>
      </c>
      <c r="G18" s="634">
        <v>1775.425913930002</v>
      </c>
    </row>
    <row r="19" spans="1:7">
      <c r="A19" s="7"/>
      <c r="B19" s="7"/>
      <c r="C19" s="7"/>
      <c r="D19" s="257"/>
      <c r="E19" s="257"/>
      <c r="F19" s="257"/>
      <c r="G19" s="257"/>
    </row>
    <row r="20" spans="1:7">
      <c r="D20" s="717"/>
    </row>
    <row r="21" spans="1:7">
      <c r="D21" s="717"/>
    </row>
    <row r="23" spans="1:7">
      <c r="D23" s="717"/>
    </row>
  </sheetData>
  <mergeCells count="3">
    <mergeCell ref="C5:C6"/>
    <mergeCell ref="D5:G5"/>
    <mergeCell ref="A1:G1"/>
  </mergeCells>
  <pageMargins left="0.7" right="0.7" top="0.75" bottom="0.75" header="0.3" footer="0.3"/>
  <pageSetup paperSize="9"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5062-2D15-40FB-96BF-111B34E792A2}">
  <sheetPr codeName="Sheet74">
    <pageSetUpPr fitToPage="1"/>
  </sheetPr>
  <dimension ref="A1:D9"/>
  <sheetViews>
    <sheetView showGridLines="0" zoomScaleNormal="100" workbookViewId="0">
      <selection activeCell="E1" sqref="E1"/>
    </sheetView>
  </sheetViews>
  <sheetFormatPr defaultColWidth="8.33203125" defaultRowHeight="14.5"/>
  <cols>
    <col min="1" max="1" width="9.08203125" style="350" customWidth="1"/>
    <col min="2" max="2" width="6.75" style="221" customWidth="1"/>
    <col min="3" max="3" width="25.58203125" style="221" customWidth="1"/>
    <col min="4" max="4" width="57.58203125" style="221" customWidth="1"/>
    <col min="5" max="16384" width="8.33203125" style="221"/>
  </cols>
  <sheetData>
    <row r="1" spans="1:4" ht="18.5">
      <c r="A1" s="306" t="s">
        <v>2277</v>
      </c>
      <c r="B1" s="351"/>
      <c r="C1" s="301"/>
      <c r="D1" s="301"/>
    </row>
    <row r="2" spans="1:4">
      <c r="A2" s="352"/>
      <c r="B2" s="301"/>
      <c r="C2" s="301"/>
      <c r="D2" s="301"/>
    </row>
    <row r="3" spans="1:4" ht="39.65" customHeight="1">
      <c r="A3" s="878" t="s">
        <v>1811</v>
      </c>
      <c r="B3" s="878" t="s">
        <v>1810</v>
      </c>
      <c r="C3" s="847"/>
      <c r="D3" s="878" t="s">
        <v>1989</v>
      </c>
    </row>
    <row r="4" spans="1:4" s="346" customFormat="1" ht="103" customHeight="1">
      <c r="A4" s="1148" t="s">
        <v>1912</v>
      </c>
      <c r="B4" s="1148" t="s">
        <v>1465</v>
      </c>
      <c r="C4" s="483" t="s">
        <v>1913</v>
      </c>
      <c r="D4" s="401" t="s">
        <v>2655</v>
      </c>
    </row>
    <row r="5" spans="1:4" s="346" customFormat="1" ht="83.5" customHeight="1">
      <c r="A5" s="1148" t="s">
        <v>1914</v>
      </c>
      <c r="B5" s="1148" t="s">
        <v>1467</v>
      </c>
      <c r="C5" s="483" t="s">
        <v>1915</v>
      </c>
      <c r="D5" s="401" t="s">
        <v>2652</v>
      </c>
    </row>
    <row r="6" spans="1:4">
      <c r="A6" s="352"/>
      <c r="B6" s="301"/>
      <c r="C6" s="301"/>
      <c r="D6" s="301"/>
    </row>
    <row r="8" spans="1:4">
      <c r="A8" s="349"/>
    </row>
    <row r="9" spans="1:4">
      <c r="A9" s="221"/>
    </row>
  </sheetData>
  <pageMargins left="0.70866141732283472" right="0.70866141732283472" top="0.74803149606299213" bottom="0.74803149606299213"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CFD2-D24D-4F40-B86D-49FD17E37593}">
  <sheetPr codeName="Sheet55">
    <pageSetUpPr fitToPage="1"/>
  </sheetPr>
  <dimension ref="A1:H225"/>
  <sheetViews>
    <sheetView showGridLines="0" zoomScaleNormal="100" workbookViewId="0">
      <pane ySplit="8" topLeftCell="A9" activePane="bottomLeft" state="frozen"/>
      <selection activeCell="B40" sqref="B40"/>
      <selection pane="bottomLeft" activeCell="I2" sqref="I2"/>
    </sheetView>
  </sheetViews>
  <sheetFormatPr defaultColWidth="8.58203125" defaultRowHeight="12"/>
  <cols>
    <col min="1" max="1" width="31.75" style="223" customWidth="1"/>
    <col min="2" max="2" width="13.33203125" style="223" customWidth="1"/>
    <col min="3" max="7" width="11.33203125" style="223" customWidth="1"/>
    <col min="8" max="8" width="38.1640625" style="223" customWidth="1"/>
    <col min="9" max="16384" width="8.58203125" style="223"/>
  </cols>
  <sheetData>
    <row r="1" spans="1:8" ht="18.5">
      <c r="A1" s="306" t="s">
        <v>2278</v>
      </c>
      <c r="B1" s="6"/>
      <c r="C1" s="6"/>
      <c r="D1" s="6"/>
      <c r="E1" s="6"/>
      <c r="F1" s="255"/>
      <c r="G1" s="255"/>
      <c r="H1" s="6"/>
    </row>
    <row r="2" spans="1:8" ht="18.5">
      <c r="A2" s="3"/>
      <c r="B2" s="6"/>
      <c r="C2" s="6"/>
      <c r="D2" s="6"/>
      <c r="E2" s="6"/>
      <c r="F2" s="255"/>
      <c r="G2" s="255"/>
      <c r="H2" s="6"/>
    </row>
    <row r="3" spans="1:8">
      <c r="A3" s="6"/>
      <c r="B3" s="6"/>
      <c r="C3" s="6"/>
      <c r="D3" s="6"/>
      <c r="E3" s="6"/>
      <c r="F3" s="6"/>
      <c r="G3" s="6"/>
      <c r="H3" s="6"/>
    </row>
    <row r="4" spans="1:8">
      <c r="A4" s="82" t="s">
        <v>2003</v>
      </c>
      <c r="B4" s="6"/>
      <c r="C4" s="6"/>
      <c r="D4" s="6"/>
      <c r="E4" s="6"/>
      <c r="F4" s="6"/>
      <c r="G4" s="6"/>
      <c r="H4" s="6"/>
    </row>
    <row r="5" spans="1:8">
      <c r="A5" s="25" t="s">
        <v>116</v>
      </c>
      <c r="B5" s="183" t="s">
        <v>117</v>
      </c>
      <c r="C5" s="25" t="s">
        <v>118</v>
      </c>
      <c r="D5" s="25" t="s">
        <v>167</v>
      </c>
      <c r="E5" s="25" t="s">
        <v>168</v>
      </c>
      <c r="F5" s="25" t="s">
        <v>245</v>
      </c>
      <c r="G5" s="25" t="s">
        <v>1081</v>
      </c>
      <c r="H5" s="183" t="s">
        <v>247</v>
      </c>
    </row>
    <row r="6" spans="1:8">
      <c r="A6" s="1225" t="s">
        <v>1082</v>
      </c>
      <c r="B6" s="1225" t="s">
        <v>1083</v>
      </c>
      <c r="C6" s="1395" t="s">
        <v>1084</v>
      </c>
      <c r="D6" s="1396"/>
      <c r="E6" s="1396"/>
      <c r="F6" s="1396"/>
      <c r="G6" s="256"/>
      <c r="H6" s="1258" t="s">
        <v>1085</v>
      </c>
    </row>
    <row r="7" spans="1:8" ht="82" customHeight="1">
      <c r="A7" s="1225"/>
      <c r="B7" s="1225"/>
      <c r="C7" s="25" t="s">
        <v>1086</v>
      </c>
      <c r="D7" s="25" t="s">
        <v>1087</v>
      </c>
      <c r="E7" s="25" t="s">
        <v>1088</v>
      </c>
      <c r="F7" s="25" t="s">
        <v>1089</v>
      </c>
      <c r="G7" s="25" t="s">
        <v>1090</v>
      </c>
      <c r="H7" s="1260"/>
    </row>
    <row r="8" spans="1:8">
      <c r="A8" s="575"/>
      <c r="B8" s="575"/>
      <c r="C8" s="576"/>
      <c r="D8" s="577"/>
      <c r="E8" s="577"/>
      <c r="F8" s="577"/>
      <c r="G8" s="577"/>
      <c r="H8" s="578"/>
    </row>
    <row r="9" spans="1:8" s="206" customFormat="1">
      <c r="A9" s="196" t="s">
        <v>1091</v>
      </c>
      <c r="B9" s="365" t="s">
        <v>1086</v>
      </c>
      <c r="C9" s="86" t="s">
        <v>1081</v>
      </c>
      <c r="D9" s="574"/>
      <c r="E9" s="196"/>
      <c r="F9" s="196"/>
      <c r="G9" s="196"/>
      <c r="H9" s="196" t="s">
        <v>1092</v>
      </c>
    </row>
    <row r="10" spans="1:8" s="206" customFormat="1">
      <c r="A10" s="196" t="s">
        <v>1093</v>
      </c>
      <c r="B10" s="365" t="s">
        <v>1086</v>
      </c>
      <c r="C10" s="86" t="s">
        <v>1081</v>
      </c>
      <c r="D10" s="574"/>
      <c r="E10" s="196" t="s">
        <v>105</v>
      </c>
      <c r="F10" s="196" t="s">
        <v>105</v>
      </c>
      <c r="G10" s="196"/>
      <c r="H10" s="196" t="s">
        <v>1094</v>
      </c>
    </row>
    <row r="11" spans="1:8" s="206" customFormat="1">
      <c r="A11" s="196" t="s">
        <v>2313</v>
      </c>
      <c r="B11" s="365" t="s">
        <v>1086</v>
      </c>
      <c r="C11" s="86" t="s">
        <v>1081</v>
      </c>
      <c r="D11" s="574"/>
      <c r="E11" s="196"/>
      <c r="F11" s="196"/>
      <c r="G11" s="196"/>
      <c r="H11" s="196" t="s">
        <v>1094</v>
      </c>
    </row>
    <row r="12" spans="1:8" s="206" customFormat="1">
      <c r="A12" s="196" t="s">
        <v>1095</v>
      </c>
      <c r="B12" s="365" t="s">
        <v>1086</v>
      </c>
      <c r="C12" s="86" t="s">
        <v>1081</v>
      </c>
      <c r="D12" s="574"/>
      <c r="E12" s="196"/>
      <c r="F12" s="196"/>
      <c r="G12" s="196"/>
      <c r="H12" s="196" t="s">
        <v>1094</v>
      </c>
    </row>
    <row r="13" spans="1:8" s="206" customFormat="1">
      <c r="A13" s="355" t="s">
        <v>1096</v>
      </c>
      <c r="B13" s="365" t="s">
        <v>1086</v>
      </c>
      <c r="C13" s="86" t="s">
        <v>1081</v>
      </c>
      <c r="D13" s="574"/>
      <c r="E13" s="196" t="s">
        <v>105</v>
      </c>
      <c r="F13" s="196" t="s">
        <v>105</v>
      </c>
      <c r="G13" s="196"/>
      <c r="H13" s="196" t="s">
        <v>1094</v>
      </c>
    </row>
    <row r="14" spans="1:8" s="206" customFormat="1">
      <c r="A14" s="355" t="s">
        <v>1097</v>
      </c>
      <c r="B14" s="365" t="s">
        <v>1086</v>
      </c>
      <c r="C14" s="86" t="s">
        <v>1081</v>
      </c>
      <c r="D14" s="574"/>
      <c r="E14" s="196" t="s">
        <v>105</v>
      </c>
      <c r="F14" s="196" t="s">
        <v>105</v>
      </c>
      <c r="G14" s="196"/>
      <c r="H14" s="196" t="s">
        <v>1094</v>
      </c>
    </row>
    <row r="15" spans="1:8" s="206" customFormat="1">
      <c r="A15" s="355" t="s">
        <v>1098</v>
      </c>
      <c r="B15" s="365" t="s">
        <v>1086</v>
      </c>
      <c r="C15" s="86" t="s">
        <v>1081</v>
      </c>
      <c r="D15" s="574"/>
      <c r="E15" s="196" t="s">
        <v>105</v>
      </c>
      <c r="F15" s="196" t="s">
        <v>105</v>
      </c>
      <c r="G15" s="196"/>
      <c r="H15" s="196" t="s">
        <v>1094</v>
      </c>
    </row>
    <row r="16" spans="1:8" s="206" customFormat="1">
      <c r="A16" s="355" t="s">
        <v>1099</v>
      </c>
      <c r="B16" s="365" t="s">
        <v>1086</v>
      </c>
      <c r="C16" s="86" t="s">
        <v>1081</v>
      </c>
      <c r="D16" s="574"/>
      <c r="E16" s="196" t="s">
        <v>105</v>
      </c>
      <c r="F16" s="196" t="s">
        <v>105</v>
      </c>
      <c r="G16" s="196"/>
      <c r="H16" s="196" t="s">
        <v>1094</v>
      </c>
    </row>
    <row r="17" spans="1:8" s="206" customFormat="1">
      <c r="A17" s="355" t="s">
        <v>1100</v>
      </c>
      <c r="B17" s="365" t="s">
        <v>1086</v>
      </c>
      <c r="C17" s="86" t="s">
        <v>1081</v>
      </c>
      <c r="D17" s="574"/>
      <c r="E17" s="196" t="s">
        <v>105</v>
      </c>
      <c r="F17" s="196" t="s">
        <v>105</v>
      </c>
      <c r="G17" s="196"/>
      <c r="H17" s="196" t="s">
        <v>1094</v>
      </c>
    </row>
    <row r="18" spans="1:8" s="206" customFormat="1">
      <c r="A18" s="355" t="s">
        <v>1101</v>
      </c>
      <c r="B18" s="365" t="s">
        <v>1086</v>
      </c>
      <c r="C18" s="86" t="s">
        <v>1081</v>
      </c>
      <c r="D18" s="574"/>
      <c r="E18" s="196" t="s">
        <v>105</v>
      </c>
      <c r="F18" s="196" t="s">
        <v>105</v>
      </c>
      <c r="G18" s="196"/>
      <c r="H18" s="196" t="s">
        <v>1094</v>
      </c>
    </row>
    <row r="19" spans="1:8" s="206" customFormat="1">
      <c r="A19" s="355" t="s">
        <v>1102</v>
      </c>
      <c r="B19" s="365" t="s">
        <v>1086</v>
      </c>
      <c r="C19" s="86" t="s">
        <v>1081</v>
      </c>
      <c r="D19" s="574"/>
      <c r="E19" s="196" t="s">
        <v>105</v>
      </c>
      <c r="F19" s="196" t="s">
        <v>105</v>
      </c>
      <c r="G19" s="196"/>
      <c r="H19" s="196" t="s">
        <v>1094</v>
      </c>
    </row>
    <row r="20" spans="1:8" s="206" customFormat="1">
      <c r="A20" s="355" t="s">
        <v>1103</v>
      </c>
      <c r="B20" s="365" t="s">
        <v>1086</v>
      </c>
      <c r="C20" s="86" t="s">
        <v>1081</v>
      </c>
      <c r="D20" s="574"/>
      <c r="E20" s="196"/>
      <c r="F20" s="196"/>
      <c r="G20" s="196"/>
      <c r="H20" s="196" t="s">
        <v>1094</v>
      </c>
    </row>
    <row r="21" spans="1:8" s="206" customFormat="1">
      <c r="A21" s="355" t="s">
        <v>1104</v>
      </c>
      <c r="B21" s="365" t="s">
        <v>1086</v>
      </c>
      <c r="C21" s="86" t="s">
        <v>1081</v>
      </c>
      <c r="D21" s="574"/>
      <c r="E21" s="196" t="s">
        <v>105</v>
      </c>
      <c r="F21" s="196" t="s">
        <v>105</v>
      </c>
      <c r="G21" s="196"/>
      <c r="H21" s="196" t="s">
        <v>1094</v>
      </c>
    </row>
    <row r="22" spans="1:8" s="206" customFormat="1">
      <c r="A22" s="355" t="s">
        <v>1105</v>
      </c>
      <c r="B22" s="365" t="s">
        <v>1086</v>
      </c>
      <c r="C22" s="86" t="s">
        <v>1081</v>
      </c>
      <c r="D22" s="574"/>
      <c r="E22" s="196" t="s">
        <v>105</v>
      </c>
      <c r="F22" s="196" t="s">
        <v>105</v>
      </c>
      <c r="G22" s="196"/>
      <c r="H22" s="196" t="s">
        <v>1094</v>
      </c>
    </row>
    <row r="23" spans="1:8" s="206" customFormat="1">
      <c r="A23" s="355" t="s">
        <v>1106</v>
      </c>
      <c r="B23" s="365" t="s">
        <v>1086</v>
      </c>
      <c r="C23" s="86" t="s">
        <v>1081</v>
      </c>
      <c r="D23" s="574"/>
      <c r="E23" s="196" t="s">
        <v>105</v>
      </c>
      <c r="F23" s="196" t="s">
        <v>105</v>
      </c>
      <c r="G23" s="196"/>
      <c r="H23" s="196" t="s">
        <v>1094</v>
      </c>
    </row>
    <row r="24" spans="1:8" s="206" customFormat="1">
      <c r="A24" s="355" t="s">
        <v>1107</v>
      </c>
      <c r="B24" s="365" t="s">
        <v>1086</v>
      </c>
      <c r="C24" s="86" t="s">
        <v>1081</v>
      </c>
      <c r="D24" s="574"/>
      <c r="E24" s="196" t="s">
        <v>105</v>
      </c>
      <c r="F24" s="196" t="s">
        <v>105</v>
      </c>
      <c r="G24" s="196"/>
      <c r="H24" s="196" t="s">
        <v>1094</v>
      </c>
    </row>
    <row r="25" spans="1:8" s="206" customFormat="1">
      <c r="A25" s="355" t="s">
        <v>2308</v>
      </c>
      <c r="B25" s="365" t="s">
        <v>1086</v>
      </c>
      <c r="C25" s="86" t="s">
        <v>1081</v>
      </c>
      <c r="D25" s="574"/>
      <c r="E25" s="196" t="s">
        <v>105</v>
      </c>
      <c r="F25" s="196" t="s">
        <v>105</v>
      </c>
      <c r="G25" s="196"/>
      <c r="H25" s="196" t="s">
        <v>1094</v>
      </c>
    </row>
    <row r="26" spans="1:8" s="206" customFormat="1">
      <c r="A26" s="355" t="s">
        <v>1108</v>
      </c>
      <c r="B26" s="365" t="s">
        <v>1086</v>
      </c>
      <c r="C26" s="86" t="s">
        <v>1081</v>
      </c>
      <c r="D26" s="574"/>
      <c r="E26" s="196" t="s">
        <v>105</v>
      </c>
      <c r="F26" s="196" t="s">
        <v>105</v>
      </c>
      <c r="G26" s="196"/>
      <c r="H26" s="196" t="s">
        <v>1094</v>
      </c>
    </row>
    <row r="27" spans="1:8" s="206" customFormat="1">
      <c r="A27" s="355" t="s">
        <v>1109</v>
      </c>
      <c r="B27" s="365" t="s">
        <v>1086</v>
      </c>
      <c r="C27" s="86" t="s">
        <v>1081</v>
      </c>
      <c r="D27" s="574"/>
      <c r="E27" s="196" t="s">
        <v>105</v>
      </c>
      <c r="F27" s="196" t="s">
        <v>105</v>
      </c>
      <c r="G27" s="196"/>
      <c r="H27" s="196" t="s">
        <v>1094</v>
      </c>
    </row>
    <row r="28" spans="1:8" s="206" customFormat="1">
      <c r="A28" s="355" t="s">
        <v>1110</v>
      </c>
      <c r="B28" s="365" t="s">
        <v>1086</v>
      </c>
      <c r="C28" s="86" t="s">
        <v>1081</v>
      </c>
      <c r="D28" s="574"/>
      <c r="E28" s="196" t="s">
        <v>105</v>
      </c>
      <c r="F28" s="196" t="s">
        <v>105</v>
      </c>
      <c r="G28" s="196"/>
      <c r="H28" s="196" t="s">
        <v>1094</v>
      </c>
    </row>
    <row r="29" spans="1:8" s="206" customFormat="1">
      <c r="A29" s="355" t="s">
        <v>1111</v>
      </c>
      <c r="B29" s="365" t="s">
        <v>1086</v>
      </c>
      <c r="C29" s="86" t="s">
        <v>1081</v>
      </c>
      <c r="D29" s="574"/>
      <c r="E29" s="196" t="s">
        <v>105</v>
      </c>
      <c r="F29" s="196" t="s">
        <v>105</v>
      </c>
      <c r="G29" s="196"/>
      <c r="H29" s="196" t="s">
        <v>1094</v>
      </c>
    </row>
    <row r="30" spans="1:8" s="206" customFormat="1">
      <c r="A30" s="355" t="s">
        <v>1112</v>
      </c>
      <c r="B30" s="365" t="s">
        <v>1086</v>
      </c>
      <c r="C30" s="86" t="s">
        <v>1081</v>
      </c>
      <c r="D30" s="574"/>
      <c r="E30" s="196" t="s">
        <v>105</v>
      </c>
      <c r="F30" s="196" t="s">
        <v>105</v>
      </c>
      <c r="G30" s="196"/>
      <c r="H30" s="196" t="s">
        <v>1094</v>
      </c>
    </row>
    <row r="31" spans="1:8" s="206" customFormat="1">
      <c r="A31" s="355" t="s">
        <v>1113</v>
      </c>
      <c r="B31" s="365" t="s">
        <v>1086</v>
      </c>
      <c r="C31" s="86" t="s">
        <v>1081</v>
      </c>
      <c r="D31" s="574"/>
      <c r="E31" s="196" t="s">
        <v>105</v>
      </c>
      <c r="F31" s="196" t="s">
        <v>105</v>
      </c>
      <c r="G31" s="196"/>
      <c r="H31" s="196" t="s">
        <v>1094</v>
      </c>
    </row>
    <row r="32" spans="1:8" s="206" customFormat="1">
      <c r="A32" s="355" t="s">
        <v>1114</v>
      </c>
      <c r="B32" s="365" t="s">
        <v>1086</v>
      </c>
      <c r="C32" s="86" t="s">
        <v>1081</v>
      </c>
      <c r="D32" s="574"/>
      <c r="E32" s="196"/>
      <c r="F32" s="196"/>
      <c r="G32" s="196"/>
      <c r="H32" s="196" t="s">
        <v>1094</v>
      </c>
    </row>
    <row r="33" spans="1:8" s="206" customFormat="1">
      <c r="A33" s="355" t="s">
        <v>1115</v>
      </c>
      <c r="B33" s="365" t="s">
        <v>1086</v>
      </c>
      <c r="C33" s="86" t="s">
        <v>1081</v>
      </c>
      <c r="D33" s="574"/>
      <c r="E33" s="196" t="s">
        <v>105</v>
      </c>
      <c r="F33" s="196" t="s">
        <v>105</v>
      </c>
      <c r="G33" s="196"/>
      <c r="H33" s="196" t="s">
        <v>1094</v>
      </c>
    </row>
    <row r="34" spans="1:8" s="206" customFormat="1">
      <c r="A34" s="355" t="s">
        <v>1116</v>
      </c>
      <c r="B34" s="365" t="s">
        <v>1086</v>
      </c>
      <c r="C34" s="86" t="s">
        <v>1081</v>
      </c>
      <c r="D34" s="574"/>
      <c r="E34" s="196" t="s">
        <v>105</v>
      </c>
      <c r="F34" s="196" t="s">
        <v>105</v>
      </c>
      <c r="G34" s="196"/>
      <c r="H34" s="196" t="s">
        <v>1094</v>
      </c>
    </row>
    <row r="35" spans="1:8" s="206" customFormat="1">
      <c r="A35" s="355" t="s">
        <v>1117</v>
      </c>
      <c r="B35" s="365" t="s">
        <v>1086</v>
      </c>
      <c r="C35" s="86" t="s">
        <v>1081</v>
      </c>
      <c r="D35" s="574"/>
      <c r="E35" s="196" t="s">
        <v>105</v>
      </c>
      <c r="F35" s="196" t="s">
        <v>105</v>
      </c>
      <c r="G35" s="196"/>
      <c r="H35" s="196" t="s">
        <v>1094</v>
      </c>
    </row>
    <row r="36" spans="1:8" s="206" customFormat="1">
      <c r="A36" s="355" t="s">
        <v>1118</v>
      </c>
      <c r="B36" s="365" t="s">
        <v>1086</v>
      </c>
      <c r="C36" s="86" t="s">
        <v>1081</v>
      </c>
      <c r="D36" s="574"/>
      <c r="E36" s="196" t="s">
        <v>105</v>
      </c>
      <c r="F36" s="196" t="s">
        <v>105</v>
      </c>
      <c r="G36" s="196"/>
      <c r="H36" s="196" t="s">
        <v>1094</v>
      </c>
    </row>
    <row r="37" spans="1:8" s="206" customFormat="1">
      <c r="A37" s="355" t="s">
        <v>1119</v>
      </c>
      <c r="B37" s="365" t="s">
        <v>1086</v>
      </c>
      <c r="C37" s="86" t="s">
        <v>1081</v>
      </c>
      <c r="D37" s="574"/>
      <c r="E37" s="196" t="s">
        <v>105</v>
      </c>
      <c r="F37" s="196" t="s">
        <v>105</v>
      </c>
      <c r="G37" s="196"/>
      <c r="H37" s="196" t="s">
        <v>1094</v>
      </c>
    </row>
    <row r="38" spans="1:8" s="206" customFormat="1">
      <c r="A38" s="355" t="s">
        <v>1120</v>
      </c>
      <c r="B38" s="365" t="s">
        <v>1086</v>
      </c>
      <c r="C38" s="86" t="s">
        <v>1081</v>
      </c>
      <c r="D38" s="574"/>
      <c r="E38" s="196" t="s">
        <v>105</v>
      </c>
      <c r="F38" s="196" t="s">
        <v>105</v>
      </c>
      <c r="G38" s="196"/>
      <c r="H38" s="196" t="s">
        <v>1094</v>
      </c>
    </row>
    <row r="39" spans="1:8" s="206" customFormat="1">
      <c r="A39" s="355" t="s">
        <v>1121</v>
      </c>
      <c r="B39" s="365" t="s">
        <v>1086</v>
      </c>
      <c r="C39" s="86" t="s">
        <v>1081</v>
      </c>
      <c r="D39" s="574"/>
      <c r="E39" s="196" t="s">
        <v>105</v>
      </c>
      <c r="F39" s="196" t="s">
        <v>105</v>
      </c>
      <c r="G39" s="196"/>
      <c r="H39" s="196" t="s">
        <v>1094</v>
      </c>
    </row>
    <row r="40" spans="1:8" s="206" customFormat="1">
      <c r="A40" s="355" t="s">
        <v>1122</v>
      </c>
      <c r="B40" s="365" t="s">
        <v>1086</v>
      </c>
      <c r="C40" s="86" t="s">
        <v>1081</v>
      </c>
      <c r="D40" s="574"/>
      <c r="E40" s="196" t="s">
        <v>105</v>
      </c>
      <c r="F40" s="196" t="s">
        <v>105</v>
      </c>
      <c r="G40" s="196"/>
      <c r="H40" s="196" t="s">
        <v>1094</v>
      </c>
    </row>
    <row r="41" spans="1:8" s="206" customFormat="1">
      <c r="A41" s="355" t="s">
        <v>1123</v>
      </c>
      <c r="B41" s="365" t="s">
        <v>1086</v>
      </c>
      <c r="C41" s="86" t="s">
        <v>1081</v>
      </c>
      <c r="D41" s="574"/>
      <c r="E41" s="196" t="s">
        <v>105</v>
      </c>
      <c r="F41" s="196" t="s">
        <v>105</v>
      </c>
      <c r="G41" s="196"/>
      <c r="H41" s="196" t="s">
        <v>1094</v>
      </c>
    </row>
    <row r="42" spans="1:8" s="206" customFormat="1">
      <c r="A42" s="355" t="s">
        <v>1124</v>
      </c>
      <c r="B42" s="365" t="s">
        <v>1086</v>
      </c>
      <c r="C42" s="86" t="s">
        <v>1081</v>
      </c>
      <c r="D42" s="574"/>
      <c r="E42" s="196" t="s">
        <v>105</v>
      </c>
      <c r="F42" s="196" t="s">
        <v>105</v>
      </c>
      <c r="G42" s="196"/>
      <c r="H42" s="196" t="s">
        <v>1094</v>
      </c>
    </row>
    <row r="43" spans="1:8" s="206" customFormat="1">
      <c r="A43" s="355" t="s">
        <v>1125</v>
      </c>
      <c r="B43" s="365" t="s">
        <v>1086</v>
      </c>
      <c r="C43" s="86" t="s">
        <v>1081</v>
      </c>
      <c r="D43" s="574"/>
      <c r="E43" s="196" t="s">
        <v>105</v>
      </c>
      <c r="F43" s="196" t="s">
        <v>105</v>
      </c>
      <c r="G43" s="196"/>
      <c r="H43" s="196" t="s">
        <v>1094</v>
      </c>
    </row>
    <row r="44" spans="1:8" s="206" customFormat="1">
      <c r="A44" s="355" t="s">
        <v>1126</v>
      </c>
      <c r="B44" s="365" t="s">
        <v>1086</v>
      </c>
      <c r="C44" s="86" t="s">
        <v>1081</v>
      </c>
      <c r="D44" s="574"/>
      <c r="E44" s="196" t="s">
        <v>105</v>
      </c>
      <c r="F44" s="196" t="s">
        <v>105</v>
      </c>
      <c r="G44" s="196"/>
      <c r="H44" s="196" t="s">
        <v>1094</v>
      </c>
    </row>
    <row r="45" spans="1:8" s="206" customFormat="1">
      <c r="A45" s="355" t="s">
        <v>1127</v>
      </c>
      <c r="B45" s="365" t="s">
        <v>1086</v>
      </c>
      <c r="C45" s="86" t="s">
        <v>1081</v>
      </c>
      <c r="D45" s="574"/>
      <c r="E45" s="196" t="s">
        <v>105</v>
      </c>
      <c r="F45" s="196" t="s">
        <v>105</v>
      </c>
      <c r="G45" s="196"/>
      <c r="H45" s="196" t="s">
        <v>1094</v>
      </c>
    </row>
    <row r="46" spans="1:8" s="206" customFormat="1">
      <c r="A46" s="355" t="s">
        <v>1128</v>
      </c>
      <c r="B46" s="365" t="s">
        <v>1086</v>
      </c>
      <c r="C46" s="86" t="s">
        <v>1081</v>
      </c>
      <c r="D46" s="574"/>
      <c r="E46" s="196" t="s">
        <v>105</v>
      </c>
      <c r="F46" s="196" t="s">
        <v>105</v>
      </c>
      <c r="G46" s="196"/>
      <c r="H46" s="196" t="s">
        <v>1094</v>
      </c>
    </row>
    <row r="47" spans="1:8" s="206" customFormat="1">
      <c r="A47" s="355" t="s">
        <v>1129</v>
      </c>
      <c r="B47" s="365" t="s">
        <v>1086</v>
      </c>
      <c r="C47" s="86" t="s">
        <v>1081</v>
      </c>
      <c r="D47" s="574"/>
      <c r="E47" s="196" t="s">
        <v>105</v>
      </c>
      <c r="F47" s="196" t="s">
        <v>105</v>
      </c>
      <c r="G47" s="196"/>
      <c r="H47" s="196" t="s">
        <v>1094</v>
      </c>
    </row>
    <row r="48" spans="1:8" s="206" customFormat="1">
      <c r="A48" s="355" t="s">
        <v>1130</v>
      </c>
      <c r="B48" s="365" t="s">
        <v>1086</v>
      </c>
      <c r="C48" s="86" t="s">
        <v>1081</v>
      </c>
      <c r="D48" s="574"/>
      <c r="E48" s="196" t="s">
        <v>105</v>
      </c>
      <c r="F48" s="196" t="s">
        <v>105</v>
      </c>
      <c r="G48" s="196"/>
      <c r="H48" s="196" t="s">
        <v>1094</v>
      </c>
    </row>
    <row r="49" spans="1:8" s="206" customFormat="1">
      <c r="A49" s="355" t="s">
        <v>1131</v>
      </c>
      <c r="B49" s="365" t="s">
        <v>1086</v>
      </c>
      <c r="C49" s="86" t="s">
        <v>1081</v>
      </c>
      <c r="D49" s="574"/>
      <c r="E49" s="196" t="s">
        <v>105</v>
      </c>
      <c r="F49" s="196" t="s">
        <v>105</v>
      </c>
      <c r="G49" s="196"/>
      <c r="H49" s="196" t="s">
        <v>1094</v>
      </c>
    </row>
    <row r="50" spans="1:8" s="206" customFormat="1">
      <c r="A50" s="355" t="s">
        <v>1132</v>
      </c>
      <c r="B50" s="365" t="s">
        <v>1086</v>
      </c>
      <c r="C50" s="86" t="s">
        <v>1081</v>
      </c>
      <c r="D50" s="574"/>
      <c r="E50" s="196" t="s">
        <v>105</v>
      </c>
      <c r="F50" s="196" t="s">
        <v>105</v>
      </c>
      <c r="G50" s="196"/>
      <c r="H50" s="196" t="s">
        <v>1094</v>
      </c>
    </row>
    <row r="51" spans="1:8" s="206" customFormat="1">
      <c r="A51" s="355" t="s">
        <v>1133</v>
      </c>
      <c r="B51" s="365" t="s">
        <v>1086</v>
      </c>
      <c r="C51" s="86" t="s">
        <v>1081</v>
      </c>
      <c r="D51" s="574"/>
      <c r="E51" s="196" t="s">
        <v>105</v>
      </c>
      <c r="F51" s="196" t="s">
        <v>105</v>
      </c>
      <c r="G51" s="196"/>
      <c r="H51" s="196" t="s">
        <v>1094</v>
      </c>
    </row>
    <row r="52" spans="1:8" s="206" customFormat="1">
      <c r="A52" s="355" t="s">
        <v>1134</v>
      </c>
      <c r="B52" s="365" t="s">
        <v>1086</v>
      </c>
      <c r="C52" s="86" t="s">
        <v>1081</v>
      </c>
      <c r="D52" s="574"/>
      <c r="E52" s="196" t="s">
        <v>105</v>
      </c>
      <c r="F52" s="196" t="s">
        <v>105</v>
      </c>
      <c r="G52" s="196"/>
      <c r="H52" s="196" t="s">
        <v>1094</v>
      </c>
    </row>
    <row r="53" spans="1:8" s="206" customFormat="1">
      <c r="A53" s="355" t="s">
        <v>1135</v>
      </c>
      <c r="B53" s="365" t="s">
        <v>1086</v>
      </c>
      <c r="C53" s="86" t="s">
        <v>1081</v>
      </c>
      <c r="D53" s="574"/>
      <c r="E53" s="196" t="s">
        <v>105</v>
      </c>
      <c r="F53" s="196" t="s">
        <v>105</v>
      </c>
      <c r="G53" s="196"/>
      <c r="H53" s="196" t="s">
        <v>1094</v>
      </c>
    </row>
    <row r="54" spans="1:8" s="206" customFormat="1">
      <c r="A54" s="355" t="s">
        <v>1136</v>
      </c>
      <c r="B54" s="365" t="s">
        <v>1086</v>
      </c>
      <c r="C54" s="86" t="s">
        <v>1081</v>
      </c>
      <c r="D54" s="574"/>
      <c r="E54" s="196" t="s">
        <v>105</v>
      </c>
      <c r="F54" s="196" t="s">
        <v>105</v>
      </c>
      <c r="G54" s="196"/>
      <c r="H54" s="196" t="s">
        <v>1094</v>
      </c>
    </row>
    <row r="55" spans="1:8" s="206" customFormat="1">
      <c r="A55" s="355" t="s">
        <v>1137</v>
      </c>
      <c r="B55" s="365" t="s">
        <v>1086</v>
      </c>
      <c r="C55" s="86" t="s">
        <v>1081</v>
      </c>
      <c r="D55" s="574"/>
      <c r="E55" s="196" t="s">
        <v>105</v>
      </c>
      <c r="F55" s="196" t="s">
        <v>105</v>
      </c>
      <c r="G55" s="196"/>
      <c r="H55" s="196" t="s">
        <v>1094</v>
      </c>
    </row>
    <row r="56" spans="1:8" s="206" customFormat="1">
      <c r="A56" s="355" t="s">
        <v>1138</v>
      </c>
      <c r="B56" s="365" t="s">
        <v>1086</v>
      </c>
      <c r="C56" s="86" t="s">
        <v>1081</v>
      </c>
      <c r="D56" s="574"/>
      <c r="E56" s="196" t="s">
        <v>105</v>
      </c>
      <c r="F56" s="196" t="s">
        <v>105</v>
      </c>
      <c r="G56" s="196"/>
      <c r="H56" s="196" t="s">
        <v>1094</v>
      </c>
    </row>
    <row r="57" spans="1:8" s="206" customFormat="1">
      <c r="A57" s="355" t="s">
        <v>1139</v>
      </c>
      <c r="B57" s="365" t="s">
        <v>1086</v>
      </c>
      <c r="C57" s="86" t="s">
        <v>1081</v>
      </c>
      <c r="D57" s="574"/>
      <c r="E57" s="196" t="s">
        <v>105</v>
      </c>
      <c r="F57" s="196" t="s">
        <v>105</v>
      </c>
      <c r="G57" s="196"/>
      <c r="H57" s="196" t="s">
        <v>1094</v>
      </c>
    </row>
    <row r="58" spans="1:8" s="206" customFormat="1">
      <c r="A58" s="355" t="s">
        <v>1140</v>
      </c>
      <c r="B58" s="365" t="s">
        <v>1086</v>
      </c>
      <c r="C58" s="86" t="s">
        <v>1081</v>
      </c>
      <c r="D58" s="574"/>
      <c r="E58" s="196" t="s">
        <v>105</v>
      </c>
      <c r="F58" s="196" t="s">
        <v>105</v>
      </c>
      <c r="G58" s="196"/>
      <c r="H58" s="196" t="s">
        <v>1094</v>
      </c>
    </row>
    <row r="59" spans="1:8" s="206" customFormat="1">
      <c r="A59" s="355" t="s">
        <v>1141</v>
      </c>
      <c r="B59" s="365" t="s">
        <v>1086</v>
      </c>
      <c r="C59" s="86" t="s">
        <v>1081</v>
      </c>
      <c r="D59" s="574"/>
      <c r="E59" s="196" t="s">
        <v>105</v>
      </c>
      <c r="F59" s="196" t="s">
        <v>105</v>
      </c>
      <c r="G59" s="196"/>
      <c r="H59" s="196" t="s">
        <v>1094</v>
      </c>
    </row>
    <row r="60" spans="1:8" s="206" customFormat="1">
      <c r="A60" s="355" t="s">
        <v>1142</v>
      </c>
      <c r="B60" s="365" t="s">
        <v>1086</v>
      </c>
      <c r="C60" s="86" t="s">
        <v>1081</v>
      </c>
      <c r="D60" s="574"/>
      <c r="E60" s="196" t="s">
        <v>105</v>
      </c>
      <c r="F60" s="196" t="s">
        <v>105</v>
      </c>
      <c r="G60" s="196"/>
      <c r="H60" s="196" t="s">
        <v>1094</v>
      </c>
    </row>
    <row r="61" spans="1:8" s="206" customFormat="1">
      <c r="A61" s="355" t="s">
        <v>1143</v>
      </c>
      <c r="B61" s="365" t="s">
        <v>1086</v>
      </c>
      <c r="C61" s="86" t="s">
        <v>1081</v>
      </c>
      <c r="D61" s="574"/>
      <c r="E61" s="196" t="s">
        <v>105</v>
      </c>
      <c r="F61" s="196" t="s">
        <v>105</v>
      </c>
      <c r="G61" s="196"/>
      <c r="H61" s="196" t="s">
        <v>1094</v>
      </c>
    </row>
    <row r="62" spans="1:8" s="206" customFormat="1">
      <c r="A62" s="355" t="s">
        <v>1144</v>
      </c>
      <c r="B62" s="365" t="s">
        <v>1086</v>
      </c>
      <c r="C62" s="86" t="s">
        <v>1081</v>
      </c>
      <c r="D62" s="574"/>
      <c r="E62" s="196" t="s">
        <v>105</v>
      </c>
      <c r="F62" s="196" t="s">
        <v>105</v>
      </c>
      <c r="G62" s="196"/>
      <c r="H62" s="196" t="s">
        <v>1094</v>
      </c>
    </row>
    <row r="63" spans="1:8" s="206" customFormat="1">
      <c r="A63" s="355" t="s">
        <v>1145</v>
      </c>
      <c r="B63" s="365" t="s">
        <v>1086</v>
      </c>
      <c r="C63" s="86" t="s">
        <v>1081</v>
      </c>
      <c r="D63" s="574"/>
      <c r="E63" s="196" t="s">
        <v>105</v>
      </c>
      <c r="F63" s="196" t="s">
        <v>105</v>
      </c>
      <c r="G63" s="196"/>
      <c r="H63" s="196" t="s">
        <v>1094</v>
      </c>
    </row>
    <row r="64" spans="1:8" s="206" customFormat="1">
      <c r="A64" s="355" t="s">
        <v>1146</v>
      </c>
      <c r="B64" s="365" t="s">
        <v>1086</v>
      </c>
      <c r="C64" s="86" t="s">
        <v>1081</v>
      </c>
      <c r="D64" s="574"/>
      <c r="E64" s="196" t="s">
        <v>105</v>
      </c>
      <c r="F64" s="196" t="s">
        <v>105</v>
      </c>
      <c r="G64" s="196"/>
      <c r="H64" s="196" t="s">
        <v>1094</v>
      </c>
    </row>
    <row r="65" spans="1:8" s="206" customFormat="1">
      <c r="A65" s="355" t="s">
        <v>1147</v>
      </c>
      <c r="B65" s="365" t="s">
        <v>1086</v>
      </c>
      <c r="C65" s="86" t="s">
        <v>1081</v>
      </c>
      <c r="D65" s="574"/>
      <c r="E65" s="196" t="s">
        <v>105</v>
      </c>
      <c r="F65" s="196" t="s">
        <v>105</v>
      </c>
      <c r="G65" s="196"/>
      <c r="H65" s="196" t="s">
        <v>1094</v>
      </c>
    </row>
    <row r="66" spans="1:8" s="206" customFormat="1">
      <c r="A66" s="355" t="s">
        <v>1148</v>
      </c>
      <c r="B66" s="365" t="s">
        <v>1086</v>
      </c>
      <c r="C66" s="86" t="s">
        <v>1081</v>
      </c>
      <c r="D66" s="574"/>
      <c r="E66" s="196" t="s">
        <v>105</v>
      </c>
      <c r="F66" s="196" t="s">
        <v>105</v>
      </c>
      <c r="G66" s="196"/>
      <c r="H66" s="196" t="s">
        <v>1094</v>
      </c>
    </row>
    <row r="67" spans="1:8" s="206" customFormat="1">
      <c r="A67" s="355" t="s">
        <v>1149</v>
      </c>
      <c r="B67" s="365" t="s">
        <v>1086</v>
      </c>
      <c r="C67" s="86" t="s">
        <v>1081</v>
      </c>
      <c r="D67" s="574"/>
      <c r="E67" s="196" t="s">
        <v>105</v>
      </c>
      <c r="F67" s="196" t="s">
        <v>105</v>
      </c>
      <c r="G67" s="196"/>
      <c r="H67" s="196" t="s">
        <v>1094</v>
      </c>
    </row>
    <row r="68" spans="1:8" s="206" customFormat="1">
      <c r="A68" s="355" t="s">
        <v>1150</v>
      </c>
      <c r="B68" s="365" t="s">
        <v>1086</v>
      </c>
      <c r="C68" s="86" t="s">
        <v>1081</v>
      </c>
      <c r="D68" s="574"/>
      <c r="E68" s="196" t="s">
        <v>105</v>
      </c>
      <c r="F68" s="196" t="s">
        <v>105</v>
      </c>
      <c r="G68" s="196"/>
      <c r="H68" s="196" t="s">
        <v>1094</v>
      </c>
    </row>
    <row r="69" spans="1:8" s="206" customFormat="1">
      <c r="A69" s="355" t="s">
        <v>1151</v>
      </c>
      <c r="B69" s="365" t="s">
        <v>1086</v>
      </c>
      <c r="C69" s="86" t="s">
        <v>1081</v>
      </c>
      <c r="D69" s="574"/>
      <c r="E69" s="196" t="s">
        <v>105</v>
      </c>
      <c r="F69" s="196" t="s">
        <v>105</v>
      </c>
      <c r="G69" s="196"/>
      <c r="H69" s="196" t="s">
        <v>1094</v>
      </c>
    </row>
    <row r="70" spans="1:8" s="206" customFormat="1">
      <c r="A70" s="355" t="s">
        <v>1152</v>
      </c>
      <c r="B70" s="365" t="s">
        <v>1086</v>
      </c>
      <c r="C70" s="86" t="s">
        <v>1081</v>
      </c>
      <c r="D70" s="574"/>
      <c r="E70" s="196" t="s">
        <v>105</v>
      </c>
      <c r="F70" s="196" t="s">
        <v>105</v>
      </c>
      <c r="G70" s="196"/>
      <c r="H70" s="196" t="s">
        <v>1094</v>
      </c>
    </row>
    <row r="71" spans="1:8" s="206" customFormat="1">
      <c r="A71" s="355" t="s">
        <v>1153</v>
      </c>
      <c r="B71" s="365" t="s">
        <v>1086</v>
      </c>
      <c r="C71" s="86" t="s">
        <v>1081</v>
      </c>
      <c r="D71" s="574"/>
      <c r="E71" s="196" t="s">
        <v>105</v>
      </c>
      <c r="F71" s="196" t="s">
        <v>105</v>
      </c>
      <c r="G71" s="196"/>
      <c r="H71" s="196" t="s">
        <v>1094</v>
      </c>
    </row>
    <row r="72" spans="1:8" s="206" customFormat="1">
      <c r="A72" s="355" t="s">
        <v>1154</v>
      </c>
      <c r="B72" s="365" t="s">
        <v>1086</v>
      </c>
      <c r="C72" s="86" t="s">
        <v>1081</v>
      </c>
      <c r="D72" s="574"/>
      <c r="E72" s="196" t="s">
        <v>105</v>
      </c>
      <c r="F72" s="196" t="s">
        <v>105</v>
      </c>
      <c r="G72" s="196"/>
      <c r="H72" s="196" t="s">
        <v>1094</v>
      </c>
    </row>
    <row r="73" spans="1:8" s="206" customFormat="1">
      <c r="A73" s="355" t="s">
        <v>1155</v>
      </c>
      <c r="B73" s="365" t="s">
        <v>1086</v>
      </c>
      <c r="C73" s="86" t="s">
        <v>1081</v>
      </c>
      <c r="D73" s="574"/>
      <c r="E73" s="196" t="s">
        <v>105</v>
      </c>
      <c r="F73" s="196" t="s">
        <v>105</v>
      </c>
      <c r="G73" s="196"/>
      <c r="H73" s="196" t="s">
        <v>1094</v>
      </c>
    </row>
    <row r="74" spans="1:8" s="206" customFormat="1">
      <c r="A74" s="355" t="s">
        <v>1156</v>
      </c>
      <c r="B74" s="365" t="s">
        <v>1086</v>
      </c>
      <c r="C74" s="86" t="s">
        <v>1081</v>
      </c>
      <c r="D74" s="574"/>
      <c r="E74" s="196" t="s">
        <v>105</v>
      </c>
      <c r="F74" s="196" t="s">
        <v>105</v>
      </c>
      <c r="G74" s="196"/>
      <c r="H74" s="196" t="s">
        <v>1094</v>
      </c>
    </row>
    <row r="75" spans="1:8" s="206" customFormat="1">
      <c r="A75" s="355" t="s">
        <v>1157</v>
      </c>
      <c r="B75" s="365" t="s">
        <v>1086</v>
      </c>
      <c r="C75" s="86" t="s">
        <v>1081</v>
      </c>
      <c r="D75" s="574"/>
      <c r="E75" s="196" t="s">
        <v>105</v>
      </c>
      <c r="F75" s="196" t="s">
        <v>105</v>
      </c>
      <c r="G75" s="196"/>
      <c r="H75" s="196" t="s">
        <v>1094</v>
      </c>
    </row>
    <row r="76" spans="1:8" s="206" customFormat="1">
      <c r="A76" s="355" t="s">
        <v>1158</v>
      </c>
      <c r="B76" s="365" t="s">
        <v>1086</v>
      </c>
      <c r="C76" s="86" t="s">
        <v>1081</v>
      </c>
      <c r="D76" s="574"/>
      <c r="E76" s="196" t="s">
        <v>105</v>
      </c>
      <c r="F76" s="196" t="s">
        <v>105</v>
      </c>
      <c r="G76" s="196"/>
      <c r="H76" s="196" t="s">
        <v>1094</v>
      </c>
    </row>
    <row r="77" spans="1:8" s="206" customFormat="1">
      <c r="A77" s="355" t="s">
        <v>1159</v>
      </c>
      <c r="B77" s="365" t="s">
        <v>1086</v>
      </c>
      <c r="C77" s="86" t="s">
        <v>1081</v>
      </c>
      <c r="D77" s="574"/>
      <c r="E77" s="196" t="s">
        <v>105</v>
      </c>
      <c r="F77" s="196" t="s">
        <v>105</v>
      </c>
      <c r="G77" s="196"/>
      <c r="H77" s="196" t="s">
        <v>1094</v>
      </c>
    </row>
    <row r="78" spans="1:8" s="206" customFormat="1">
      <c r="A78" s="355" t="s">
        <v>1160</v>
      </c>
      <c r="B78" s="365" t="s">
        <v>1086</v>
      </c>
      <c r="C78" s="86" t="s">
        <v>1081</v>
      </c>
      <c r="D78" s="574"/>
      <c r="E78" s="196" t="s">
        <v>105</v>
      </c>
      <c r="F78" s="196" t="s">
        <v>105</v>
      </c>
      <c r="G78" s="196"/>
      <c r="H78" s="196" t="s">
        <v>1094</v>
      </c>
    </row>
    <row r="79" spans="1:8" s="206" customFormat="1">
      <c r="A79" s="355" t="s">
        <v>1161</v>
      </c>
      <c r="B79" s="365" t="s">
        <v>1086</v>
      </c>
      <c r="C79" s="86" t="s">
        <v>1081</v>
      </c>
      <c r="D79" s="574"/>
      <c r="E79" s="196" t="s">
        <v>105</v>
      </c>
      <c r="F79" s="196" t="s">
        <v>105</v>
      </c>
      <c r="G79" s="196"/>
      <c r="H79" s="196" t="s">
        <v>1094</v>
      </c>
    </row>
    <row r="80" spans="1:8" s="206" customFormat="1">
      <c r="A80" s="355" t="s">
        <v>1162</v>
      </c>
      <c r="B80" s="365" t="s">
        <v>1086</v>
      </c>
      <c r="C80" s="86" t="s">
        <v>1081</v>
      </c>
      <c r="D80" s="574"/>
      <c r="E80" s="196" t="s">
        <v>105</v>
      </c>
      <c r="F80" s="196" t="s">
        <v>105</v>
      </c>
      <c r="G80" s="196"/>
      <c r="H80" s="196" t="s">
        <v>1094</v>
      </c>
    </row>
    <row r="81" spans="1:8" s="206" customFormat="1">
      <c r="A81" s="355" t="s">
        <v>1163</v>
      </c>
      <c r="B81" s="365" t="s">
        <v>1086</v>
      </c>
      <c r="C81" s="86" t="s">
        <v>1081</v>
      </c>
      <c r="D81" s="574"/>
      <c r="E81" s="196" t="s">
        <v>105</v>
      </c>
      <c r="F81" s="196" t="s">
        <v>105</v>
      </c>
      <c r="G81" s="196"/>
      <c r="H81" s="196" t="s">
        <v>1094</v>
      </c>
    </row>
    <row r="82" spans="1:8" s="206" customFormat="1">
      <c r="A82" s="355" t="s">
        <v>1164</v>
      </c>
      <c r="B82" s="365" t="s">
        <v>1086</v>
      </c>
      <c r="C82" s="86" t="s">
        <v>1081</v>
      </c>
      <c r="D82" s="574"/>
      <c r="E82" s="196" t="s">
        <v>105</v>
      </c>
      <c r="F82" s="196" t="s">
        <v>105</v>
      </c>
      <c r="G82" s="196"/>
      <c r="H82" s="196" t="s">
        <v>1094</v>
      </c>
    </row>
    <row r="83" spans="1:8" s="206" customFormat="1">
      <c r="A83" s="355" t="s">
        <v>1165</v>
      </c>
      <c r="B83" s="365" t="s">
        <v>1086</v>
      </c>
      <c r="C83" s="86" t="s">
        <v>1081</v>
      </c>
      <c r="D83" s="574"/>
      <c r="E83" s="196" t="s">
        <v>105</v>
      </c>
      <c r="F83" s="196" t="s">
        <v>105</v>
      </c>
      <c r="G83" s="196"/>
      <c r="H83" s="196" t="s">
        <v>1094</v>
      </c>
    </row>
    <row r="84" spans="1:8" s="206" customFormat="1">
      <c r="A84" s="355" t="s">
        <v>1166</v>
      </c>
      <c r="B84" s="365" t="s">
        <v>1086</v>
      </c>
      <c r="C84" s="86" t="s">
        <v>1081</v>
      </c>
      <c r="D84" s="574"/>
      <c r="E84" s="196" t="s">
        <v>105</v>
      </c>
      <c r="F84" s="196" t="s">
        <v>105</v>
      </c>
      <c r="G84" s="196"/>
      <c r="H84" s="196" t="s">
        <v>1094</v>
      </c>
    </row>
    <row r="85" spans="1:8" s="206" customFormat="1">
      <c r="A85" s="355" t="s">
        <v>1167</v>
      </c>
      <c r="B85" s="365" t="s">
        <v>1086</v>
      </c>
      <c r="C85" s="86" t="s">
        <v>1081</v>
      </c>
      <c r="D85" s="574"/>
      <c r="E85" s="196" t="s">
        <v>105</v>
      </c>
      <c r="F85" s="196" t="s">
        <v>105</v>
      </c>
      <c r="G85" s="196"/>
      <c r="H85" s="196" t="s">
        <v>1094</v>
      </c>
    </row>
    <row r="86" spans="1:8" s="206" customFormat="1">
      <c r="A86" s="355" t="s">
        <v>1168</v>
      </c>
      <c r="B86" s="365" t="s">
        <v>1086</v>
      </c>
      <c r="C86" s="86" t="s">
        <v>1081</v>
      </c>
      <c r="D86" s="574"/>
      <c r="E86" s="196" t="s">
        <v>105</v>
      </c>
      <c r="F86" s="196" t="s">
        <v>105</v>
      </c>
      <c r="G86" s="196"/>
      <c r="H86" s="196" t="s">
        <v>1094</v>
      </c>
    </row>
    <row r="87" spans="1:8" s="206" customFormat="1">
      <c r="A87" s="355" t="s">
        <v>1169</v>
      </c>
      <c r="B87" s="365" t="s">
        <v>1086</v>
      </c>
      <c r="C87" s="86" t="s">
        <v>1081</v>
      </c>
      <c r="D87" s="574"/>
      <c r="E87" s="196" t="s">
        <v>105</v>
      </c>
      <c r="F87" s="196" t="s">
        <v>105</v>
      </c>
      <c r="G87" s="196"/>
      <c r="H87" s="196" t="s">
        <v>1094</v>
      </c>
    </row>
    <row r="88" spans="1:8" s="206" customFormat="1">
      <c r="A88" s="355" t="s">
        <v>1170</v>
      </c>
      <c r="B88" s="365" t="s">
        <v>1086</v>
      </c>
      <c r="C88" s="86" t="s">
        <v>1081</v>
      </c>
      <c r="D88" s="574"/>
      <c r="E88" s="196" t="s">
        <v>105</v>
      </c>
      <c r="F88" s="196" t="s">
        <v>105</v>
      </c>
      <c r="G88" s="196"/>
      <c r="H88" s="196" t="s">
        <v>1094</v>
      </c>
    </row>
    <row r="89" spans="1:8" s="206" customFormat="1">
      <c r="A89" s="355" t="s">
        <v>1171</v>
      </c>
      <c r="B89" s="365" t="s">
        <v>1086</v>
      </c>
      <c r="C89" s="86" t="s">
        <v>1081</v>
      </c>
      <c r="D89" s="574"/>
      <c r="E89" s="196" t="s">
        <v>105</v>
      </c>
      <c r="F89" s="196" t="s">
        <v>105</v>
      </c>
      <c r="G89" s="196"/>
      <c r="H89" s="196" t="s">
        <v>1094</v>
      </c>
    </row>
    <row r="90" spans="1:8" s="206" customFormat="1">
      <c r="A90" s="355" t="s">
        <v>1172</v>
      </c>
      <c r="B90" s="365" t="s">
        <v>1086</v>
      </c>
      <c r="C90" s="86" t="s">
        <v>1081</v>
      </c>
      <c r="D90" s="574"/>
      <c r="E90" s="196" t="s">
        <v>105</v>
      </c>
      <c r="F90" s="196" t="s">
        <v>105</v>
      </c>
      <c r="G90" s="196"/>
      <c r="H90" s="196" t="s">
        <v>1094</v>
      </c>
    </row>
    <row r="91" spans="1:8" s="206" customFormat="1">
      <c r="A91" s="355" t="s">
        <v>1173</v>
      </c>
      <c r="B91" s="365" t="s">
        <v>1086</v>
      </c>
      <c r="C91" s="86" t="s">
        <v>1081</v>
      </c>
      <c r="D91" s="574"/>
      <c r="E91" s="196" t="s">
        <v>105</v>
      </c>
      <c r="F91" s="196" t="s">
        <v>105</v>
      </c>
      <c r="G91" s="196"/>
      <c r="H91" s="196" t="s">
        <v>1094</v>
      </c>
    </row>
    <row r="92" spans="1:8" s="206" customFormat="1">
      <c r="A92" s="355" t="s">
        <v>1174</v>
      </c>
      <c r="B92" s="365" t="s">
        <v>1086</v>
      </c>
      <c r="C92" s="86" t="s">
        <v>1081</v>
      </c>
      <c r="D92" s="574"/>
      <c r="E92" s="196" t="s">
        <v>105</v>
      </c>
      <c r="F92" s="196" t="s">
        <v>105</v>
      </c>
      <c r="G92" s="196"/>
      <c r="H92" s="196" t="s">
        <v>1094</v>
      </c>
    </row>
    <row r="93" spans="1:8" s="206" customFormat="1">
      <c r="A93" s="355" t="s">
        <v>2307</v>
      </c>
      <c r="B93" s="365" t="s">
        <v>1086</v>
      </c>
      <c r="C93" s="86" t="s">
        <v>1081</v>
      </c>
      <c r="D93" s="574"/>
      <c r="E93" s="196"/>
      <c r="F93" s="196"/>
      <c r="G93" s="196"/>
      <c r="H93" s="196" t="s">
        <v>1094</v>
      </c>
    </row>
    <row r="94" spans="1:8" s="206" customFormat="1">
      <c r="A94" s="355" t="s">
        <v>1175</v>
      </c>
      <c r="B94" s="365" t="s">
        <v>1086</v>
      </c>
      <c r="C94" s="86" t="s">
        <v>1081</v>
      </c>
      <c r="D94" s="574"/>
      <c r="E94" s="196" t="s">
        <v>105</v>
      </c>
      <c r="F94" s="196" t="s">
        <v>105</v>
      </c>
      <c r="G94" s="196"/>
      <c r="H94" s="196" t="s">
        <v>1094</v>
      </c>
    </row>
    <row r="95" spans="1:8" s="206" customFormat="1">
      <c r="A95" s="355" t="s">
        <v>1176</v>
      </c>
      <c r="B95" s="365" t="s">
        <v>1086</v>
      </c>
      <c r="C95" s="86" t="s">
        <v>1081</v>
      </c>
      <c r="D95" s="574"/>
      <c r="E95" s="196" t="s">
        <v>105</v>
      </c>
      <c r="F95" s="196" t="s">
        <v>105</v>
      </c>
      <c r="G95" s="196"/>
      <c r="H95" s="196" t="s">
        <v>1094</v>
      </c>
    </row>
    <row r="96" spans="1:8" s="206" customFormat="1">
      <c r="A96" s="355" t="s">
        <v>1177</v>
      </c>
      <c r="B96" s="365" t="s">
        <v>1086</v>
      </c>
      <c r="C96" s="86" t="s">
        <v>1081</v>
      </c>
      <c r="D96" s="574"/>
      <c r="E96" s="196" t="s">
        <v>105</v>
      </c>
      <c r="F96" s="196" t="s">
        <v>105</v>
      </c>
      <c r="G96" s="196"/>
      <c r="H96" s="196" t="s">
        <v>1094</v>
      </c>
    </row>
    <row r="97" spans="1:8" s="206" customFormat="1">
      <c r="A97" s="355" t="s">
        <v>1178</v>
      </c>
      <c r="B97" s="365" t="s">
        <v>1086</v>
      </c>
      <c r="C97" s="86" t="s">
        <v>1081</v>
      </c>
      <c r="D97" s="574"/>
      <c r="E97" s="196" t="s">
        <v>105</v>
      </c>
      <c r="F97" s="196" t="s">
        <v>105</v>
      </c>
      <c r="G97" s="196"/>
      <c r="H97" s="196" t="s">
        <v>1094</v>
      </c>
    </row>
    <row r="98" spans="1:8" s="206" customFormat="1">
      <c r="A98" s="355" t="s">
        <v>1179</v>
      </c>
      <c r="B98" s="365" t="s">
        <v>1086</v>
      </c>
      <c r="C98" s="86" t="s">
        <v>1081</v>
      </c>
      <c r="D98" s="574"/>
      <c r="E98" s="196" t="s">
        <v>105</v>
      </c>
      <c r="F98" s="196" t="s">
        <v>105</v>
      </c>
      <c r="G98" s="196"/>
      <c r="H98" s="196" t="s">
        <v>1094</v>
      </c>
    </row>
    <row r="99" spans="1:8" s="206" customFormat="1">
      <c r="A99" s="355" t="s">
        <v>1180</v>
      </c>
      <c r="B99" s="365" t="s">
        <v>1086</v>
      </c>
      <c r="C99" s="86" t="s">
        <v>1081</v>
      </c>
      <c r="D99" s="574"/>
      <c r="E99" s="196" t="s">
        <v>105</v>
      </c>
      <c r="F99" s="196" t="s">
        <v>105</v>
      </c>
      <c r="G99" s="196"/>
      <c r="H99" s="196" t="s">
        <v>1094</v>
      </c>
    </row>
    <row r="100" spans="1:8" s="206" customFormat="1">
      <c r="A100" s="355" t="s">
        <v>1181</v>
      </c>
      <c r="B100" s="365" t="s">
        <v>1086</v>
      </c>
      <c r="C100" s="86" t="s">
        <v>1081</v>
      </c>
      <c r="D100" s="574"/>
      <c r="E100" s="196" t="s">
        <v>105</v>
      </c>
      <c r="F100" s="196" t="s">
        <v>105</v>
      </c>
      <c r="G100" s="196"/>
      <c r="H100" s="196" t="s">
        <v>1094</v>
      </c>
    </row>
    <row r="101" spans="1:8" s="206" customFormat="1">
      <c r="A101" s="355" t="s">
        <v>1182</v>
      </c>
      <c r="B101" s="365" t="s">
        <v>1086</v>
      </c>
      <c r="C101" s="86" t="s">
        <v>1081</v>
      </c>
      <c r="D101" s="574"/>
      <c r="E101" s="196" t="s">
        <v>105</v>
      </c>
      <c r="F101" s="196" t="s">
        <v>105</v>
      </c>
      <c r="G101" s="196"/>
      <c r="H101" s="196" t="s">
        <v>1094</v>
      </c>
    </row>
    <row r="102" spans="1:8" s="206" customFormat="1">
      <c r="A102" s="355" t="s">
        <v>1183</v>
      </c>
      <c r="B102" s="365" t="s">
        <v>1086</v>
      </c>
      <c r="C102" s="86" t="s">
        <v>1081</v>
      </c>
      <c r="D102" s="574"/>
      <c r="E102" s="196" t="s">
        <v>105</v>
      </c>
      <c r="F102" s="196" t="s">
        <v>105</v>
      </c>
      <c r="G102" s="196"/>
      <c r="H102" s="196" t="s">
        <v>1094</v>
      </c>
    </row>
    <row r="103" spans="1:8" s="206" customFormat="1">
      <c r="A103" s="355" t="s">
        <v>1184</v>
      </c>
      <c r="B103" s="365" t="s">
        <v>1086</v>
      </c>
      <c r="C103" s="86" t="s">
        <v>1081</v>
      </c>
      <c r="D103" s="574"/>
      <c r="E103" s="196" t="s">
        <v>105</v>
      </c>
      <c r="F103" s="196" t="s">
        <v>105</v>
      </c>
      <c r="G103" s="196"/>
      <c r="H103" s="196" t="s">
        <v>1094</v>
      </c>
    </row>
    <row r="104" spans="1:8" s="206" customFormat="1">
      <c r="A104" s="355" t="s">
        <v>1185</v>
      </c>
      <c r="B104" s="730" t="s">
        <v>1086</v>
      </c>
      <c r="C104" s="367" t="s">
        <v>1081</v>
      </c>
      <c r="D104" s="731"/>
      <c r="E104" s="355" t="s">
        <v>105</v>
      </c>
      <c r="F104" s="355" t="s">
        <v>105</v>
      </c>
      <c r="G104" s="355"/>
      <c r="H104" s="355" t="s">
        <v>1094</v>
      </c>
    </row>
    <row r="105" spans="1:8" s="206" customFormat="1">
      <c r="A105" s="355" t="s">
        <v>1186</v>
      </c>
      <c r="B105" s="730" t="s">
        <v>1086</v>
      </c>
      <c r="C105" s="367" t="s">
        <v>1081</v>
      </c>
      <c r="D105" s="731"/>
      <c r="E105" s="355" t="s">
        <v>105</v>
      </c>
      <c r="F105" s="355" t="s">
        <v>105</v>
      </c>
      <c r="G105" s="355"/>
      <c r="H105" s="355" t="s">
        <v>1094</v>
      </c>
    </row>
    <row r="106" spans="1:8" s="206" customFormat="1">
      <c r="A106" s="355" t="s">
        <v>1187</v>
      </c>
      <c r="B106" s="365" t="s">
        <v>1086</v>
      </c>
      <c r="C106" s="86" t="s">
        <v>1081</v>
      </c>
      <c r="D106" s="574"/>
      <c r="E106" s="196" t="s">
        <v>105</v>
      </c>
      <c r="F106" s="196" t="s">
        <v>105</v>
      </c>
      <c r="G106" s="196"/>
      <c r="H106" s="196" t="s">
        <v>1094</v>
      </c>
    </row>
    <row r="107" spans="1:8" s="206" customFormat="1">
      <c r="A107" s="355" t="s">
        <v>1188</v>
      </c>
      <c r="B107" s="365" t="s">
        <v>1086</v>
      </c>
      <c r="C107" s="86" t="s">
        <v>1081</v>
      </c>
      <c r="D107" s="574"/>
      <c r="E107" s="196" t="s">
        <v>105</v>
      </c>
      <c r="F107" s="196" t="s">
        <v>105</v>
      </c>
      <c r="G107" s="196"/>
      <c r="H107" s="196" t="s">
        <v>1094</v>
      </c>
    </row>
    <row r="108" spans="1:8" s="206" customFormat="1">
      <c r="A108" s="355" t="s">
        <v>1189</v>
      </c>
      <c r="B108" s="365" t="s">
        <v>1086</v>
      </c>
      <c r="C108" s="86" t="s">
        <v>1081</v>
      </c>
      <c r="D108" s="574"/>
      <c r="E108" s="196" t="s">
        <v>105</v>
      </c>
      <c r="F108" s="196" t="s">
        <v>105</v>
      </c>
      <c r="G108" s="196"/>
      <c r="H108" s="196" t="s">
        <v>1094</v>
      </c>
    </row>
    <row r="109" spans="1:8" s="206" customFormat="1">
      <c r="A109" s="355" t="s">
        <v>1190</v>
      </c>
      <c r="B109" s="365" t="s">
        <v>1086</v>
      </c>
      <c r="C109" s="86" t="s">
        <v>1081</v>
      </c>
      <c r="D109" s="574"/>
      <c r="E109" s="196" t="s">
        <v>105</v>
      </c>
      <c r="F109" s="196" t="s">
        <v>105</v>
      </c>
      <c r="G109" s="196"/>
      <c r="H109" s="196" t="s">
        <v>1094</v>
      </c>
    </row>
    <row r="110" spans="1:8" s="206" customFormat="1">
      <c r="A110" s="355" t="s">
        <v>1191</v>
      </c>
      <c r="B110" s="365" t="s">
        <v>1086</v>
      </c>
      <c r="C110" s="86" t="s">
        <v>1081</v>
      </c>
      <c r="D110" s="574"/>
      <c r="E110" s="196" t="s">
        <v>105</v>
      </c>
      <c r="F110" s="196" t="s">
        <v>105</v>
      </c>
      <c r="G110" s="196"/>
      <c r="H110" s="196" t="s">
        <v>1094</v>
      </c>
    </row>
    <row r="111" spans="1:8" s="206" customFormat="1">
      <c r="A111" s="355" t="s">
        <v>1192</v>
      </c>
      <c r="B111" s="365" t="s">
        <v>1086</v>
      </c>
      <c r="C111" s="86" t="s">
        <v>1081</v>
      </c>
      <c r="D111" s="574"/>
      <c r="E111" s="196" t="s">
        <v>105</v>
      </c>
      <c r="F111" s="196" t="s">
        <v>105</v>
      </c>
      <c r="G111" s="196"/>
      <c r="H111" s="196" t="s">
        <v>1094</v>
      </c>
    </row>
    <row r="112" spans="1:8" s="206" customFormat="1">
      <c r="A112" s="355" t="s">
        <v>1193</v>
      </c>
      <c r="B112" s="365" t="s">
        <v>1086</v>
      </c>
      <c r="C112" s="86" t="s">
        <v>1081</v>
      </c>
      <c r="D112" s="574"/>
      <c r="E112" s="196" t="s">
        <v>105</v>
      </c>
      <c r="F112" s="196" t="s">
        <v>105</v>
      </c>
      <c r="G112" s="196"/>
      <c r="H112" s="196" t="s">
        <v>1094</v>
      </c>
    </row>
    <row r="113" spans="1:8" s="206" customFormat="1">
      <c r="A113" s="355" t="s">
        <v>1194</v>
      </c>
      <c r="B113" s="365" t="s">
        <v>1086</v>
      </c>
      <c r="C113" s="86" t="s">
        <v>1081</v>
      </c>
      <c r="D113" s="574"/>
      <c r="E113" s="196" t="s">
        <v>105</v>
      </c>
      <c r="F113" s="196" t="s">
        <v>105</v>
      </c>
      <c r="G113" s="196"/>
      <c r="H113" s="196" t="s">
        <v>1094</v>
      </c>
    </row>
    <row r="114" spans="1:8" s="206" customFormat="1">
      <c r="A114" s="355" t="s">
        <v>1195</v>
      </c>
      <c r="B114" s="365" t="s">
        <v>1086</v>
      </c>
      <c r="C114" s="86" t="s">
        <v>1081</v>
      </c>
      <c r="D114" s="574"/>
      <c r="E114" s="196" t="s">
        <v>105</v>
      </c>
      <c r="F114" s="196" t="s">
        <v>105</v>
      </c>
      <c r="G114" s="196"/>
      <c r="H114" s="196" t="s">
        <v>1094</v>
      </c>
    </row>
    <row r="115" spans="1:8" s="206" customFormat="1">
      <c r="A115" s="196" t="s">
        <v>1196</v>
      </c>
      <c r="B115" s="365" t="s">
        <v>1086</v>
      </c>
      <c r="C115" s="86" t="s">
        <v>1081</v>
      </c>
      <c r="D115" s="196"/>
      <c r="E115" s="196" t="s">
        <v>105</v>
      </c>
      <c r="F115" s="196" t="s">
        <v>105</v>
      </c>
      <c r="G115" s="196"/>
      <c r="H115" s="196" t="s">
        <v>1197</v>
      </c>
    </row>
    <row r="116" spans="1:8" s="206" customFormat="1">
      <c r="A116" s="196" t="s">
        <v>1198</v>
      </c>
      <c r="B116" s="365" t="s">
        <v>1086</v>
      </c>
      <c r="C116" s="86" t="s">
        <v>1081</v>
      </c>
      <c r="D116" s="196"/>
      <c r="E116" s="196" t="s">
        <v>105</v>
      </c>
      <c r="F116" s="196" t="s">
        <v>105</v>
      </c>
      <c r="G116" s="196"/>
      <c r="H116" s="196" t="s">
        <v>1199</v>
      </c>
    </row>
    <row r="117" spans="1:8" s="206" customFormat="1">
      <c r="A117" s="196" t="s">
        <v>1200</v>
      </c>
      <c r="B117" s="365" t="s">
        <v>1086</v>
      </c>
      <c r="C117" s="86" t="s">
        <v>1081</v>
      </c>
      <c r="D117" s="196"/>
      <c r="E117" s="196" t="s">
        <v>105</v>
      </c>
      <c r="F117" s="196" t="s">
        <v>105</v>
      </c>
      <c r="G117" s="196"/>
      <c r="H117" s="196" t="s">
        <v>1197</v>
      </c>
    </row>
    <row r="118" spans="1:8" s="206" customFormat="1">
      <c r="A118" s="196" t="s">
        <v>1201</v>
      </c>
      <c r="B118" s="365" t="s">
        <v>1086</v>
      </c>
      <c r="C118" s="86" t="s">
        <v>1081</v>
      </c>
      <c r="D118" s="196"/>
      <c r="E118" s="196" t="s">
        <v>105</v>
      </c>
      <c r="F118" s="196" t="s">
        <v>105</v>
      </c>
      <c r="G118" s="196"/>
      <c r="H118" s="196" t="s">
        <v>1202</v>
      </c>
    </row>
    <row r="119" spans="1:8" s="206" customFormat="1">
      <c r="A119" s="196" t="s">
        <v>1203</v>
      </c>
      <c r="B119" s="196" t="s">
        <v>1086</v>
      </c>
      <c r="C119" s="86"/>
      <c r="D119" s="86" t="s">
        <v>105</v>
      </c>
      <c r="E119" s="86"/>
      <c r="F119" s="86" t="s">
        <v>1081</v>
      </c>
      <c r="G119" s="86" t="s">
        <v>1081</v>
      </c>
      <c r="H119" s="196" t="s">
        <v>1204</v>
      </c>
    </row>
    <row r="120" spans="1:8" s="206" customFormat="1">
      <c r="A120" s="196" t="s">
        <v>1205</v>
      </c>
      <c r="B120" s="196" t="s">
        <v>1086</v>
      </c>
      <c r="C120" s="86"/>
      <c r="D120" s="86" t="s">
        <v>105</v>
      </c>
      <c r="E120" s="86"/>
      <c r="F120" s="86" t="s">
        <v>1081</v>
      </c>
      <c r="G120" s="86" t="s">
        <v>1081</v>
      </c>
      <c r="H120" s="196" t="s">
        <v>1206</v>
      </c>
    </row>
    <row r="121" spans="1:8" s="206" customFormat="1">
      <c r="A121" s="196" t="s">
        <v>1207</v>
      </c>
      <c r="B121" s="196" t="s">
        <v>1088</v>
      </c>
      <c r="C121" s="86"/>
      <c r="D121" s="86"/>
      <c r="E121" s="86"/>
      <c r="F121" s="86" t="s">
        <v>1081</v>
      </c>
      <c r="G121" s="86" t="s">
        <v>1081</v>
      </c>
      <c r="H121" s="196" t="s">
        <v>1208</v>
      </c>
    </row>
    <row r="122" spans="1:8" s="206" customFormat="1">
      <c r="A122" s="196" t="s">
        <v>1209</v>
      </c>
      <c r="B122" s="196" t="s">
        <v>1210</v>
      </c>
      <c r="C122" s="86"/>
      <c r="D122" s="86"/>
      <c r="E122" s="86"/>
      <c r="F122" s="86" t="s">
        <v>1081</v>
      </c>
      <c r="G122" s="86"/>
      <c r="H122" s="196" t="s">
        <v>1211</v>
      </c>
    </row>
    <row r="123" spans="1:8" s="206" customFormat="1">
      <c r="A123" s="196" t="s">
        <v>1212</v>
      </c>
      <c r="B123" s="196" t="s">
        <v>1210</v>
      </c>
      <c r="C123" s="86"/>
      <c r="D123" s="86"/>
      <c r="E123" s="86"/>
      <c r="F123" s="86" t="s">
        <v>1081</v>
      </c>
      <c r="G123" s="86"/>
      <c r="H123" s="196" t="s">
        <v>1211</v>
      </c>
    </row>
    <row r="124" spans="1:8" s="206" customFormat="1">
      <c r="A124" s="196" t="s">
        <v>1213</v>
      </c>
      <c r="B124" s="196" t="s">
        <v>1214</v>
      </c>
      <c r="C124" s="86"/>
      <c r="D124" s="86" t="s">
        <v>105</v>
      </c>
      <c r="E124" s="86" t="s">
        <v>1081</v>
      </c>
      <c r="F124" s="86" t="s">
        <v>105</v>
      </c>
      <c r="G124" s="86"/>
      <c r="H124" s="196" t="s">
        <v>1215</v>
      </c>
    </row>
    <row r="125" spans="1:8" s="206" customFormat="1">
      <c r="A125" s="196" t="s">
        <v>1216</v>
      </c>
      <c r="B125" s="196" t="s">
        <v>1088</v>
      </c>
      <c r="C125" s="86"/>
      <c r="D125" s="86"/>
      <c r="E125" s="86"/>
      <c r="F125" s="86" t="s">
        <v>1081</v>
      </c>
      <c r="G125" s="86" t="s">
        <v>1081</v>
      </c>
      <c r="H125" s="196" t="s">
        <v>1208</v>
      </c>
    </row>
    <row r="126" spans="1:8" s="206" customFormat="1">
      <c r="A126" s="196" t="s">
        <v>1217</v>
      </c>
      <c r="B126" s="196" t="s">
        <v>1088</v>
      </c>
      <c r="C126" s="86"/>
      <c r="D126" s="86"/>
      <c r="E126" s="86"/>
      <c r="F126" s="86" t="s">
        <v>1081</v>
      </c>
      <c r="G126" s="86" t="s">
        <v>1081</v>
      </c>
      <c r="H126" s="196" t="s">
        <v>1208</v>
      </c>
    </row>
    <row r="127" spans="1:8" s="206" customFormat="1">
      <c r="A127" s="196" t="s">
        <v>1218</v>
      </c>
      <c r="B127" s="196" t="s">
        <v>1086</v>
      </c>
      <c r="C127" s="86"/>
      <c r="D127" s="86"/>
      <c r="E127" s="86"/>
      <c r="F127" s="86" t="s">
        <v>1081</v>
      </c>
      <c r="G127" s="86" t="s">
        <v>1081</v>
      </c>
      <c r="H127" s="196" t="s">
        <v>1219</v>
      </c>
    </row>
    <row r="128" spans="1:8" s="206" customFormat="1">
      <c r="A128" s="196" t="s">
        <v>1220</v>
      </c>
      <c r="B128" s="196" t="s">
        <v>1086</v>
      </c>
      <c r="C128" s="86"/>
      <c r="D128" s="86"/>
      <c r="E128" s="86"/>
      <c r="F128" s="86" t="s">
        <v>1081</v>
      </c>
      <c r="G128" s="86" t="s">
        <v>1081</v>
      </c>
      <c r="H128" s="196" t="s">
        <v>1219</v>
      </c>
    </row>
    <row r="129" spans="1:8" s="206" customFormat="1">
      <c r="A129" s="196" t="s">
        <v>1221</v>
      </c>
      <c r="B129" s="196" t="s">
        <v>1086</v>
      </c>
      <c r="C129" s="86"/>
      <c r="D129" s="86"/>
      <c r="E129" s="86"/>
      <c r="F129" s="86" t="s">
        <v>1081</v>
      </c>
      <c r="G129" s="86" t="s">
        <v>1081</v>
      </c>
      <c r="H129" s="196" t="s">
        <v>1219</v>
      </c>
    </row>
    <row r="130" spans="1:8" s="206" customFormat="1">
      <c r="A130" s="196" t="s">
        <v>1222</v>
      </c>
      <c r="B130" s="196" t="s">
        <v>1086</v>
      </c>
      <c r="C130" s="86"/>
      <c r="D130" s="86"/>
      <c r="E130" s="86"/>
      <c r="F130" s="86" t="s">
        <v>1081</v>
      </c>
      <c r="G130" s="86" t="s">
        <v>1081</v>
      </c>
      <c r="H130" s="196" t="s">
        <v>1219</v>
      </c>
    </row>
    <row r="131" spans="1:8" s="206" customFormat="1">
      <c r="A131" s="196" t="s">
        <v>1223</v>
      </c>
      <c r="B131" s="196" t="s">
        <v>1088</v>
      </c>
      <c r="C131" s="86"/>
      <c r="D131" s="86"/>
      <c r="E131" s="86" t="s">
        <v>1081</v>
      </c>
      <c r="F131" s="86"/>
      <c r="G131" s="86"/>
      <c r="H131" s="196" t="s">
        <v>1224</v>
      </c>
    </row>
    <row r="132" spans="1:8" s="206" customFormat="1">
      <c r="A132" s="196" t="s">
        <v>1225</v>
      </c>
      <c r="B132" s="196" t="s">
        <v>1088</v>
      </c>
      <c r="C132" s="86"/>
      <c r="D132" s="86"/>
      <c r="E132" s="86"/>
      <c r="F132" s="86" t="s">
        <v>1081</v>
      </c>
      <c r="G132" s="86" t="s">
        <v>1081</v>
      </c>
      <c r="H132" s="196" t="s">
        <v>1208</v>
      </c>
    </row>
    <row r="133" spans="1:8" s="206" customFormat="1">
      <c r="A133" s="196" t="s">
        <v>1226</v>
      </c>
      <c r="B133" s="196" t="s">
        <v>1088</v>
      </c>
      <c r="C133" s="86"/>
      <c r="D133" s="86" t="s">
        <v>105</v>
      </c>
      <c r="E133" s="86" t="s">
        <v>105</v>
      </c>
      <c r="F133" s="86" t="s">
        <v>1081</v>
      </c>
      <c r="G133" s="86" t="s">
        <v>1081</v>
      </c>
      <c r="H133" s="196" t="s">
        <v>1197</v>
      </c>
    </row>
    <row r="134" spans="1:8" s="206" customFormat="1" ht="13" customHeight="1">
      <c r="A134" s="196" t="s">
        <v>1228</v>
      </c>
      <c r="B134" s="196" t="s">
        <v>1210</v>
      </c>
      <c r="C134" s="86"/>
      <c r="D134" s="86"/>
      <c r="E134" s="86"/>
      <c r="F134" s="86" t="s">
        <v>1081</v>
      </c>
      <c r="G134" s="86"/>
      <c r="H134" s="196" t="s">
        <v>1211</v>
      </c>
    </row>
    <row r="135" spans="1:8" s="206" customFormat="1">
      <c r="A135" s="196" t="s">
        <v>1229</v>
      </c>
      <c r="B135" s="196" t="s">
        <v>1210</v>
      </c>
      <c r="C135" s="86"/>
      <c r="D135" s="86"/>
      <c r="E135" s="86"/>
      <c r="F135" s="86" t="s">
        <v>1081</v>
      </c>
      <c r="G135" s="86" t="s">
        <v>1081</v>
      </c>
      <c r="H135" s="196" t="s">
        <v>1227</v>
      </c>
    </row>
    <row r="136" spans="1:8" s="206" customFormat="1">
      <c r="A136" s="196" t="s">
        <v>1230</v>
      </c>
      <c r="B136" s="196" t="s">
        <v>1210</v>
      </c>
      <c r="C136" s="86"/>
      <c r="D136" s="86"/>
      <c r="E136" s="86"/>
      <c r="F136" s="86" t="s">
        <v>1081</v>
      </c>
      <c r="G136" s="86" t="s">
        <v>1081</v>
      </c>
      <c r="H136" s="196" t="s">
        <v>1227</v>
      </c>
    </row>
    <row r="137" spans="1:8" s="206" customFormat="1">
      <c r="A137" s="196" t="s">
        <v>1231</v>
      </c>
      <c r="B137" s="196" t="s">
        <v>1210</v>
      </c>
      <c r="C137" s="86"/>
      <c r="D137" s="86"/>
      <c r="E137" s="86"/>
      <c r="F137" s="86" t="s">
        <v>1081</v>
      </c>
      <c r="G137" s="86" t="s">
        <v>1081</v>
      </c>
      <c r="H137" s="196" t="s">
        <v>1227</v>
      </c>
    </row>
    <row r="138" spans="1:8" s="206" customFormat="1">
      <c r="A138" s="196" t="s">
        <v>1232</v>
      </c>
      <c r="B138" s="196" t="s">
        <v>1210</v>
      </c>
      <c r="C138" s="86"/>
      <c r="D138" s="86"/>
      <c r="E138" s="86"/>
      <c r="F138" s="86" t="s">
        <v>1081</v>
      </c>
      <c r="G138" s="86"/>
      <c r="H138" s="196" t="s">
        <v>1211</v>
      </c>
    </row>
    <row r="139" spans="1:8" s="206" customFormat="1">
      <c r="A139" s="196" t="s">
        <v>1233</v>
      </c>
      <c r="B139" s="196" t="s">
        <v>1210</v>
      </c>
      <c r="C139" s="86"/>
      <c r="D139" s="86"/>
      <c r="E139" s="86"/>
      <c r="F139" s="86" t="s">
        <v>1081</v>
      </c>
      <c r="G139" s="86"/>
      <c r="H139" s="196" t="s">
        <v>1211</v>
      </c>
    </row>
    <row r="140" spans="1:8" s="206" customFormat="1">
      <c r="A140" s="196" t="s">
        <v>1234</v>
      </c>
      <c r="B140" s="196" t="s">
        <v>1210</v>
      </c>
      <c r="C140" s="86"/>
      <c r="D140" s="86"/>
      <c r="E140" s="86"/>
      <c r="F140" s="86" t="s">
        <v>1081</v>
      </c>
      <c r="G140" s="86" t="s">
        <v>1081</v>
      </c>
      <c r="H140" s="196" t="s">
        <v>1227</v>
      </c>
    </row>
    <row r="141" spans="1:8" s="206" customFormat="1">
      <c r="A141" s="196" t="s">
        <v>1235</v>
      </c>
      <c r="B141" s="196" t="s">
        <v>1210</v>
      </c>
      <c r="C141" s="86"/>
      <c r="D141" s="86"/>
      <c r="E141" s="86"/>
      <c r="F141" s="86" t="s">
        <v>1081</v>
      </c>
      <c r="G141" s="86" t="s">
        <v>1081</v>
      </c>
      <c r="H141" s="196" t="s">
        <v>1227</v>
      </c>
    </row>
    <row r="142" spans="1:8" s="206" customFormat="1">
      <c r="A142" s="196" t="s">
        <v>1236</v>
      </c>
      <c r="B142" s="196" t="s">
        <v>1210</v>
      </c>
      <c r="C142" s="86"/>
      <c r="D142" s="86"/>
      <c r="E142" s="86"/>
      <c r="F142" s="86" t="s">
        <v>1081</v>
      </c>
      <c r="G142" s="86" t="s">
        <v>1081</v>
      </c>
      <c r="H142" s="196" t="s">
        <v>1227</v>
      </c>
    </row>
    <row r="143" spans="1:8" s="206" customFormat="1">
      <c r="A143" s="196" t="s">
        <v>1237</v>
      </c>
      <c r="B143" s="196" t="s">
        <v>1210</v>
      </c>
      <c r="C143" s="86"/>
      <c r="D143" s="86"/>
      <c r="E143" s="86"/>
      <c r="F143" s="86" t="s">
        <v>1081</v>
      </c>
      <c r="G143" s="86" t="s">
        <v>1081</v>
      </c>
      <c r="H143" s="196" t="s">
        <v>1227</v>
      </c>
    </row>
    <row r="144" spans="1:8" s="206" customFormat="1">
      <c r="A144" s="196" t="s">
        <v>1238</v>
      </c>
      <c r="B144" s="196" t="s">
        <v>1210</v>
      </c>
      <c r="C144" s="86"/>
      <c r="D144" s="86"/>
      <c r="E144" s="86"/>
      <c r="F144" s="86" t="s">
        <v>1081</v>
      </c>
      <c r="G144" s="86" t="s">
        <v>1081</v>
      </c>
      <c r="H144" s="196" t="s">
        <v>1227</v>
      </c>
    </row>
    <row r="145" spans="1:8" s="206" customFormat="1">
      <c r="A145" s="196" t="s">
        <v>1239</v>
      </c>
      <c r="B145" s="196" t="s">
        <v>1210</v>
      </c>
      <c r="C145" s="86"/>
      <c r="D145" s="86"/>
      <c r="E145" s="86"/>
      <c r="F145" s="86" t="s">
        <v>1081</v>
      </c>
      <c r="G145" s="86" t="s">
        <v>1081</v>
      </c>
      <c r="H145" s="196" t="s">
        <v>1227</v>
      </c>
    </row>
    <row r="146" spans="1:8" s="206" customFormat="1">
      <c r="A146" s="196" t="s">
        <v>1240</v>
      </c>
      <c r="B146" s="196" t="s">
        <v>1210</v>
      </c>
      <c r="C146" s="86"/>
      <c r="D146" s="86"/>
      <c r="E146" s="86"/>
      <c r="F146" s="86" t="s">
        <v>1081</v>
      </c>
      <c r="G146" s="86"/>
      <c r="H146" s="196" t="s">
        <v>1211</v>
      </c>
    </row>
    <row r="147" spans="1:8" s="206" customFormat="1">
      <c r="A147" s="196" t="s">
        <v>1241</v>
      </c>
      <c r="B147" s="196" t="s">
        <v>1210</v>
      </c>
      <c r="C147" s="86"/>
      <c r="D147" s="86"/>
      <c r="E147" s="86"/>
      <c r="F147" s="86" t="s">
        <v>1081</v>
      </c>
      <c r="G147" s="86" t="s">
        <v>1081</v>
      </c>
      <c r="H147" s="196" t="s">
        <v>1227</v>
      </c>
    </row>
    <row r="148" spans="1:8" s="206" customFormat="1">
      <c r="A148" s="196" t="s">
        <v>1242</v>
      </c>
      <c r="B148" s="196" t="s">
        <v>1210</v>
      </c>
      <c r="C148" s="86"/>
      <c r="D148" s="86"/>
      <c r="E148" s="86"/>
      <c r="F148" s="86" t="s">
        <v>1081</v>
      </c>
      <c r="G148" s="86" t="s">
        <v>1081</v>
      </c>
      <c r="H148" s="196" t="s">
        <v>1227</v>
      </c>
    </row>
    <row r="149" spans="1:8" s="206" customFormat="1">
      <c r="A149" s="196" t="s">
        <v>1243</v>
      </c>
      <c r="B149" s="196" t="s">
        <v>1210</v>
      </c>
      <c r="C149" s="86"/>
      <c r="D149" s="86"/>
      <c r="E149" s="86"/>
      <c r="F149" s="86" t="s">
        <v>1081</v>
      </c>
      <c r="G149" s="86" t="s">
        <v>1081</v>
      </c>
      <c r="H149" s="196" t="s">
        <v>1227</v>
      </c>
    </row>
    <row r="150" spans="1:8" s="206" customFormat="1">
      <c r="A150" s="196" t="s">
        <v>1244</v>
      </c>
      <c r="B150" s="196" t="s">
        <v>1210</v>
      </c>
      <c r="C150" s="86"/>
      <c r="D150" s="86"/>
      <c r="E150" s="86"/>
      <c r="F150" s="86" t="s">
        <v>1081</v>
      </c>
      <c r="G150" s="86"/>
      <c r="H150" s="196" t="s">
        <v>1211</v>
      </c>
    </row>
    <row r="151" spans="1:8" s="206" customFormat="1">
      <c r="A151" s="196" t="s">
        <v>1245</v>
      </c>
      <c r="B151" s="196" t="s">
        <v>1210</v>
      </c>
      <c r="C151" s="86"/>
      <c r="D151" s="86"/>
      <c r="E151" s="86"/>
      <c r="F151" s="86" t="s">
        <v>1081</v>
      </c>
      <c r="G151" s="86" t="s">
        <v>1081</v>
      </c>
      <c r="H151" s="196" t="s">
        <v>1227</v>
      </c>
    </row>
    <row r="152" spans="1:8" s="206" customFormat="1">
      <c r="A152" s="196" t="s">
        <v>1246</v>
      </c>
      <c r="B152" s="196" t="s">
        <v>1210</v>
      </c>
      <c r="C152" s="86"/>
      <c r="D152" s="86"/>
      <c r="E152" s="86"/>
      <c r="F152" s="86" t="s">
        <v>1081</v>
      </c>
      <c r="G152" s="86" t="s">
        <v>1081</v>
      </c>
      <c r="H152" s="196" t="s">
        <v>1227</v>
      </c>
    </row>
    <row r="153" spans="1:8" s="206" customFormat="1">
      <c r="A153" s="196" t="s">
        <v>1247</v>
      </c>
      <c r="B153" s="196" t="s">
        <v>1210</v>
      </c>
      <c r="C153" s="86"/>
      <c r="D153" s="86"/>
      <c r="E153" s="86"/>
      <c r="F153" s="86" t="s">
        <v>1081</v>
      </c>
      <c r="G153" s="86" t="s">
        <v>1081</v>
      </c>
      <c r="H153" s="196" t="s">
        <v>1227</v>
      </c>
    </row>
    <row r="154" spans="1:8" s="206" customFormat="1">
      <c r="A154" s="196" t="s">
        <v>1248</v>
      </c>
      <c r="B154" s="196" t="s">
        <v>1210</v>
      </c>
      <c r="C154" s="86"/>
      <c r="D154" s="86"/>
      <c r="E154" s="86"/>
      <c r="F154" s="86" t="s">
        <v>1081</v>
      </c>
      <c r="G154" s="86"/>
      <c r="H154" s="196" t="s">
        <v>1211</v>
      </c>
    </row>
    <row r="155" spans="1:8" s="206" customFormat="1">
      <c r="A155" s="196" t="s">
        <v>1249</v>
      </c>
      <c r="B155" s="196" t="s">
        <v>1210</v>
      </c>
      <c r="C155" s="86"/>
      <c r="D155" s="86"/>
      <c r="E155" s="86"/>
      <c r="F155" s="86" t="s">
        <v>1081</v>
      </c>
      <c r="G155" s="86"/>
      <c r="H155" s="196" t="s">
        <v>1211</v>
      </c>
    </row>
    <row r="156" spans="1:8" s="206" customFormat="1">
      <c r="A156" s="196" t="s">
        <v>1250</v>
      </c>
      <c r="B156" s="196" t="s">
        <v>1210</v>
      </c>
      <c r="C156" s="86"/>
      <c r="D156" s="86"/>
      <c r="E156" s="86"/>
      <c r="F156" s="86" t="s">
        <v>1081</v>
      </c>
      <c r="G156" s="86" t="s">
        <v>1081</v>
      </c>
      <c r="H156" s="196" t="s">
        <v>1227</v>
      </c>
    </row>
    <row r="157" spans="1:8" s="206" customFormat="1">
      <c r="A157" s="196" t="s">
        <v>1251</v>
      </c>
      <c r="B157" s="196" t="s">
        <v>1210</v>
      </c>
      <c r="C157" s="86"/>
      <c r="D157" s="86"/>
      <c r="E157" s="86"/>
      <c r="F157" s="86" t="s">
        <v>1081</v>
      </c>
      <c r="G157" s="86" t="s">
        <v>1081</v>
      </c>
      <c r="H157" s="196" t="s">
        <v>1227</v>
      </c>
    </row>
    <row r="158" spans="1:8" s="206" customFormat="1">
      <c r="A158" s="196" t="s">
        <v>1252</v>
      </c>
      <c r="B158" s="196" t="s">
        <v>1210</v>
      </c>
      <c r="C158" s="86"/>
      <c r="D158" s="86"/>
      <c r="E158" s="86"/>
      <c r="F158" s="86" t="s">
        <v>1081</v>
      </c>
      <c r="G158" s="86" t="s">
        <v>1081</v>
      </c>
      <c r="H158" s="196" t="s">
        <v>1227</v>
      </c>
    </row>
    <row r="159" spans="1:8" s="206" customFormat="1">
      <c r="A159" s="196" t="s">
        <v>1253</v>
      </c>
      <c r="B159" s="196" t="s">
        <v>1086</v>
      </c>
      <c r="C159" s="86"/>
      <c r="D159" s="86"/>
      <c r="E159" s="86"/>
      <c r="F159" s="86" t="s">
        <v>1081</v>
      </c>
      <c r="G159" s="86" t="s">
        <v>1081</v>
      </c>
      <c r="H159" s="196" t="s">
        <v>1227</v>
      </c>
    </row>
    <row r="160" spans="1:8" s="206" customFormat="1">
      <c r="A160" s="196" t="s">
        <v>1254</v>
      </c>
      <c r="B160" s="196" t="s">
        <v>1210</v>
      </c>
      <c r="C160" s="86"/>
      <c r="D160" s="86"/>
      <c r="E160" s="86"/>
      <c r="F160" s="86" t="s">
        <v>1081</v>
      </c>
      <c r="G160" s="86"/>
      <c r="H160" s="196" t="s">
        <v>1211</v>
      </c>
    </row>
    <row r="161" spans="1:8" s="206" customFormat="1">
      <c r="A161" s="196" t="s">
        <v>1256</v>
      </c>
      <c r="B161" s="196" t="s">
        <v>1214</v>
      </c>
      <c r="C161" s="86"/>
      <c r="D161" s="86"/>
      <c r="E161" s="86" t="s">
        <v>1081</v>
      </c>
      <c r="F161" s="86"/>
      <c r="G161" s="86"/>
      <c r="H161" s="196" t="s">
        <v>1215</v>
      </c>
    </row>
    <row r="162" spans="1:8" s="206" customFormat="1">
      <c r="A162" s="196" t="s">
        <v>1257</v>
      </c>
      <c r="B162" s="196" t="s">
        <v>1214</v>
      </c>
      <c r="C162" s="86"/>
      <c r="D162" s="86"/>
      <c r="E162" s="86"/>
      <c r="F162" s="86" t="s">
        <v>1081</v>
      </c>
      <c r="G162" s="86" t="s">
        <v>1081</v>
      </c>
      <c r="H162" s="196" t="s">
        <v>1208</v>
      </c>
    </row>
    <row r="163" spans="1:8" s="206" customFormat="1">
      <c r="A163" s="355" t="s">
        <v>2309</v>
      </c>
      <c r="B163" s="355" t="s">
        <v>1214</v>
      </c>
      <c r="C163" s="367"/>
      <c r="D163" s="367"/>
      <c r="E163" s="367"/>
      <c r="F163" s="367" t="s">
        <v>1081</v>
      </c>
      <c r="G163" s="367" t="s">
        <v>1081</v>
      </c>
      <c r="H163" s="355" t="s">
        <v>1208</v>
      </c>
    </row>
    <row r="164" spans="1:8" s="206" customFormat="1">
      <c r="A164" s="196" t="s">
        <v>1259</v>
      </c>
      <c r="B164" s="196" t="s">
        <v>1086</v>
      </c>
      <c r="C164" s="86"/>
      <c r="D164" s="86"/>
      <c r="E164" s="86"/>
      <c r="F164" s="86" t="s">
        <v>1081</v>
      </c>
      <c r="G164" s="86"/>
      <c r="H164" s="196" t="s">
        <v>1258</v>
      </c>
    </row>
    <row r="165" spans="1:8" s="206" customFormat="1">
      <c r="A165" s="196" t="s">
        <v>1260</v>
      </c>
      <c r="B165" s="196" t="s">
        <v>1086</v>
      </c>
      <c r="C165" s="86"/>
      <c r="D165" s="86"/>
      <c r="E165" s="86"/>
      <c r="F165" s="86" t="s">
        <v>1081</v>
      </c>
      <c r="G165" s="86" t="s">
        <v>1081</v>
      </c>
      <c r="H165" s="196" t="s">
        <v>1255</v>
      </c>
    </row>
    <row r="166" spans="1:8" s="206" customFormat="1">
      <c r="A166" s="196" t="s">
        <v>1261</v>
      </c>
      <c r="B166" s="196" t="s">
        <v>1086</v>
      </c>
      <c r="C166" s="86"/>
      <c r="D166" s="86"/>
      <c r="E166" s="86"/>
      <c r="F166" s="86" t="s">
        <v>1081</v>
      </c>
      <c r="G166" s="86" t="s">
        <v>1081</v>
      </c>
      <c r="H166" s="196" t="s">
        <v>1255</v>
      </c>
    </row>
    <row r="167" spans="1:8" s="206" customFormat="1">
      <c r="A167" s="196" t="s">
        <v>1262</v>
      </c>
      <c r="B167" s="196" t="s">
        <v>1086</v>
      </c>
      <c r="C167" s="86"/>
      <c r="D167" s="86"/>
      <c r="E167" s="86"/>
      <c r="F167" s="86" t="s">
        <v>1081</v>
      </c>
      <c r="G167" s="86" t="s">
        <v>1081</v>
      </c>
      <c r="H167" s="196" t="s">
        <v>1255</v>
      </c>
    </row>
    <row r="168" spans="1:8" s="206" customFormat="1">
      <c r="A168" s="196" t="s">
        <v>1263</v>
      </c>
      <c r="B168" s="196" t="s">
        <v>1086</v>
      </c>
      <c r="C168" s="86"/>
      <c r="D168" s="86"/>
      <c r="E168" s="86"/>
      <c r="F168" s="86" t="s">
        <v>1081</v>
      </c>
      <c r="G168" s="86" t="s">
        <v>1081</v>
      </c>
      <c r="H168" s="196" t="s">
        <v>1255</v>
      </c>
    </row>
    <row r="169" spans="1:8" s="206" customFormat="1">
      <c r="A169" s="196" t="s">
        <v>2310</v>
      </c>
      <c r="B169" s="196" t="s">
        <v>1086</v>
      </c>
      <c r="C169" s="86"/>
      <c r="D169" s="86"/>
      <c r="E169" s="86"/>
      <c r="F169" s="86" t="s">
        <v>1081</v>
      </c>
      <c r="G169" s="86" t="s">
        <v>1081</v>
      </c>
      <c r="H169" s="196" t="s">
        <v>1255</v>
      </c>
    </row>
    <row r="170" spans="1:8" s="206" customFormat="1">
      <c r="A170" s="196" t="s">
        <v>1264</v>
      </c>
      <c r="B170" s="196" t="s">
        <v>1086</v>
      </c>
      <c r="C170" s="86"/>
      <c r="D170" s="86"/>
      <c r="E170" s="86"/>
      <c r="F170" s="86" t="s">
        <v>1081</v>
      </c>
      <c r="G170" s="86" t="s">
        <v>1081</v>
      </c>
      <c r="H170" s="196" t="s">
        <v>1255</v>
      </c>
    </row>
    <row r="171" spans="1:8" s="206" customFormat="1">
      <c r="A171" s="196" t="s">
        <v>1265</v>
      </c>
      <c r="B171" s="196" t="s">
        <v>1086</v>
      </c>
      <c r="C171" s="86"/>
      <c r="D171" s="86"/>
      <c r="E171" s="86"/>
      <c r="F171" s="86" t="s">
        <v>1081</v>
      </c>
      <c r="G171" s="86" t="s">
        <v>1081</v>
      </c>
      <c r="H171" s="196" t="s">
        <v>1255</v>
      </c>
    </row>
    <row r="172" spans="1:8" s="206" customFormat="1">
      <c r="A172" s="196" t="s">
        <v>1266</v>
      </c>
      <c r="B172" s="196" t="s">
        <v>1086</v>
      </c>
      <c r="C172" s="86"/>
      <c r="D172" s="86"/>
      <c r="E172" s="86"/>
      <c r="F172" s="86" t="s">
        <v>1081</v>
      </c>
      <c r="G172" s="86" t="s">
        <v>1081</v>
      </c>
      <c r="H172" s="196" t="s">
        <v>1255</v>
      </c>
    </row>
    <row r="173" spans="1:8" s="206" customFormat="1">
      <c r="A173" s="196" t="s">
        <v>1267</v>
      </c>
      <c r="B173" s="196" t="s">
        <v>1086</v>
      </c>
      <c r="C173" s="86"/>
      <c r="D173" s="86"/>
      <c r="E173" s="86"/>
      <c r="F173" s="86" t="s">
        <v>1081</v>
      </c>
      <c r="G173" s="86" t="s">
        <v>1081</v>
      </c>
      <c r="H173" s="196" t="s">
        <v>1255</v>
      </c>
    </row>
    <row r="174" spans="1:8" s="206" customFormat="1">
      <c r="A174" s="196" t="s">
        <v>1268</v>
      </c>
      <c r="B174" s="196" t="s">
        <v>1086</v>
      </c>
      <c r="C174" s="86"/>
      <c r="D174" s="86"/>
      <c r="E174" s="86"/>
      <c r="F174" s="86" t="s">
        <v>1081</v>
      </c>
      <c r="G174" s="86" t="s">
        <v>1081</v>
      </c>
      <c r="H174" s="196" t="s">
        <v>1255</v>
      </c>
    </row>
    <row r="175" spans="1:8" s="206" customFormat="1">
      <c r="A175" s="196" t="s">
        <v>1269</v>
      </c>
      <c r="B175" s="196" t="s">
        <v>1086</v>
      </c>
      <c r="C175" s="86"/>
      <c r="D175" s="86"/>
      <c r="E175" s="86"/>
      <c r="F175" s="86" t="s">
        <v>1081</v>
      </c>
      <c r="G175" s="86" t="s">
        <v>1081</v>
      </c>
      <c r="H175" s="196" t="s">
        <v>1255</v>
      </c>
    </row>
    <row r="176" spans="1:8" s="206" customFormat="1">
      <c r="A176" s="196" t="s">
        <v>1270</v>
      </c>
      <c r="B176" s="196" t="s">
        <v>1086</v>
      </c>
      <c r="C176" s="86"/>
      <c r="D176" s="86"/>
      <c r="E176" s="86"/>
      <c r="F176" s="86" t="s">
        <v>1081</v>
      </c>
      <c r="G176" s="86" t="s">
        <v>1081</v>
      </c>
      <c r="H176" s="196" t="s">
        <v>1255</v>
      </c>
    </row>
    <row r="177" spans="1:8" s="206" customFormat="1">
      <c r="A177" s="196" t="s">
        <v>1271</v>
      </c>
      <c r="B177" s="196" t="s">
        <v>1086</v>
      </c>
      <c r="C177" s="86"/>
      <c r="D177" s="86"/>
      <c r="E177" s="86"/>
      <c r="F177" s="86" t="s">
        <v>1081</v>
      </c>
      <c r="G177" s="86" t="s">
        <v>1081</v>
      </c>
      <c r="H177" s="196" t="s">
        <v>1255</v>
      </c>
    </row>
    <row r="178" spans="1:8" s="206" customFormat="1">
      <c r="A178" s="196" t="s">
        <v>1272</v>
      </c>
      <c r="B178" s="196" t="s">
        <v>1086</v>
      </c>
      <c r="C178" s="86"/>
      <c r="D178" s="86"/>
      <c r="E178" s="86"/>
      <c r="F178" s="86" t="s">
        <v>1081</v>
      </c>
      <c r="G178" s="86" t="s">
        <v>1081</v>
      </c>
      <c r="H178" s="196" t="s">
        <v>1255</v>
      </c>
    </row>
    <row r="179" spans="1:8" s="206" customFormat="1">
      <c r="A179" s="196" t="s">
        <v>1273</v>
      </c>
      <c r="B179" s="196" t="s">
        <v>1086</v>
      </c>
      <c r="C179" s="86"/>
      <c r="D179" s="86"/>
      <c r="E179" s="86"/>
      <c r="F179" s="86" t="s">
        <v>1081</v>
      </c>
      <c r="G179" s="86" t="s">
        <v>1081</v>
      </c>
      <c r="H179" s="196" t="s">
        <v>1255</v>
      </c>
    </row>
    <row r="180" spans="1:8" s="206" customFormat="1">
      <c r="A180" s="196" t="s">
        <v>1274</v>
      </c>
      <c r="B180" s="196" t="s">
        <v>1086</v>
      </c>
      <c r="C180" s="86"/>
      <c r="D180" s="86"/>
      <c r="E180" s="86"/>
      <c r="F180" s="86" t="s">
        <v>1081</v>
      </c>
      <c r="G180" s="86" t="s">
        <v>1081</v>
      </c>
      <c r="H180" s="196" t="s">
        <v>1255</v>
      </c>
    </row>
    <row r="181" spans="1:8" s="206" customFormat="1">
      <c r="A181" s="196" t="s">
        <v>1275</v>
      </c>
      <c r="B181" s="196" t="s">
        <v>1086</v>
      </c>
      <c r="C181" s="86"/>
      <c r="D181" s="86"/>
      <c r="E181" s="86"/>
      <c r="F181" s="86" t="s">
        <v>1081</v>
      </c>
      <c r="G181" s="86" t="s">
        <v>1081</v>
      </c>
      <c r="H181" s="196" t="s">
        <v>1255</v>
      </c>
    </row>
    <row r="182" spans="1:8" s="206" customFormat="1">
      <c r="A182" s="196" t="s">
        <v>2312</v>
      </c>
      <c r="B182" s="196" t="s">
        <v>1086</v>
      </c>
      <c r="C182" s="86"/>
      <c r="D182" s="86"/>
      <c r="E182" s="86"/>
      <c r="F182" s="86" t="s">
        <v>1081</v>
      </c>
      <c r="G182" s="86" t="s">
        <v>1081</v>
      </c>
      <c r="H182" s="196" t="s">
        <v>1255</v>
      </c>
    </row>
    <row r="183" spans="1:8" s="206" customFormat="1">
      <c r="A183" s="196" t="s">
        <v>1276</v>
      </c>
      <c r="B183" s="196" t="s">
        <v>1086</v>
      </c>
      <c r="C183" s="86"/>
      <c r="D183" s="86"/>
      <c r="E183" s="86"/>
      <c r="F183" s="86" t="s">
        <v>1081</v>
      </c>
      <c r="G183" s="86" t="s">
        <v>1081</v>
      </c>
      <c r="H183" s="196" t="s">
        <v>1255</v>
      </c>
    </row>
    <row r="184" spans="1:8" s="206" customFormat="1">
      <c r="A184" s="196" t="s">
        <v>1277</v>
      </c>
      <c r="B184" s="196" t="s">
        <v>1086</v>
      </c>
      <c r="C184" s="86"/>
      <c r="D184" s="86"/>
      <c r="E184" s="86"/>
      <c r="F184" s="86" t="s">
        <v>1081</v>
      </c>
      <c r="G184" s="86" t="s">
        <v>1081</v>
      </c>
      <c r="H184" s="196" t="s">
        <v>1255</v>
      </c>
    </row>
    <row r="185" spans="1:8" s="206" customFormat="1">
      <c r="A185" s="196" t="s">
        <v>1278</v>
      </c>
      <c r="B185" s="196" t="s">
        <v>1086</v>
      </c>
      <c r="C185" s="86"/>
      <c r="D185" s="86"/>
      <c r="E185" s="86"/>
      <c r="F185" s="86" t="s">
        <v>1081</v>
      </c>
      <c r="G185" s="86" t="s">
        <v>1081</v>
      </c>
      <c r="H185" s="196" t="s">
        <v>1255</v>
      </c>
    </row>
    <row r="186" spans="1:8" s="206" customFormat="1">
      <c r="A186" s="196" t="s">
        <v>1279</v>
      </c>
      <c r="B186" s="196" t="s">
        <v>1086</v>
      </c>
      <c r="C186" s="86"/>
      <c r="D186" s="86"/>
      <c r="E186" s="86"/>
      <c r="F186" s="86" t="s">
        <v>1081</v>
      </c>
      <c r="G186" s="86" t="s">
        <v>1081</v>
      </c>
      <c r="H186" s="196" t="s">
        <v>1255</v>
      </c>
    </row>
    <row r="187" spans="1:8" s="206" customFormat="1">
      <c r="A187" s="196" t="s">
        <v>1280</v>
      </c>
      <c r="B187" s="196" t="s">
        <v>1086</v>
      </c>
      <c r="C187" s="86"/>
      <c r="D187" s="86"/>
      <c r="E187" s="86"/>
      <c r="F187" s="86" t="s">
        <v>1081</v>
      </c>
      <c r="G187" s="86" t="s">
        <v>1081</v>
      </c>
      <c r="H187" s="196" t="s">
        <v>1255</v>
      </c>
    </row>
    <row r="188" spans="1:8" s="206" customFormat="1">
      <c r="A188" s="196" t="s">
        <v>1281</v>
      </c>
      <c r="B188" s="196" t="s">
        <v>1086</v>
      </c>
      <c r="C188" s="86"/>
      <c r="D188" s="86"/>
      <c r="E188" s="86"/>
      <c r="F188" s="86" t="s">
        <v>1081</v>
      </c>
      <c r="G188" s="86" t="s">
        <v>1081</v>
      </c>
      <c r="H188" s="196" t="s">
        <v>1255</v>
      </c>
    </row>
    <row r="189" spans="1:8" s="206" customFormat="1">
      <c r="A189" s="196" t="s">
        <v>1282</v>
      </c>
      <c r="B189" s="196" t="s">
        <v>1086</v>
      </c>
      <c r="C189" s="86"/>
      <c r="D189" s="86"/>
      <c r="E189" s="86"/>
      <c r="F189" s="86" t="s">
        <v>1081</v>
      </c>
      <c r="G189" s="86" t="s">
        <v>1081</v>
      </c>
      <c r="H189" s="196" t="s">
        <v>1255</v>
      </c>
    </row>
    <row r="190" spans="1:8" s="206" customFormat="1">
      <c r="A190" s="196" t="s">
        <v>1283</v>
      </c>
      <c r="B190" s="196" t="s">
        <v>1086</v>
      </c>
      <c r="C190" s="86"/>
      <c r="D190" s="86"/>
      <c r="E190" s="86"/>
      <c r="F190" s="86" t="s">
        <v>1081</v>
      </c>
      <c r="G190" s="86" t="s">
        <v>1081</v>
      </c>
      <c r="H190" s="196" t="s">
        <v>1255</v>
      </c>
    </row>
    <row r="191" spans="1:8" s="206" customFormat="1">
      <c r="A191" s="196" t="s">
        <v>2311</v>
      </c>
      <c r="B191" s="196" t="s">
        <v>1086</v>
      </c>
      <c r="C191" s="86"/>
      <c r="D191" s="86"/>
      <c r="E191" s="86"/>
      <c r="F191" s="86" t="s">
        <v>1081</v>
      </c>
      <c r="G191" s="86" t="s">
        <v>1081</v>
      </c>
      <c r="H191" s="196" t="s">
        <v>1255</v>
      </c>
    </row>
    <row r="192" spans="1:8" s="206" customFormat="1">
      <c r="A192" s="196" t="s">
        <v>1284</v>
      </c>
      <c r="B192" s="196" t="s">
        <v>1086</v>
      </c>
      <c r="C192" s="86"/>
      <c r="D192" s="86"/>
      <c r="E192" s="86"/>
      <c r="F192" s="86" t="s">
        <v>1081</v>
      </c>
      <c r="G192" s="86" t="s">
        <v>1081</v>
      </c>
      <c r="H192" s="196" t="s">
        <v>1255</v>
      </c>
    </row>
    <row r="193" spans="1:8" s="206" customFormat="1">
      <c r="A193" s="196" t="s">
        <v>1285</v>
      </c>
      <c r="B193" s="196" t="s">
        <v>1086</v>
      </c>
      <c r="C193" s="86"/>
      <c r="D193" s="86"/>
      <c r="E193" s="86"/>
      <c r="F193" s="86" t="s">
        <v>1081</v>
      </c>
      <c r="G193" s="86" t="s">
        <v>1081</v>
      </c>
      <c r="H193" s="196" t="s">
        <v>1255</v>
      </c>
    </row>
    <row r="194" spans="1:8" s="206" customFormat="1">
      <c r="A194" s="196" t="s">
        <v>1286</v>
      </c>
      <c r="B194" s="196" t="s">
        <v>1086</v>
      </c>
      <c r="C194" s="86"/>
      <c r="D194" s="86" t="s">
        <v>105</v>
      </c>
      <c r="E194" s="86" t="s">
        <v>105</v>
      </c>
      <c r="F194" s="86" t="s">
        <v>1081</v>
      </c>
      <c r="G194" s="86"/>
      <c r="H194" s="196" t="s">
        <v>1287</v>
      </c>
    </row>
    <row r="195" spans="1:8" s="206" customFormat="1">
      <c r="A195" s="196" t="s">
        <v>1288</v>
      </c>
      <c r="B195" s="196" t="s">
        <v>1086</v>
      </c>
      <c r="C195" s="86"/>
      <c r="D195" s="86"/>
      <c r="E195" s="86"/>
      <c r="F195" s="86" t="s">
        <v>1081</v>
      </c>
      <c r="G195" s="86"/>
      <c r="H195" s="196" t="s">
        <v>1258</v>
      </c>
    </row>
    <row r="196" spans="1:8" s="206" customFormat="1">
      <c r="A196" s="196" t="s">
        <v>1289</v>
      </c>
      <c r="B196" s="196" t="s">
        <v>1086</v>
      </c>
      <c r="C196" s="86"/>
      <c r="D196" s="86"/>
      <c r="E196" s="86"/>
      <c r="F196" s="86" t="s">
        <v>1081</v>
      </c>
      <c r="G196" s="86"/>
      <c r="H196" s="196" t="s">
        <v>1287</v>
      </c>
    </row>
    <row r="197" spans="1:8" s="206" customFormat="1">
      <c r="A197" s="196" t="s">
        <v>1290</v>
      </c>
      <c r="B197" s="196" t="s">
        <v>1086</v>
      </c>
      <c r="C197" s="86"/>
      <c r="D197" s="86"/>
      <c r="E197" s="86"/>
      <c r="F197" s="86" t="s">
        <v>1081</v>
      </c>
      <c r="G197" s="86"/>
      <c r="H197" s="196" t="s">
        <v>1287</v>
      </c>
    </row>
    <row r="198" spans="1:8" s="206" customFormat="1">
      <c r="A198" s="196" t="s">
        <v>1291</v>
      </c>
      <c r="B198" s="196" t="s">
        <v>1086</v>
      </c>
      <c r="C198" s="86" t="s">
        <v>1081</v>
      </c>
      <c r="D198" s="86"/>
      <c r="E198" s="86"/>
      <c r="F198" s="86"/>
      <c r="G198" s="86"/>
      <c r="H198" s="196" t="s">
        <v>1202</v>
      </c>
    </row>
    <row r="199" spans="1:8" s="206" customFormat="1">
      <c r="A199" s="196" t="s">
        <v>1292</v>
      </c>
      <c r="B199" s="196" t="s">
        <v>1086</v>
      </c>
      <c r="C199" s="86"/>
      <c r="D199" s="86"/>
      <c r="E199" s="86"/>
      <c r="F199" s="86" t="s">
        <v>1081</v>
      </c>
      <c r="G199" s="86"/>
      <c r="H199" s="196" t="s">
        <v>1293</v>
      </c>
    </row>
    <row r="200" spans="1:8" s="206" customFormat="1">
      <c r="A200" s="438" t="s">
        <v>1294</v>
      </c>
      <c r="B200" s="196" t="s">
        <v>1210</v>
      </c>
      <c r="C200" s="86"/>
      <c r="D200" s="86"/>
      <c r="E200" s="86"/>
      <c r="F200" s="86" t="s">
        <v>1081</v>
      </c>
      <c r="G200" s="86"/>
      <c r="H200" s="196" t="s">
        <v>1295</v>
      </c>
    </row>
    <row r="201" spans="1:8" s="206" customFormat="1">
      <c r="A201" s="196" t="s">
        <v>1296</v>
      </c>
      <c r="B201" s="196" t="s">
        <v>1086</v>
      </c>
      <c r="C201" s="86"/>
      <c r="D201" s="86"/>
      <c r="E201" s="86"/>
      <c r="F201" s="86" t="s">
        <v>1081</v>
      </c>
      <c r="G201" s="86" t="s">
        <v>1081</v>
      </c>
      <c r="H201" s="196" t="s">
        <v>1197</v>
      </c>
    </row>
    <row r="202" spans="1:8" s="206" customFormat="1">
      <c r="A202" s="196" t="s">
        <v>1297</v>
      </c>
      <c r="B202" s="196" t="s">
        <v>1088</v>
      </c>
      <c r="C202" s="86"/>
      <c r="D202" s="86" t="s">
        <v>105</v>
      </c>
      <c r="E202" s="86" t="s">
        <v>1081</v>
      </c>
      <c r="F202" s="86" t="s">
        <v>105</v>
      </c>
      <c r="G202" s="86"/>
      <c r="H202" s="196" t="s">
        <v>1298</v>
      </c>
    </row>
    <row r="203" spans="1:8" s="206" customFormat="1">
      <c r="A203" s="196" t="s">
        <v>1300</v>
      </c>
      <c r="B203" s="196" t="s">
        <v>1086</v>
      </c>
      <c r="C203" s="86"/>
      <c r="D203" s="86"/>
      <c r="E203" s="86"/>
      <c r="F203" s="86" t="s">
        <v>1081</v>
      </c>
      <c r="G203" s="86" t="s">
        <v>1081</v>
      </c>
      <c r="H203" s="196" t="s">
        <v>1301</v>
      </c>
    </row>
    <row r="204" spans="1:8" s="206" customFormat="1">
      <c r="A204" s="196" t="s">
        <v>1302</v>
      </c>
      <c r="B204" s="196" t="s">
        <v>1086</v>
      </c>
      <c r="C204" s="86" t="s">
        <v>1081</v>
      </c>
      <c r="D204" s="86"/>
      <c r="E204" s="86"/>
      <c r="F204" s="86"/>
      <c r="G204" s="86"/>
      <c r="H204" s="196" t="s">
        <v>1298</v>
      </c>
    </row>
    <row r="205" spans="1:8" s="206" customFormat="1">
      <c r="A205" s="196" t="s">
        <v>1303</v>
      </c>
      <c r="B205" s="196" t="s">
        <v>1086</v>
      </c>
      <c r="C205" s="86"/>
      <c r="D205" s="86"/>
      <c r="E205" s="86" t="s">
        <v>105</v>
      </c>
      <c r="F205" s="86" t="s">
        <v>1081</v>
      </c>
      <c r="G205" s="86"/>
      <c r="H205" s="196" t="s">
        <v>1287</v>
      </c>
    </row>
    <row r="206" spans="1:8" s="206" customFormat="1">
      <c r="A206" s="196" t="s">
        <v>1304</v>
      </c>
      <c r="B206" s="196" t="s">
        <v>1086</v>
      </c>
      <c r="C206" s="86"/>
      <c r="D206" s="86"/>
      <c r="E206" s="86" t="s">
        <v>105</v>
      </c>
      <c r="F206" s="86" t="s">
        <v>1081</v>
      </c>
      <c r="G206" s="86"/>
      <c r="H206" s="196" t="s">
        <v>1287</v>
      </c>
    </row>
    <row r="207" spans="1:8" s="206" customFormat="1">
      <c r="A207" s="196" t="s">
        <v>1305</v>
      </c>
      <c r="B207" s="196" t="s">
        <v>1086</v>
      </c>
      <c r="C207" s="86"/>
      <c r="D207" s="86"/>
      <c r="E207" s="86" t="s">
        <v>105</v>
      </c>
      <c r="F207" s="86" t="s">
        <v>1081</v>
      </c>
      <c r="G207" s="86" t="s">
        <v>1081</v>
      </c>
      <c r="H207" s="196" t="s">
        <v>1306</v>
      </c>
    </row>
    <row r="208" spans="1:8" s="206" customFormat="1">
      <c r="A208" s="196" t="s">
        <v>1307</v>
      </c>
      <c r="B208" s="196" t="s">
        <v>1086</v>
      </c>
      <c r="C208" s="86"/>
      <c r="D208" s="86"/>
      <c r="E208" s="86" t="s">
        <v>105</v>
      </c>
      <c r="F208" s="86" t="s">
        <v>1081</v>
      </c>
      <c r="G208" s="86"/>
      <c r="H208" s="196" t="s">
        <v>1287</v>
      </c>
    </row>
    <row r="209" spans="1:8" s="206" customFormat="1">
      <c r="A209" s="196" t="s">
        <v>1308</v>
      </c>
      <c r="B209" s="196" t="s">
        <v>1086</v>
      </c>
      <c r="C209" s="86"/>
      <c r="D209" s="86"/>
      <c r="E209" s="86" t="s">
        <v>105</v>
      </c>
      <c r="F209" s="86" t="s">
        <v>1081</v>
      </c>
      <c r="G209" s="86" t="s">
        <v>1081</v>
      </c>
      <c r="H209" s="196" t="s">
        <v>1306</v>
      </c>
    </row>
    <row r="210" spans="1:8" s="206" customFormat="1">
      <c r="A210" s="196" t="s">
        <v>1309</v>
      </c>
      <c r="B210" s="196" t="s">
        <v>1086</v>
      </c>
      <c r="C210" s="86"/>
      <c r="D210" s="86"/>
      <c r="E210" s="86" t="s">
        <v>105</v>
      </c>
      <c r="F210" s="86" t="s">
        <v>1081</v>
      </c>
      <c r="G210" s="86"/>
      <c r="H210" s="196" t="s">
        <v>1310</v>
      </c>
    </row>
    <row r="211" spans="1:8" s="206" customFormat="1">
      <c r="A211" s="196" t="s">
        <v>1311</v>
      </c>
      <c r="B211" s="196" t="s">
        <v>1088</v>
      </c>
      <c r="C211" s="86"/>
      <c r="D211" s="86"/>
      <c r="E211" s="86" t="s">
        <v>105</v>
      </c>
      <c r="F211" s="86" t="s">
        <v>1081</v>
      </c>
      <c r="G211" s="86" t="s">
        <v>1081</v>
      </c>
      <c r="H211" s="196" t="s">
        <v>1219</v>
      </c>
    </row>
    <row r="212" spans="1:8" s="206" customFormat="1" ht="12.65" customHeight="1">
      <c r="A212" s="196" t="s">
        <v>1312</v>
      </c>
      <c r="B212" s="196" t="s">
        <v>1214</v>
      </c>
      <c r="C212" s="86"/>
      <c r="D212" s="86"/>
      <c r="E212" s="86"/>
      <c r="F212" s="86" t="s">
        <v>1081</v>
      </c>
      <c r="G212" s="86" t="s">
        <v>1081</v>
      </c>
      <c r="H212" s="196" t="s">
        <v>1208</v>
      </c>
    </row>
    <row r="213" spans="1:8" s="206" customFormat="1">
      <c r="A213" s="196" t="s">
        <v>1313</v>
      </c>
      <c r="B213" s="196" t="s">
        <v>1314</v>
      </c>
      <c r="C213" s="86"/>
      <c r="D213" s="86"/>
      <c r="E213" s="86"/>
      <c r="F213" s="86" t="s">
        <v>1081</v>
      </c>
      <c r="G213" s="86"/>
      <c r="H213" s="196" t="s">
        <v>1299</v>
      </c>
    </row>
    <row r="214" spans="1:8" s="206" customFormat="1">
      <c r="A214" s="196" t="s">
        <v>1315</v>
      </c>
      <c r="B214" s="196" t="s">
        <v>1088</v>
      </c>
      <c r="C214" s="86"/>
      <c r="D214" s="86"/>
      <c r="E214" s="86"/>
      <c r="F214" s="86" t="s">
        <v>1081</v>
      </c>
      <c r="G214" s="86" t="s">
        <v>1081</v>
      </c>
      <c r="H214" s="196" t="s">
        <v>1316</v>
      </c>
    </row>
    <row r="215" spans="1:8" s="206" customFormat="1">
      <c r="A215" s="196" t="s">
        <v>1317</v>
      </c>
      <c r="B215" s="196" t="s">
        <v>1088</v>
      </c>
      <c r="C215" s="86"/>
      <c r="D215" s="86"/>
      <c r="E215" s="86"/>
      <c r="F215" s="86" t="s">
        <v>1081</v>
      </c>
      <c r="G215" s="86" t="s">
        <v>1081</v>
      </c>
      <c r="H215" s="196" t="s">
        <v>1316</v>
      </c>
    </row>
    <row r="216" spans="1:8" s="206" customFormat="1">
      <c r="A216" s="196" t="s">
        <v>1318</v>
      </c>
      <c r="B216" s="196" t="s">
        <v>1088</v>
      </c>
      <c r="C216" s="86"/>
      <c r="D216" s="86"/>
      <c r="E216" s="86"/>
      <c r="F216" s="86" t="s">
        <v>1081</v>
      </c>
      <c r="G216" s="86" t="s">
        <v>1081</v>
      </c>
      <c r="H216" s="196" t="s">
        <v>1316</v>
      </c>
    </row>
    <row r="217" spans="1:8" s="206" customFormat="1">
      <c r="A217" s="196" t="s">
        <v>1319</v>
      </c>
      <c r="B217" s="196" t="s">
        <v>1088</v>
      </c>
      <c r="C217" s="86"/>
      <c r="D217" s="86"/>
      <c r="E217" s="86"/>
      <c r="F217" s="86" t="s">
        <v>1081</v>
      </c>
      <c r="G217" s="86" t="s">
        <v>1081</v>
      </c>
      <c r="H217" s="196" t="s">
        <v>1316</v>
      </c>
    </row>
    <row r="218" spans="1:8" s="206" customFormat="1">
      <c r="A218" s="196" t="s">
        <v>1320</v>
      </c>
      <c r="B218" s="196" t="s">
        <v>1210</v>
      </c>
      <c r="C218" s="86"/>
      <c r="D218" s="86"/>
      <c r="E218" s="86"/>
      <c r="F218" s="86" t="s">
        <v>1081</v>
      </c>
      <c r="G218" s="86" t="s">
        <v>1081</v>
      </c>
      <c r="H218" s="196" t="s">
        <v>1227</v>
      </c>
    </row>
    <row r="219" spans="1:8" s="206" customFormat="1">
      <c r="A219" s="196" t="s">
        <v>1321</v>
      </c>
      <c r="B219" s="196" t="s">
        <v>1086</v>
      </c>
      <c r="C219" s="86"/>
      <c r="D219" s="86"/>
      <c r="E219" s="86"/>
      <c r="F219" s="86" t="s">
        <v>1081</v>
      </c>
      <c r="G219" s="86" t="s">
        <v>1081</v>
      </c>
      <c r="H219" s="196" t="s">
        <v>1301</v>
      </c>
    </row>
    <row r="220" spans="1:8" s="206" customFormat="1">
      <c r="A220" s="196" t="s">
        <v>1322</v>
      </c>
      <c r="B220" s="196" t="s">
        <v>1088</v>
      </c>
      <c r="C220" s="86"/>
      <c r="D220" s="86"/>
      <c r="E220" s="86" t="s">
        <v>1081</v>
      </c>
      <c r="F220" s="86"/>
      <c r="G220" s="86"/>
      <c r="H220" s="196" t="s">
        <v>1323</v>
      </c>
    </row>
    <row r="221" spans="1:8" s="206" customFormat="1">
      <c r="A221" s="196" t="s">
        <v>1324</v>
      </c>
      <c r="B221" s="196" t="s">
        <v>1086</v>
      </c>
      <c r="C221" s="86"/>
      <c r="D221" s="86"/>
      <c r="E221" s="86"/>
      <c r="F221" s="86" t="s">
        <v>1081</v>
      </c>
      <c r="G221" s="86" t="s">
        <v>1081</v>
      </c>
      <c r="H221" s="196" t="s">
        <v>1227</v>
      </c>
    </row>
    <row r="222" spans="1:8">
      <c r="A222" s="4"/>
      <c r="B222" s="4"/>
      <c r="C222" s="4"/>
      <c r="D222" s="4"/>
      <c r="E222" s="4"/>
      <c r="F222" s="4"/>
      <c r="G222" s="4"/>
      <c r="H222" s="4"/>
    </row>
    <row r="223" spans="1:8" ht="28" customHeight="1">
      <c r="A223" s="1210" t="s">
        <v>1325</v>
      </c>
      <c r="B223" s="1210"/>
      <c r="C223" s="1210"/>
      <c r="D223" s="1210"/>
      <c r="E223" s="1210"/>
      <c r="F223" s="1210"/>
      <c r="G223" s="1210"/>
      <c r="H223" s="1210"/>
    </row>
    <row r="224" spans="1:8" ht="13">
      <c r="A224" s="2" t="s">
        <v>1326</v>
      </c>
      <c r="B224" s="2"/>
      <c r="C224" s="2"/>
      <c r="D224" s="2"/>
      <c r="E224" s="2"/>
      <c r="F224" s="2"/>
      <c r="G224" s="2"/>
      <c r="H224" s="2"/>
    </row>
    <row r="225" spans="1:8">
      <c r="A225" s="6"/>
      <c r="B225" s="6"/>
      <c r="C225" s="6"/>
      <c r="D225" s="6"/>
      <c r="E225" s="6"/>
      <c r="F225" s="6"/>
      <c r="G225" s="6"/>
      <c r="H225" s="6"/>
    </row>
  </sheetData>
  <mergeCells count="5">
    <mergeCell ref="A6:A7"/>
    <mergeCell ref="B6:B7"/>
    <mergeCell ref="C6:F6"/>
    <mergeCell ref="H6:H7"/>
    <mergeCell ref="A223:H223"/>
  </mergeCells>
  <pageMargins left="0.70866141732283472" right="0.70866141732283472" top="0.74803149606299213" bottom="0.74803149606299213" header="0.31496062992125984" footer="0.31496062992125984"/>
  <pageSetup paperSize="9" scale="84" fitToHeight="0" orientation="landscape" r:id="rId1"/>
  <colBreaks count="1" manualBreakCount="1">
    <brk id="8" max="1048575"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2DDA-7C89-4C3A-8579-79EB838C1297}">
  <sheetPr codeName="Sheet75"/>
  <dimension ref="A1:D9"/>
  <sheetViews>
    <sheetView showGridLines="0" zoomScaleNormal="100" workbookViewId="0">
      <selection activeCell="E1" sqref="E1"/>
    </sheetView>
  </sheetViews>
  <sheetFormatPr defaultColWidth="10.5" defaultRowHeight="13"/>
  <cols>
    <col min="1" max="1" width="13.5" style="346" customWidth="1"/>
    <col min="2" max="2" width="8.75" style="346" customWidth="1"/>
    <col min="3" max="3" width="33" style="346" customWidth="1"/>
    <col min="4" max="4" width="22.25" style="346" customWidth="1"/>
    <col min="5" max="16384" width="10.5" style="346"/>
  </cols>
  <sheetData>
    <row r="1" spans="1:4" ht="18.5">
      <c r="A1" s="306" t="s">
        <v>2279</v>
      </c>
      <c r="B1" s="329"/>
      <c r="C1" s="345"/>
      <c r="D1" s="345"/>
    </row>
    <row r="2" spans="1:4" ht="18.5">
      <c r="A2" s="306"/>
      <c r="B2" s="329"/>
      <c r="C2" s="345"/>
      <c r="D2" s="345"/>
    </row>
    <row r="3" spans="1:4">
      <c r="A3" s="329"/>
      <c r="B3" s="329"/>
      <c r="C3" s="329"/>
      <c r="D3" s="329"/>
    </row>
    <row r="4" spans="1:4" ht="30" customHeight="1">
      <c r="A4" s="878" t="s">
        <v>1811</v>
      </c>
      <c r="B4" s="878" t="s">
        <v>1810</v>
      </c>
      <c r="C4" s="847"/>
      <c r="D4" s="847" t="s">
        <v>1989</v>
      </c>
    </row>
    <row r="5" spans="1:4" ht="35" customHeight="1">
      <c r="A5" s="1147" t="s">
        <v>1916</v>
      </c>
      <c r="B5" s="1147" t="s">
        <v>1465</v>
      </c>
      <c r="C5" s="1147" t="s">
        <v>1917</v>
      </c>
      <c r="D5" s="401" t="s">
        <v>1336</v>
      </c>
    </row>
    <row r="6" spans="1:4" ht="35" customHeight="1">
      <c r="A6" s="1147" t="s">
        <v>1918</v>
      </c>
      <c r="B6" s="1147" t="s">
        <v>1467</v>
      </c>
      <c r="C6" s="1147" t="s">
        <v>1919</v>
      </c>
      <c r="D6" s="401" t="s">
        <v>1336</v>
      </c>
    </row>
    <row r="7" spans="1:4" ht="41.5" customHeight="1">
      <c r="A7" s="1147" t="s">
        <v>1920</v>
      </c>
      <c r="B7" s="1147" t="s">
        <v>1498</v>
      </c>
      <c r="C7" s="1147" t="s">
        <v>1921</v>
      </c>
      <c r="D7" s="401" t="s">
        <v>1336</v>
      </c>
    </row>
    <row r="8" spans="1:4" ht="52" customHeight="1">
      <c r="A8" s="1147" t="s">
        <v>1918</v>
      </c>
      <c r="B8" s="1147" t="s">
        <v>1522</v>
      </c>
      <c r="C8" s="1147" t="s">
        <v>1922</v>
      </c>
      <c r="D8" s="401" t="s">
        <v>1336</v>
      </c>
    </row>
    <row r="9" spans="1:4">
      <c r="A9" s="329"/>
      <c r="B9" s="329"/>
      <c r="C9" s="329"/>
      <c r="D9" s="329"/>
    </row>
  </sheetData>
  <pageMargins left="0.70866141732283472" right="0.70866141732283472" top="0.74803149606299213" bottom="0.74803149606299213" header="0.31496062992125984" footer="0.31496062992125984"/>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092A-D79B-4ADE-A40B-BC3D4E9B3A9C}">
  <sheetPr codeName="Sheet50">
    <pageSetUpPr fitToPage="1"/>
  </sheetPr>
  <dimension ref="A1:L32"/>
  <sheetViews>
    <sheetView showGridLines="0" zoomScaleNormal="100" workbookViewId="0">
      <selection activeCell="M1" sqref="M1:M2"/>
    </sheetView>
  </sheetViews>
  <sheetFormatPr defaultColWidth="8.58203125" defaultRowHeight="14.5"/>
  <cols>
    <col min="1" max="1" width="8.58203125" style="27"/>
    <col min="2" max="2" width="35.08203125" style="27" customWidth="1"/>
    <col min="3" max="7" width="9.08203125" style="27" customWidth="1"/>
    <col min="8" max="10" width="11.58203125" style="27" customWidth="1"/>
    <col min="11" max="12" width="11.58203125" style="27" hidden="1" customWidth="1"/>
    <col min="13" max="16384" width="8.58203125" style="27"/>
  </cols>
  <sheetData>
    <row r="1" spans="1:12" ht="18.5">
      <c r="A1" s="306" t="s">
        <v>2804</v>
      </c>
      <c r="B1" s="3"/>
      <c r="C1" s="7"/>
      <c r="D1" s="7"/>
      <c r="E1" s="7"/>
      <c r="F1" s="7"/>
      <c r="G1" s="7"/>
      <c r="H1" s="7"/>
      <c r="I1" s="7"/>
      <c r="J1" s="7"/>
      <c r="K1" s="298"/>
      <c r="L1" s="298"/>
    </row>
    <row r="2" spans="1:12">
      <c r="A2" s="7"/>
      <c r="B2" s="73"/>
      <c r="C2" s="7"/>
      <c r="D2" s="7"/>
      <c r="E2" s="7"/>
      <c r="F2" s="7"/>
      <c r="G2" s="7"/>
      <c r="H2" s="7"/>
      <c r="I2" s="7"/>
      <c r="J2" s="7"/>
      <c r="K2" s="298"/>
      <c r="L2" s="298"/>
    </row>
    <row r="3" spans="1:12">
      <c r="A3" s="1"/>
      <c r="B3" s="113"/>
      <c r="C3" s="113"/>
      <c r="D3" s="113"/>
      <c r="E3" s="113"/>
      <c r="F3" s="113"/>
      <c r="G3" s="113"/>
      <c r="H3" s="113"/>
      <c r="I3" s="113"/>
      <c r="J3" s="113"/>
      <c r="K3" s="301"/>
      <c r="L3" s="301"/>
    </row>
    <row r="4" spans="1:12">
      <c r="A4" s="200"/>
      <c r="B4" s="222"/>
      <c r="C4" s="57" t="s">
        <v>116</v>
      </c>
      <c r="D4" s="57" t="s">
        <v>117</v>
      </c>
      <c r="E4" s="57" t="s">
        <v>118</v>
      </c>
      <c r="F4" s="57" t="s">
        <v>167</v>
      </c>
      <c r="G4" s="57" t="s">
        <v>168</v>
      </c>
      <c r="H4" s="57" t="s">
        <v>1000</v>
      </c>
      <c r="I4" s="103" t="s">
        <v>1001</v>
      </c>
      <c r="J4" s="1087" t="s">
        <v>245</v>
      </c>
      <c r="K4" s="1088" t="s">
        <v>246</v>
      </c>
      <c r="L4" s="958" t="s">
        <v>247</v>
      </c>
    </row>
    <row r="5" spans="1:12" ht="31.5" customHeight="1">
      <c r="A5" s="55" t="s">
        <v>2045</v>
      </c>
      <c r="B5" s="222"/>
      <c r="C5" s="1254" t="s">
        <v>1002</v>
      </c>
      <c r="D5" s="1255"/>
      <c r="E5" s="1255"/>
      <c r="F5" s="1255"/>
      <c r="G5" s="1256"/>
      <c r="H5" s="1254" t="s">
        <v>1003</v>
      </c>
      <c r="I5" s="1255"/>
      <c r="J5" s="1258" t="s">
        <v>1004</v>
      </c>
      <c r="K5" s="982"/>
      <c r="L5" s="972"/>
    </row>
    <row r="6" spans="1:12" ht="36">
      <c r="A6" s="1254" t="s">
        <v>1005</v>
      </c>
      <c r="B6" s="1256"/>
      <c r="C6" s="25" t="s">
        <v>295</v>
      </c>
      <c r="D6" s="25" t="s">
        <v>1006</v>
      </c>
      <c r="E6" s="25" t="s">
        <v>1007</v>
      </c>
      <c r="F6" s="25" t="s">
        <v>1008</v>
      </c>
      <c r="G6" s="25" t="s">
        <v>1009</v>
      </c>
      <c r="H6" s="25" t="s">
        <v>1010</v>
      </c>
      <c r="I6" s="1082" t="s">
        <v>1011</v>
      </c>
      <c r="J6" s="1260"/>
      <c r="K6" s="972" t="s">
        <v>1012</v>
      </c>
      <c r="L6" s="958" t="s">
        <v>1013</v>
      </c>
    </row>
    <row r="7" spans="1:12">
      <c r="A7" s="57">
        <v>1</v>
      </c>
      <c r="B7" s="361" t="s">
        <v>1014</v>
      </c>
      <c r="C7" s="983">
        <v>0.18065698290783</v>
      </c>
      <c r="D7" s="983">
        <v>4.4638386912108698</v>
      </c>
      <c r="E7" s="983">
        <v>0.16968446663408498</v>
      </c>
      <c r="F7" s="983">
        <v>15.758425672175401</v>
      </c>
      <c r="G7" s="983" t="s">
        <v>105</v>
      </c>
      <c r="H7" s="983" t="s">
        <v>105</v>
      </c>
      <c r="I7" s="1132" t="s">
        <v>105</v>
      </c>
      <c r="J7" s="983">
        <v>10.286302906464099</v>
      </c>
      <c r="K7" s="1133" t="s">
        <v>105</v>
      </c>
      <c r="L7" s="983"/>
    </row>
    <row r="8" spans="1:12">
      <c r="A8" s="57">
        <v>3</v>
      </c>
      <c r="B8" s="361" t="s">
        <v>1015</v>
      </c>
      <c r="C8" s="983">
        <v>0.66204859398472993</v>
      </c>
      <c r="D8" s="983">
        <v>7.2012396247452006</v>
      </c>
      <c r="E8" s="983">
        <v>0.98065352116967397</v>
      </c>
      <c r="F8" s="983" t="s">
        <v>105</v>
      </c>
      <c r="G8" s="983" t="s">
        <v>105</v>
      </c>
      <c r="H8" s="983" t="s">
        <v>105</v>
      </c>
      <c r="I8" s="1132" t="s">
        <v>105</v>
      </c>
      <c r="J8" s="983">
        <v>4.4219708699498002</v>
      </c>
      <c r="K8" s="1133" t="s">
        <v>105</v>
      </c>
      <c r="L8" s="983"/>
    </row>
    <row r="9" spans="1:12" hidden="1">
      <c r="A9" s="57">
        <v>4</v>
      </c>
      <c r="B9" s="361" t="s">
        <v>1016</v>
      </c>
      <c r="C9" s="983" t="s">
        <v>105</v>
      </c>
      <c r="D9" s="983" t="s">
        <v>105</v>
      </c>
      <c r="E9" s="983" t="s">
        <v>105</v>
      </c>
      <c r="F9" s="983" t="s">
        <v>105</v>
      </c>
      <c r="G9" s="983" t="s">
        <v>105</v>
      </c>
      <c r="H9" s="983"/>
      <c r="I9" s="1132"/>
      <c r="J9" s="983" t="s">
        <v>105</v>
      </c>
      <c r="K9" s="1133" t="s">
        <v>105</v>
      </c>
      <c r="L9" s="983"/>
    </row>
    <row r="10" spans="1:12" hidden="1">
      <c r="A10" s="57">
        <v>5</v>
      </c>
      <c r="B10" s="361" t="s">
        <v>1017</v>
      </c>
      <c r="C10" s="983" t="s">
        <v>105</v>
      </c>
      <c r="D10" s="983" t="s">
        <v>105</v>
      </c>
      <c r="E10" s="983" t="s">
        <v>105</v>
      </c>
      <c r="F10" s="983" t="s">
        <v>105</v>
      </c>
      <c r="G10" s="983" t="s">
        <v>105</v>
      </c>
      <c r="H10" s="983"/>
      <c r="I10" s="1132"/>
      <c r="J10" s="983" t="s">
        <v>105</v>
      </c>
      <c r="K10" s="1133" t="s">
        <v>105</v>
      </c>
      <c r="L10" s="983"/>
    </row>
    <row r="11" spans="1:12">
      <c r="A11" s="57">
        <v>6</v>
      </c>
      <c r="B11" s="361" t="s">
        <v>1018</v>
      </c>
      <c r="C11" s="983">
        <v>0.20856</v>
      </c>
      <c r="D11" s="983">
        <v>0.42592000000000002</v>
      </c>
      <c r="E11" s="983">
        <v>8.8000000000000003E-4</v>
      </c>
      <c r="F11" s="983">
        <v>0.24464</v>
      </c>
      <c r="G11" s="983" t="s">
        <v>105</v>
      </c>
      <c r="H11" s="983">
        <v>4.2650024850000001</v>
      </c>
      <c r="I11" s="1132" t="s">
        <v>105</v>
      </c>
      <c r="J11" s="983">
        <v>2.5725012425</v>
      </c>
      <c r="K11" s="1133" t="s">
        <v>105</v>
      </c>
      <c r="L11" s="983"/>
    </row>
    <row r="12" spans="1:12">
      <c r="A12" s="57">
        <v>7</v>
      </c>
      <c r="B12" s="361" t="s">
        <v>1019</v>
      </c>
      <c r="C12" s="983">
        <v>4.2135280000000004E-2</v>
      </c>
      <c r="D12" s="983">
        <v>0.58325392000000009</v>
      </c>
      <c r="E12" s="983">
        <v>5.7516900000000003E-2</v>
      </c>
      <c r="F12" s="983">
        <v>0.78792128000000006</v>
      </c>
      <c r="G12" s="983" t="s">
        <v>105</v>
      </c>
      <c r="H12" s="983"/>
      <c r="I12" s="1132"/>
      <c r="J12" s="983">
        <v>1.47082737764139</v>
      </c>
      <c r="K12" s="1133" t="s">
        <v>105</v>
      </c>
      <c r="L12" s="983"/>
    </row>
    <row r="13" spans="1:12" hidden="1">
      <c r="A13" s="57">
        <v>10</v>
      </c>
      <c r="B13" s="361" t="s">
        <v>1020</v>
      </c>
      <c r="C13" s="983" t="s">
        <v>105</v>
      </c>
      <c r="D13" s="983" t="s">
        <v>105</v>
      </c>
      <c r="E13" s="983" t="s">
        <v>105</v>
      </c>
      <c r="F13" s="983" t="s">
        <v>105</v>
      </c>
      <c r="G13" s="983" t="s">
        <v>105</v>
      </c>
      <c r="H13" s="983"/>
      <c r="I13" s="1132"/>
      <c r="J13" s="983" t="s">
        <v>105</v>
      </c>
      <c r="K13" s="1133" t="s">
        <v>105</v>
      </c>
      <c r="L13" s="983"/>
    </row>
    <row r="14" spans="1:12">
      <c r="A14" s="850">
        <v>11</v>
      </c>
      <c r="B14" s="849" t="s">
        <v>1021</v>
      </c>
      <c r="C14" s="983" t="s">
        <v>105</v>
      </c>
      <c r="D14" s="983" t="s">
        <v>105</v>
      </c>
      <c r="E14" s="983" t="s">
        <v>105</v>
      </c>
      <c r="F14" s="983" t="s">
        <v>105</v>
      </c>
      <c r="G14" s="983" t="s">
        <v>105</v>
      </c>
      <c r="H14" s="983" t="s">
        <v>105</v>
      </c>
      <c r="I14" s="1132" t="s">
        <v>105</v>
      </c>
      <c r="J14" s="983">
        <v>14.892117324999999</v>
      </c>
      <c r="K14" s="1133" t="s">
        <v>105</v>
      </c>
      <c r="L14" s="983"/>
    </row>
    <row r="15" spans="1:12">
      <c r="A15" s="409">
        <v>12</v>
      </c>
      <c r="B15" s="984" t="s">
        <v>1022</v>
      </c>
      <c r="C15" s="986" t="s">
        <v>105</v>
      </c>
      <c r="D15" s="987" t="s">
        <v>105</v>
      </c>
      <c r="E15" s="987" t="s">
        <v>105</v>
      </c>
      <c r="F15" s="987" t="s">
        <v>105</v>
      </c>
      <c r="G15" s="987" t="s">
        <v>105</v>
      </c>
      <c r="H15" s="987" t="s">
        <v>105</v>
      </c>
      <c r="I15" s="987" t="s">
        <v>105</v>
      </c>
      <c r="J15" s="620">
        <v>33.6437197215553</v>
      </c>
      <c r="K15" s="1131" t="s">
        <v>105</v>
      </c>
      <c r="L15" s="620"/>
    </row>
    <row r="16" spans="1:12">
      <c r="A16" s="113"/>
      <c r="B16" s="113"/>
      <c r="C16" s="113"/>
      <c r="D16" s="113"/>
      <c r="E16" s="113"/>
      <c r="F16" s="113"/>
      <c r="G16" s="113"/>
      <c r="H16" s="113"/>
      <c r="I16" s="113"/>
      <c r="J16" s="113"/>
      <c r="K16" s="301"/>
      <c r="L16" s="301"/>
    </row>
    <row r="17" spans="1:12">
      <c r="A17" s="1209" t="s">
        <v>2688</v>
      </c>
      <c r="B17" s="1209"/>
      <c r="C17" s="1209"/>
      <c r="D17" s="1209"/>
      <c r="E17" s="1209"/>
      <c r="F17" s="1209"/>
      <c r="G17" s="1209"/>
      <c r="H17" s="1209"/>
      <c r="I17" s="1209"/>
      <c r="J17" s="1209"/>
      <c r="K17" s="298"/>
      <c r="L17" s="298"/>
    </row>
    <row r="18" spans="1:12">
      <c r="A18" s="7"/>
      <c r="B18" s="7"/>
      <c r="C18" s="7"/>
      <c r="D18" s="7"/>
      <c r="E18" s="39"/>
      <c r="F18" s="7"/>
      <c r="G18" s="7"/>
      <c r="H18" s="7"/>
      <c r="I18" s="7"/>
      <c r="J18" s="7"/>
      <c r="K18" s="298"/>
      <c r="L18" s="298"/>
    </row>
    <row r="19" spans="1:12">
      <c r="A19" s="1"/>
      <c r="B19" s="113"/>
      <c r="C19" s="113"/>
      <c r="D19" s="113"/>
      <c r="E19" s="113"/>
      <c r="F19" s="113"/>
      <c r="G19" s="113"/>
      <c r="H19" s="113"/>
      <c r="I19" s="113"/>
      <c r="J19" s="113"/>
      <c r="K19" s="298"/>
      <c r="L19" s="298"/>
    </row>
    <row r="20" spans="1:12">
      <c r="A20" s="200"/>
      <c r="B20" s="222"/>
      <c r="C20" s="1085" t="s">
        <v>116</v>
      </c>
      <c r="D20" s="1085" t="s">
        <v>117</v>
      </c>
      <c r="E20" s="1085" t="s">
        <v>118</v>
      </c>
      <c r="F20" s="1085" t="s">
        <v>167</v>
      </c>
      <c r="G20" s="1085" t="s">
        <v>168</v>
      </c>
      <c r="H20" s="1085" t="s">
        <v>1000</v>
      </c>
      <c r="I20" s="1085" t="s">
        <v>1001</v>
      </c>
      <c r="J20" s="1085" t="s">
        <v>245</v>
      </c>
      <c r="K20" s="1088" t="s">
        <v>246</v>
      </c>
      <c r="L20" s="958" t="s">
        <v>247</v>
      </c>
    </row>
    <row r="21" spans="1:12" ht="26.25" customHeight="1">
      <c r="A21" s="55" t="s">
        <v>257</v>
      </c>
      <c r="B21" s="222"/>
      <c r="C21" s="1254" t="s">
        <v>1002</v>
      </c>
      <c r="D21" s="1255"/>
      <c r="E21" s="1255"/>
      <c r="F21" s="1255"/>
      <c r="G21" s="1256"/>
      <c r="H21" s="1254" t="s">
        <v>1003</v>
      </c>
      <c r="I21" s="1255"/>
      <c r="J21" s="1258" t="s">
        <v>1004</v>
      </c>
      <c r="K21" s="982"/>
      <c r="L21" s="972"/>
    </row>
    <row r="22" spans="1:12" ht="36">
      <c r="A22" s="1254" t="s">
        <v>1005</v>
      </c>
      <c r="B22" s="1256"/>
      <c r="C22" s="1084" t="s">
        <v>295</v>
      </c>
      <c r="D22" s="1084" t="s">
        <v>1006</v>
      </c>
      <c r="E22" s="1084" t="s">
        <v>1007</v>
      </c>
      <c r="F22" s="1084" t="s">
        <v>1008</v>
      </c>
      <c r="G22" s="1084" t="s">
        <v>1009</v>
      </c>
      <c r="H22" s="1084" t="s">
        <v>1010</v>
      </c>
      <c r="I22" s="1081" t="s">
        <v>1011</v>
      </c>
      <c r="J22" s="1260"/>
      <c r="K22" s="972" t="s">
        <v>1012</v>
      </c>
      <c r="L22" s="958" t="s">
        <v>1013</v>
      </c>
    </row>
    <row r="23" spans="1:12">
      <c r="A23" s="57">
        <v>1</v>
      </c>
      <c r="B23" s="361" t="s">
        <v>1014</v>
      </c>
      <c r="C23" s="619">
        <v>0.14972582610000001</v>
      </c>
      <c r="D23" s="619">
        <v>6.3008873952000002</v>
      </c>
      <c r="E23" s="619">
        <v>0.29950183969999999</v>
      </c>
      <c r="F23" s="619">
        <v>15.921117009500001</v>
      </c>
      <c r="G23" s="619"/>
      <c r="H23" s="619"/>
      <c r="I23" s="1128"/>
      <c r="J23" s="619">
        <v>11.335616035299999</v>
      </c>
      <c r="K23" s="1130"/>
      <c r="L23" s="619"/>
    </row>
    <row r="24" spans="1:12">
      <c r="A24" s="57">
        <v>3</v>
      </c>
      <c r="B24" s="361" t="s">
        <v>1015</v>
      </c>
      <c r="C24" s="619">
        <v>0.14972582610000001</v>
      </c>
      <c r="D24" s="619">
        <v>11.611143201999999</v>
      </c>
      <c r="E24" s="619">
        <v>0.77847855500000007</v>
      </c>
      <c r="F24" s="619">
        <v>0</v>
      </c>
      <c r="G24" s="619"/>
      <c r="H24" s="619"/>
      <c r="I24" s="1128"/>
      <c r="J24" s="619">
        <v>6.2696737915999998</v>
      </c>
      <c r="K24" s="1130"/>
      <c r="L24" s="619"/>
    </row>
    <row r="25" spans="1:12" hidden="1">
      <c r="A25" s="57">
        <v>4</v>
      </c>
      <c r="B25" s="361" t="s">
        <v>1016</v>
      </c>
      <c r="C25" s="619"/>
      <c r="D25" s="619"/>
      <c r="E25" s="619"/>
      <c r="F25" s="619"/>
      <c r="G25" s="619"/>
      <c r="H25" s="619"/>
      <c r="I25" s="1128"/>
      <c r="J25" s="619"/>
      <c r="K25" s="1130"/>
      <c r="L25" s="619"/>
    </row>
    <row r="26" spans="1:12" hidden="1">
      <c r="A26" s="57">
        <v>5</v>
      </c>
      <c r="B26" s="361" t="s">
        <v>1017</v>
      </c>
      <c r="C26" s="619"/>
      <c r="D26" s="619"/>
      <c r="E26" s="619"/>
      <c r="F26" s="619"/>
      <c r="G26" s="619"/>
      <c r="H26" s="619"/>
      <c r="I26" s="1128"/>
      <c r="J26" s="619"/>
      <c r="K26" s="1130"/>
      <c r="L26" s="619"/>
    </row>
    <row r="27" spans="1:12">
      <c r="A27" s="57">
        <v>6</v>
      </c>
      <c r="B27" s="361" t="s">
        <v>1018</v>
      </c>
      <c r="C27" s="619">
        <v>0.18304188459999998</v>
      </c>
      <c r="D27" s="619">
        <v>2.8178411100000002E-2</v>
      </c>
      <c r="E27" s="619">
        <v>3.7148388000000001E-3</v>
      </c>
      <c r="F27" s="619">
        <v>0.22506486550000002</v>
      </c>
      <c r="G27" s="619"/>
      <c r="H27" s="619">
        <v>6.4258455779999997</v>
      </c>
      <c r="I27" s="1128"/>
      <c r="J27" s="619">
        <v>3.432922789</v>
      </c>
      <c r="K27" s="1130"/>
      <c r="L27" s="619"/>
    </row>
    <row r="28" spans="1:12">
      <c r="A28" s="57">
        <v>7</v>
      </c>
      <c r="B28" s="361" t="s">
        <v>1019</v>
      </c>
      <c r="C28" s="619">
        <v>2.9945165199999998E-2</v>
      </c>
      <c r="D28" s="619">
        <v>1.7912030597000002</v>
      </c>
      <c r="E28" s="619">
        <v>0.1077980395</v>
      </c>
      <c r="F28" s="619">
        <v>1.5921117009999999</v>
      </c>
      <c r="G28" s="619"/>
      <c r="H28" s="619"/>
      <c r="I28" s="1128"/>
      <c r="J28" s="619">
        <v>1.7605289827000001</v>
      </c>
      <c r="K28" s="1130"/>
      <c r="L28" s="619"/>
    </row>
    <row r="29" spans="1:12" hidden="1">
      <c r="A29" s="57">
        <v>10</v>
      </c>
      <c r="B29" s="361" t="s">
        <v>1020</v>
      </c>
      <c r="C29" s="619"/>
      <c r="D29" s="619"/>
      <c r="E29" s="619"/>
      <c r="F29" s="619"/>
      <c r="G29" s="619"/>
      <c r="H29" s="619"/>
      <c r="I29" s="1128"/>
      <c r="J29" s="619"/>
      <c r="K29" s="1130"/>
      <c r="L29" s="619"/>
    </row>
    <row r="30" spans="1:12">
      <c r="A30" s="958">
        <v>11</v>
      </c>
      <c r="B30" s="957" t="s">
        <v>1021</v>
      </c>
      <c r="C30" s="985"/>
      <c r="D30" s="985"/>
      <c r="E30" s="985"/>
      <c r="F30" s="985"/>
      <c r="G30" s="985"/>
      <c r="H30" s="985"/>
      <c r="I30" s="1129"/>
      <c r="J30" s="619">
        <v>15.992753521400001</v>
      </c>
      <c r="K30" s="1130"/>
      <c r="L30" s="619"/>
    </row>
    <row r="31" spans="1:12">
      <c r="A31" s="409">
        <v>12</v>
      </c>
      <c r="B31" s="984" t="s">
        <v>1022</v>
      </c>
      <c r="C31" s="986"/>
      <c r="D31" s="987"/>
      <c r="E31" s="987"/>
      <c r="F31" s="987"/>
      <c r="G31" s="987"/>
      <c r="H31" s="987"/>
      <c r="I31" s="987"/>
      <c r="J31" s="620">
        <v>38.79149512</v>
      </c>
      <c r="K31" s="1131"/>
      <c r="L31" s="620"/>
    </row>
    <row r="32" spans="1:12">
      <c r="A32" s="7"/>
      <c r="B32" s="7"/>
      <c r="C32" s="7"/>
      <c r="D32" s="7"/>
      <c r="E32" s="7"/>
      <c r="F32" s="7"/>
      <c r="G32" s="7"/>
      <c r="H32" s="7"/>
      <c r="I32" s="7"/>
      <c r="J32" s="7"/>
      <c r="K32" s="298"/>
      <c r="L32" s="298"/>
    </row>
  </sheetData>
  <mergeCells count="9">
    <mergeCell ref="C21:G21"/>
    <mergeCell ref="H21:I21"/>
    <mergeCell ref="J21:J22"/>
    <mergeCell ref="A22:B22"/>
    <mergeCell ref="C5:G5"/>
    <mergeCell ref="H5:I5"/>
    <mergeCell ref="J5:J6"/>
    <mergeCell ref="A6:B6"/>
    <mergeCell ref="A17:J17"/>
  </mergeCells>
  <pageMargins left="0.7" right="0.7" top="0.75" bottom="0.75" header="0.3" footer="0.3"/>
  <pageSetup paperSize="9" scale="63" fitToHeight="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F6A6-5D96-4C26-AE1B-C2CB8E1B8B0C}">
  <sheetPr>
    <tabColor theme="4"/>
    <pageSetUpPr fitToPage="1"/>
  </sheetPr>
  <dimension ref="A1:G7"/>
  <sheetViews>
    <sheetView showGridLines="0" zoomScaleNormal="100" workbookViewId="0">
      <selection activeCell="E32" sqref="E32"/>
    </sheetView>
  </sheetViews>
  <sheetFormatPr defaultColWidth="8.58203125" defaultRowHeight="14.5"/>
  <cols>
    <col min="1" max="1" width="8.58203125" style="5"/>
    <col min="2" max="2" width="57.83203125" style="5" customWidth="1"/>
    <col min="3" max="3" width="14.75" style="27" customWidth="1"/>
    <col min="4" max="16384" width="8.58203125" style="5"/>
  </cols>
  <sheetData>
    <row r="1" spans="1:7" ht="21">
      <c r="A1" s="303">
        <v>14</v>
      </c>
      <c r="B1" s="303" t="s">
        <v>2148</v>
      </c>
    </row>
    <row r="2" spans="1:7">
      <c r="A2" s="38"/>
      <c r="B2" s="39"/>
    </row>
    <row r="3" spans="1:7" ht="17.25" customHeight="1">
      <c r="A3" s="191" t="s">
        <v>2197</v>
      </c>
      <c r="B3" s="193" t="s">
        <v>79</v>
      </c>
      <c r="C3" s="194"/>
      <c r="D3" s="194"/>
      <c r="E3" s="194"/>
      <c r="F3" s="194"/>
      <c r="G3" s="33"/>
    </row>
    <row r="4" spans="1:7" ht="17.25" customHeight="1">
      <c r="A4" s="191" t="s">
        <v>2198</v>
      </c>
      <c r="B4" s="193" t="s">
        <v>80</v>
      </c>
      <c r="C4" s="194"/>
      <c r="D4" s="194"/>
      <c r="E4" s="194"/>
      <c r="F4" s="194"/>
      <c r="G4" s="33"/>
    </row>
    <row r="5" spans="1:7" ht="17.25" customHeight="1">
      <c r="A5" s="191" t="s">
        <v>2199</v>
      </c>
      <c r="B5" s="193" t="s">
        <v>81</v>
      </c>
      <c r="C5" s="194"/>
      <c r="D5" s="194"/>
      <c r="E5" s="194"/>
      <c r="F5" s="194"/>
      <c r="G5" s="33"/>
    </row>
    <row r="6" spans="1:7" ht="17.25" customHeight="1">
      <c r="A6" s="191" t="s">
        <v>2200</v>
      </c>
      <c r="B6" s="193" t="s">
        <v>82</v>
      </c>
      <c r="C6" s="194"/>
      <c r="D6" s="194"/>
      <c r="E6" s="194"/>
      <c r="F6" s="194"/>
      <c r="G6" s="33"/>
    </row>
    <row r="7" spans="1:7" ht="17.25" customHeight="1">
      <c r="A7" s="191"/>
      <c r="B7" s="193"/>
      <c r="C7" s="194"/>
      <c r="D7" s="194"/>
      <c r="E7" s="194"/>
      <c r="F7" s="194"/>
      <c r="G7" s="33"/>
    </row>
  </sheetData>
  <hyperlinks>
    <hyperlink ref="B3" location="'Table 14.1'!A1" display="Encumbered and unencumbered assets (EU AE1)" xr:uid="{3A0EA1FA-7A33-455F-BB92-E4B1146C0A34}"/>
    <hyperlink ref="B4" location="'Table 14.2 &amp; 14.3'!A1" display="Collateral received and own debt securities issued (EU AE2)" xr:uid="{9CC7850B-95E4-47C9-BC63-CB0C9F731564}"/>
    <hyperlink ref="B5" location="'Table 14.2 &amp; 14.3'!A1" display="Sources of encumbrance (EU AE3)" xr:uid="{D38EAE95-4818-4A13-B86D-882C49D32BC8}"/>
    <hyperlink ref="B6" location="'Table 14.4'!A1" display="Accompanying narrative information (EU AE4)" xr:uid="{91A8BF2D-5681-4B5E-BAB5-A8F8B184B609}"/>
  </hyperlinks>
  <pageMargins left="0.7" right="0.7" top="0.75" bottom="0.75" header="0.3" footer="0.3"/>
  <pageSetup paperSize="9" scale="60" fitToHeight="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A6C7-9E7B-4E55-A608-4065FCA892F4}">
  <sheetPr codeName="Sheet51">
    <pageSetUpPr fitToPage="1"/>
  </sheetPr>
  <dimension ref="A1:K18"/>
  <sheetViews>
    <sheetView showGridLines="0" zoomScaleNormal="100" workbookViewId="0">
      <selection activeCell="K1" sqref="K1"/>
    </sheetView>
  </sheetViews>
  <sheetFormatPr defaultColWidth="8.58203125" defaultRowHeight="12"/>
  <cols>
    <col min="1" max="1" width="5.25" style="223" customWidth="1"/>
    <col min="2" max="2" width="34.08203125" style="223" customWidth="1"/>
    <col min="3" max="10" width="8" style="223" customWidth="1"/>
    <col min="11" max="16384" width="8.58203125" style="223"/>
  </cols>
  <sheetData>
    <row r="1" spans="1:11" ht="18.5">
      <c r="A1" s="306" t="s">
        <v>2265</v>
      </c>
      <c r="B1" s="224"/>
      <c r="C1" s="225"/>
      <c r="D1" s="226"/>
      <c r="E1" s="226"/>
      <c r="F1" s="226"/>
      <c r="G1" s="226"/>
      <c r="H1" s="226"/>
      <c r="I1" s="226"/>
      <c r="J1" s="226"/>
    </row>
    <row r="2" spans="1:11">
      <c r="A2" s="227"/>
      <c r="B2" s="228"/>
      <c r="C2" s="224"/>
      <c r="D2" s="224"/>
      <c r="E2" s="224"/>
      <c r="F2" s="224"/>
      <c r="G2" s="224"/>
      <c r="H2" s="224"/>
      <c r="I2" s="224"/>
      <c r="J2" s="227"/>
    </row>
    <row r="3" spans="1:11">
      <c r="A3" s="227"/>
      <c r="B3" s="228"/>
      <c r="C3" s="224"/>
      <c r="D3" s="224"/>
      <c r="E3" s="224"/>
      <c r="F3" s="224"/>
      <c r="G3" s="224"/>
      <c r="H3" s="224"/>
      <c r="I3" s="224"/>
      <c r="J3" s="227"/>
    </row>
    <row r="4" spans="1:11" ht="41.15" customHeight="1">
      <c r="A4" s="227"/>
      <c r="B4" s="228"/>
      <c r="C4" s="1397" t="s">
        <v>1023</v>
      </c>
      <c r="D4" s="1398"/>
      <c r="E4" s="1397" t="s">
        <v>1024</v>
      </c>
      <c r="F4" s="1398"/>
      <c r="G4" s="1397" t="s">
        <v>1025</v>
      </c>
      <c r="H4" s="1398"/>
      <c r="I4" s="1397" t="s">
        <v>1026</v>
      </c>
      <c r="J4" s="1398"/>
    </row>
    <row r="5" spans="1:11" ht="82.5" customHeight="1">
      <c r="A5" s="227"/>
      <c r="B5" s="227"/>
      <c r="C5" s="229"/>
      <c r="D5" s="230" t="s">
        <v>1027</v>
      </c>
      <c r="E5" s="229"/>
      <c r="F5" s="230" t="s">
        <v>1027</v>
      </c>
      <c r="G5" s="229"/>
      <c r="H5" s="230" t="s">
        <v>1028</v>
      </c>
      <c r="I5" s="231"/>
      <c r="J5" s="230" t="s">
        <v>1028</v>
      </c>
    </row>
    <row r="6" spans="1:11">
      <c r="A6" s="232" t="s">
        <v>2045</v>
      </c>
      <c r="B6" s="233"/>
      <c r="C6" s="234" t="s">
        <v>332</v>
      </c>
      <c r="D6" s="234" t="s">
        <v>335</v>
      </c>
      <c r="E6" s="234" t="s">
        <v>337</v>
      </c>
      <c r="F6" s="234" t="s">
        <v>339</v>
      </c>
      <c r="G6" s="234" t="s">
        <v>341</v>
      </c>
      <c r="H6" s="234" t="s">
        <v>345</v>
      </c>
      <c r="I6" s="234" t="s">
        <v>347</v>
      </c>
      <c r="J6" s="234" t="s">
        <v>348</v>
      </c>
    </row>
    <row r="7" spans="1:11" ht="14.5" customHeight="1">
      <c r="A7" s="556" t="s">
        <v>332</v>
      </c>
      <c r="B7" s="549" t="s">
        <v>1029</v>
      </c>
      <c r="C7" s="718">
        <v>20650.747365625</v>
      </c>
      <c r="D7" s="718">
        <v>156</v>
      </c>
      <c r="E7" s="559"/>
      <c r="F7" s="559"/>
      <c r="G7" s="718">
        <v>116160.27147373065</v>
      </c>
      <c r="H7" s="718">
        <v>10714</v>
      </c>
      <c r="I7" s="559"/>
      <c r="J7" s="559"/>
      <c r="K7" s="235"/>
    </row>
    <row r="8" spans="1:11" ht="14.5" customHeight="1">
      <c r="A8" s="245" t="s">
        <v>335</v>
      </c>
      <c r="B8" s="564" t="s">
        <v>1030</v>
      </c>
      <c r="C8" s="561"/>
      <c r="D8" s="561"/>
      <c r="E8" s="561"/>
      <c r="F8" s="561"/>
      <c r="G8" s="719">
        <v>91.006521055000093</v>
      </c>
      <c r="H8" s="719"/>
      <c r="I8" s="561"/>
      <c r="J8" s="561"/>
    </row>
    <row r="9" spans="1:11" ht="14.5" customHeight="1">
      <c r="A9" s="245" t="s">
        <v>337</v>
      </c>
      <c r="B9" s="564" t="s">
        <v>316</v>
      </c>
      <c r="C9" s="719">
        <v>156.13263543324149</v>
      </c>
      <c r="D9" s="719">
        <v>156</v>
      </c>
      <c r="E9" s="719">
        <v>155.57984025824149</v>
      </c>
      <c r="F9" s="719">
        <v>155.5</v>
      </c>
      <c r="G9" s="719">
        <v>11512.958706946749</v>
      </c>
      <c r="H9" s="719">
        <v>10714</v>
      </c>
      <c r="I9" s="719">
        <v>11506.403738411749</v>
      </c>
      <c r="J9" s="719">
        <v>10710.5</v>
      </c>
    </row>
    <row r="10" spans="1:11" ht="14.5" customHeight="1">
      <c r="A10" s="245" t="s">
        <v>339</v>
      </c>
      <c r="B10" s="560" t="s">
        <v>1031</v>
      </c>
      <c r="C10" s="719">
        <v>27.8499983174123</v>
      </c>
      <c r="D10" s="719">
        <v>27.5</v>
      </c>
      <c r="E10" s="719">
        <v>27.8499983174123</v>
      </c>
      <c r="F10" s="719">
        <v>27.5</v>
      </c>
      <c r="G10" s="719">
        <v>5593.7655921125906</v>
      </c>
      <c r="H10" s="719">
        <v>5571</v>
      </c>
      <c r="I10" s="719">
        <v>5592.4059145175906</v>
      </c>
      <c r="J10" s="719">
        <v>5570</v>
      </c>
    </row>
    <row r="11" spans="1:11" ht="14.5" customHeight="1">
      <c r="A11" s="245" t="s">
        <v>341</v>
      </c>
      <c r="B11" s="560" t="s">
        <v>1032</v>
      </c>
      <c r="C11" s="561"/>
      <c r="D11" s="561"/>
      <c r="E11" s="561"/>
      <c r="F11" s="561"/>
      <c r="G11" s="719">
        <v>524.71924190499999</v>
      </c>
      <c r="H11" s="719">
        <v>524.5</v>
      </c>
      <c r="I11" s="719">
        <v>524.71924190499999</v>
      </c>
      <c r="J11" s="719">
        <v>524.5</v>
      </c>
    </row>
    <row r="12" spans="1:11" ht="14.5" customHeight="1">
      <c r="A12" s="245" t="s">
        <v>343</v>
      </c>
      <c r="B12" s="560" t="s">
        <v>1033</v>
      </c>
      <c r="C12" s="719">
        <v>111.815833745829</v>
      </c>
      <c r="D12" s="719">
        <v>112</v>
      </c>
      <c r="E12" s="719">
        <v>111.263038570829</v>
      </c>
      <c r="F12" s="719">
        <v>111.5</v>
      </c>
      <c r="G12" s="719">
        <v>3672.3892613150001</v>
      </c>
      <c r="H12" s="719">
        <v>3403</v>
      </c>
      <c r="I12" s="719">
        <v>3670.85562983</v>
      </c>
      <c r="J12" s="719">
        <v>3401.5</v>
      </c>
    </row>
    <row r="13" spans="1:11" ht="14.5" customHeight="1">
      <c r="A13" s="245" t="s">
        <v>345</v>
      </c>
      <c r="B13" s="560" t="s">
        <v>1034</v>
      </c>
      <c r="C13" s="719">
        <v>27.8499983174123</v>
      </c>
      <c r="D13" s="719">
        <v>27.5</v>
      </c>
      <c r="E13" s="719">
        <v>27.8499983174123</v>
      </c>
      <c r="F13" s="719">
        <v>27.5</v>
      </c>
      <c r="G13" s="719">
        <v>6813.5414089875903</v>
      </c>
      <c r="H13" s="719">
        <v>6057.5</v>
      </c>
      <c r="I13" s="719">
        <v>6811.4559681325845</v>
      </c>
      <c r="J13" s="719">
        <v>6056</v>
      </c>
    </row>
    <row r="14" spans="1:11" ht="14.5" customHeight="1">
      <c r="A14" s="245" t="s">
        <v>347</v>
      </c>
      <c r="B14" s="560" t="s">
        <v>1035</v>
      </c>
      <c r="C14" s="719">
        <v>13.455598630000001</v>
      </c>
      <c r="D14" s="719">
        <v>30</v>
      </c>
      <c r="E14" s="719">
        <v>13.455598630000001</v>
      </c>
      <c r="F14" s="719">
        <v>30</v>
      </c>
      <c r="G14" s="719">
        <v>963.58144846999994</v>
      </c>
      <c r="H14" s="719">
        <v>375</v>
      </c>
      <c r="I14" s="719">
        <v>960.34855289000006</v>
      </c>
      <c r="J14" s="719">
        <v>375</v>
      </c>
    </row>
    <row r="15" spans="1:11" ht="14.5" customHeight="1">
      <c r="A15" s="245" t="s">
        <v>350</v>
      </c>
      <c r="B15" s="564" t="s">
        <v>815</v>
      </c>
      <c r="C15" s="719">
        <v>20514.26513367</v>
      </c>
      <c r="D15" s="561"/>
      <c r="E15" s="565"/>
      <c r="F15" s="565"/>
      <c r="G15" s="719">
        <v>104688.67060723889</v>
      </c>
      <c r="H15" s="719"/>
      <c r="I15" s="565"/>
      <c r="J15" s="565"/>
    </row>
    <row r="16" spans="1:11">
      <c r="A16" s="6"/>
      <c r="B16" s="6"/>
      <c r="C16" s="237"/>
      <c r="D16" s="238"/>
      <c r="E16" s="238"/>
      <c r="F16" s="238"/>
      <c r="G16" s="237"/>
      <c r="H16" s="238"/>
      <c r="I16" s="238"/>
      <c r="J16" s="238"/>
    </row>
    <row r="17" spans="1:10" ht="30" customHeight="1">
      <c r="A17" s="1209" t="s">
        <v>2654</v>
      </c>
      <c r="B17" s="1209"/>
      <c r="C17" s="1209"/>
      <c r="D17" s="1209"/>
      <c r="E17" s="1209"/>
      <c r="F17" s="1209"/>
      <c r="G17" s="1209"/>
      <c r="H17" s="1209"/>
      <c r="I17" s="1209"/>
      <c r="J17" s="1209"/>
    </row>
    <row r="18" spans="1:10">
      <c r="A18" s="6"/>
      <c r="B18" s="6"/>
      <c r="C18" s="6"/>
      <c r="D18" s="6"/>
      <c r="E18" s="6"/>
      <c r="F18" s="6"/>
      <c r="G18" s="6"/>
      <c r="H18" s="6"/>
      <c r="I18" s="6"/>
      <c r="J18" s="6"/>
    </row>
  </sheetData>
  <mergeCells count="5">
    <mergeCell ref="C4:D4"/>
    <mergeCell ref="E4:F4"/>
    <mergeCell ref="G4:H4"/>
    <mergeCell ref="I4:J4"/>
    <mergeCell ref="A17:J17"/>
  </mergeCells>
  <conditionalFormatting sqref="C7:J15 C16 G16">
    <cfRule type="cellIs" dxfId="4" priority="2" stopIfTrue="1" operator="lessThan">
      <formula>0</formula>
    </cfRule>
  </conditionalFormatting>
  <pageMargins left="0.70866141732283472" right="0.70866141732283472" top="0.74803149606299213" bottom="0.74803149606299213" header="0.31496062992125984" footer="0.31496062992125984"/>
  <pageSetup paperSize="9" fitToHeight="0" orientation="landscape" r:id="rId1"/>
  <ignoredErrors>
    <ignoredError sqref="A7:A15 C6:J6"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455C-1BE6-4B89-93B2-E156624D5257}">
  <sheetPr codeName="Sheet52">
    <pageSetUpPr fitToPage="1"/>
  </sheetPr>
  <dimension ref="A1:F33"/>
  <sheetViews>
    <sheetView showGridLines="0" zoomScaleNormal="100" workbookViewId="0">
      <selection activeCell="G1" sqref="G1"/>
    </sheetView>
  </sheetViews>
  <sheetFormatPr defaultColWidth="8.58203125" defaultRowHeight="12"/>
  <cols>
    <col min="1" max="1" width="5.25" style="223" customWidth="1"/>
    <col min="2" max="2" width="43.25" style="223" customWidth="1"/>
    <col min="3" max="6" width="9.6640625" style="223" customWidth="1"/>
    <col min="7" max="16384" width="8.58203125" style="223"/>
  </cols>
  <sheetData>
    <row r="1" spans="1:6" ht="18.5">
      <c r="A1" s="306" t="s">
        <v>2266</v>
      </c>
      <c r="B1" s="6"/>
      <c r="C1" s="6"/>
      <c r="D1" s="6"/>
      <c r="E1" s="6"/>
      <c r="F1" s="6"/>
    </row>
    <row r="2" spans="1:6" ht="18.5">
      <c r="A2" s="239"/>
      <c r="B2" s="3"/>
      <c r="C2" s="180"/>
      <c r="D2" s="180"/>
      <c r="E2" s="180"/>
      <c r="F2" s="180"/>
    </row>
    <row r="3" spans="1:6">
      <c r="A3" s="239"/>
      <c r="B3" s="240"/>
      <c r="C3" s="180"/>
      <c r="D3" s="180"/>
      <c r="E3" s="180"/>
      <c r="F3" s="180"/>
    </row>
    <row r="4" spans="1:6" ht="21" customHeight="1">
      <c r="A4" s="239"/>
      <c r="B4" s="236"/>
      <c r="C4" s="1397" t="s">
        <v>1036</v>
      </c>
      <c r="D4" s="1398"/>
      <c r="E4" s="1401" t="s">
        <v>1037</v>
      </c>
      <c r="F4" s="1402"/>
    </row>
    <row r="5" spans="1:6" ht="56.5" customHeight="1">
      <c r="A5" s="239"/>
      <c r="B5" s="236"/>
      <c r="C5" s="1399"/>
      <c r="D5" s="1400"/>
      <c r="E5" s="1397" t="s">
        <v>1038</v>
      </c>
      <c r="F5" s="1398"/>
    </row>
    <row r="6" spans="1:6" ht="61" customHeight="1">
      <c r="A6" s="227"/>
      <c r="B6" s="241"/>
      <c r="C6" s="242"/>
      <c r="D6" s="230" t="s">
        <v>1027</v>
      </c>
      <c r="E6" s="243"/>
      <c r="F6" s="230" t="s">
        <v>1028</v>
      </c>
    </row>
    <row r="7" spans="1:6">
      <c r="A7" s="232" t="s">
        <v>2045</v>
      </c>
      <c r="B7" s="244"/>
      <c r="C7" s="245" t="s">
        <v>332</v>
      </c>
      <c r="D7" s="245" t="s">
        <v>335</v>
      </c>
      <c r="E7" s="245" t="s">
        <v>337</v>
      </c>
      <c r="F7" s="245" t="s">
        <v>341</v>
      </c>
    </row>
    <row r="8" spans="1:6" ht="14.5" customHeight="1">
      <c r="A8" s="556" t="s">
        <v>351</v>
      </c>
      <c r="B8" s="557" t="s">
        <v>1039</v>
      </c>
      <c r="C8" s="558"/>
      <c r="D8" s="558"/>
      <c r="E8" s="718">
        <v>1062.2412253050002</v>
      </c>
      <c r="F8" s="558"/>
    </row>
    <row r="9" spans="1:6" ht="14.5" customHeight="1">
      <c r="A9" s="245" t="s">
        <v>352</v>
      </c>
      <c r="B9" s="560" t="s">
        <v>1040</v>
      </c>
      <c r="C9" s="547"/>
      <c r="D9" s="547"/>
      <c r="E9" s="719"/>
      <c r="F9" s="547"/>
    </row>
    <row r="10" spans="1:6" ht="14.5" customHeight="1">
      <c r="A10" s="245" t="s">
        <v>353</v>
      </c>
      <c r="B10" s="560" t="s">
        <v>1030</v>
      </c>
      <c r="C10" s="547"/>
      <c r="D10" s="547"/>
      <c r="E10" s="719">
        <v>879.27774270999998</v>
      </c>
      <c r="F10" s="547"/>
    </row>
    <row r="11" spans="1:6" ht="14.5" customHeight="1">
      <c r="A11" s="245" t="s">
        <v>354</v>
      </c>
      <c r="B11" s="560" t="s">
        <v>316</v>
      </c>
      <c r="C11" s="547"/>
      <c r="D11" s="547"/>
      <c r="E11" s="719">
        <v>172.691520575</v>
      </c>
      <c r="F11" s="547"/>
    </row>
    <row r="12" spans="1:6" ht="14.5" customHeight="1">
      <c r="A12" s="245" t="s">
        <v>355</v>
      </c>
      <c r="B12" s="562" t="s">
        <v>1031</v>
      </c>
      <c r="C12" s="547"/>
      <c r="D12" s="547"/>
      <c r="E12" s="719"/>
      <c r="F12" s="547"/>
    </row>
    <row r="13" spans="1:6" ht="14.5" customHeight="1">
      <c r="A13" s="245" t="s">
        <v>356</v>
      </c>
      <c r="B13" s="562" t="s">
        <v>1032</v>
      </c>
      <c r="C13" s="547"/>
      <c r="D13" s="547"/>
      <c r="E13" s="719"/>
      <c r="F13" s="547"/>
    </row>
    <row r="14" spans="1:6" ht="14.5" customHeight="1">
      <c r="A14" s="245" t="s">
        <v>357</v>
      </c>
      <c r="B14" s="562" t="s">
        <v>1033</v>
      </c>
      <c r="C14" s="547"/>
      <c r="D14" s="547"/>
      <c r="E14" s="719">
        <v>3.5107280649999999</v>
      </c>
      <c r="F14" s="547"/>
    </row>
    <row r="15" spans="1:6" ht="14.5" customHeight="1">
      <c r="A15" s="245" t="s">
        <v>358</v>
      </c>
      <c r="B15" s="562" t="s">
        <v>1034</v>
      </c>
      <c r="C15" s="547"/>
      <c r="D15" s="547"/>
      <c r="E15" s="719">
        <v>10.290254234999999</v>
      </c>
      <c r="F15" s="547"/>
    </row>
    <row r="16" spans="1:6" ht="14.5" customHeight="1">
      <c r="A16" s="245" t="s">
        <v>359</v>
      </c>
      <c r="B16" s="562" t="s">
        <v>1035</v>
      </c>
      <c r="C16" s="547"/>
      <c r="D16" s="547"/>
      <c r="E16" s="719">
        <v>158.88538395</v>
      </c>
      <c r="F16" s="547"/>
    </row>
    <row r="17" spans="1:6" ht="14.5" customHeight="1">
      <c r="A17" s="245" t="s">
        <v>360</v>
      </c>
      <c r="B17" s="560" t="s">
        <v>1041</v>
      </c>
      <c r="C17" s="547"/>
      <c r="D17" s="547"/>
      <c r="E17" s="719"/>
      <c r="F17" s="547"/>
    </row>
    <row r="18" spans="1:6" ht="14.5" customHeight="1">
      <c r="A18" s="245" t="s">
        <v>1042</v>
      </c>
      <c r="B18" s="560" t="s">
        <v>1043</v>
      </c>
      <c r="C18" s="547"/>
      <c r="D18" s="547"/>
      <c r="E18" s="719"/>
      <c r="F18" s="547"/>
    </row>
    <row r="19" spans="1:6" ht="21.5" customHeight="1">
      <c r="A19" s="556" t="s">
        <v>1044</v>
      </c>
      <c r="B19" s="557" t="s">
        <v>1045</v>
      </c>
      <c r="C19" s="558"/>
      <c r="D19" s="558"/>
      <c r="E19" s="558"/>
      <c r="F19" s="563"/>
    </row>
    <row r="20" spans="1:6" ht="14.5" customHeight="1">
      <c r="A20" s="556">
        <v>241</v>
      </c>
      <c r="B20" s="557" t="s">
        <v>1046</v>
      </c>
      <c r="C20" s="558"/>
      <c r="D20" s="558"/>
      <c r="E20" s="559"/>
      <c r="F20" s="563"/>
    </row>
    <row r="21" spans="1:6" ht="14.5" customHeight="1">
      <c r="A21" s="556">
        <v>250</v>
      </c>
      <c r="B21" s="557" t="s">
        <v>1047</v>
      </c>
      <c r="C21" s="718">
        <v>20650.747365625</v>
      </c>
      <c r="D21" s="718">
        <v>156</v>
      </c>
      <c r="E21" s="558"/>
      <c r="F21" s="563"/>
    </row>
    <row r="22" spans="1:6">
      <c r="A22" s="246"/>
      <c r="B22" s="247"/>
      <c r="C22" s="248"/>
      <c r="D22" s="248"/>
      <c r="E22" s="249"/>
      <c r="F22" s="249"/>
    </row>
    <row r="23" spans="1:6" ht="27.5" customHeight="1">
      <c r="A23" s="1209" t="s">
        <v>2306</v>
      </c>
      <c r="B23" s="1209"/>
      <c r="C23" s="1209"/>
      <c r="D23" s="1209"/>
      <c r="E23" s="1209"/>
      <c r="F23" s="1209"/>
    </row>
    <row r="24" spans="1:6">
      <c r="A24" s="6"/>
      <c r="B24" s="6"/>
      <c r="C24" s="6"/>
      <c r="D24" s="6"/>
      <c r="E24" s="6"/>
      <c r="F24" s="6"/>
    </row>
    <row r="25" spans="1:6" ht="18.5">
      <c r="A25" s="306" t="s">
        <v>2267</v>
      </c>
      <c r="B25" s="240"/>
      <c r="C25" s="225"/>
      <c r="D25" s="225"/>
      <c r="E25" s="6"/>
      <c r="F25" s="6"/>
    </row>
    <row r="26" spans="1:6" ht="18.5">
      <c r="A26" s="3"/>
      <c r="B26" s="240"/>
      <c r="C26" s="250"/>
      <c r="D26" s="250"/>
      <c r="E26" s="6"/>
      <c r="F26" s="6"/>
    </row>
    <row r="27" spans="1:6" ht="15" customHeight="1">
      <c r="A27" s="227"/>
      <c r="B27" s="240"/>
      <c r="C27" s="225"/>
      <c r="D27" s="225"/>
      <c r="E27" s="6"/>
      <c r="F27" s="6"/>
    </row>
    <row r="28" spans="1:6" ht="132">
      <c r="A28" s="226"/>
      <c r="B28" s="251"/>
      <c r="C28" s="230" t="s">
        <v>1048</v>
      </c>
      <c r="D28" s="230" t="s">
        <v>1049</v>
      </c>
      <c r="E28" s="6"/>
      <c r="F28" s="6"/>
    </row>
    <row r="29" spans="1:6">
      <c r="A29" s="232" t="s">
        <v>2045</v>
      </c>
      <c r="B29" s="252"/>
      <c r="C29" s="245" t="s">
        <v>332</v>
      </c>
      <c r="D29" s="245" t="s">
        <v>335</v>
      </c>
      <c r="E29" s="6"/>
      <c r="F29" s="6"/>
    </row>
    <row r="30" spans="1:6" ht="14.5" customHeight="1">
      <c r="A30" s="556" t="s">
        <v>332</v>
      </c>
      <c r="B30" s="549" t="s">
        <v>1050</v>
      </c>
      <c r="C30" s="718">
        <f>+C31+C32</f>
        <v>17474.679807214899</v>
      </c>
      <c r="D30" s="718">
        <f>+D31+D32</f>
        <v>20650.747365625</v>
      </c>
      <c r="E30" s="6"/>
      <c r="F30" s="6"/>
    </row>
    <row r="31" spans="1:6" ht="14.5" customHeight="1">
      <c r="A31" s="245" t="s">
        <v>1051</v>
      </c>
      <c r="B31" s="196" t="s">
        <v>276</v>
      </c>
      <c r="C31" s="719">
        <v>14879.195365219901</v>
      </c>
      <c r="D31" s="719">
        <v>17668.083769415</v>
      </c>
      <c r="E31" s="6"/>
      <c r="F31" s="6"/>
    </row>
    <row r="32" spans="1:6" ht="14.5" customHeight="1">
      <c r="A32" s="245" t="s">
        <v>1052</v>
      </c>
      <c r="B32" s="454" t="s">
        <v>1053</v>
      </c>
      <c r="C32" s="719">
        <v>2595.484441995</v>
      </c>
      <c r="D32" s="719">
        <v>2982.6635962099999</v>
      </c>
      <c r="E32" s="6"/>
      <c r="F32" s="6"/>
    </row>
    <row r="33" spans="1:6">
      <c r="A33" s="6"/>
      <c r="B33" s="6"/>
      <c r="C33" s="6"/>
      <c r="D33" s="6"/>
      <c r="E33" s="6"/>
      <c r="F33" s="6"/>
    </row>
  </sheetData>
  <mergeCells count="4">
    <mergeCell ref="A23:F23"/>
    <mergeCell ref="C4:D5"/>
    <mergeCell ref="E4:F4"/>
    <mergeCell ref="E5:F5"/>
  </mergeCells>
  <conditionalFormatting sqref="C4:C17 D7:D17 E6:E17 D4:E5 E20 F7:F22 C2:F3 C21:E22 C18:E19">
    <cfRule type="cellIs" dxfId="3" priority="8" stopIfTrue="1" operator="lessThan">
      <formula>0</formula>
    </cfRule>
  </conditionalFormatting>
  <conditionalFormatting sqref="C20:D20">
    <cfRule type="cellIs" dxfId="2" priority="7" stopIfTrue="1" operator="lessThan">
      <formula>0</formula>
    </cfRule>
  </conditionalFormatting>
  <conditionalFormatting sqref="C25:D30">
    <cfRule type="cellIs" dxfId="1" priority="6" stopIfTrue="1" operator="lessThan">
      <formula>0</formula>
    </cfRule>
  </conditionalFormatting>
  <conditionalFormatting sqref="C31:D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90" fitToHeight="0" orientation="portrait" r:id="rId1"/>
  <ignoredErrors>
    <ignoredError sqref="A20:F20 A30:A32 C7:F7 C29:D29 G8:XFD21 A21:B21 E21:F21 A8:D16 F8 F12 F9 F10 F11 F16 F13 F14 F15 A17:D19 F19 F17:F18" numberStoredAsText="1"/>
    <ignoredError sqref="D30" numberStoredAsText="1" unlockedFormula="1"/>
    <ignoredError sqref="C3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codeName="Sheet6"/>
  <dimension ref="A1:G36"/>
  <sheetViews>
    <sheetView showGridLines="0" zoomScaleNormal="100" workbookViewId="0">
      <selection activeCell="D38" sqref="D38"/>
    </sheetView>
  </sheetViews>
  <sheetFormatPr defaultColWidth="8.58203125" defaultRowHeight="14.5"/>
  <cols>
    <col min="1" max="1" width="7.08203125" style="61" customWidth="1"/>
    <col min="2" max="2" width="58" style="5" customWidth="1"/>
    <col min="3" max="3" width="12.58203125" style="5" customWidth="1"/>
    <col min="4" max="4" width="14.33203125" style="5" customWidth="1"/>
    <col min="5" max="5" width="12.58203125" style="5" customWidth="1"/>
    <col min="6" max="16384" width="8.58203125" style="5"/>
  </cols>
  <sheetData>
    <row r="1" spans="1:7" ht="18.5">
      <c r="A1" s="306" t="s">
        <v>2569</v>
      </c>
      <c r="B1" s="56"/>
      <c r="C1" s="875"/>
      <c r="D1" s="875"/>
      <c r="E1" s="875"/>
      <c r="F1" s="27"/>
      <c r="G1" s="27"/>
    </row>
    <row r="2" spans="1:7" ht="18.5">
      <c r="A2" s="3"/>
      <c r="B2" s="56"/>
      <c r="C2" s="875"/>
      <c r="D2" s="875"/>
      <c r="E2" s="875"/>
      <c r="F2" s="27"/>
      <c r="G2" s="27"/>
    </row>
    <row r="3" spans="1:7">
      <c r="A3" s="265"/>
      <c r="B3" s="56"/>
      <c r="C3" s="56"/>
      <c r="D3" s="56"/>
      <c r="E3" s="56"/>
    </row>
    <row r="4" spans="1:7" ht="27.65" customHeight="1">
      <c r="A4" s="1221" t="s">
        <v>93</v>
      </c>
      <c r="B4" s="1222"/>
      <c r="C4" s="1225" t="s">
        <v>114</v>
      </c>
      <c r="D4" s="1225"/>
      <c r="E4" s="25" t="s">
        <v>115</v>
      </c>
    </row>
    <row r="5" spans="1:7" ht="14.15" customHeight="1">
      <c r="A5" s="1221"/>
      <c r="B5" s="1222"/>
      <c r="C5" s="57" t="s">
        <v>116</v>
      </c>
      <c r="D5" s="57" t="s">
        <v>117</v>
      </c>
      <c r="E5" s="57" t="s">
        <v>118</v>
      </c>
    </row>
    <row r="6" spans="1:7" ht="14.15" customHeight="1">
      <c r="A6" s="1223"/>
      <c r="B6" s="1224"/>
      <c r="C6" s="283" t="s">
        <v>2003</v>
      </c>
      <c r="D6" s="283" t="s">
        <v>2004</v>
      </c>
      <c r="E6" s="310" t="s">
        <v>2003</v>
      </c>
    </row>
    <row r="7" spans="1:7" ht="14.15" customHeight="1">
      <c r="A7" s="372">
        <v>1</v>
      </c>
      <c r="B7" s="373" t="s">
        <v>119</v>
      </c>
      <c r="C7" s="394">
        <v>64701.024781972097</v>
      </c>
      <c r="D7" s="394">
        <v>64234.378233459996</v>
      </c>
      <c r="E7" s="394">
        <f>C7*0.08</f>
        <v>5176.0819825577682</v>
      </c>
    </row>
    <row r="8" spans="1:7" ht="14.15" customHeight="1">
      <c r="A8" s="374">
        <v>2</v>
      </c>
      <c r="B8" s="359" t="s">
        <v>120</v>
      </c>
      <c r="C8" s="395">
        <v>64701.024781972097</v>
      </c>
      <c r="D8" s="395">
        <v>64234.378233459996</v>
      </c>
      <c r="E8" s="395">
        <f>C8*0.08</f>
        <v>5176.0819825577682</v>
      </c>
    </row>
    <row r="9" spans="1:7" ht="14.15" hidden="1" customHeight="1">
      <c r="A9" s="374">
        <v>3</v>
      </c>
      <c r="B9" s="359" t="s">
        <v>121</v>
      </c>
      <c r="C9" s="395"/>
      <c r="D9" s="395"/>
      <c r="E9" s="395"/>
    </row>
    <row r="10" spans="1:7" ht="14.15" hidden="1" customHeight="1">
      <c r="A10" s="374">
        <v>4</v>
      </c>
      <c r="B10" s="359" t="s">
        <v>122</v>
      </c>
      <c r="C10" s="396"/>
      <c r="D10" s="396"/>
      <c r="E10" s="396"/>
    </row>
    <row r="11" spans="1:7" ht="14.15" hidden="1" customHeight="1">
      <c r="A11" s="374" t="s">
        <v>123</v>
      </c>
      <c r="B11" s="359" t="s">
        <v>124</v>
      </c>
      <c r="C11" s="395"/>
      <c r="D11" s="395"/>
      <c r="E11" s="395"/>
    </row>
    <row r="12" spans="1:7" ht="14.15" hidden="1" customHeight="1">
      <c r="A12" s="374">
        <v>5</v>
      </c>
      <c r="B12" s="359" t="s">
        <v>125</v>
      </c>
      <c r="C12" s="395"/>
      <c r="D12" s="395"/>
      <c r="E12" s="395"/>
    </row>
    <row r="13" spans="1:7" ht="14.15" customHeight="1">
      <c r="A13" s="372">
        <v>6</v>
      </c>
      <c r="B13" s="373" t="s">
        <v>126</v>
      </c>
      <c r="C13" s="394">
        <v>1038.7692142825199</v>
      </c>
      <c r="D13" s="397">
        <v>1008.2172734539</v>
      </c>
      <c r="E13" s="397">
        <f>C13*0.08</f>
        <v>83.1015371426016</v>
      </c>
    </row>
    <row r="14" spans="1:7" ht="14.15" customHeight="1">
      <c r="A14" s="374">
        <v>7</v>
      </c>
      <c r="B14" s="359" t="s">
        <v>120</v>
      </c>
      <c r="C14" s="395">
        <v>815.04296558320698</v>
      </c>
      <c r="D14" s="395">
        <v>803.52908725889995</v>
      </c>
      <c r="E14" s="395">
        <f t="shared" ref="E14:E17" si="0">C14*0.08</f>
        <v>65.203437246656563</v>
      </c>
    </row>
    <row r="15" spans="1:7" ht="14.15" hidden="1" customHeight="1">
      <c r="A15" s="374">
        <v>8</v>
      </c>
      <c r="B15" s="359" t="s">
        <v>127</v>
      </c>
      <c r="C15" s="395"/>
      <c r="D15" s="395"/>
      <c r="E15" s="395"/>
    </row>
    <row r="16" spans="1:7" ht="14.15" customHeight="1">
      <c r="A16" s="374" t="s">
        <v>128</v>
      </c>
      <c r="B16" s="359" t="s">
        <v>129</v>
      </c>
      <c r="C16" s="395">
        <v>7.0606695088161704</v>
      </c>
      <c r="D16" s="395">
        <v>6.1522586950000004</v>
      </c>
      <c r="E16" s="395">
        <f t="shared" si="0"/>
        <v>0.56485356070529369</v>
      </c>
    </row>
    <row r="17" spans="1:5" ht="14.15" customHeight="1">
      <c r="A17" s="374" t="s">
        <v>130</v>
      </c>
      <c r="B17" s="359" t="s">
        <v>131</v>
      </c>
      <c r="C17" s="395">
        <v>216.66557919049799</v>
      </c>
      <c r="D17" s="395">
        <v>198.53592750000001</v>
      </c>
      <c r="E17" s="395">
        <f t="shared" si="0"/>
        <v>17.333246335239838</v>
      </c>
    </row>
    <row r="18" spans="1:5" ht="14.15" hidden="1" customHeight="1">
      <c r="A18" s="374">
        <v>9</v>
      </c>
      <c r="B18" s="359" t="s">
        <v>132</v>
      </c>
      <c r="C18" s="396"/>
      <c r="D18" s="395"/>
      <c r="E18" s="395"/>
    </row>
    <row r="19" spans="1:5" ht="14.15" customHeight="1">
      <c r="A19" s="372">
        <v>15</v>
      </c>
      <c r="B19" s="373" t="s">
        <v>133</v>
      </c>
      <c r="C19" s="394"/>
      <c r="D19" s="397"/>
      <c r="E19" s="397"/>
    </row>
    <row r="20" spans="1:5" ht="14.15" customHeight="1">
      <c r="A20" s="372">
        <v>16</v>
      </c>
      <c r="B20" s="373" t="s">
        <v>134</v>
      </c>
      <c r="C20" s="397">
        <v>50.021947234000002</v>
      </c>
      <c r="D20" s="397">
        <v>52.081484060000001</v>
      </c>
      <c r="E20" s="397">
        <f t="shared" ref="E20" si="1">C20*0.08</f>
        <v>4.0017557787200007</v>
      </c>
    </row>
    <row r="21" spans="1:5" ht="14.15" hidden="1" customHeight="1">
      <c r="A21" s="374">
        <v>17</v>
      </c>
      <c r="B21" s="359" t="s">
        <v>135</v>
      </c>
      <c r="C21" s="385"/>
      <c r="D21" s="385"/>
      <c r="E21" s="385"/>
    </row>
    <row r="22" spans="1:5" ht="14.15" customHeight="1">
      <c r="A22" s="374">
        <v>18</v>
      </c>
      <c r="B22" s="359" t="s">
        <v>136</v>
      </c>
      <c r="C22" s="689">
        <v>50.021947234000002</v>
      </c>
      <c r="D22" s="395">
        <v>52.081484060000001</v>
      </c>
      <c r="E22" s="395">
        <f t="shared" ref="E22" si="2">C22*0.08</f>
        <v>4.0017557787200007</v>
      </c>
    </row>
    <row r="23" spans="1:5" ht="14.15" hidden="1" customHeight="1">
      <c r="A23" s="374">
        <v>19</v>
      </c>
      <c r="B23" s="359" t="s">
        <v>137</v>
      </c>
      <c r="C23" s="396"/>
      <c r="D23" s="396"/>
      <c r="E23" s="396"/>
    </row>
    <row r="24" spans="1:5" ht="14.15" hidden="1" customHeight="1">
      <c r="A24" s="374" t="s">
        <v>138</v>
      </c>
      <c r="B24" s="359" t="s">
        <v>139</v>
      </c>
      <c r="C24" s="396"/>
      <c r="D24" s="396"/>
      <c r="E24" s="396"/>
    </row>
    <row r="25" spans="1:5" ht="14.15" customHeight="1">
      <c r="A25" s="372">
        <v>20</v>
      </c>
      <c r="B25" s="373" t="s">
        <v>140</v>
      </c>
      <c r="C25" s="394">
        <v>1006.4518820665201</v>
      </c>
      <c r="D25" s="397">
        <v>997.59925368749998</v>
      </c>
      <c r="E25" s="397">
        <f t="shared" ref="E25:E26" si="3">C25*0.08</f>
        <v>80.51615056532161</v>
      </c>
    </row>
    <row r="26" spans="1:5" ht="14.15" customHeight="1">
      <c r="A26" s="374">
        <v>21</v>
      </c>
      <c r="B26" s="359" t="s">
        <v>120</v>
      </c>
      <c r="C26" s="395">
        <v>1006.4518820665201</v>
      </c>
      <c r="D26" s="395">
        <v>997.59925368749998</v>
      </c>
      <c r="E26" s="395">
        <f t="shared" si="3"/>
        <v>80.51615056532161</v>
      </c>
    </row>
    <row r="27" spans="1:5" ht="14.15" hidden="1" customHeight="1">
      <c r="A27" s="374">
        <v>22</v>
      </c>
      <c r="B27" s="359" t="s">
        <v>141</v>
      </c>
      <c r="C27" s="398"/>
      <c r="D27" s="396"/>
      <c r="E27" s="396"/>
    </row>
    <row r="28" spans="1:5" ht="14.15" hidden="1" customHeight="1">
      <c r="A28" s="374" t="s">
        <v>142</v>
      </c>
      <c r="B28" s="168" t="s">
        <v>143</v>
      </c>
      <c r="C28" s="398"/>
      <c r="D28" s="396"/>
      <c r="E28" s="396"/>
    </row>
    <row r="29" spans="1:5" ht="14.15" customHeight="1">
      <c r="A29" s="372">
        <v>23</v>
      </c>
      <c r="B29" s="373" t="s">
        <v>144</v>
      </c>
      <c r="C29" s="394">
        <v>4155.99659194375</v>
      </c>
      <c r="D29" s="397">
        <v>4155.9965924999997</v>
      </c>
      <c r="E29" s="397">
        <f t="shared" ref="E29" si="4">C29*0.08</f>
        <v>332.47972735550002</v>
      </c>
    </row>
    <row r="30" spans="1:5" hidden="1">
      <c r="A30" s="374" t="s">
        <v>145</v>
      </c>
      <c r="B30" s="168" t="s">
        <v>146</v>
      </c>
      <c r="C30" s="398"/>
      <c r="D30" s="396"/>
      <c r="E30" s="396"/>
    </row>
    <row r="31" spans="1:5">
      <c r="A31" s="374" t="s">
        <v>147</v>
      </c>
      <c r="B31" s="168" t="s">
        <v>148</v>
      </c>
      <c r="C31" s="395">
        <v>4155.99659194375</v>
      </c>
      <c r="D31" s="395">
        <v>4155.9965924999997</v>
      </c>
      <c r="E31" s="395">
        <f t="shared" ref="E31" si="5">C31*0.08</f>
        <v>332.47972735550002</v>
      </c>
    </row>
    <row r="32" spans="1:5" hidden="1">
      <c r="A32" s="374" t="s">
        <v>149</v>
      </c>
      <c r="B32" s="168" t="s">
        <v>150</v>
      </c>
      <c r="C32" s="398"/>
      <c r="D32" s="396"/>
      <c r="E32" s="396"/>
    </row>
    <row r="33" spans="1:5">
      <c r="A33" s="372">
        <v>24</v>
      </c>
      <c r="B33" s="373" t="s">
        <v>151</v>
      </c>
      <c r="C33" s="394">
        <v>474.25921407999999</v>
      </c>
      <c r="D33" s="394">
        <v>564.12165757499997</v>
      </c>
      <c r="E33" s="394">
        <f t="shared" ref="E33:E35" si="6">C33*0.08</f>
        <v>37.940737126400002</v>
      </c>
    </row>
    <row r="34" spans="1:5">
      <c r="A34" s="372" t="s">
        <v>152</v>
      </c>
      <c r="B34" s="373" t="s">
        <v>153</v>
      </c>
      <c r="C34" s="394">
        <v>2084</v>
      </c>
      <c r="D34" s="394">
        <v>2334</v>
      </c>
      <c r="E34" s="394">
        <f t="shared" si="6"/>
        <v>166.72</v>
      </c>
    </row>
    <row r="35" spans="1:5">
      <c r="A35" s="372">
        <v>29</v>
      </c>
      <c r="B35" s="373" t="s">
        <v>154</v>
      </c>
      <c r="C35" s="394">
        <v>73510.523631598902</v>
      </c>
      <c r="D35" s="397">
        <v>73346.394494736407</v>
      </c>
      <c r="E35" s="397">
        <f t="shared" si="6"/>
        <v>5880.8418905279123</v>
      </c>
    </row>
    <row r="36" spans="1:5">
      <c r="A36" s="59"/>
      <c r="B36" s="6"/>
      <c r="C36" s="6"/>
      <c r="D36" s="6"/>
      <c r="E36" s="6"/>
    </row>
  </sheetData>
  <mergeCells count="2">
    <mergeCell ref="A4:B6"/>
    <mergeCell ref="C4:D4"/>
  </mergeCells>
  <pageMargins left="0.70866141732283472" right="0.70866141732283472" top="0.74803149606299213" bottom="0.74803149606299213" header="0.31496062992125984" footer="0.31496062992125984"/>
  <pageSetup paperSize="9" scale="75" orientation="portrait" r:id="rId1"/>
  <colBreaks count="1" manualBreakCount="1">
    <brk id="7" max="1048575" man="1"/>
  </col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8439-1003-414D-94A5-B96C17E60203}">
  <sheetPr codeName="Sheet77">
    <pageSetUpPr fitToPage="1"/>
  </sheetPr>
  <dimension ref="A1:C15"/>
  <sheetViews>
    <sheetView showGridLines="0" zoomScaleNormal="100" workbookViewId="0">
      <selection activeCell="D2" sqref="D2"/>
    </sheetView>
  </sheetViews>
  <sheetFormatPr defaultColWidth="8.08203125" defaultRowHeight="13"/>
  <cols>
    <col min="1" max="1" width="10.83203125" style="566" customWidth="1"/>
    <col min="2" max="2" width="20.83203125" style="566" customWidth="1"/>
    <col min="3" max="3" width="67.33203125" style="566" customWidth="1"/>
    <col min="4" max="4" width="16.25" style="566" customWidth="1"/>
    <col min="5" max="5" width="17.83203125" style="566" customWidth="1"/>
    <col min="6" max="7" width="16.25" style="566" customWidth="1"/>
    <col min="8" max="8" width="12.58203125" style="566" customWidth="1"/>
    <col min="9" max="16384" width="8.08203125" style="566"/>
  </cols>
  <sheetData>
    <row r="1" spans="1:3" ht="18.5">
      <c r="A1" s="618" t="s">
        <v>2268</v>
      </c>
      <c r="B1" s="570"/>
      <c r="C1" s="570"/>
    </row>
    <row r="2" spans="1:3">
      <c r="A2" s="296"/>
      <c r="B2" s="571"/>
      <c r="C2" s="571"/>
    </row>
    <row r="3" spans="1:3">
      <c r="A3" s="296"/>
      <c r="B3" s="571"/>
      <c r="C3" s="571"/>
    </row>
    <row r="4" spans="1:3">
      <c r="A4" s="296" t="s">
        <v>1990</v>
      </c>
      <c r="B4" s="571"/>
      <c r="C4" s="571"/>
    </row>
    <row r="5" spans="1:3">
      <c r="A5" s="878" t="s">
        <v>1810</v>
      </c>
      <c r="B5" s="847"/>
      <c r="C5" s="878" t="s">
        <v>1989</v>
      </c>
    </row>
    <row r="6" spans="1:3" ht="181" customHeight="1">
      <c r="A6" s="1193" t="s">
        <v>1465</v>
      </c>
      <c r="B6" s="1194" t="s">
        <v>1924</v>
      </c>
      <c r="C6" s="572" t="s">
        <v>2269</v>
      </c>
    </row>
    <row r="7" spans="1:3" ht="140" customHeight="1">
      <c r="A7" s="1193" t="s">
        <v>1467</v>
      </c>
      <c r="B7" s="1194" t="s">
        <v>1997</v>
      </c>
      <c r="C7" s="572" t="s">
        <v>2653</v>
      </c>
    </row>
    <row r="8" spans="1:3" ht="17.25" customHeight="1">
      <c r="A8" s="573"/>
      <c r="B8" s="476"/>
      <c r="C8" s="476"/>
    </row>
    <row r="9" spans="1:3" ht="14.5">
      <c r="A9" s="568"/>
      <c r="B9" s="567"/>
      <c r="C9" s="567"/>
    </row>
    <row r="10" spans="1:3" ht="14.5">
      <c r="A10" s="568"/>
      <c r="B10" s="567"/>
      <c r="C10" s="567"/>
    </row>
    <row r="11" spans="1:3" ht="14.5">
      <c r="A11" s="568"/>
      <c r="B11" s="567"/>
      <c r="C11" s="567"/>
    </row>
    <row r="12" spans="1:3" ht="14.5">
      <c r="A12" s="568"/>
      <c r="B12" s="567"/>
      <c r="C12" s="567"/>
    </row>
    <row r="13" spans="1:3" ht="14.5">
      <c r="A13" s="568"/>
      <c r="B13" s="567"/>
      <c r="C13" s="567"/>
    </row>
    <row r="14" spans="1:3" ht="14.5">
      <c r="A14" s="568"/>
      <c r="B14" s="567"/>
      <c r="C14" s="567"/>
    </row>
    <row r="15" spans="1:3">
      <c r="B15" s="569"/>
      <c r="C15" s="569"/>
    </row>
  </sheetData>
  <phoneticPr fontId="12" type="noConversion"/>
  <pageMargins left="0.70866141732283472" right="0.70866141732283472" top="0.74803149606299213" bottom="0.74803149606299213" header="0.31496062992125984" footer="0.31496062992125984"/>
  <pageSetup paperSize="9" scale="79" fitToHeight="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E124-09D3-4BC2-B674-F954EB481DFB}">
  <sheetPr>
    <tabColor theme="4"/>
    <pageSetUpPr fitToPage="1"/>
  </sheetPr>
  <dimension ref="A1:G9"/>
  <sheetViews>
    <sheetView showGridLines="0" zoomScaleNormal="100" workbookViewId="0">
      <selection activeCell="C1" sqref="C1"/>
    </sheetView>
  </sheetViews>
  <sheetFormatPr defaultColWidth="8.58203125" defaultRowHeight="14.5"/>
  <cols>
    <col min="1" max="1" width="8.58203125" style="5"/>
    <col min="2" max="2" width="114.4140625" style="5" customWidth="1"/>
    <col min="3" max="3" width="14.75" style="27" customWidth="1"/>
    <col min="4" max="16384" width="8.58203125" style="5"/>
  </cols>
  <sheetData>
    <row r="1" spans="1:7" ht="21">
      <c r="A1" s="303">
        <v>15</v>
      </c>
      <c r="B1" s="303" t="s">
        <v>2149</v>
      </c>
    </row>
    <row r="2" spans="1:7">
      <c r="A2" s="38"/>
      <c r="B2" s="39"/>
    </row>
    <row r="3" spans="1:7" ht="17.25" customHeight="1">
      <c r="A3" s="191" t="s">
        <v>2201</v>
      </c>
      <c r="B3" s="193" t="s">
        <v>2040</v>
      </c>
      <c r="C3" s="194"/>
      <c r="D3" s="194"/>
      <c r="E3" s="194"/>
      <c r="F3" s="194"/>
      <c r="G3" s="33"/>
    </row>
    <row r="4" spans="1:7" ht="17.25" customHeight="1">
      <c r="A4" s="191" t="s">
        <v>2202</v>
      </c>
      <c r="B4" s="193" t="s">
        <v>2039</v>
      </c>
      <c r="C4" s="194"/>
      <c r="D4" s="194"/>
      <c r="E4" s="194"/>
      <c r="F4" s="194"/>
      <c r="G4" s="33"/>
    </row>
    <row r="5" spans="1:7" ht="17.25" customHeight="1">
      <c r="A5" s="191" t="s">
        <v>2203</v>
      </c>
      <c r="B5" s="193" t="s">
        <v>2038</v>
      </c>
      <c r="C5" s="194"/>
      <c r="D5" s="194"/>
      <c r="E5" s="194"/>
      <c r="F5" s="194"/>
      <c r="G5" s="33"/>
    </row>
    <row r="6" spans="1:7" ht="17.25" customHeight="1">
      <c r="A6" s="191" t="s">
        <v>2204</v>
      </c>
      <c r="B6" s="193" t="s">
        <v>2037</v>
      </c>
      <c r="C6" s="194"/>
      <c r="D6" s="194"/>
      <c r="E6" s="194"/>
      <c r="F6" s="194"/>
      <c r="G6" s="33"/>
    </row>
    <row r="7" spans="1:7" ht="17.25" customHeight="1">
      <c r="A7" s="191" t="s">
        <v>2205</v>
      </c>
      <c r="B7" s="193" t="s">
        <v>2036</v>
      </c>
      <c r="C7" s="194"/>
      <c r="D7" s="194"/>
      <c r="E7" s="194"/>
      <c r="F7" s="194"/>
      <c r="G7" s="33"/>
    </row>
    <row r="8" spans="1:7" ht="17.25" customHeight="1">
      <c r="A8" s="191" t="s">
        <v>2206</v>
      </c>
      <c r="B8" s="1071" t="s">
        <v>2035</v>
      </c>
      <c r="C8" s="194"/>
      <c r="D8" s="194"/>
      <c r="E8" s="194"/>
      <c r="F8" s="194"/>
      <c r="G8" s="33"/>
    </row>
    <row r="9" spans="1:7" ht="17.25" customHeight="1">
      <c r="A9" s="191"/>
      <c r="B9" s="193"/>
      <c r="C9" s="194"/>
      <c r="D9" s="194"/>
      <c r="E9" s="194"/>
      <c r="F9" s="194"/>
      <c r="G9" s="33"/>
    </row>
  </sheetData>
  <hyperlinks>
    <hyperlink ref="B3" location="'Table 15.1'!A1" display="Remuneration awarded for the financial year  (EU REM1)" xr:uid="{FCFBF43C-93F3-45BE-B297-F7700EC5E63E}"/>
    <hyperlink ref="B4" location="'Table 15.2'!A1" display="Special payments  to staff whose professional activities have a material impact on institutions’ risk profile (identified staff) (EU REM2)" xr:uid="{373C9A22-801A-4DFB-9B89-62147BA11628}"/>
    <hyperlink ref="B5" location="'Table 15.3'!A1" display="Deferred remuneration (EU REM3)" xr:uid="{A2F63ACB-E96C-4875-BC27-0217E2CCB630}"/>
    <hyperlink ref="B6" location="'Table 15.4'!A1" display="Remuneration of 1 million EUR or more per year (EU REM4)" xr:uid="{398CFA57-06BA-42FA-B577-97B4D6025D63}"/>
    <hyperlink ref="B7" location="'Table 15.5'!A1" display="Information on remuneration of staff whose professional activities have a material impact on institutions’ risk profile (identified staff) (EU REM5)" xr:uid="{8B930722-A2CF-42DE-93E5-364FB8E9F65D}"/>
    <hyperlink ref="B8" location="'Table 15.6'!A1" display="Remuneration policy (EU REMA)" xr:uid="{AF592483-EE79-436B-AF4C-578E946AA86A}"/>
  </hyperlinks>
  <pageMargins left="0.7" right="0.7" top="0.75" bottom="0.75" header="0.3" footer="0.3"/>
  <pageSetup paperSize="9" scale="60"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C8AB-DE4D-422B-8F44-ECCC4830984D}">
  <sheetPr codeName="Taul20"/>
  <dimension ref="A1:H32"/>
  <sheetViews>
    <sheetView showGridLines="0" zoomScaleNormal="100" workbookViewId="0">
      <selection activeCell="I2" sqref="I2"/>
    </sheetView>
  </sheetViews>
  <sheetFormatPr defaultColWidth="8.58203125" defaultRowHeight="14.5"/>
  <cols>
    <col min="1" max="1" width="6.6640625" style="267" customWidth="1"/>
    <col min="2" max="2" width="5.08203125" style="267" customWidth="1"/>
    <col min="3" max="3" width="4.83203125" style="267" customWidth="1"/>
    <col min="4" max="4" width="40.5" style="267" customWidth="1"/>
    <col min="5" max="8" width="9.58203125" style="267" customWidth="1"/>
    <col min="9" max="16384" width="8.58203125" style="267"/>
  </cols>
  <sheetData>
    <row r="1" spans="1:8" ht="18.5">
      <c r="A1" s="618" t="s">
        <v>2272</v>
      </c>
      <c r="B1" s="300"/>
      <c r="C1" s="300"/>
      <c r="D1" s="300"/>
      <c r="E1" s="300"/>
      <c r="F1" s="300"/>
      <c r="G1" s="300"/>
      <c r="H1" s="300"/>
    </row>
    <row r="2" spans="1:8">
      <c r="A2" s="300"/>
      <c r="B2" s="300"/>
      <c r="C2" s="300"/>
      <c r="D2" s="300"/>
      <c r="E2" s="300"/>
      <c r="F2" s="300"/>
      <c r="G2" s="300"/>
      <c r="H2" s="300"/>
    </row>
    <row r="3" spans="1:8">
      <c r="A3" s="329"/>
      <c r="B3" s="300"/>
      <c r="C3" s="329"/>
      <c r="D3" s="329"/>
      <c r="E3" s="329"/>
      <c r="F3" s="329"/>
      <c r="G3" s="329"/>
      <c r="H3" s="329"/>
    </row>
    <row r="4" spans="1:8">
      <c r="A4" s="329"/>
      <c r="B4" s="329"/>
      <c r="C4" s="329"/>
      <c r="D4" s="329"/>
      <c r="E4" s="329"/>
      <c r="F4" s="329"/>
      <c r="G4" s="329"/>
      <c r="H4" s="329"/>
    </row>
    <row r="5" spans="1:8">
      <c r="A5" s="329"/>
      <c r="B5" s="329"/>
      <c r="C5" s="329"/>
      <c r="D5" s="329"/>
      <c r="E5" s="330" t="s">
        <v>116</v>
      </c>
      <c r="F5" s="330" t="s">
        <v>117</v>
      </c>
      <c r="G5" s="330" t="s">
        <v>118</v>
      </c>
      <c r="H5" s="330" t="s">
        <v>167</v>
      </c>
    </row>
    <row r="6" spans="1:8" ht="53" customHeight="1">
      <c r="A6" s="286"/>
      <c r="B6" s="855" t="s">
        <v>2045</v>
      </c>
      <c r="C6" s="332"/>
      <c r="D6" s="332"/>
      <c r="E6" s="330" t="s">
        <v>2054</v>
      </c>
      <c r="F6" s="330" t="s">
        <v>2055</v>
      </c>
      <c r="G6" s="330" t="s">
        <v>2056</v>
      </c>
      <c r="H6" s="330" t="s">
        <v>2057</v>
      </c>
    </row>
    <row r="7" spans="1:8" ht="16.5" customHeight="1">
      <c r="A7" s="730">
        <v>1</v>
      </c>
      <c r="B7" s="1403" t="s">
        <v>2058</v>
      </c>
      <c r="C7" s="1404"/>
      <c r="D7" s="355" t="s">
        <v>2059</v>
      </c>
      <c r="E7" s="355">
        <v>10</v>
      </c>
      <c r="F7" s="355">
        <v>9</v>
      </c>
      <c r="G7" s="355">
        <v>236</v>
      </c>
      <c r="H7" s="355">
        <v>198</v>
      </c>
    </row>
    <row r="8" spans="1:8">
      <c r="A8" s="730">
        <v>2</v>
      </c>
      <c r="B8" s="1403"/>
      <c r="C8" s="1404"/>
      <c r="D8" s="363" t="s">
        <v>2060</v>
      </c>
      <c r="E8" s="386">
        <v>0.92659999999999998</v>
      </c>
      <c r="F8" s="386">
        <v>3.2721696499999999</v>
      </c>
      <c r="G8" s="386">
        <v>32.501964539999996</v>
      </c>
      <c r="H8" s="386">
        <v>17.963458769999999</v>
      </c>
    </row>
    <row r="9" spans="1:8">
      <c r="A9" s="730">
        <v>3</v>
      </c>
      <c r="B9" s="1403"/>
      <c r="C9" s="1404"/>
      <c r="D9" s="627" t="s">
        <v>2061</v>
      </c>
      <c r="E9" s="854">
        <v>0.92659999999999998</v>
      </c>
      <c r="F9" s="854">
        <v>3.2721696499999999</v>
      </c>
      <c r="G9" s="854">
        <v>32.501964539999996</v>
      </c>
      <c r="H9" s="854">
        <v>17.963458769999999</v>
      </c>
    </row>
    <row r="10" spans="1:8">
      <c r="A10" s="730">
        <v>4</v>
      </c>
      <c r="B10" s="1403"/>
      <c r="C10" s="1404"/>
      <c r="D10" s="627" t="s">
        <v>2062</v>
      </c>
      <c r="E10" s="854" t="s">
        <v>105</v>
      </c>
      <c r="F10" s="854" t="s">
        <v>105</v>
      </c>
      <c r="G10" s="854" t="s">
        <v>105</v>
      </c>
      <c r="H10" s="854" t="s">
        <v>105</v>
      </c>
    </row>
    <row r="11" spans="1:8">
      <c r="A11" s="730" t="s">
        <v>2063</v>
      </c>
      <c r="B11" s="1403"/>
      <c r="C11" s="1404"/>
      <c r="D11" s="579" t="s">
        <v>2064</v>
      </c>
      <c r="E11" s="854" t="s">
        <v>105</v>
      </c>
      <c r="F11" s="854" t="s">
        <v>105</v>
      </c>
      <c r="G11" s="854" t="s">
        <v>105</v>
      </c>
      <c r="H11" s="854" t="s">
        <v>105</v>
      </c>
    </row>
    <row r="12" spans="1:8" ht="24.5">
      <c r="A12" s="730">
        <v>5</v>
      </c>
      <c r="B12" s="1403"/>
      <c r="C12" s="1404"/>
      <c r="D12" s="579" t="s">
        <v>2065</v>
      </c>
      <c r="E12" s="854" t="s">
        <v>105</v>
      </c>
      <c r="F12" s="854" t="s">
        <v>105</v>
      </c>
      <c r="G12" s="854" t="s">
        <v>105</v>
      </c>
      <c r="H12" s="854" t="s">
        <v>105</v>
      </c>
    </row>
    <row r="13" spans="1:8">
      <c r="A13" s="730" t="s">
        <v>2066</v>
      </c>
      <c r="B13" s="1403"/>
      <c r="C13" s="1404"/>
      <c r="D13" s="627" t="s">
        <v>2067</v>
      </c>
      <c r="E13" s="854" t="s">
        <v>105</v>
      </c>
      <c r="F13" s="854" t="s">
        <v>105</v>
      </c>
      <c r="G13" s="854" t="s">
        <v>105</v>
      </c>
      <c r="H13" s="854" t="s">
        <v>105</v>
      </c>
    </row>
    <row r="14" spans="1:8">
      <c r="A14" s="730">
        <v>6</v>
      </c>
      <c r="B14" s="1403"/>
      <c r="C14" s="1404"/>
      <c r="D14" s="627" t="s">
        <v>2062</v>
      </c>
      <c r="E14" s="854" t="s">
        <v>105</v>
      </c>
      <c r="F14" s="854" t="s">
        <v>105</v>
      </c>
      <c r="G14" s="854" t="s">
        <v>105</v>
      </c>
      <c r="H14" s="854" t="s">
        <v>105</v>
      </c>
    </row>
    <row r="15" spans="1:8">
      <c r="A15" s="730">
        <v>7</v>
      </c>
      <c r="B15" s="1403"/>
      <c r="C15" s="1404"/>
      <c r="D15" s="627" t="s">
        <v>2068</v>
      </c>
      <c r="E15" s="854" t="s">
        <v>105</v>
      </c>
      <c r="F15" s="854" t="s">
        <v>105</v>
      </c>
      <c r="G15" s="854" t="s">
        <v>105</v>
      </c>
      <c r="H15" s="854" t="s">
        <v>105</v>
      </c>
    </row>
    <row r="16" spans="1:8">
      <c r="A16" s="730">
        <v>8</v>
      </c>
      <c r="B16" s="1403"/>
      <c r="C16" s="1404"/>
      <c r="D16" s="627" t="s">
        <v>2062</v>
      </c>
      <c r="E16" s="854" t="s">
        <v>105</v>
      </c>
      <c r="F16" s="854" t="s">
        <v>105</v>
      </c>
      <c r="G16" s="854" t="s">
        <v>105</v>
      </c>
      <c r="H16" s="854" t="s">
        <v>105</v>
      </c>
    </row>
    <row r="17" spans="1:8" ht="15.5" customHeight="1">
      <c r="A17" s="730">
        <v>9</v>
      </c>
      <c r="B17" s="1403" t="s">
        <v>2069</v>
      </c>
      <c r="C17" s="1404"/>
      <c r="D17" s="355" t="s">
        <v>2059</v>
      </c>
      <c r="E17" s="854"/>
      <c r="F17" s="854">
        <v>9</v>
      </c>
      <c r="G17" s="854">
        <v>216</v>
      </c>
      <c r="H17" s="854">
        <v>181</v>
      </c>
    </row>
    <row r="18" spans="1:8" ht="15.5" customHeight="1">
      <c r="A18" s="730">
        <v>10</v>
      </c>
      <c r="B18" s="1403"/>
      <c r="C18" s="1404"/>
      <c r="D18" s="363" t="s">
        <v>2070</v>
      </c>
      <c r="E18" s="386" t="s">
        <v>105</v>
      </c>
      <c r="F18" s="386">
        <v>2.27712563</v>
      </c>
      <c r="G18" s="386">
        <v>9.5377624300000026</v>
      </c>
      <c r="H18" s="386">
        <v>6.0443193100000023</v>
      </c>
    </row>
    <row r="19" spans="1:8">
      <c r="A19" s="730">
        <v>11</v>
      </c>
      <c r="B19" s="1403"/>
      <c r="C19" s="1404"/>
      <c r="D19" s="627" t="s">
        <v>2061</v>
      </c>
      <c r="E19" s="854" t="s">
        <v>105</v>
      </c>
      <c r="F19" s="854">
        <v>1.1385627999999999</v>
      </c>
      <c r="G19" s="854">
        <v>6.4936274800000024</v>
      </c>
      <c r="H19" s="854">
        <v>3.9387536000000019</v>
      </c>
    </row>
    <row r="20" spans="1:8">
      <c r="A20" s="730">
        <v>12</v>
      </c>
      <c r="B20" s="1403"/>
      <c r="C20" s="1404"/>
      <c r="D20" s="628" t="s">
        <v>2071</v>
      </c>
      <c r="E20" s="854" t="s">
        <v>105</v>
      </c>
      <c r="F20" s="854">
        <v>0.5632583000000001</v>
      </c>
      <c r="G20" s="854">
        <v>1.2176540799999997</v>
      </c>
      <c r="H20" s="854">
        <v>0.84222636000000028</v>
      </c>
    </row>
    <row r="21" spans="1:8">
      <c r="A21" s="730" t="s">
        <v>2072</v>
      </c>
      <c r="B21" s="1403"/>
      <c r="C21" s="1404"/>
      <c r="D21" s="579" t="s">
        <v>2064</v>
      </c>
      <c r="E21" s="854" t="s">
        <v>105</v>
      </c>
      <c r="F21" s="854" t="s">
        <v>105</v>
      </c>
      <c r="G21" s="854" t="s">
        <v>105</v>
      </c>
      <c r="H21" s="854" t="s">
        <v>105</v>
      </c>
    </row>
    <row r="22" spans="1:8">
      <c r="A22" s="730" t="s">
        <v>2073</v>
      </c>
      <c r="B22" s="1403"/>
      <c r="C22" s="1404"/>
      <c r="D22" s="628" t="s">
        <v>2071</v>
      </c>
      <c r="E22" s="854" t="s">
        <v>105</v>
      </c>
      <c r="F22" s="854" t="s">
        <v>105</v>
      </c>
      <c r="G22" s="854" t="s">
        <v>105</v>
      </c>
      <c r="H22" s="854" t="s">
        <v>105</v>
      </c>
    </row>
    <row r="23" spans="1:8" ht="24.5">
      <c r="A23" s="730" t="s">
        <v>2074</v>
      </c>
      <c r="B23" s="1403"/>
      <c r="C23" s="1404"/>
      <c r="D23" s="579" t="s">
        <v>2065</v>
      </c>
      <c r="E23" s="854" t="s">
        <v>105</v>
      </c>
      <c r="F23" s="854">
        <v>1.1385628299999999</v>
      </c>
      <c r="G23" s="854">
        <v>2.8356519900000006</v>
      </c>
      <c r="H23" s="854">
        <v>0.75265609</v>
      </c>
    </row>
    <row r="24" spans="1:8">
      <c r="A24" s="730" t="s">
        <v>2075</v>
      </c>
      <c r="B24" s="1403"/>
      <c r="C24" s="1404"/>
      <c r="D24" s="628" t="s">
        <v>2071</v>
      </c>
      <c r="E24" s="854" t="s">
        <v>105</v>
      </c>
      <c r="F24" s="854">
        <v>0.68313769999999996</v>
      </c>
      <c r="G24" s="854">
        <v>1.1342609200000002</v>
      </c>
      <c r="H24" s="854">
        <v>0.30106247999999997</v>
      </c>
    </row>
    <row r="25" spans="1:8">
      <c r="A25" s="730" t="s">
        <v>2076</v>
      </c>
      <c r="B25" s="1403"/>
      <c r="C25" s="1404"/>
      <c r="D25" s="627" t="s">
        <v>2067</v>
      </c>
      <c r="E25" s="854" t="s">
        <v>105</v>
      </c>
      <c r="F25" s="854" t="s">
        <v>105</v>
      </c>
      <c r="G25" s="854">
        <v>0.20848295999999999</v>
      </c>
      <c r="H25" s="854">
        <v>1.3529096200000004</v>
      </c>
    </row>
    <row r="26" spans="1:8">
      <c r="A26" s="730" t="s">
        <v>2077</v>
      </c>
      <c r="B26" s="1403"/>
      <c r="C26" s="1404"/>
      <c r="D26" s="628" t="s">
        <v>2071</v>
      </c>
      <c r="E26" s="854" t="s">
        <v>105</v>
      </c>
      <c r="F26" s="854" t="s">
        <v>105</v>
      </c>
      <c r="G26" s="854">
        <v>8.3393160000000008E-2</v>
      </c>
      <c r="H26" s="854">
        <v>0.54116388000000015</v>
      </c>
    </row>
    <row r="27" spans="1:8">
      <c r="A27" s="730">
        <v>15</v>
      </c>
      <c r="B27" s="1403"/>
      <c r="C27" s="1404"/>
      <c r="D27" s="627" t="s">
        <v>2068</v>
      </c>
      <c r="E27" s="854" t="s">
        <v>105</v>
      </c>
      <c r="F27" s="854" t="s">
        <v>105</v>
      </c>
      <c r="G27" s="854" t="s">
        <v>105</v>
      </c>
      <c r="H27" s="854" t="s">
        <v>105</v>
      </c>
    </row>
    <row r="28" spans="1:8">
      <c r="A28" s="730">
        <v>16</v>
      </c>
      <c r="B28" s="1403"/>
      <c r="C28" s="1404"/>
      <c r="D28" s="628" t="s">
        <v>2071</v>
      </c>
      <c r="E28" s="854" t="s">
        <v>105</v>
      </c>
      <c r="F28" s="854" t="s">
        <v>105</v>
      </c>
      <c r="G28" s="854" t="s">
        <v>105</v>
      </c>
      <c r="H28" s="854" t="s">
        <v>105</v>
      </c>
    </row>
    <row r="29" spans="1:8">
      <c r="A29" s="971">
        <v>17</v>
      </c>
      <c r="B29" s="1405" t="s">
        <v>2078</v>
      </c>
      <c r="C29" s="1406"/>
      <c r="D29" s="1406"/>
      <c r="E29" s="386">
        <v>0.92659999999999998</v>
      </c>
      <c r="F29" s="386">
        <v>5.5492952799999991</v>
      </c>
      <c r="G29" s="386">
        <v>42.039726969999997</v>
      </c>
      <c r="H29" s="386">
        <v>24.007778080000001</v>
      </c>
    </row>
    <row r="30" spans="1:8">
      <c r="A30" s="300"/>
      <c r="B30" s="300"/>
      <c r="C30" s="300"/>
      <c r="D30" s="300"/>
      <c r="E30" s="331"/>
      <c r="F30" s="331"/>
      <c r="G30" s="331"/>
      <c r="H30" s="331"/>
    </row>
    <row r="31" spans="1:8" ht="59" customHeight="1">
      <c r="A31" s="1209" t="s">
        <v>2555</v>
      </c>
      <c r="B31" s="1209"/>
      <c r="C31" s="1209"/>
      <c r="D31" s="1209"/>
      <c r="E31" s="1209"/>
      <c r="F31" s="1209"/>
      <c r="G31" s="1209"/>
      <c r="H31" s="1209"/>
    </row>
    <row r="32" spans="1:8">
      <c r="A32" s="300"/>
      <c r="B32" s="300"/>
      <c r="C32" s="300"/>
      <c r="D32" s="300"/>
      <c r="E32" s="300"/>
      <c r="F32" s="300"/>
      <c r="G32" s="300"/>
      <c r="H32" s="300"/>
    </row>
  </sheetData>
  <mergeCells count="4">
    <mergeCell ref="B7:C16"/>
    <mergeCell ref="B17:C28"/>
    <mergeCell ref="B29:D29"/>
    <mergeCell ref="A31:H31"/>
  </mergeCells>
  <pageMargins left="0.70866141732283472" right="0.70866141732283472" top="0.74803149606299213" bottom="0.74803149606299213" header="0.31496062992125984" footer="0.31496062992125984"/>
  <pageSetup paperSize="9" scale="82" orientation="portrait" horizontalDpi="300"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FD79-95A0-4263-B38A-8D8ADB43F6AD}">
  <sheetPr codeName="Taul21"/>
  <dimension ref="A1:F21"/>
  <sheetViews>
    <sheetView showGridLines="0" zoomScaleNormal="100" workbookViewId="0">
      <selection activeCell="G1" sqref="G1"/>
    </sheetView>
  </sheetViews>
  <sheetFormatPr defaultColWidth="8.58203125" defaultRowHeight="14.5"/>
  <cols>
    <col min="1" max="1" width="8.58203125" style="267"/>
    <col min="2" max="2" width="59.6640625" style="267" customWidth="1"/>
    <col min="3" max="6" width="9.1640625" style="267" customWidth="1"/>
    <col min="7" max="16384" width="8.58203125" style="267"/>
  </cols>
  <sheetData>
    <row r="1" spans="1:6" ht="41" customHeight="1">
      <c r="A1" s="1408" t="s">
        <v>2273</v>
      </c>
      <c r="B1" s="1408"/>
      <c r="C1" s="1408"/>
      <c r="D1" s="1408"/>
      <c r="E1" s="1408"/>
      <c r="F1" s="1408"/>
    </row>
    <row r="2" spans="1:6">
      <c r="A2" s="300"/>
      <c r="B2" s="300"/>
      <c r="C2" s="300"/>
      <c r="D2" s="300"/>
      <c r="E2" s="300"/>
      <c r="F2" s="300"/>
    </row>
    <row r="3" spans="1:6">
      <c r="A3" s="329"/>
      <c r="B3" s="329"/>
      <c r="C3" s="329"/>
      <c r="D3" s="329"/>
      <c r="E3" s="329"/>
      <c r="F3" s="300"/>
    </row>
    <row r="4" spans="1:6">
      <c r="A4" s="4"/>
      <c r="B4" s="296"/>
      <c r="C4" s="296"/>
      <c r="D4" s="296"/>
      <c r="E4" s="296"/>
      <c r="F4" s="296"/>
    </row>
    <row r="5" spans="1:6">
      <c r="A5" s="4"/>
      <c r="B5" s="297"/>
      <c r="C5" s="334" t="s">
        <v>116</v>
      </c>
      <c r="D5" s="334" t="s">
        <v>117</v>
      </c>
      <c r="E5" s="334" t="s">
        <v>118</v>
      </c>
      <c r="F5" s="334" t="s">
        <v>167</v>
      </c>
    </row>
    <row r="6" spans="1:6" ht="55" customHeight="1">
      <c r="A6" s="80"/>
      <c r="B6" s="855" t="s">
        <v>2045</v>
      </c>
      <c r="C6" s="330" t="s">
        <v>2054</v>
      </c>
      <c r="D6" s="330" t="s">
        <v>2055</v>
      </c>
      <c r="E6" s="330" t="s">
        <v>2056</v>
      </c>
      <c r="F6" s="330" t="s">
        <v>2057</v>
      </c>
    </row>
    <row r="7" spans="1:6" ht="12" customHeight="1">
      <c r="A7" s="367"/>
      <c r="B7" s="1407" t="s">
        <v>2079</v>
      </c>
      <c r="C7" s="1407"/>
      <c r="D7" s="1407"/>
      <c r="E7" s="1407"/>
      <c r="F7" s="1407"/>
    </row>
    <row r="8" spans="1:6">
      <c r="A8" s="367">
        <v>1</v>
      </c>
      <c r="B8" s="957" t="s">
        <v>2080</v>
      </c>
      <c r="C8" s="355"/>
      <c r="D8" s="355"/>
      <c r="E8" s="355"/>
      <c r="F8" s="355"/>
    </row>
    <row r="9" spans="1:6">
      <c r="A9" s="367">
        <v>2</v>
      </c>
      <c r="B9" s="957" t="s">
        <v>2081</v>
      </c>
      <c r="C9" s="355"/>
      <c r="D9" s="355"/>
      <c r="E9" s="355"/>
      <c r="F9" s="355"/>
    </row>
    <row r="10" spans="1:6" ht="24" customHeight="1">
      <c r="A10" s="367">
        <v>3</v>
      </c>
      <c r="B10" s="729" t="s">
        <v>2082</v>
      </c>
      <c r="C10" s="355"/>
      <c r="D10" s="355"/>
      <c r="E10" s="355"/>
      <c r="F10" s="355"/>
    </row>
    <row r="11" spans="1:6">
      <c r="A11" s="367"/>
      <c r="B11" s="1407" t="s">
        <v>2083</v>
      </c>
      <c r="C11" s="1407"/>
      <c r="D11" s="1407"/>
      <c r="E11" s="1407"/>
      <c r="F11" s="1407"/>
    </row>
    <row r="12" spans="1:6" ht="27" customHeight="1">
      <c r="A12" s="367">
        <v>4</v>
      </c>
      <c r="B12" s="957" t="s">
        <v>2084</v>
      </c>
      <c r="C12" s="355"/>
      <c r="D12" s="355"/>
      <c r="E12" s="355">
        <v>1</v>
      </c>
      <c r="F12" s="355"/>
    </row>
    <row r="13" spans="1:6" ht="26.15" customHeight="1">
      <c r="A13" s="367">
        <v>5</v>
      </c>
      <c r="B13" s="957" t="s">
        <v>2085</v>
      </c>
      <c r="C13" s="355"/>
      <c r="D13" s="355"/>
      <c r="E13" s="854">
        <v>0.123</v>
      </c>
      <c r="F13" s="355"/>
    </row>
    <row r="14" spans="1:6">
      <c r="A14" s="367"/>
      <c r="B14" s="1407" t="s">
        <v>2086</v>
      </c>
      <c r="C14" s="1407"/>
      <c r="D14" s="1407"/>
      <c r="E14" s="1407"/>
      <c r="F14" s="1407"/>
    </row>
    <row r="15" spans="1:6">
      <c r="A15" s="86">
        <v>6</v>
      </c>
      <c r="B15" s="723" t="s">
        <v>2087</v>
      </c>
      <c r="C15" s="355"/>
      <c r="D15" s="355"/>
      <c r="E15" s="355">
        <v>6</v>
      </c>
      <c r="F15" s="355">
        <v>3</v>
      </c>
    </row>
    <row r="16" spans="1:6">
      <c r="A16" s="86">
        <v>7</v>
      </c>
      <c r="B16" s="723" t="s">
        <v>2088</v>
      </c>
      <c r="C16" s="355"/>
      <c r="D16" s="355"/>
      <c r="E16" s="854">
        <v>0.95975795999999991</v>
      </c>
      <c r="F16" s="854">
        <v>0.191688</v>
      </c>
    </row>
    <row r="17" spans="1:6" ht="12" customHeight="1">
      <c r="A17" s="86">
        <v>8</v>
      </c>
      <c r="B17" s="729" t="s">
        <v>2089</v>
      </c>
      <c r="C17" s="355"/>
      <c r="D17" s="355"/>
      <c r="E17" s="854">
        <v>0.69960135000000001</v>
      </c>
      <c r="F17" s="854">
        <v>0.150228</v>
      </c>
    </row>
    <row r="18" spans="1:6">
      <c r="A18" s="86">
        <v>9</v>
      </c>
      <c r="B18" s="729" t="s">
        <v>2090</v>
      </c>
      <c r="C18" s="355"/>
      <c r="D18" s="355"/>
      <c r="E18" s="854">
        <v>0.26015661000000001</v>
      </c>
      <c r="F18" s="854">
        <v>4.1459999999999997E-2</v>
      </c>
    </row>
    <row r="19" spans="1:6" ht="23.15" customHeight="1">
      <c r="A19" s="86">
        <v>10</v>
      </c>
      <c r="B19" s="729" t="s">
        <v>2091</v>
      </c>
      <c r="C19" s="355"/>
      <c r="D19" s="355"/>
      <c r="E19" s="854"/>
      <c r="F19" s="854"/>
    </row>
    <row r="20" spans="1:6">
      <c r="A20" s="86">
        <v>11</v>
      </c>
      <c r="B20" s="729" t="s">
        <v>2092</v>
      </c>
      <c r="C20" s="355"/>
      <c r="D20" s="355"/>
      <c r="E20" s="854">
        <v>0.29242643999999995</v>
      </c>
      <c r="F20" s="854">
        <v>8.2919999999999994E-2</v>
      </c>
    </row>
    <row r="21" spans="1:6">
      <c r="A21" s="300"/>
      <c r="B21" s="300"/>
      <c r="C21" s="300"/>
      <c r="D21" s="300"/>
      <c r="E21" s="300"/>
      <c r="F21" s="300"/>
    </row>
  </sheetData>
  <mergeCells count="4">
    <mergeCell ref="B11:F11"/>
    <mergeCell ref="B7:F7"/>
    <mergeCell ref="B14:F14"/>
    <mergeCell ref="A1:F1"/>
  </mergeCells>
  <pageMargins left="0.7" right="0.7" top="0.75" bottom="0.75" header="0.3" footer="0.3"/>
  <pageSetup paperSize="9" orientation="landscape" horizontalDpi="300"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E751-960D-42CC-8F1C-4D69EB352889}">
  <sheetPr codeName="Taul22">
    <pageSetUpPr fitToPage="1"/>
  </sheetPr>
  <dimension ref="A1:J31"/>
  <sheetViews>
    <sheetView showGridLines="0" zoomScaleNormal="100" workbookViewId="0">
      <selection activeCell="K3" sqref="K3"/>
    </sheetView>
  </sheetViews>
  <sheetFormatPr defaultColWidth="8.58203125" defaultRowHeight="14.5"/>
  <cols>
    <col min="1" max="1" width="8.58203125" style="27"/>
    <col min="2" max="2" width="41.08203125" style="27" customWidth="1"/>
    <col min="3" max="10" width="10.1640625" style="27" customWidth="1"/>
    <col min="11" max="16384" width="8.58203125" style="27"/>
  </cols>
  <sheetData>
    <row r="1" spans="1:10" ht="18.5">
      <c r="A1" s="618" t="s">
        <v>2274</v>
      </c>
      <c r="B1" s="298"/>
      <c r="C1" s="298"/>
      <c r="D1" s="298"/>
      <c r="E1" s="298"/>
      <c r="F1" s="298"/>
      <c r="G1" s="298"/>
      <c r="H1" s="298"/>
      <c r="I1" s="298"/>
      <c r="J1" s="298"/>
    </row>
    <row r="2" spans="1:10">
      <c r="A2" s="298"/>
      <c r="B2" s="298"/>
      <c r="C2" s="298"/>
      <c r="D2" s="298"/>
      <c r="E2" s="298"/>
      <c r="F2" s="298"/>
      <c r="G2" s="298"/>
      <c r="H2" s="298"/>
      <c r="I2" s="298"/>
      <c r="J2" s="298"/>
    </row>
    <row r="3" spans="1:10">
      <c r="A3" s="329"/>
      <c r="B3" s="329"/>
      <c r="C3" s="329"/>
      <c r="D3" s="329"/>
      <c r="E3" s="329"/>
      <c r="F3" s="329"/>
      <c r="G3" s="298"/>
      <c r="H3" s="298"/>
      <c r="I3" s="298"/>
      <c r="J3" s="298"/>
    </row>
    <row r="4" spans="1:10">
      <c r="A4" s="297"/>
      <c r="B4" s="855" t="s">
        <v>2045</v>
      </c>
      <c r="C4" s="334" t="s">
        <v>116</v>
      </c>
      <c r="D4" s="334" t="s">
        <v>117</v>
      </c>
      <c r="E4" s="334" t="s">
        <v>118</v>
      </c>
      <c r="F4" s="334" t="s">
        <v>167</v>
      </c>
      <c r="G4" s="334" t="s">
        <v>168</v>
      </c>
      <c r="H4" s="334" t="s">
        <v>245</v>
      </c>
      <c r="I4" s="334" t="s">
        <v>2093</v>
      </c>
      <c r="J4" s="334" t="s">
        <v>2094</v>
      </c>
    </row>
    <row r="5" spans="1:10" ht="205" customHeight="1">
      <c r="A5" s="335"/>
      <c r="B5" s="856" t="s">
        <v>2095</v>
      </c>
      <c r="C5" s="330" t="s">
        <v>2096</v>
      </c>
      <c r="D5" s="330" t="s">
        <v>2097</v>
      </c>
      <c r="E5" s="330" t="s">
        <v>2098</v>
      </c>
      <c r="F5" s="330" t="s">
        <v>2099</v>
      </c>
      <c r="G5" s="330" t="s">
        <v>2100</v>
      </c>
      <c r="H5" s="330" t="s">
        <v>2101</v>
      </c>
      <c r="I5" s="330" t="s">
        <v>2102</v>
      </c>
      <c r="J5" s="330" t="s">
        <v>2103</v>
      </c>
    </row>
    <row r="6" spans="1:10">
      <c r="A6" s="367">
        <v>1</v>
      </c>
      <c r="B6" s="957" t="s">
        <v>2054</v>
      </c>
      <c r="C6" s="854" t="s">
        <v>105</v>
      </c>
      <c r="D6" s="854" t="s">
        <v>105</v>
      </c>
      <c r="E6" s="854" t="s">
        <v>105</v>
      </c>
      <c r="F6" s="854" t="s">
        <v>105</v>
      </c>
      <c r="G6" s="854" t="s">
        <v>105</v>
      </c>
      <c r="H6" s="858" t="s">
        <v>105</v>
      </c>
      <c r="I6" s="854" t="s">
        <v>105</v>
      </c>
      <c r="J6" s="854" t="s">
        <v>105</v>
      </c>
    </row>
    <row r="7" spans="1:10" ht="12" customHeight="1">
      <c r="A7" s="367">
        <v>2</v>
      </c>
      <c r="B7" s="579" t="s">
        <v>2104</v>
      </c>
      <c r="C7" s="854" t="s">
        <v>105</v>
      </c>
      <c r="D7" s="854" t="s">
        <v>105</v>
      </c>
      <c r="E7" s="854" t="s">
        <v>105</v>
      </c>
      <c r="F7" s="854" t="s">
        <v>105</v>
      </c>
      <c r="G7" s="854" t="s">
        <v>105</v>
      </c>
      <c r="H7" s="858" t="s">
        <v>105</v>
      </c>
      <c r="I7" s="854" t="s">
        <v>105</v>
      </c>
      <c r="J7" s="854" t="s">
        <v>105</v>
      </c>
    </row>
    <row r="8" spans="1:10" ht="14.5" customHeight="1">
      <c r="A8" s="367">
        <v>3</v>
      </c>
      <c r="B8" s="579" t="s">
        <v>2105</v>
      </c>
      <c r="C8" s="854" t="s">
        <v>105</v>
      </c>
      <c r="D8" s="854" t="s">
        <v>105</v>
      </c>
      <c r="E8" s="854" t="s">
        <v>105</v>
      </c>
      <c r="F8" s="854" t="s">
        <v>105</v>
      </c>
      <c r="G8" s="854" t="s">
        <v>105</v>
      </c>
      <c r="H8" s="858" t="s">
        <v>105</v>
      </c>
      <c r="I8" s="854" t="s">
        <v>105</v>
      </c>
      <c r="J8" s="854" t="s">
        <v>105</v>
      </c>
    </row>
    <row r="9" spans="1:10">
      <c r="A9" s="367">
        <v>4</v>
      </c>
      <c r="B9" s="579" t="s">
        <v>2106</v>
      </c>
      <c r="C9" s="854" t="s">
        <v>105</v>
      </c>
      <c r="D9" s="854" t="s">
        <v>105</v>
      </c>
      <c r="E9" s="854" t="s">
        <v>105</v>
      </c>
      <c r="F9" s="854" t="s">
        <v>105</v>
      </c>
      <c r="G9" s="854" t="s">
        <v>105</v>
      </c>
      <c r="H9" s="858" t="s">
        <v>105</v>
      </c>
      <c r="I9" s="854" t="s">
        <v>105</v>
      </c>
      <c r="J9" s="854" t="s">
        <v>105</v>
      </c>
    </row>
    <row r="10" spans="1:10">
      <c r="A10" s="367">
        <v>5</v>
      </c>
      <c r="B10" s="579" t="s">
        <v>2107</v>
      </c>
      <c r="C10" s="854" t="s">
        <v>105</v>
      </c>
      <c r="D10" s="854" t="s">
        <v>105</v>
      </c>
      <c r="E10" s="854" t="s">
        <v>105</v>
      </c>
      <c r="F10" s="854" t="s">
        <v>105</v>
      </c>
      <c r="G10" s="854" t="s">
        <v>105</v>
      </c>
      <c r="H10" s="858" t="s">
        <v>105</v>
      </c>
      <c r="I10" s="854" t="s">
        <v>105</v>
      </c>
      <c r="J10" s="854" t="s">
        <v>105</v>
      </c>
    </row>
    <row r="11" spans="1:10" ht="14.5" customHeight="1">
      <c r="A11" s="367">
        <v>6</v>
      </c>
      <c r="B11" s="579" t="s">
        <v>2108</v>
      </c>
      <c r="C11" s="854" t="s">
        <v>105</v>
      </c>
      <c r="D11" s="854" t="s">
        <v>105</v>
      </c>
      <c r="E11" s="854" t="s">
        <v>105</v>
      </c>
      <c r="F11" s="854" t="s">
        <v>105</v>
      </c>
      <c r="G11" s="854" t="s">
        <v>105</v>
      </c>
      <c r="H11" s="858" t="s">
        <v>105</v>
      </c>
      <c r="I11" s="854" t="s">
        <v>105</v>
      </c>
      <c r="J11" s="854" t="s">
        <v>105</v>
      </c>
    </row>
    <row r="12" spans="1:10">
      <c r="A12" s="580">
        <v>7</v>
      </c>
      <c r="B12" s="957" t="s">
        <v>2109</v>
      </c>
      <c r="C12" s="854" t="s">
        <v>105</v>
      </c>
      <c r="D12" s="854" t="s">
        <v>105</v>
      </c>
      <c r="E12" s="854" t="s">
        <v>105</v>
      </c>
      <c r="F12" s="854" t="s">
        <v>105</v>
      </c>
      <c r="G12" s="854" t="s">
        <v>105</v>
      </c>
      <c r="H12" s="858" t="s">
        <v>105</v>
      </c>
      <c r="I12" s="854" t="s">
        <v>105</v>
      </c>
      <c r="J12" s="854" t="s">
        <v>105</v>
      </c>
    </row>
    <row r="13" spans="1:10">
      <c r="A13" s="580">
        <v>8</v>
      </c>
      <c r="B13" s="579" t="s">
        <v>2104</v>
      </c>
      <c r="C13" s="854">
        <v>0.66211098000000013</v>
      </c>
      <c r="D13" s="854">
        <v>0.14702089999999998</v>
      </c>
      <c r="E13" s="854">
        <v>0.51509008000000012</v>
      </c>
      <c r="F13" s="854" t="s">
        <v>105</v>
      </c>
      <c r="G13" s="854" t="s">
        <v>105</v>
      </c>
      <c r="H13" s="858" t="s">
        <v>105</v>
      </c>
      <c r="I13" s="854">
        <v>0.14702089999999998</v>
      </c>
      <c r="J13" s="854" t="s">
        <v>105</v>
      </c>
    </row>
    <row r="14" spans="1:10">
      <c r="A14" s="580">
        <v>9</v>
      </c>
      <c r="B14" s="579" t="s">
        <v>2111</v>
      </c>
      <c r="C14" s="854" t="s">
        <v>105</v>
      </c>
      <c r="D14" s="854" t="s">
        <v>105</v>
      </c>
      <c r="E14" s="854" t="s">
        <v>105</v>
      </c>
      <c r="F14" s="854" t="s">
        <v>105</v>
      </c>
      <c r="G14" s="854" t="s">
        <v>105</v>
      </c>
      <c r="H14" s="858" t="s">
        <v>105</v>
      </c>
      <c r="I14" s="854" t="s">
        <v>105</v>
      </c>
      <c r="J14" s="854" t="s">
        <v>105</v>
      </c>
    </row>
    <row r="15" spans="1:10" ht="14.5" customHeight="1">
      <c r="A15" s="580">
        <v>10</v>
      </c>
      <c r="B15" s="579" t="s">
        <v>2106</v>
      </c>
      <c r="C15" s="854">
        <v>0.75810529000000004</v>
      </c>
      <c r="D15" s="854">
        <v>4.7073989999999989E-2</v>
      </c>
      <c r="E15" s="854">
        <v>0.71103130000000003</v>
      </c>
      <c r="F15" s="854" t="s">
        <v>105</v>
      </c>
      <c r="G15" s="854" t="s">
        <v>105</v>
      </c>
      <c r="H15" s="858" t="s">
        <v>105</v>
      </c>
      <c r="I15" s="854">
        <v>4.7073989999999989E-2</v>
      </c>
      <c r="J15" s="854" t="s">
        <v>105</v>
      </c>
    </row>
    <row r="16" spans="1:10" ht="14.5" customHeight="1">
      <c r="A16" s="580">
        <v>11</v>
      </c>
      <c r="B16" s="579" t="s">
        <v>2107</v>
      </c>
      <c r="C16" s="854">
        <v>0.15421753000000002</v>
      </c>
      <c r="D16" s="854">
        <v>6.6258210000000012E-2</v>
      </c>
      <c r="E16" s="854">
        <v>8.7959320000000008E-2</v>
      </c>
      <c r="F16" s="854" t="s">
        <v>105</v>
      </c>
      <c r="G16" s="854" t="s">
        <v>105</v>
      </c>
      <c r="H16" s="858" t="s">
        <v>105</v>
      </c>
      <c r="I16" s="854">
        <v>6.6258210000000012E-2</v>
      </c>
      <c r="J16" s="854" t="s">
        <v>105</v>
      </c>
    </row>
    <row r="17" spans="1:10" ht="12" customHeight="1">
      <c r="A17" s="580">
        <v>12</v>
      </c>
      <c r="B17" s="579" t="s">
        <v>2108</v>
      </c>
      <c r="C17" s="854" t="s">
        <v>105</v>
      </c>
      <c r="D17" s="854" t="s">
        <v>105</v>
      </c>
      <c r="E17" s="854" t="s">
        <v>105</v>
      </c>
      <c r="F17" s="854" t="s">
        <v>105</v>
      </c>
      <c r="G17" s="854" t="s">
        <v>105</v>
      </c>
      <c r="H17" s="858" t="s">
        <v>105</v>
      </c>
      <c r="I17" s="854" t="s">
        <v>105</v>
      </c>
      <c r="J17" s="854" t="s">
        <v>105</v>
      </c>
    </row>
    <row r="18" spans="1:10">
      <c r="A18" s="580">
        <v>13</v>
      </c>
      <c r="B18" s="355" t="s">
        <v>2056</v>
      </c>
      <c r="C18" s="854" t="s">
        <v>105</v>
      </c>
      <c r="D18" s="854" t="s">
        <v>105</v>
      </c>
      <c r="E18" s="854" t="s">
        <v>105</v>
      </c>
      <c r="F18" s="854" t="s">
        <v>105</v>
      </c>
      <c r="G18" s="854" t="s">
        <v>105</v>
      </c>
      <c r="H18" s="858" t="s">
        <v>105</v>
      </c>
      <c r="I18" s="854" t="s">
        <v>105</v>
      </c>
      <c r="J18" s="854" t="s">
        <v>105</v>
      </c>
    </row>
    <row r="19" spans="1:10">
      <c r="A19" s="580">
        <v>14</v>
      </c>
      <c r="B19" s="579" t="s">
        <v>2104</v>
      </c>
      <c r="C19" s="854">
        <v>1.95795674</v>
      </c>
      <c r="D19" s="854">
        <v>0.57531313999999989</v>
      </c>
      <c r="E19" s="854">
        <v>1.3826436000000002</v>
      </c>
      <c r="F19" s="854" t="s">
        <v>105</v>
      </c>
      <c r="G19" s="854" t="s">
        <v>105</v>
      </c>
      <c r="H19" s="858" t="s">
        <v>105</v>
      </c>
      <c r="I19" s="854">
        <v>0.57531313999999989</v>
      </c>
      <c r="J19" s="854" t="s">
        <v>105</v>
      </c>
    </row>
    <row r="20" spans="1:10" ht="14.5" customHeight="1">
      <c r="A20" s="580">
        <v>15</v>
      </c>
      <c r="B20" s="579" t="s">
        <v>2105</v>
      </c>
      <c r="C20" s="854" t="s">
        <v>105</v>
      </c>
      <c r="D20" s="854" t="s">
        <v>105</v>
      </c>
      <c r="E20" s="854" t="s">
        <v>105</v>
      </c>
      <c r="F20" s="854" t="s">
        <v>105</v>
      </c>
      <c r="G20" s="854" t="s">
        <v>105</v>
      </c>
      <c r="H20" s="858" t="s">
        <v>105</v>
      </c>
      <c r="I20" s="854" t="s">
        <v>105</v>
      </c>
      <c r="J20" s="854" t="s">
        <v>105</v>
      </c>
    </row>
    <row r="21" spans="1:10">
      <c r="A21" s="580">
        <v>16</v>
      </c>
      <c r="B21" s="579" t="s">
        <v>2106</v>
      </c>
      <c r="C21" s="854">
        <v>2.2522722900000001</v>
      </c>
      <c r="D21" s="854">
        <v>0.19161143999999999</v>
      </c>
      <c r="E21" s="854">
        <v>2.0606608500000001</v>
      </c>
      <c r="F21" s="854" t="s">
        <v>105</v>
      </c>
      <c r="G21" s="854" t="s">
        <v>105</v>
      </c>
      <c r="H21" s="858" t="s">
        <v>105</v>
      </c>
      <c r="I21" s="854">
        <v>0.19161143999999999</v>
      </c>
      <c r="J21" s="854" t="s">
        <v>105</v>
      </c>
    </row>
    <row r="22" spans="1:10">
      <c r="A22" s="580">
        <v>17</v>
      </c>
      <c r="B22" s="579" t="s">
        <v>2107</v>
      </c>
      <c r="C22" s="854">
        <v>9.7001480000000001E-2</v>
      </c>
      <c r="D22" s="854">
        <v>6.2776559999999995E-2</v>
      </c>
      <c r="E22" s="854">
        <v>3.4224919999999999E-2</v>
      </c>
      <c r="F22" s="854" t="s">
        <v>105</v>
      </c>
      <c r="G22" s="854" t="s">
        <v>105</v>
      </c>
      <c r="H22" s="858" t="s">
        <v>105</v>
      </c>
      <c r="I22" s="854">
        <v>6.2776559999999995E-2</v>
      </c>
      <c r="J22" s="854" t="s">
        <v>105</v>
      </c>
    </row>
    <row r="23" spans="1:10">
      <c r="A23" s="580">
        <v>18</v>
      </c>
      <c r="B23" s="579" t="s">
        <v>2108</v>
      </c>
      <c r="C23" s="854" t="s">
        <v>105</v>
      </c>
      <c r="D23" s="854" t="s">
        <v>105</v>
      </c>
      <c r="E23" s="854" t="s">
        <v>105</v>
      </c>
      <c r="F23" s="854" t="s">
        <v>105</v>
      </c>
      <c r="G23" s="854" t="s">
        <v>105</v>
      </c>
      <c r="H23" s="858" t="s">
        <v>105</v>
      </c>
      <c r="I23" s="854" t="s">
        <v>105</v>
      </c>
      <c r="J23" s="854" t="s">
        <v>105</v>
      </c>
    </row>
    <row r="24" spans="1:10">
      <c r="A24" s="580">
        <v>19</v>
      </c>
      <c r="B24" s="845" t="s">
        <v>2057</v>
      </c>
      <c r="C24" s="854" t="s">
        <v>105</v>
      </c>
      <c r="D24" s="854" t="s">
        <v>105</v>
      </c>
      <c r="E24" s="854" t="s">
        <v>105</v>
      </c>
      <c r="F24" s="854" t="s">
        <v>105</v>
      </c>
      <c r="G24" s="854" t="s">
        <v>105</v>
      </c>
      <c r="H24" s="858" t="s">
        <v>105</v>
      </c>
      <c r="I24" s="854" t="s">
        <v>105</v>
      </c>
      <c r="J24" s="854" t="s">
        <v>105</v>
      </c>
    </row>
    <row r="25" spans="1:10">
      <c r="A25" s="580">
        <v>20</v>
      </c>
      <c r="B25" s="579" t="s">
        <v>2104</v>
      </c>
      <c r="C25" s="854">
        <v>0.87730353000000005</v>
      </c>
      <c r="D25" s="854">
        <v>0.27526518</v>
      </c>
      <c r="E25" s="854">
        <v>0.60203835000000006</v>
      </c>
      <c r="F25" s="854" t="s">
        <v>105</v>
      </c>
      <c r="G25" s="854" t="s">
        <v>105</v>
      </c>
      <c r="H25" s="858" t="s">
        <v>105</v>
      </c>
      <c r="I25" s="854">
        <v>0.27526518</v>
      </c>
      <c r="J25" s="854" t="s">
        <v>105</v>
      </c>
    </row>
    <row r="26" spans="1:10">
      <c r="A26" s="580">
        <v>21</v>
      </c>
      <c r="B26" s="579" t="s">
        <v>2111</v>
      </c>
      <c r="C26" s="854" t="s">
        <v>105</v>
      </c>
      <c r="D26" s="854" t="s">
        <v>105</v>
      </c>
      <c r="E26" s="854" t="s">
        <v>105</v>
      </c>
      <c r="F26" s="854" t="s">
        <v>105</v>
      </c>
      <c r="G26" s="854" t="s">
        <v>105</v>
      </c>
      <c r="H26" s="858" t="s">
        <v>105</v>
      </c>
      <c r="I26" s="854" t="s">
        <v>105</v>
      </c>
      <c r="J26" s="854" t="s">
        <v>105</v>
      </c>
    </row>
    <row r="27" spans="1:10">
      <c r="A27" s="580">
        <v>22</v>
      </c>
      <c r="B27" s="579" t="s">
        <v>2106</v>
      </c>
      <c r="C27" s="854">
        <v>0.4207854800000001</v>
      </c>
      <c r="D27" s="854">
        <v>3.567515999999999E-2</v>
      </c>
      <c r="E27" s="854">
        <v>0.38511032000000012</v>
      </c>
      <c r="F27" s="854" t="s">
        <v>105</v>
      </c>
      <c r="G27" s="854" t="s">
        <v>105</v>
      </c>
      <c r="H27" s="858" t="s">
        <v>105</v>
      </c>
      <c r="I27" s="854">
        <v>3.567515999999999E-2</v>
      </c>
      <c r="J27" s="854" t="s">
        <v>105</v>
      </c>
    </row>
    <row r="28" spans="1:10">
      <c r="A28" s="580">
        <v>23</v>
      </c>
      <c r="B28" s="579" t="s">
        <v>2107</v>
      </c>
      <c r="C28" s="854">
        <v>4.6150379999999998E-2</v>
      </c>
      <c r="D28" s="854">
        <v>2.3075189999999999E-2</v>
      </c>
      <c r="E28" s="854">
        <v>2.3075189999999999E-2</v>
      </c>
      <c r="F28" s="854" t="s">
        <v>105</v>
      </c>
      <c r="G28" s="854" t="s">
        <v>105</v>
      </c>
      <c r="H28" s="858" t="s">
        <v>105</v>
      </c>
      <c r="I28" s="854">
        <v>2.3075189999999999E-2</v>
      </c>
      <c r="J28" s="854" t="s">
        <v>105</v>
      </c>
    </row>
    <row r="29" spans="1:10">
      <c r="A29" s="580">
        <v>24</v>
      </c>
      <c r="B29" s="579" t="s">
        <v>2108</v>
      </c>
      <c r="C29" s="854" t="s">
        <v>105</v>
      </c>
      <c r="D29" s="854" t="s">
        <v>105</v>
      </c>
      <c r="E29" s="854" t="s">
        <v>105</v>
      </c>
      <c r="F29" s="854" t="s">
        <v>105</v>
      </c>
      <c r="G29" s="854" t="s">
        <v>105</v>
      </c>
      <c r="H29" s="858" t="s">
        <v>105</v>
      </c>
      <c r="I29" s="854" t="s">
        <v>105</v>
      </c>
      <c r="J29" s="854" t="s">
        <v>105</v>
      </c>
    </row>
    <row r="30" spans="1:10">
      <c r="A30" s="582">
        <v>25</v>
      </c>
      <c r="B30" s="441" t="s">
        <v>2110</v>
      </c>
      <c r="C30" s="386">
        <v>7.2259037000000008</v>
      </c>
      <c r="D30" s="386">
        <v>1.4240697699999998</v>
      </c>
      <c r="E30" s="386">
        <v>5.8018339300000008</v>
      </c>
      <c r="F30" s="386" t="s">
        <v>105</v>
      </c>
      <c r="G30" s="386" t="s">
        <v>105</v>
      </c>
      <c r="H30" s="857" t="s">
        <v>105</v>
      </c>
      <c r="I30" s="386">
        <v>1.4240697699999998</v>
      </c>
      <c r="J30" s="386" t="s">
        <v>105</v>
      </c>
    </row>
    <row r="31" spans="1:10">
      <c r="A31" s="298"/>
      <c r="B31" s="298"/>
      <c r="C31" s="298"/>
      <c r="D31" s="298"/>
      <c r="E31" s="298"/>
      <c r="F31" s="298"/>
      <c r="G31" s="298"/>
      <c r="H31" s="298"/>
      <c r="I31" s="298"/>
      <c r="J31" s="298"/>
    </row>
  </sheetData>
  <pageMargins left="0.70866141732283472" right="0.70866141732283472" top="0.74803149606299213" bottom="0.74803149606299213" header="0.31496062992125984" footer="0.31496062992125984"/>
  <pageSetup paperSize="9" scale="90" fitToHeight="0" orientation="landscape" horizontalDpi="300" verticalDpi="0" r:id="rId1"/>
  <rowBreaks count="1" manualBreakCount="1">
    <brk id="17" max="16383"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FFBD-BA93-4590-BF10-62E2E5E14889}">
  <sheetPr codeName="Taul23"/>
  <dimension ref="A1:C18"/>
  <sheetViews>
    <sheetView showGridLines="0" zoomScaleNormal="100" workbookViewId="0">
      <selection activeCell="D1" sqref="D1"/>
    </sheetView>
  </sheetViews>
  <sheetFormatPr defaultColWidth="8.58203125" defaultRowHeight="14.5"/>
  <cols>
    <col min="1" max="1" width="8.58203125" style="27"/>
    <col min="2" max="2" width="27.5" style="27" customWidth="1"/>
    <col min="3" max="3" width="26.75" style="27" customWidth="1"/>
    <col min="4" max="16384" width="8.58203125" style="27"/>
  </cols>
  <sheetData>
    <row r="1" spans="1:3" ht="18.5">
      <c r="A1" s="618" t="s">
        <v>2275</v>
      </c>
      <c r="B1" s="298"/>
      <c r="C1" s="298"/>
    </row>
    <row r="2" spans="1:3">
      <c r="A2" s="298"/>
      <c r="B2" s="298"/>
      <c r="C2" s="298"/>
    </row>
    <row r="3" spans="1:3">
      <c r="A3" s="296"/>
      <c r="B3" s="296"/>
      <c r="C3" s="296"/>
    </row>
    <row r="4" spans="1:3">
      <c r="A4" s="6"/>
      <c r="B4" s="6"/>
      <c r="C4" s="336" t="s">
        <v>116</v>
      </c>
    </row>
    <row r="5" spans="1:3" ht="24.5">
      <c r="A5" s="721" t="s">
        <v>2003</v>
      </c>
      <c r="B5" s="319" t="s">
        <v>2112</v>
      </c>
      <c r="C5" s="319" t="s">
        <v>2113</v>
      </c>
    </row>
    <row r="6" spans="1:3">
      <c r="A6" s="86">
        <v>1</v>
      </c>
      <c r="B6" s="859" t="s">
        <v>2114</v>
      </c>
      <c r="C6" s="86">
        <v>1</v>
      </c>
    </row>
    <row r="7" spans="1:3" ht="12" customHeight="1">
      <c r="A7" s="86">
        <v>2</v>
      </c>
      <c r="B7" s="859" t="s">
        <v>2115</v>
      </c>
      <c r="C7" s="196"/>
    </row>
    <row r="8" spans="1:3" ht="14.5" customHeight="1">
      <c r="A8" s="86">
        <v>3</v>
      </c>
      <c r="B8" s="859" t="s">
        <v>2116</v>
      </c>
      <c r="C8" s="196"/>
    </row>
    <row r="9" spans="1:3">
      <c r="A9" s="86">
        <v>4</v>
      </c>
      <c r="B9" s="859" t="s">
        <v>2117</v>
      </c>
      <c r="C9" s="196"/>
    </row>
    <row r="10" spans="1:3">
      <c r="A10" s="86">
        <v>5</v>
      </c>
      <c r="B10" s="859" t="s">
        <v>2118</v>
      </c>
      <c r="C10" s="196"/>
    </row>
    <row r="11" spans="1:3" ht="14.5" customHeight="1">
      <c r="A11" s="86">
        <v>6</v>
      </c>
      <c r="B11" s="859" t="s">
        <v>2119</v>
      </c>
      <c r="C11" s="196"/>
    </row>
    <row r="12" spans="1:3">
      <c r="A12" s="86">
        <v>7</v>
      </c>
      <c r="B12" s="859" t="s">
        <v>2120</v>
      </c>
      <c r="C12" s="196"/>
    </row>
    <row r="13" spans="1:3">
      <c r="A13" s="86">
        <v>8</v>
      </c>
      <c r="B13" s="859" t="s">
        <v>2121</v>
      </c>
      <c r="C13" s="196"/>
    </row>
    <row r="14" spans="1:3">
      <c r="A14" s="86">
        <v>9</v>
      </c>
      <c r="B14" s="859" t="s">
        <v>2122</v>
      </c>
      <c r="C14" s="196"/>
    </row>
    <row r="15" spans="1:3" ht="14.5" customHeight="1">
      <c r="A15" s="86">
        <v>10</v>
      </c>
      <c r="B15" s="859" t="s">
        <v>2123</v>
      </c>
      <c r="C15" s="196"/>
    </row>
    <row r="16" spans="1:3" ht="14.5" customHeight="1">
      <c r="A16" s="86">
        <v>11</v>
      </c>
      <c r="B16" s="859" t="s">
        <v>2124</v>
      </c>
      <c r="C16" s="196"/>
    </row>
    <row r="17" spans="1:3" ht="27.65" customHeight="1">
      <c r="A17" s="728" t="s">
        <v>1081</v>
      </c>
      <c r="B17" s="581" t="s">
        <v>2125</v>
      </c>
      <c r="C17" s="196"/>
    </row>
    <row r="18" spans="1:3">
      <c r="A18" s="298"/>
      <c r="B18" s="298"/>
      <c r="C18" s="298"/>
    </row>
  </sheetData>
  <pageMargins left="0.7" right="0.7" top="0.75" bottom="0.75" header="0.3" footer="0.3"/>
  <pageSetup paperSize="9" orientation="portrait" horizontalDpi="300" verticalDpi="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5835-AD91-4DBE-9B2A-3F84CEFD6140}">
  <sheetPr codeName="Taul24"/>
  <dimension ref="A1:L14"/>
  <sheetViews>
    <sheetView showGridLines="0" zoomScaleNormal="100" workbookViewId="0">
      <selection activeCell="M1" sqref="M1"/>
    </sheetView>
  </sheetViews>
  <sheetFormatPr defaultColWidth="8.58203125" defaultRowHeight="14.5"/>
  <cols>
    <col min="1" max="1" width="4.58203125" style="27" customWidth="1"/>
    <col min="2" max="2" width="26.5" style="27" customWidth="1"/>
    <col min="3" max="5" width="10.08203125" style="27" customWidth="1"/>
    <col min="6" max="12" width="9.1640625" style="27" customWidth="1"/>
    <col min="13" max="16384" width="8.58203125" style="27"/>
  </cols>
  <sheetData>
    <row r="1" spans="1:12" ht="38" customHeight="1">
      <c r="A1" s="1408" t="s">
        <v>2276</v>
      </c>
      <c r="B1" s="1408"/>
      <c r="C1" s="1408"/>
      <c r="D1" s="1408"/>
      <c r="E1" s="1408"/>
      <c r="F1" s="1408"/>
      <c r="G1" s="1408"/>
      <c r="H1" s="1408"/>
      <c r="I1" s="1408"/>
      <c r="J1" s="1408"/>
      <c r="K1" s="1408"/>
      <c r="L1" s="1408"/>
    </row>
    <row r="2" spans="1:12" ht="18.5">
      <c r="A2" s="904"/>
      <c r="B2" s="904"/>
      <c r="C2" s="904"/>
      <c r="D2" s="904"/>
      <c r="E2" s="904"/>
      <c r="F2" s="904"/>
      <c r="G2" s="904"/>
      <c r="H2" s="904"/>
      <c r="I2" s="904"/>
      <c r="J2" s="904"/>
      <c r="K2" s="904"/>
      <c r="L2" s="904"/>
    </row>
    <row r="3" spans="1:12" ht="14" customHeight="1">
      <c r="A3" s="298"/>
      <c r="B3" s="298"/>
      <c r="C3" s="298"/>
      <c r="D3" s="298"/>
      <c r="E3" s="298"/>
      <c r="F3" s="298"/>
      <c r="G3" s="298"/>
      <c r="H3" s="298"/>
      <c r="I3" s="298"/>
      <c r="J3" s="298"/>
      <c r="K3" s="298"/>
      <c r="L3" s="298"/>
    </row>
    <row r="4" spans="1:12">
      <c r="A4" s="329"/>
      <c r="B4" s="329"/>
      <c r="C4" s="334" t="s">
        <v>2133</v>
      </c>
      <c r="D4" s="334" t="s">
        <v>117</v>
      </c>
      <c r="E4" s="334" t="s">
        <v>118</v>
      </c>
      <c r="F4" s="334" t="s">
        <v>167</v>
      </c>
      <c r="G4" s="338" t="s">
        <v>168</v>
      </c>
      <c r="H4" s="338" t="s">
        <v>245</v>
      </c>
      <c r="I4" s="338" t="s">
        <v>246</v>
      </c>
      <c r="J4" s="338" t="s">
        <v>247</v>
      </c>
      <c r="K4" s="338" t="s">
        <v>248</v>
      </c>
      <c r="L4" s="338" t="s">
        <v>249</v>
      </c>
    </row>
    <row r="5" spans="1:12" ht="34" customHeight="1">
      <c r="A5" s="297"/>
      <c r="B5" s="297"/>
      <c r="C5" s="1409" t="s">
        <v>2134</v>
      </c>
      <c r="D5" s="1410"/>
      <c r="E5" s="1411"/>
      <c r="F5" s="1409" t="s">
        <v>2135</v>
      </c>
      <c r="G5" s="1410"/>
      <c r="H5" s="1410"/>
      <c r="I5" s="1410"/>
      <c r="J5" s="1410"/>
      <c r="K5" s="1411"/>
      <c r="L5" s="334"/>
    </row>
    <row r="6" spans="1:12" ht="48">
      <c r="A6" s="855" t="s">
        <v>2045</v>
      </c>
      <c r="B6" s="337"/>
      <c r="C6" s="330" t="s">
        <v>2607</v>
      </c>
      <c r="D6" s="330" t="s">
        <v>2109</v>
      </c>
      <c r="E6" s="330" t="s">
        <v>2136</v>
      </c>
      <c r="F6" s="853" t="s">
        <v>2137</v>
      </c>
      <c r="G6" s="853" t="s">
        <v>2138</v>
      </c>
      <c r="H6" s="853" t="s">
        <v>1197</v>
      </c>
      <c r="I6" s="853" t="s">
        <v>2139</v>
      </c>
      <c r="J6" s="853" t="s">
        <v>2140</v>
      </c>
      <c r="K6" s="853" t="s">
        <v>2141</v>
      </c>
      <c r="L6" s="330" t="s">
        <v>2142</v>
      </c>
    </row>
    <row r="7" spans="1:12">
      <c r="A7" s="367">
        <v>1</v>
      </c>
      <c r="B7" s="849" t="s">
        <v>2126</v>
      </c>
      <c r="C7" s="286"/>
      <c r="D7" s="286"/>
      <c r="E7" s="286"/>
      <c r="F7" s="896"/>
      <c r="G7" s="898"/>
      <c r="H7" s="899"/>
      <c r="I7" s="898"/>
      <c r="J7" s="898"/>
      <c r="K7" s="900"/>
      <c r="L7" s="891">
        <v>453</v>
      </c>
    </row>
    <row r="8" spans="1:12" ht="12" customHeight="1">
      <c r="A8" s="367">
        <v>2</v>
      </c>
      <c r="B8" s="579" t="s">
        <v>2127</v>
      </c>
      <c r="C8" s="894">
        <v>10</v>
      </c>
      <c r="D8" s="894">
        <v>9</v>
      </c>
      <c r="E8" s="896">
        <v>19</v>
      </c>
      <c r="F8" s="901"/>
      <c r="G8" s="902"/>
      <c r="H8" s="903"/>
      <c r="I8" s="902"/>
      <c r="J8" s="902"/>
      <c r="K8" s="897"/>
      <c r="L8" s="308"/>
    </row>
    <row r="9" spans="1:12" ht="14.5" customHeight="1">
      <c r="A9" s="367">
        <v>3</v>
      </c>
      <c r="B9" s="892" t="s">
        <v>2128</v>
      </c>
      <c r="C9" s="896"/>
      <c r="D9" s="898"/>
      <c r="E9" s="900"/>
      <c r="F9" s="897">
        <v>1</v>
      </c>
      <c r="G9" s="890">
        <v>201</v>
      </c>
      <c r="H9" s="895">
        <v>8</v>
      </c>
      <c r="I9" s="895">
        <v>11</v>
      </c>
      <c r="J9" s="895">
        <v>1</v>
      </c>
      <c r="K9" s="895">
        <v>14</v>
      </c>
      <c r="L9" s="308"/>
    </row>
    <row r="10" spans="1:12">
      <c r="A10" s="367">
        <v>4</v>
      </c>
      <c r="B10" s="892" t="s">
        <v>2129</v>
      </c>
      <c r="C10" s="901"/>
      <c r="D10" s="902"/>
      <c r="E10" s="897"/>
      <c r="F10" s="893">
        <v>1</v>
      </c>
      <c r="G10" s="355">
        <v>83</v>
      </c>
      <c r="H10" s="854">
        <v>99</v>
      </c>
      <c r="I10" s="854">
        <v>13</v>
      </c>
      <c r="J10" s="854"/>
      <c r="K10" s="854">
        <v>2</v>
      </c>
      <c r="L10" s="308"/>
    </row>
    <row r="11" spans="1:12">
      <c r="A11" s="367">
        <v>5</v>
      </c>
      <c r="B11" s="845" t="s">
        <v>2130</v>
      </c>
      <c r="C11" s="895">
        <v>0.92659999999999998</v>
      </c>
      <c r="D11" s="895">
        <v>5.5492952799999991</v>
      </c>
      <c r="E11" s="895">
        <v>6.4758952799999987</v>
      </c>
      <c r="F11" s="854">
        <v>0.23687410000000003</v>
      </c>
      <c r="G11" s="854">
        <v>45.527910430000013</v>
      </c>
      <c r="H11" s="854">
        <v>13.589468709999997</v>
      </c>
      <c r="I11" s="854">
        <v>3.6597350899999999</v>
      </c>
      <c r="J11" s="854">
        <v>0.30575209999999997</v>
      </c>
      <c r="K11" s="860">
        <v>2.7277646200000003</v>
      </c>
      <c r="L11" s="308"/>
    </row>
    <row r="12" spans="1:12" ht="14.5" customHeight="1">
      <c r="A12" s="367">
        <v>6</v>
      </c>
      <c r="B12" s="579" t="s">
        <v>2131</v>
      </c>
      <c r="C12" s="854" t="s">
        <v>105</v>
      </c>
      <c r="D12" s="854">
        <v>2.27712563</v>
      </c>
      <c r="E12" s="854">
        <v>2.27712563</v>
      </c>
      <c r="F12" s="854">
        <v>5.0870200000000004E-2</v>
      </c>
      <c r="G12" s="854">
        <v>10.357839830000003</v>
      </c>
      <c r="H12" s="854">
        <v>3.8548996000000004</v>
      </c>
      <c r="I12" s="854">
        <v>0.62683256000000009</v>
      </c>
      <c r="J12" s="854">
        <v>4.1152099999999997E-2</v>
      </c>
      <c r="K12" s="860">
        <v>0.65048745000000008</v>
      </c>
      <c r="L12" s="308"/>
    </row>
    <row r="13" spans="1:12">
      <c r="A13" s="580">
        <v>7</v>
      </c>
      <c r="B13" s="729" t="s">
        <v>2132</v>
      </c>
      <c r="C13" s="854">
        <v>0.92659999999999998</v>
      </c>
      <c r="D13" s="854">
        <v>3.2721696499999999</v>
      </c>
      <c r="E13" s="854">
        <v>4.19876965</v>
      </c>
      <c r="F13" s="854">
        <v>0.18600390000000003</v>
      </c>
      <c r="G13" s="854">
        <v>35.17007060000001</v>
      </c>
      <c r="H13" s="854">
        <v>9.7345691099999971</v>
      </c>
      <c r="I13" s="854">
        <v>3.0329025299999999</v>
      </c>
      <c r="J13" s="854">
        <v>0.2646</v>
      </c>
      <c r="K13" s="860">
        <v>2.0772771700000003</v>
      </c>
      <c r="L13" s="308"/>
    </row>
    <row r="14" spans="1:12">
      <c r="A14" s="298"/>
      <c r="B14" s="298"/>
      <c r="C14" s="298"/>
      <c r="D14" s="298"/>
      <c r="E14" s="298"/>
      <c r="F14" s="298"/>
      <c r="G14" s="298"/>
      <c r="H14" s="298"/>
      <c r="I14" s="298"/>
      <c r="J14" s="298"/>
      <c r="K14" s="298"/>
      <c r="L14" s="298"/>
    </row>
  </sheetData>
  <mergeCells count="3">
    <mergeCell ref="C5:E5"/>
    <mergeCell ref="F5:K5"/>
    <mergeCell ref="A1:L1"/>
  </mergeCells>
  <pageMargins left="0.70866141732283472" right="0.70866141732283472" top="0.74803149606299213" bottom="0.74803149606299213" header="0.31496062992125984" footer="0.31496062992125984"/>
  <pageSetup paperSize="9" scale="94" orientation="landscape" horizontalDpi="300" verticalDpi="0" r:id="rId1"/>
  <colBreaks count="1" manualBreakCount="1">
    <brk id="12" max="1048575" man="1"/>
  </col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3E27-2217-48D4-AE2A-8C0858D09637}">
  <sheetPr codeName="Sheet81"/>
  <dimension ref="A1:D36"/>
  <sheetViews>
    <sheetView showGridLines="0" zoomScaleNormal="100" zoomScalePageLayoutView="90" workbookViewId="0">
      <selection activeCell="E1" sqref="E1"/>
    </sheetView>
  </sheetViews>
  <sheetFormatPr defaultColWidth="8.58203125" defaultRowHeight="13"/>
  <cols>
    <col min="1" max="1" width="6.5" style="1042" customWidth="1"/>
    <col min="2" max="2" width="3" style="1042" customWidth="1"/>
    <col min="3" max="3" width="35.58203125" style="1073" customWidth="1"/>
    <col min="4" max="4" width="94.9140625" style="346" customWidth="1"/>
    <col min="5" max="16384" width="8.58203125" style="346"/>
  </cols>
  <sheetData>
    <row r="1" spans="1:4" ht="18.5">
      <c r="A1" s="1043" t="s">
        <v>2599</v>
      </c>
      <c r="B1" s="347"/>
      <c r="C1" s="1072"/>
      <c r="D1" s="329"/>
    </row>
    <row r="2" spans="1:4" ht="13" customHeight="1">
      <c r="A2" s="1041"/>
      <c r="B2" s="347"/>
      <c r="C2" s="1072"/>
      <c r="D2" s="329"/>
    </row>
    <row r="3" spans="1:4" ht="13" customHeight="1">
      <c r="A3" s="347"/>
      <c r="B3" s="347"/>
      <c r="C3" s="1072"/>
      <c r="D3" s="329"/>
    </row>
    <row r="4" spans="1:4">
      <c r="A4" s="879" t="s">
        <v>2631</v>
      </c>
      <c r="B4" s="1430"/>
      <c r="C4" s="1431"/>
      <c r="D4" s="905" t="s">
        <v>1989</v>
      </c>
    </row>
    <row r="5" spans="1:4" ht="61" customHeight="1">
      <c r="A5" s="1412" t="s">
        <v>1465</v>
      </c>
      <c r="B5" s="1416" t="s">
        <v>1961</v>
      </c>
      <c r="C5" s="1417"/>
      <c r="D5" s="1432" t="s">
        <v>2589</v>
      </c>
    </row>
    <row r="6" spans="1:4" ht="219.5" customHeight="1">
      <c r="A6" s="1413"/>
      <c r="B6" s="1135" t="s">
        <v>1962</v>
      </c>
      <c r="C6" s="1136" t="s">
        <v>1963</v>
      </c>
      <c r="D6" s="1436"/>
    </row>
    <row r="7" spans="1:4" ht="47" customHeight="1">
      <c r="A7" s="1413"/>
      <c r="B7" s="103" t="s">
        <v>1962</v>
      </c>
      <c r="C7" s="1137" t="s">
        <v>1964</v>
      </c>
      <c r="D7" s="1095" t="s">
        <v>2590</v>
      </c>
    </row>
    <row r="8" spans="1:4" ht="57" customHeight="1">
      <c r="A8" s="1413"/>
      <c r="B8" s="103" t="s">
        <v>1962</v>
      </c>
      <c r="C8" s="1137" t="s">
        <v>1965</v>
      </c>
      <c r="D8" s="1093" t="s">
        <v>2591</v>
      </c>
    </row>
    <row r="9" spans="1:4" ht="237.5" customHeight="1">
      <c r="A9" s="1413"/>
      <c r="B9" s="1435" t="s">
        <v>1962</v>
      </c>
      <c r="C9" s="1417" t="s">
        <v>1966</v>
      </c>
      <c r="D9" s="1432" t="s">
        <v>2608</v>
      </c>
    </row>
    <row r="10" spans="1:4" ht="134" customHeight="1">
      <c r="A10" s="1414"/>
      <c r="B10" s="1328"/>
      <c r="C10" s="1434"/>
      <c r="D10" s="1433"/>
    </row>
    <row r="11" spans="1:4" ht="308.5" customHeight="1">
      <c r="A11" s="1420" t="s">
        <v>1467</v>
      </c>
      <c r="B11" s="1418" t="s">
        <v>1967</v>
      </c>
      <c r="C11" s="1422"/>
      <c r="D11" s="886" t="s">
        <v>2810</v>
      </c>
    </row>
    <row r="12" spans="1:4" ht="409.5" customHeight="1">
      <c r="A12" s="1421"/>
      <c r="B12" s="1196" t="s">
        <v>1962</v>
      </c>
      <c r="C12" s="1195" t="s">
        <v>1968</v>
      </c>
      <c r="D12" s="1020" t="s">
        <v>2811</v>
      </c>
    </row>
    <row r="13" spans="1:4" ht="248" customHeight="1">
      <c r="A13" s="1415"/>
      <c r="B13" s="1167" t="s">
        <v>1962</v>
      </c>
      <c r="C13" s="1165" t="s">
        <v>1969</v>
      </c>
      <c r="D13" s="1145" t="s">
        <v>2592</v>
      </c>
    </row>
    <row r="14" spans="1:4" ht="122" customHeight="1">
      <c r="A14" s="1415"/>
      <c r="B14" s="1099" t="s">
        <v>1962</v>
      </c>
      <c r="C14" s="1138" t="s">
        <v>1970</v>
      </c>
      <c r="D14" s="1093" t="s">
        <v>2593</v>
      </c>
    </row>
    <row r="15" spans="1:4" ht="73.5" customHeight="1">
      <c r="A15" s="1415"/>
      <c r="B15" s="1099" t="s">
        <v>1962</v>
      </c>
      <c r="C15" s="1138" t="s">
        <v>1971</v>
      </c>
      <c r="D15" s="1093" t="s">
        <v>2594</v>
      </c>
    </row>
    <row r="16" spans="1:4" ht="124" customHeight="1">
      <c r="A16" s="1335"/>
      <c r="B16" s="1099" t="s">
        <v>1962</v>
      </c>
      <c r="C16" s="1138" t="s">
        <v>1972</v>
      </c>
      <c r="D16" s="1093" t="s">
        <v>2595</v>
      </c>
    </row>
    <row r="17" spans="1:4" ht="270.5" customHeight="1">
      <c r="A17" s="1141" t="s">
        <v>1498</v>
      </c>
      <c r="B17" s="1423" t="s">
        <v>1973</v>
      </c>
      <c r="C17" s="1425"/>
      <c r="D17" s="1093" t="s">
        <v>2596</v>
      </c>
    </row>
    <row r="18" spans="1:4" ht="59" customHeight="1">
      <c r="A18" s="402" t="s">
        <v>1522</v>
      </c>
      <c r="B18" s="1423" t="s">
        <v>1974</v>
      </c>
      <c r="C18" s="1424"/>
      <c r="D18" s="1093" t="s">
        <v>2597</v>
      </c>
    </row>
    <row r="19" spans="1:4" ht="233.5" customHeight="1">
      <c r="A19" s="1334" t="s">
        <v>1524</v>
      </c>
      <c r="B19" s="1418" t="s">
        <v>2600</v>
      </c>
      <c r="C19" s="1419"/>
      <c r="D19" s="1229" t="s">
        <v>2820</v>
      </c>
    </row>
    <row r="20" spans="1:4" ht="191.5" customHeight="1">
      <c r="A20" s="1415"/>
      <c r="B20" s="1103" t="s">
        <v>1962</v>
      </c>
      <c r="C20" s="1101" t="s">
        <v>1975</v>
      </c>
      <c r="D20" s="1437"/>
    </row>
    <row r="21" spans="1:4" ht="105.5" customHeight="1">
      <c r="A21" s="1415"/>
      <c r="B21" s="1103" t="s">
        <v>1962</v>
      </c>
      <c r="C21" s="1101" t="s">
        <v>1976</v>
      </c>
      <c r="D21" s="1437"/>
    </row>
    <row r="22" spans="1:4" ht="154.5" customHeight="1">
      <c r="A22" s="1415"/>
      <c r="B22" s="1103" t="s">
        <v>1962</v>
      </c>
      <c r="C22" s="1101" t="s">
        <v>1977</v>
      </c>
      <c r="D22" s="1437"/>
    </row>
    <row r="23" spans="1:4" ht="118.5" customHeight="1">
      <c r="A23" s="1415"/>
      <c r="B23" s="1103" t="s">
        <v>1962</v>
      </c>
      <c r="C23" s="1101" t="s">
        <v>1978</v>
      </c>
      <c r="D23" s="1437"/>
    </row>
    <row r="24" spans="1:4" ht="85" customHeight="1">
      <c r="A24" s="1335"/>
      <c r="B24" s="1104"/>
      <c r="C24" s="1102"/>
      <c r="D24" s="1230"/>
    </row>
    <row r="25" spans="1:4" ht="39.5" customHeight="1">
      <c r="A25" s="1334" t="s">
        <v>1526</v>
      </c>
      <c r="B25" s="1418" t="s">
        <v>1979</v>
      </c>
      <c r="C25" s="1419"/>
      <c r="D25" s="1419" t="s">
        <v>2598</v>
      </c>
    </row>
    <row r="26" spans="1:4" ht="118.5" customHeight="1">
      <c r="A26" s="1415"/>
      <c r="B26" s="1166" t="s">
        <v>1962</v>
      </c>
      <c r="C26" s="1164" t="s">
        <v>1980</v>
      </c>
      <c r="D26" s="1426"/>
    </row>
    <row r="27" spans="1:4" ht="134" customHeight="1">
      <c r="A27" s="1415"/>
      <c r="B27" s="1103" t="s">
        <v>1962</v>
      </c>
      <c r="C27" s="1101" t="s">
        <v>1981</v>
      </c>
      <c r="D27" s="1426"/>
    </row>
    <row r="28" spans="1:4" ht="197" customHeight="1">
      <c r="A28" s="1335"/>
      <c r="B28" s="1104" t="s">
        <v>1962</v>
      </c>
      <c r="C28" s="1102" t="s">
        <v>1982</v>
      </c>
      <c r="D28" s="1427"/>
    </row>
    <row r="29" spans="1:4" ht="103" customHeight="1">
      <c r="A29" s="1334" t="s">
        <v>1547</v>
      </c>
      <c r="B29" s="1418" t="s">
        <v>1983</v>
      </c>
      <c r="C29" s="1419"/>
      <c r="D29" s="1438" t="s">
        <v>2638</v>
      </c>
    </row>
    <row r="30" spans="1:4" ht="123" customHeight="1">
      <c r="A30" s="1415"/>
      <c r="B30" s="1428" t="s">
        <v>1962</v>
      </c>
      <c r="C30" s="1426" t="s">
        <v>1984</v>
      </c>
      <c r="D30" s="1439"/>
    </row>
    <row r="31" spans="1:4" ht="235.5" customHeight="1">
      <c r="A31" s="1335"/>
      <c r="B31" s="1429"/>
      <c r="C31" s="1427"/>
      <c r="D31" s="1440"/>
    </row>
    <row r="32" spans="1:4" ht="58.5" customHeight="1">
      <c r="A32" s="402" t="s">
        <v>1549</v>
      </c>
      <c r="B32" s="1424" t="s">
        <v>1985</v>
      </c>
      <c r="C32" s="1424"/>
      <c r="D32" s="1143" t="s">
        <v>1336</v>
      </c>
    </row>
    <row r="33" spans="1:4" ht="52.5" customHeight="1">
      <c r="A33" s="1334" t="s">
        <v>1470</v>
      </c>
      <c r="B33" s="1418" t="s">
        <v>1986</v>
      </c>
      <c r="C33" s="1422"/>
      <c r="D33" s="1229" t="s">
        <v>2821</v>
      </c>
    </row>
    <row r="34" spans="1:4" ht="110" customHeight="1">
      <c r="A34" s="1335"/>
      <c r="B34" s="1090" t="s">
        <v>1962</v>
      </c>
      <c r="C34" s="1089" t="s">
        <v>1987</v>
      </c>
      <c r="D34" s="1437"/>
    </row>
    <row r="35" spans="1:4" ht="202.5" customHeight="1">
      <c r="A35" s="1141" t="s">
        <v>1594</v>
      </c>
      <c r="B35" s="1423" t="s">
        <v>1988</v>
      </c>
      <c r="C35" s="1424"/>
      <c r="D35" s="845" t="s">
        <v>2639</v>
      </c>
    </row>
    <row r="36" spans="1:4">
      <c r="A36" s="347"/>
      <c r="B36" s="347"/>
      <c r="C36" s="1072"/>
      <c r="D36" s="329"/>
    </row>
  </sheetData>
  <mergeCells count="27">
    <mergeCell ref="D33:D34"/>
    <mergeCell ref="D29:D31"/>
    <mergeCell ref="B29:C29"/>
    <mergeCell ref="B32:C32"/>
    <mergeCell ref="D19:D24"/>
    <mergeCell ref="D25:D28"/>
    <mergeCell ref="B4:C4"/>
    <mergeCell ref="D9:D10"/>
    <mergeCell ref="C9:C10"/>
    <mergeCell ref="B9:B10"/>
    <mergeCell ref="D5:D6"/>
    <mergeCell ref="B35:C35"/>
    <mergeCell ref="A33:A34"/>
    <mergeCell ref="B33:C33"/>
    <mergeCell ref="A29:A31"/>
    <mergeCell ref="C30:C31"/>
    <mergeCell ref="B30:B31"/>
    <mergeCell ref="A5:A10"/>
    <mergeCell ref="A19:A24"/>
    <mergeCell ref="B5:C5"/>
    <mergeCell ref="A25:A28"/>
    <mergeCell ref="B25:C25"/>
    <mergeCell ref="B19:C19"/>
    <mergeCell ref="A11:A16"/>
    <mergeCell ref="B11:C11"/>
    <mergeCell ref="B18:C18"/>
    <mergeCell ref="B17:C17"/>
  </mergeCells>
  <pageMargins left="0.70866141732283472" right="0.70866141732283472" top="0.74803149606299213" bottom="0.74803149606299213" header="0.31496062992125984" footer="0.31496062992125984"/>
  <pageSetup paperSize="9" scale="84" fitToWidth="0" fitToHeight="0" orientation="landscape" r:id="rId1"/>
  <rowBreaks count="6" manualBreakCount="6">
    <brk id="10" max="3" man="1"/>
    <brk id="12" max="3" man="1"/>
    <brk id="15" max="3" man="1"/>
    <brk id="18" max="3" man="1"/>
    <brk id="24" max="3" man="1"/>
    <brk id="28" max="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25EE-E5B4-4455-BC32-4E4B2F2AE199}">
  <sheetPr codeName="Sheet57">
    <tabColor theme="4"/>
    <pageSetUpPr fitToPage="1"/>
  </sheetPr>
  <dimension ref="A1:E6"/>
  <sheetViews>
    <sheetView showGridLines="0" zoomScaleNormal="100" workbookViewId="0">
      <selection activeCell="C4" sqref="C4"/>
    </sheetView>
  </sheetViews>
  <sheetFormatPr defaultColWidth="8.58203125" defaultRowHeight="14.5"/>
  <cols>
    <col min="1" max="1" width="8.58203125" style="5"/>
    <col min="2" max="2" width="43.58203125" style="5" customWidth="1"/>
    <col min="3" max="16384" width="8.58203125" style="5"/>
  </cols>
  <sheetData>
    <row r="1" spans="1:5" ht="21">
      <c r="A1" s="382">
        <v>16</v>
      </c>
      <c r="B1" s="303" t="s">
        <v>87</v>
      </c>
    </row>
    <row r="2" spans="1:5" ht="17.149999999999999" customHeight="1">
      <c r="A2" s="38"/>
      <c r="B2" s="39"/>
      <c r="D2" s="27"/>
      <c r="E2" s="27"/>
    </row>
    <row r="3" spans="1:5" ht="17.25" customHeight="1">
      <c r="A3" s="191" t="s">
        <v>2603</v>
      </c>
      <c r="B3" s="193" t="s">
        <v>89</v>
      </c>
      <c r="D3" s="27"/>
      <c r="E3" s="27"/>
    </row>
    <row r="4" spans="1:5" s="49" customFormat="1" ht="17.25" customHeight="1">
      <c r="A4" s="191" t="s">
        <v>2303</v>
      </c>
      <c r="B4" s="193" t="s">
        <v>91</v>
      </c>
      <c r="C4" s="5"/>
      <c r="D4" s="205"/>
      <c r="E4" s="205"/>
    </row>
    <row r="5" spans="1:5" s="49" customFormat="1" ht="17.25" customHeight="1">
      <c r="A5" s="43"/>
      <c r="B5" s="7"/>
      <c r="C5" s="5"/>
      <c r="D5" s="205"/>
      <c r="E5" s="205"/>
    </row>
    <row r="6" spans="1:5" ht="17.25" customHeight="1">
      <c r="A6" s="7"/>
      <c r="B6" s="7"/>
    </row>
  </sheetData>
  <hyperlinks>
    <hyperlink ref="B3" location="'Table 16.1'!A1" display="Compliance with regulatory disclosure requirements" xr:uid="{20032742-1ED7-419D-AF4B-C317FAFB773E}"/>
    <hyperlink ref="B4" location="'Table 16.2'!A1" display="Immaterial items not disclosed" xr:uid="{789AC386-B00B-4953-8C4E-FEB943364DB5}"/>
  </hyperlinks>
  <pageMargins left="0.7" right="0.7" top="0.75" bottom="0.75" header="0.3" footer="0.3"/>
  <pageSetup paperSize="9"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29BB-E6DD-48AD-BDDD-9E0EC8DF135A}">
  <sheetPr codeName="Sheet58">
    <pageSetUpPr fitToPage="1"/>
  </sheetPr>
  <dimension ref="A1:E341"/>
  <sheetViews>
    <sheetView showGridLines="0" zoomScale="110" zoomScaleNormal="110" workbookViewId="0">
      <selection activeCell="E1" sqref="E1"/>
    </sheetView>
  </sheetViews>
  <sheetFormatPr defaultColWidth="8.58203125" defaultRowHeight="15" customHeight="1"/>
  <cols>
    <col min="1" max="1" width="4.33203125" style="206" customWidth="1"/>
    <col min="2" max="2" width="3.5" style="206" customWidth="1"/>
    <col min="3" max="3" width="98.25" style="206" customWidth="1"/>
    <col min="4" max="4" width="43.33203125" style="277" customWidth="1"/>
    <col min="5" max="5" width="34.75" style="206" customWidth="1"/>
    <col min="6" max="16384" width="8.58203125" style="206"/>
  </cols>
  <sheetData>
    <row r="1" spans="1:4" ht="21" customHeight="1">
      <c r="A1" s="596" t="s">
        <v>2604</v>
      </c>
      <c r="B1" s="4"/>
      <c r="C1" s="4"/>
      <c r="D1" s="58"/>
    </row>
    <row r="2" spans="1:4" ht="15" customHeight="1">
      <c r="A2" s="4"/>
      <c r="B2" s="4"/>
      <c r="C2" s="4"/>
      <c r="D2" s="58"/>
    </row>
    <row r="3" spans="1:4" ht="15" customHeight="1">
      <c r="A3" s="4"/>
      <c r="B3" s="4"/>
      <c r="C3" s="4"/>
      <c r="D3" s="58"/>
    </row>
    <row r="4" spans="1:4" ht="15" customHeight="1">
      <c r="A4" s="55" t="s">
        <v>1438</v>
      </c>
      <c r="B4" s="55"/>
      <c r="C4" s="55"/>
      <c r="D4" s="848" t="s">
        <v>806</v>
      </c>
    </row>
    <row r="5" spans="1:4" ht="15" customHeight="1">
      <c r="A5" s="1455" t="s">
        <v>1439</v>
      </c>
      <c r="B5" s="1456"/>
      <c r="C5" s="1457"/>
      <c r="D5" s="273"/>
    </row>
    <row r="6" spans="1:4" ht="15" customHeight="1">
      <c r="A6" s="207" t="s">
        <v>1440</v>
      </c>
      <c r="B6" s="207"/>
      <c r="C6" s="207"/>
      <c r="D6" s="211"/>
    </row>
    <row r="7" spans="1:4" ht="21.5">
      <c r="A7" s="1443" t="s">
        <v>1441</v>
      </c>
      <c r="B7" s="1445"/>
      <c r="C7" s="1444"/>
      <c r="D7" s="210" t="s">
        <v>2305</v>
      </c>
    </row>
    <row r="8" spans="1:4" ht="25" customHeight="1">
      <c r="A8" s="1443" t="s">
        <v>1442</v>
      </c>
      <c r="B8" s="1445"/>
      <c r="C8" s="1444"/>
      <c r="D8" s="209" t="s">
        <v>3</v>
      </c>
    </row>
    <row r="9" spans="1:4" ht="43" customHeight="1">
      <c r="A9" s="1443" t="s">
        <v>1443</v>
      </c>
      <c r="B9" s="1445"/>
      <c r="C9" s="1444"/>
      <c r="D9" s="210" t="s">
        <v>1444</v>
      </c>
    </row>
    <row r="10" spans="1:4" ht="22.5" customHeight="1">
      <c r="A10" s="1443" t="s">
        <v>1445</v>
      </c>
      <c r="B10" s="1445"/>
      <c r="C10" s="1444"/>
      <c r="D10" s="210" t="s">
        <v>2302</v>
      </c>
    </row>
    <row r="11" spans="1:4" ht="45.65" customHeight="1">
      <c r="A11" s="1443" t="s">
        <v>1446</v>
      </c>
      <c r="B11" s="1445"/>
      <c r="C11" s="1444"/>
      <c r="D11" s="210" t="s">
        <v>1444</v>
      </c>
    </row>
    <row r="12" spans="1:4" ht="34" customHeight="1">
      <c r="A12" s="1443" t="s">
        <v>1447</v>
      </c>
      <c r="B12" s="1445"/>
      <c r="C12" s="1444"/>
      <c r="D12" s="210" t="s">
        <v>1444</v>
      </c>
    </row>
    <row r="13" spans="1:4" ht="23.15" customHeight="1">
      <c r="A13" s="1458" t="s">
        <v>1448</v>
      </c>
      <c r="B13" s="1459"/>
      <c r="C13" s="1460"/>
      <c r="D13" s="209" t="s">
        <v>1449</v>
      </c>
    </row>
    <row r="14" spans="1:4" ht="15" customHeight="1">
      <c r="A14" s="1449" t="s">
        <v>1450</v>
      </c>
      <c r="B14" s="1450"/>
      <c r="C14" s="1451"/>
      <c r="D14" s="211"/>
    </row>
    <row r="15" spans="1:4" ht="15" customHeight="1">
      <c r="A15" s="207" t="s">
        <v>1451</v>
      </c>
      <c r="B15" s="207"/>
      <c r="C15" s="207"/>
      <c r="D15" s="211"/>
    </row>
    <row r="16" spans="1:4" ht="25" customHeight="1">
      <c r="A16" s="1443" t="s">
        <v>1452</v>
      </c>
      <c r="B16" s="1445"/>
      <c r="C16" s="1444"/>
      <c r="D16" s="209" t="s">
        <v>2303</v>
      </c>
    </row>
    <row r="17" spans="1:4" ht="21" customHeight="1">
      <c r="A17" s="1443" t="s">
        <v>1453</v>
      </c>
      <c r="B17" s="1445"/>
      <c r="C17" s="1444"/>
      <c r="D17" s="209" t="s">
        <v>2303</v>
      </c>
    </row>
    <row r="18" spans="1:4" ht="15" customHeight="1">
      <c r="A18" s="1449" t="s">
        <v>1454</v>
      </c>
      <c r="B18" s="1450"/>
      <c r="C18" s="1451"/>
      <c r="D18" s="211"/>
    </row>
    <row r="19" spans="1:4" ht="15" customHeight="1">
      <c r="A19" s="207" t="s">
        <v>1455</v>
      </c>
      <c r="B19" s="207"/>
      <c r="C19" s="207"/>
      <c r="D19" s="211"/>
    </row>
    <row r="20" spans="1:4" ht="56.15" customHeight="1">
      <c r="A20" s="1443" t="s">
        <v>1456</v>
      </c>
      <c r="B20" s="1445"/>
      <c r="C20" s="1444"/>
      <c r="D20" s="210" t="s">
        <v>1457</v>
      </c>
    </row>
    <row r="21" spans="1:4" ht="26.5" customHeight="1">
      <c r="A21" s="1443" t="s">
        <v>1458</v>
      </c>
      <c r="B21" s="1445"/>
      <c r="C21" s="1444"/>
      <c r="D21" s="210" t="s">
        <v>1459</v>
      </c>
    </row>
    <row r="22" spans="1:4" ht="43.5" customHeight="1">
      <c r="A22" s="1443" t="s">
        <v>1460</v>
      </c>
      <c r="B22" s="1445"/>
      <c r="C22" s="1444"/>
      <c r="D22" s="210" t="s">
        <v>1461</v>
      </c>
    </row>
    <row r="23" spans="1:4" ht="15" customHeight="1">
      <c r="A23" s="207" t="s">
        <v>1462</v>
      </c>
      <c r="B23" s="207"/>
      <c r="C23" s="207"/>
      <c r="D23" s="211"/>
    </row>
    <row r="24" spans="1:4" ht="15" customHeight="1">
      <c r="A24" s="207" t="s">
        <v>1463</v>
      </c>
      <c r="B24" s="207"/>
      <c r="C24" s="207"/>
      <c r="D24" s="211"/>
    </row>
    <row r="25" spans="1:4" ht="15" customHeight="1">
      <c r="A25" s="209" t="s">
        <v>1464</v>
      </c>
      <c r="B25" s="209"/>
      <c r="C25" s="209"/>
      <c r="D25" s="274"/>
    </row>
    <row r="26" spans="1:4" ht="25" customHeight="1">
      <c r="A26" s="209" t="s">
        <v>1465</v>
      </c>
      <c r="B26" s="209" t="s">
        <v>1466</v>
      </c>
      <c r="C26" s="209"/>
      <c r="D26" s="210" t="s">
        <v>1459</v>
      </c>
    </row>
    <row r="27" spans="1:4" ht="13" customHeight="1">
      <c r="A27" s="209" t="s">
        <v>1467</v>
      </c>
      <c r="B27" s="209" t="s">
        <v>1468</v>
      </c>
      <c r="C27" s="209"/>
      <c r="D27" s="1452" t="s">
        <v>1469</v>
      </c>
    </row>
    <row r="28" spans="1:4" ht="15" customHeight="1">
      <c r="A28" s="209"/>
      <c r="B28" s="209" t="s">
        <v>1470</v>
      </c>
      <c r="C28" s="209" t="s">
        <v>1471</v>
      </c>
      <c r="D28" s="1453"/>
    </row>
    <row r="29" spans="1:4" ht="15" customHeight="1">
      <c r="A29" s="209"/>
      <c r="B29" s="209" t="s">
        <v>1472</v>
      </c>
      <c r="C29" s="209" t="s">
        <v>1473</v>
      </c>
      <c r="D29" s="1453"/>
    </row>
    <row r="30" spans="1:4" ht="15" customHeight="1">
      <c r="A30" s="209"/>
      <c r="B30" s="209" t="s">
        <v>1474</v>
      </c>
      <c r="C30" s="209" t="s">
        <v>1475</v>
      </c>
      <c r="D30" s="1453"/>
    </row>
    <row r="31" spans="1:4" ht="15" customHeight="1">
      <c r="A31" s="209"/>
      <c r="B31" s="209" t="s">
        <v>1476</v>
      </c>
      <c r="C31" s="209" t="s">
        <v>1477</v>
      </c>
      <c r="D31" s="1453"/>
    </row>
    <row r="32" spans="1:4" ht="15" customHeight="1">
      <c r="A32" s="209"/>
      <c r="B32" s="209" t="s">
        <v>1478</v>
      </c>
      <c r="C32" s="209" t="s">
        <v>1479</v>
      </c>
      <c r="D32" s="1453"/>
    </row>
    <row r="33" spans="1:4" ht="15" customHeight="1">
      <c r="A33" s="209"/>
      <c r="B33" s="209" t="s">
        <v>1480</v>
      </c>
      <c r="C33" s="209" t="s">
        <v>1481</v>
      </c>
      <c r="D33" s="1453"/>
    </row>
    <row r="34" spans="1:4" ht="15" customHeight="1">
      <c r="A34" s="209"/>
      <c r="B34" s="209" t="s">
        <v>1482</v>
      </c>
      <c r="C34" s="209" t="s">
        <v>1483</v>
      </c>
      <c r="D34" s="1453"/>
    </row>
    <row r="35" spans="1:4" ht="15" customHeight="1">
      <c r="A35" s="209"/>
      <c r="B35" s="209" t="s">
        <v>1484</v>
      </c>
      <c r="C35" s="209" t="s">
        <v>1485</v>
      </c>
      <c r="D35" s="1453"/>
    </row>
    <row r="36" spans="1:4" ht="15" customHeight="1">
      <c r="A36" s="209"/>
      <c r="B36" s="209" t="s">
        <v>1486</v>
      </c>
      <c r="C36" s="209" t="s">
        <v>1487</v>
      </c>
      <c r="D36" s="1453"/>
    </row>
    <row r="37" spans="1:4" ht="15" customHeight="1">
      <c r="A37" s="209"/>
      <c r="B37" s="209" t="s">
        <v>1488</v>
      </c>
      <c r="C37" s="209" t="s">
        <v>1489</v>
      </c>
      <c r="D37" s="1453"/>
    </row>
    <row r="38" spans="1:4" ht="15" customHeight="1">
      <c r="A38" s="209"/>
      <c r="B38" s="209" t="s">
        <v>1490</v>
      </c>
      <c r="C38" s="209" t="s">
        <v>1491</v>
      </c>
      <c r="D38" s="1453"/>
    </row>
    <row r="39" spans="1:4" ht="15" customHeight="1">
      <c r="A39" s="209"/>
      <c r="B39" s="209" t="s">
        <v>1492</v>
      </c>
      <c r="C39" s="209" t="s">
        <v>1493</v>
      </c>
      <c r="D39" s="1453"/>
    </row>
    <row r="40" spans="1:4" ht="15" customHeight="1">
      <c r="A40" s="209"/>
      <c r="B40" s="209" t="s">
        <v>1494</v>
      </c>
      <c r="C40" s="209" t="s">
        <v>1495</v>
      </c>
      <c r="D40" s="1453"/>
    </row>
    <row r="41" spans="1:4" ht="15" customHeight="1">
      <c r="A41" s="209"/>
      <c r="B41" s="209" t="s">
        <v>1496</v>
      </c>
      <c r="C41" s="209" t="s">
        <v>1497</v>
      </c>
      <c r="D41" s="1453"/>
    </row>
    <row r="42" spans="1:4" ht="15" customHeight="1">
      <c r="A42" s="209" t="s">
        <v>1498</v>
      </c>
      <c r="B42" s="209" t="s">
        <v>1499</v>
      </c>
      <c r="C42" s="209"/>
      <c r="D42" s="1453"/>
    </row>
    <row r="43" spans="1:4" ht="15" customHeight="1">
      <c r="A43" s="209"/>
      <c r="B43" s="209" t="s">
        <v>1470</v>
      </c>
      <c r="C43" s="209" t="s">
        <v>1500</v>
      </c>
      <c r="D43" s="1453"/>
    </row>
    <row r="44" spans="1:4" ht="15" customHeight="1">
      <c r="A44" s="209"/>
      <c r="B44" s="209" t="s">
        <v>1472</v>
      </c>
      <c r="C44" s="209" t="s">
        <v>1501</v>
      </c>
      <c r="D44" s="1453"/>
    </row>
    <row r="45" spans="1:4" ht="15" customHeight="1">
      <c r="A45" s="209"/>
      <c r="B45" s="209" t="s">
        <v>1474</v>
      </c>
      <c r="C45" s="209" t="s">
        <v>1502</v>
      </c>
      <c r="D45" s="1454"/>
    </row>
    <row r="46" spans="1:4" ht="22" customHeight="1">
      <c r="A46" s="1443" t="s">
        <v>1503</v>
      </c>
      <c r="B46" s="1445"/>
      <c r="C46" s="1444"/>
      <c r="D46" s="209" t="s">
        <v>1336</v>
      </c>
    </row>
    <row r="47" spans="1:4" ht="15" customHeight="1">
      <c r="A47" s="209" t="s">
        <v>1465</v>
      </c>
      <c r="B47" s="209" t="s">
        <v>1466</v>
      </c>
      <c r="C47" s="209"/>
      <c r="D47" s="209" t="s">
        <v>1336</v>
      </c>
    </row>
    <row r="48" spans="1:4" ht="15" customHeight="1">
      <c r="A48" s="209" t="s">
        <v>1467</v>
      </c>
      <c r="B48" s="209" t="s">
        <v>1504</v>
      </c>
      <c r="C48" s="209"/>
      <c r="D48" s="209" t="s">
        <v>1336</v>
      </c>
    </row>
    <row r="49" spans="1:4" ht="21.65" customHeight="1">
      <c r="A49" s="1443" t="s">
        <v>1505</v>
      </c>
      <c r="B49" s="1445"/>
      <c r="C49" s="1444"/>
      <c r="D49" s="209" t="s">
        <v>1336</v>
      </c>
    </row>
    <row r="50" spans="1:4" s="212" customFormat="1" ht="15" customHeight="1">
      <c r="A50" s="207" t="s">
        <v>1506</v>
      </c>
      <c r="B50" s="207"/>
      <c r="C50" s="207"/>
      <c r="D50" s="207"/>
    </row>
    <row r="51" spans="1:4" s="212" customFormat="1" ht="15" customHeight="1">
      <c r="A51" s="207" t="s">
        <v>1507</v>
      </c>
      <c r="B51" s="207"/>
      <c r="C51" s="207"/>
      <c r="D51" s="207" t="s">
        <v>1336</v>
      </c>
    </row>
    <row r="52" spans="1:4" ht="15" customHeight="1">
      <c r="A52" s="207" t="s">
        <v>1508</v>
      </c>
      <c r="B52" s="207"/>
      <c r="C52" s="207"/>
      <c r="D52" s="207"/>
    </row>
    <row r="53" spans="1:4" ht="15" customHeight="1">
      <c r="A53" s="207" t="s">
        <v>1509</v>
      </c>
      <c r="B53" s="207"/>
      <c r="C53" s="207"/>
      <c r="D53" s="207" t="s">
        <v>1336</v>
      </c>
    </row>
    <row r="54" spans="1:4" ht="15" customHeight="1">
      <c r="A54" s="1449" t="s">
        <v>1510</v>
      </c>
      <c r="B54" s="1450"/>
      <c r="C54" s="1451"/>
      <c r="D54" s="211"/>
    </row>
    <row r="55" spans="1:4" ht="15" customHeight="1">
      <c r="A55" s="207" t="s">
        <v>1511</v>
      </c>
      <c r="B55" s="207"/>
      <c r="C55" s="207"/>
      <c r="D55" s="211"/>
    </row>
    <row r="56" spans="1:4" ht="35.15" customHeight="1">
      <c r="A56" s="1443" t="s">
        <v>1512</v>
      </c>
      <c r="B56" s="1445"/>
      <c r="C56" s="1444"/>
      <c r="D56" s="210" t="s">
        <v>2305</v>
      </c>
    </row>
    <row r="57" spans="1:4" ht="31.5" customHeight="1">
      <c r="A57" s="1443" t="s">
        <v>1513</v>
      </c>
      <c r="B57" s="1445"/>
      <c r="C57" s="1444"/>
      <c r="D57" s="210" t="s">
        <v>2305</v>
      </c>
    </row>
    <row r="58" spans="1:4" ht="15" customHeight="1">
      <c r="A58" s="1449" t="s">
        <v>1514</v>
      </c>
      <c r="B58" s="1450"/>
      <c r="C58" s="1451"/>
      <c r="D58" s="211"/>
    </row>
    <row r="59" spans="1:4" ht="15" customHeight="1">
      <c r="A59" s="207" t="s">
        <v>1515</v>
      </c>
      <c r="B59" s="207"/>
      <c r="C59" s="207"/>
      <c r="D59" s="211"/>
    </row>
    <row r="60" spans="1:4" s="212" customFormat="1" ht="15" customHeight="1">
      <c r="A60" s="1449" t="s">
        <v>1516</v>
      </c>
      <c r="B60" s="1450"/>
      <c r="C60" s="1451"/>
      <c r="D60" s="211"/>
    </row>
    <row r="61" spans="1:4" s="212" customFormat="1" ht="15" customHeight="1">
      <c r="A61" s="207" t="s">
        <v>1517</v>
      </c>
      <c r="B61" s="207"/>
      <c r="C61" s="207"/>
      <c r="D61" s="211"/>
    </row>
    <row r="62" spans="1:4" ht="12">
      <c r="A62" s="1443" t="s">
        <v>1518</v>
      </c>
      <c r="B62" s="1445"/>
      <c r="C62" s="1444"/>
      <c r="D62" s="274"/>
    </row>
    <row r="63" spans="1:4" ht="21.5">
      <c r="A63" s="209" t="s">
        <v>1465</v>
      </c>
      <c r="B63" s="1443" t="s">
        <v>1519</v>
      </c>
      <c r="C63" s="1444"/>
      <c r="D63" s="210" t="s">
        <v>2691</v>
      </c>
    </row>
    <row r="64" spans="1:4" ht="21.5">
      <c r="A64" s="209" t="s">
        <v>1467</v>
      </c>
      <c r="B64" s="1443" t="s">
        <v>1520</v>
      </c>
      <c r="C64" s="1444"/>
      <c r="D64" s="210" t="s">
        <v>2691</v>
      </c>
    </row>
    <row r="65" spans="1:5" ht="21.5">
      <c r="A65" s="209" t="s">
        <v>1498</v>
      </c>
      <c r="B65" s="1443" t="s">
        <v>1521</v>
      </c>
      <c r="C65" s="1444"/>
      <c r="D65" s="210" t="s">
        <v>2691</v>
      </c>
    </row>
    <row r="66" spans="1:5" ht="21.5">
      <c r="A66" s="209" t="s">
        <v>1522</v>
      </c>
      <c r="B66" s="1443" t="s">
        <v>1523</v>
      </c>
      <c r="C66" s="1444"/>
      <c r="D66" s="210" t="s">
        <v>2749</v>
      </c>
    </row>
    <row r="67" spans="1:5" ht="21.5">
      <c r="A67" s="209" t="s">
        <v>1524</v>
      </c>
      <c r="B67" s="1443" t="s">
        <v>1525</v>
      </c>
      <c r="C67" s="1444"/>
      <c r="D67" s="210" t="s">
        <v>2692</v>
      </c>
    </row>
    <row r="68" spans="1:5" ht="24" customHeight="1">
      <c r="A68" s="209" t="s">
        <v>1526</v>
      </c>
      <c r="B68" s="1443" t="s">
        <v>1527</v>
      </c>
      <c r="C68" s="1444"/>
      <c r="D68" s="210" t="s">
        <v>2693</v>
      </c>
    </row>
    <row r="69" spans="1:5" ht="12">
      <c r="A69" s="209"/>
      <c r="B69" s="1443" t="s">
        <v>1528</v>
      </c>
      <c r="C69" s="1444" t="s">
        <v>1529</v>
      </c>
      <c r="D69" s="210" t="s">
        <v>2693</v>
      </c>
    </row>
    <row r="70" spans="1:5" ht="12">
      <c r="A70" s="209"/>
      <c r="B70" s="1441" t="s">
        <v>1530</v>
      </c>
      <c r="C70" s="1442" t="s">
        <v>1531</v>
      </c>
      <c r="D70" s="210" t="s">
        <v>2693</v>
      </c>
    </row>
    <row r="71" spans="1:5" ht="15" customHeight="1">
      <c r="A71" s="1443" t="s">
        <v>1532</v>
      </c>
      <c r="B71" s="1445"/>
      <c r="C71" s="1444"/>
      <c r="D71" s="274"/>
    </row>
    <row r="72" spans="1:5" ht="12" customHeight="1">
      <c r="A72" s="209" t="s">
        <v>1465</v>
      </c>
      <c r="B72" s="1443" t="s">
        <v>1533</v>
      </c>
      <c r="C72" s="1444"/>
      <c r="D72" s="1452" t="s">
        <v>2694</v>
      </c>
    </row>
    <row r="73" spans="1:5" ht="12">
      <c r="A73" s="209" t="s">
        <v>1467</v>
      </c>
      <c r="B73" s="1443" t="s">
        <v>1534</v>
      </c>
      <c r="C73" s="1444"/>
      <c r="D73" s="1453"/>
    </row>
    <row r="74" spans="1:5" ht="22.5" customHeight="1">
      <c r="A74" s="209" t="s">
        <v>1498</v>
      </c>
      <c r="B74" s="1443" t="s">
        <v>1535</v>
      </c>
      <c r="C74" s="1444"/>
      <c r="D74" s="1453"/>
    </row>
    <row r="75" spans="1:5" ht="12">
      <c r="A75" s="209" t="s">
        <v>1522</v>
      </c>
      <c r="B75" s="1443" t="s">
        <v>1536</v>
      </c>
      <c r="C75" s="1444"/>
      <c r="D75" s="1453"/>
    </row>
    <row r="76" spans="1:5" ht="12">
      <c r="A76" s="209" t="s">
        <v>1524</v>
      </c>
      <c r="B76" s="1443" t="s">
        <v>1537</v>
      </c>
      <c r="C76" s="1444"/>
      <c r="D76" s="1454"/>
    </row>
    <row r="77" spans="1:5" s="212" customFormat="1" ht="15" customHeight="1">
      <c r="A77" s="1449" t="s">
        <v>1538</v>
      </c>
      <c r="B77" s="1450"/>
      <c r="C77" s="1451"/>
      <c r="D77" s="211"/>
      <c r="E77" s="206"/>
    </row>
    <row r="78" spans="1:5" s="212" customFormat="1" ht="15" customHeight="1">
      <c r="A78" s="207" t="s">
        <v>1539</v>
      </c>
      <c r="B78" s="207"/>
      <c r="C78" s="207"/>
      <c r="D78" s="211"/>
      <c r="E78" s="206"/>
    </row>
    <row r="79" spans="1:5" ht="15" customHeight="1">
      <c r="A79" s="209" t="s">
        <v>1540</v>
      </c>
      <c r="B79" s="209"/>
      <c r="C79" s="209"/>
      <c r="D79" s="274"/>
    </row>
    <row r="80" spans="1:5" ht="12">
      <c r="A80" s="209" t="s">
        <v>1465</v>
      </c>
      <c r="B80" s="209" t="s">
        <v>1541</v>
      </c>
      <c r="C80" s="209"/>
      <c r="D80" s="1063" t="s">
        <v>2619</v>
      </c>
    </row>
    <row r="81" spans="1:5" ht="61" customHeight="1">
      <c r="A81" s="209" t="s">
        <v>1467</v>
      </c>
      <c r="B81" s="1443" t="s">
        <v>1542</v>
      </c>
      <c r="C81" s="1444"/>
      <c r="D81" s="210" t="s">
        <v>2621</v>
      </c>
    </row>
    <row r="82" spans="1:5" ht="25.5" customHeight="1">
      <c r="A82" s="209" t="s">
        <v>1498</v>
      </c>
      <c r="B82" s="1443" t="s">
        <v>1543</v>
      </c>
      <c r="C82" s="1444"/>
      <c r="D82" s="209" t="s">
        <v>2620</v>
      </c>
    </row>
    <row r="83" spans="1:5" ht="32" customHeight="1">
      <c r="A83" s="209" t="s">
        <v>1522</v>
      </c>
      <c r="B83" s="1443" t="s">
        <v>1544</v>
      </c>
      <c r="C83" s="1444"/>
      <c r="D83" s="210" t="s">
        <v>2622</v>
      </c>
    </row>
    <row r="84" spans="1:5" ht="24" customHeight="1">
      <c r="A84" s="209" t="s">
        <v>1524</v>
      </c>
      <c r="B84" s="1443" t="s">
        <v>1545</v>
      </c>
      <c r="C84" s="1444"/>
      <c r="D84" s="209" t="s">
        <v>2623</v>
      </c>
    </row>
    <row r="85" spans="1:5" ht="26.15" customHeight="1">
      <c r="A85" s="209" t="s">
        <v>1526</v>
      </c>
      <c r="B85" s="1443" t="s">
        <v>1546</v>
      </c>
      <c r="C85" s="1444"/>
      <c r="D85" s="209" t="s">
        <v>2695</v>
      </c>
    </row>
    <row r="86" spans="1:5" ht="12">
      <c r="A86" s="209" t="s">
        <v>1547</v>
      </c>
      <c r="B86" s="1443" t="s">
        <v>1548</v>
      </c>
      <c r="C86" s="1444"/>
      <c r="D86" s="209" t="s">
        <v>2695</v>
      </c>
    </row>
    <row r="87" spans="1:5" ht="12">
      <c r="A87" s="209" t="s">
        <v>1549</v>
      </c>
      <c r="B87" s="1443" t="s">
        <v>1550</v>
      </c>
      <c r="C87" s="1444"/>
      <c r="D87" s="209" t="s">
        <v>2695</v>
      </c>
    </row>
    <row r="88" spans="1:5" s="212" customFormat="1" ht="15" customHeight="1">
      <c r="A88" s="207" t="s">
        <v>1551</v>
      </c>
      <c r="B88" s="207"/>
      <c r="C88" s="207"/>
      <c r="D88" s="211"/>
      <c r="E88" s="206"/>
    </row>
    <row r="89" spans="1:5" s="212" customFormat="1" ht="15" customHeight="1">
      <c r="A89" s="207" t="s">
        <v>1552</v>
      </c>
      <c r="B89" s="207"/>
      <c r="C89" s="207"/>
      <c r="D89" s="211"/>
      <c r="E89" s="206"/>
    </row>
    <row r="90" spans="1:5" ht="15" customHeight="1">
      <c r="A90" s="209" t="s">
        <v>1553</v>
      </c>
      <c r="B90" s="209"/>
      <c r="C90" s="209"/>
      <c r="D90" s="274"/>
    </row>
    <row r="91" spans="1:5" ht="22" customHeight="1">
      <c r="A91" s="209" t="s">
        <v>1465</v>
      </c>
      <c r="B91" s="1443" t="s">
        <v>1554</v>
      </c>
      <c r="C91" s="1444"/>
      <c r="D91" s="209" t="s">
        <v>2696</v>
      </c>
    </row>
    <row r="92" spans="1:5" ht="15" customHeight="1">
      <c r="A92" s="209" t="s">
        <v>1467</v>
      </c>
      <c r="B92" s="209" t="s">
        <v>1555</v>
      </c>
      <c r="C92" s="209"/>
      <c r="D92" s="209" t="s">
        <v>2697</v>
      </c>
    </row>
    <row r="93" spans="1:5" ht="15" customHeight="1">
      <c r="A93" s="209" t="s">
        <v>1498</v>
      </c>
      <c r="B93" s="209" t="s">
        <v>1556</v>
      </c>
      <c r="C93" s="209"/>
      <c r="D93" s="209" t="s">
        <v>2697</v>
      </c>
    </row>
    <row r="94" spans="1:5" ht="15" customHeight="1">
      <c r="A94" s="209" t="s">
        <v>1522</v>
      </c>
      <c r="B94" s="209" t="s">
        <v>1557</v>
      </c>
      <c r="C94" s="209"/>
      <c r="D94" s="209" t="s">
        <v>2696</v>
      </c>
    </row>
    <row r="95" spans="1:5" ht="15" customHeight="1">
      <c r="A95" s="209"/>
      <c r="B95" s="209" t="s">
        <v>1470</v>
      </c>
      <c r="C95" s="209" t="s">
        <v>1558</v>
      </c>
      <c r="D95" s="209" t="s">
        <v>2696</v>
      </c>
    </row>
    <row r="96" spans="1:5" ht="15" customHeight="1">
      <c r="A96" s="209"/>
      <c r="B96" s="209" t="s">
        <v>1472</v>
      </c>
      <c r="C96" s="209" t="s">
        <v>1559</v>
      </c>
      <c r="D96" s="209" t="s">
        <v>2696</v>
      </c>
    </row>
    <row r="97" spans="1:4" ht="15" customHeight="1">
      <c r="A97" s="209"/>
      <c r="B97" s="209" t="s">
        <v>1474</v>
      </c>
      <c r="C97" s="209" t="s">
        <v>1560</v>
      </c>
      <c r="D97" s="209" t="s">
        <v>2696</v>
      </c>
    </row>
    <row r="98" spans="1:4" ht="22.5" customHeight="1">
      <c r="A98" s="209" t="s">
        <v>1524</v>
      </c>
      <c r="B98" s="1443" t="s">
        <v>1561</v>
      </c>
      <c r="C98" s="1444"/>
      <c r="D98" s="209" t="s">
        <v>2696</v>
      </c>
    </row>
    <row r="99" spans="1:4" ht="23.5" customHeight="1">
      <c r="A99" s="209" t="s">
        <v>1526</v>
      </c>
      <c r="B99" s="1443" t="s">
        <v>1562</v>
      </c>
      <c r="C99" s="1444"/>
      <c r="D99" s="209" t="s">
        <v>1336</v>
      </c>
    </row>
    <row r="100" spans="1:4" ht="15" customHeight="1">
      <c r="A100" s="207" t="s">
        <v>1563</v>
      </c>
      <c r="B100" s="207"/>
      <c r="C100" s="207"/>
      <c r="D100" s="211"/>
    </row>
    <row r="101" spans="1:4" ht="15" customHeight="1">
      <c r="A101" s="207" t="s">
        <v>1564</v>
      </c>
      <c r="B101" s="207"/>
      <c r="C101" s="207"/>
      <c r="D101" s="211"/>
    </row>
    <row r="102" spans="1:4" ht="15" customHeight="1">
      <c r="A102" s="209" t="s">
        <v>1565</v>
      </c>
      <c r="B102" s="209"/>
      <c r="C102" s="209"/>
      <c r="D102" s="209" t="s">
        <v>1336</v>
      </c>
    </row>
    <row r="103" spans="1:4" ht="15" customHeight="1">
      <c r="A103" s="209" t="s">
        <v>1465</v>
      </c>
      <c r="B103" s="209" t="s">
        <v>1566</v>
      </c>
      <c r="C103" s="209"/>
      <c r="D103" s="209" t="s">
        <v>1336</v>
      </c>
    </row>
    <row r="104" spans="1:4" ht="15" customHeight="1">
      <c r="A104" s="209" t="s">
        <v>1467</v>
      </c>
      <c r="B104" s="209" t="s">
        <v>1567</v>
      </c>
      <c r="C104" s="209"/>
      <c r="D104" s="209" t="s">
        <v>1336</v>
      </c>
    </row>
    <row r="105" spans="1:4" ht="22" customHeight="1">
      <c r="A105" s="209" t="s">
        <v>1498</v>
      </c>
      <c r="B105" s="1443" t="s">
        <v>1568</v>
      </c>
      <c r="C105" s="1444"/>
      <c r="D105" s="209" t="s">
        <v>1336</v>
      </c>
    </row>
    <row r="106" spans="1:4" ht="15" customHeight="1">
      <c r="A106" s="209" t="s">
        <v>1522</v>
      </c>
      <c r="B106" s="209" t="s">
        <v>1569</v>
      </c>
      <c r="C106" s="209"/>
      <c r="D106" s="209" t="s">
        <v>1336</v>
      </c>
    </row>
    <row r="107" spans="1:4" ht="15" customHeight="1">
      <c r="A107" s="207" t="s">
        <v>1570</v>
      </c>
      <c r="B107" s="207"/>
      <c r="C107" s="207"/>
      <c r="D107" s="211"/>
    </row>
    <row r="108" spans="1:4" ht="15" customHeight="1">
      <c r="A108" s="207" t="s">
        <v>1571</v>
      </c>
      <c r="B108" s="207"/>
      <c r="C108" s="207"/>
      <c r="D108" s="211"/>
    </row>
    <row r="109" spans="1:4" ht="21" customHeight="1">
      <c r="A109" s="1443" t="s">
        <v>1572</v>
      </c>
      <c r="B109" s="1445"/>
      <c r="C109" s="1444"/>
      <c r="D109" s="274"/>
    </row>
    <row r="110" spans="1:4" ht="12">
      <c r="A110" s="209" t="s">
        <v>1465</v>
      </c>
      <c r="B110" s="1443" t="s">
        <v>1573</v>
      </c>
      <c r="C110" s="1444"/>
      <c r="D110" s="210" t="s">
        <v>2698</v>
      </c>
    </row>
    <row r="111" spans="1:4" ht="22.5" customHeight="1">
      <c r="A111" s="209" t="s">
        <v>1467</v>
      </c>
      <c r="B111" s="1443" t="s">
        <v>1574</v>
      </c>
      <c r="C111" s="1444"/>
      <c r="D111" s="209" t="s">
        <v>1575</v>
      </c>
    </row>
    <row r="112" spans="1:4" ht="25" customHeight="1">
      <c r="A112" s="209" t="s">
        <v>1498</v>
      </c>
      <c r="B112" s="1443" t="s">
        <v>1576</v>
      </c>
      <c r="C112" s="1444"/>
      <c r="D112" s="1063" t="s">
        <v>2701</v>
      </c>
    </row>
    <row r="113" spans="1:4" ht="22.5" customHeight="1">
      <c r="A113" s="209" t="s">
        <v>1522</v>
      </c>
      <c r="B113" s="1443" t="s">
        <v>1577</v>
      </c>
      <c r="C113" s="1444"/>
      <c r="D113" s="209" t="s">
        <v>2699</v>
      </c>
    </row>
    <row r="114" spans="1:4" ht="23.5" customHeight="1">
      <c r="A114" s="209" t="s">
        <v>1524</v>
      </c>
      <c r="B114" s="1443" t="s">
        <v>1578</v>
      </c>
      <c r="C114" s="1444"/>
      <c r="D114" s="1065" t="s">
        <v>1336</v>
      </c>
    </row>
    <row r="115" spans="1:4" ht="23" customHeight="1">
      <c r="A115" s="209" t="s">
        <v>1526</v>
      </c>
      <c r="B115" s="1443" t="s">
        <v>1579</v>
      </c>
      <c r="C115" s="1444"/>
      <c r="D115" s="209" t="s">
        <v>2700</v>
      </c>
    </row>
    <row r="116" spans="1:4" ht="24.65" customHeight="1">
      <c r="A116" s="209" t="s">
        <v>1547</v>
      </c>
      <c r="B116" s="1443" t="s">
        <v>1580</v>
      </c>
      <c r="C116" s="1444"/>
      <c r="D116" s="209" t="s">
        <v>2700</v>
      </c>
    </row>
    <row r="117" spans="1:4" ht="25.5" customHeight="1">
      <c r="A117" s="209" t="s">
        <v>1549</v>
      </c>
      <c r="B117" s="1443" t="s">
        <v>1581</v>
      </c>
      <c r="C117" s="1444"/>
      <c r="D117" s="209" t="s">
        <v>1336</v>
      </c>
    </row>
    <row r="118" spans="1:4" ht="15" customHeight="1">
      <c r="A118" s="207" t="s">
        <v>1582</v>
      </c>
      <c r="B118" s="207"/>
      <c r="C118" s="207"/>
      <c r="D118" s="211"/>
    </row>
    <row r="119" spans="1:4" ht="15" customHeight="1">
      <c r="A119" s="207" t="s">
        <v>1583</v>
      </c>
      <c r="B119" s="207"/>
      <c r="C119" s="207"/>
      <c r="D119" s="211"/>
    </row>
    <row r="120" spans="1:4" ht="15" customHeight="1">
      <c r="A120" s="209" t="s">
        <v>1584</v>
      </c>
      <c r="B120" s="209"/>
      <c r="C120" s="209"/>
      <c r="D120" s="274"/>
    </row>
    <row r="121" spans="1:4" ht="24" customHeight="1">
      <c r="A121" s="209" t="s">
        <v>1465</v>
      </c>
      <c r="B121" s="1443" t="s">
        <v>1585</v>
      </c>
      <c r="C121" s="1444"/>
      <c r="D121" s="209" t="s">
        <v>2702</v>
      </c>
    </row>
    <row r="122" spans="1:4" ht="12">
      <c r="A122" s="209" t="s">
        <v>1467</v>
      </c>
      <c r="B122" s="1443" t="s">
        <v>1586</v>
      </c>
      <c r="C122" s="1444"/>
      <c r="D122" s="209" t="s">
        <v>2702</v>
      </c>
    </row>
    <row r="123" spans="1:4" ht="12">
      <c r="A123" s="209" t="s">
        <v>1498</v>
      </c>
      <c r="B123" s="1443" t="s">
        <v>1587</v>
      </c>
      <c r="C123" s="1444"/>
      <c r="D123" s="209" t="s">
        <v>2702</v>
      </c>
    </row>
    <row r="124" spans="1:4" ht="15" customHeight="1">
      <c r="A124" s="209" t="s">
        <v>1522</v>
      </c>
      <c r="B124" s="1443" t="s">
        <v>1588</v>
      </c>
      <c r="C124" s="1444"/>
      <c r="D124" s="209" t="s">
        <v>2702</v>
      </c>
    </row>
    <row r="125" spans="1:4" ht="25" customHeight="1">
      <c r="A125" s="209" t="s">
        <v>1524</v>
      </c>
      <c r="B125" s="1443" t="s">
        <v>1589</v>
      </c>
      <c r="C125" s="1444"/>
      <c r="D125" s="209" t="s">
        <v>2703</v>
      </c>
    </row>
    <row r="126" spans="1:4" ht="22.5" customHeight="1">
      <c r="A126" s="209" t="s">
        <v>1526</v>
      </c>
      <c r="B126" s="1443" t="s">
        <v>1590</v>
      </c>
      <c r="C126" s="1444"/>
      <c r="D126" s="209" t="s">
        <v>2704</v>
      </c>
    </row>
    <row r="127" spans="1:4" ht="26.5" customHeight="1">
      <c r="A127" s="209" t="s">
        <v>1547</v>
      </c>
      <c r="B127" s="1443" t="s">
        <v>1591</v>
      </c>
      <c r="C127" s="1444"/>
      <c r="D127" s="209" t="s">
        <v>2704</v>
      </c>
    </row>
    <row r="128" spans="1:4" ht="24" customHeight="1">
      <c r="A128" s="209" t="s">
        <v>1549</v>
      </c>
      <c r="B128" s="1443" t="s">
        <v>1592</v>
      </c>
      <c r="C128" s="1444"/>
      <c r="D128" s="209" t="s">
        <v>2705</v>
      </c>
    </row>
    <row r="129" spans="1:4" ht="21.65" customHeight="1">
      <c r="A129" s="209" t="s">
        <v>1470</v>
      </c>
      <c r="B129" s="1443" t="s">
        <v>1593</v>
      </c>
      <c r="C129" s="1444"/>
      <c r="D129" s="209" t="s">
        <v>2706</v>
      </c>
    </row>
    <row r="130" spans="1:4" ht="20.5" customHeight="1">
      <c r="A130" s="209" t="s">
        <v>1594</v>
      </c>
      <c r="B130" s="1443" t="s">
        <v>1595</v>
      </c>
      <c r="C130" s="1444"/>
      <c r="D130" s="209" t="s">
        <v>2707</v>
      </c>
    </row>
    <row r="131" spans="1:4" ht="15" customHeight="1">
      <c r="A131" s="209" t="s">
        <v>1596</v>
      </c>
      <c r="B131" s="1443" t="s">
        <v>1597</v>
      </c>
      <c r="C131" s="1444"/>
      <c r="D131" s="209" t="s">
        <v>1336</v>
      </c>
    </row>
    <row r="132" spans="1:4" ht="15" customHeight="1">
      <c r="A132" s="209" t="s">
        <v>1598</v>
      </c>
      <c r="B132" s="1443" t="s">
        <v>1599</v>
      </c>
      <c r="C132" s="1444"/>
      <c r="D132" s="209" t="s">
        <v>2708</v>
      </c>
    </row>
    <row r="133" spans="1:4" ht="23.5" customHeight="1">
      <c r="A133" s="209" t="s">
        <v>1600</v>
      </c>
      <c r="B133" s="1443" t="s">
        <v>1601</v>
      </c>
      <c r="C133" s="1444"/>
      <c r="D133" s="209" t="s">
        <v>1336</v>
      </c>
    </row>
    <row r="134" spans="1:4" ht="34" customHeight="1">
      <c r="A134" s="1443" t="s">
        <v>1602</v>
      </c>
      <c r="B134" s="1445"/>
      <c r="C134" s="1444"/>
      <c r="D134" s="209" t="s">
        <v>1336</v>
      </c>
    </row>
    <row r="135" spans="1:4" ht="15" customHeight="1">
      <c r="A135" s="207" t="s">
        <v>1603</v>
      </c>
      <c r="B135" s="207"/>
      <c r="C135" s="207"/>
      <c r="D135" s="211"/>
    </row>
    <row r="136" spans="1:4" ht="15" customHeight="1">
      <c r="A136" s="207" t="s">
        <v>1604</v>
      </c>
      <c r="B136" s="207"/>
      <c r="C136" s="207"/>
      <c r="D136" s="211"/>
    </row>
    <row r="137" spans="1:4" ht="23.5" customHeight="1">
      <c r="A137" s="1443" t="s">
        <v>1605</v>
      </c>
      <c r="B137" s="1445"/>
      <c r="C137" s="1444"/>
      <c r="D137" s="209" t="s">
        <v>2709</v>
      </c>
    </row>
    <row r="138" spans="1:4" ht="22.5" customHeight="1">
      <c r="A138" s="209" t="s">
        <v>1465</v>
      </c>
      <c r="B138" s="1443" t="s">
        <v>1606</v>
      </c>
      <c r="C138" s="1444"/>
      <c r="D138" s="209" t="s">
        <v>2709</v>
      </c>
    </row>
    <row r="139" spans="1:4" ht="12">
      <c r="A139" s="209" t="s">
        <v>1467</v>
      </c>
      <c r="B139" s="209" t="s">
        <v>1607</v>
      </c>
      <c r="C139" s="209"/>
      <c r="D139" s="209" t="s">
        <v>2709</v>
      </c>
    </row>
    <row r="140" spans="1:4" ht="15" customHeight="1">
      <c r="A140" s="207" t="s">
        <v>1608</v>
      </c>
      <c r="B140" s="207"/>
      <c r="C140" s="207"/>
      <c r="D140" s="211"/>
    </row>
    <row r="141" spans="1:4" ht="12" customHeight="1">
      <c r="A141" s="207" t="s">
        <v>1609</v>
      </c>
      <c r="B141" s="207"/>
      <c r="C141" s="207"/>
      <c r="D141" s="211"/>
    </row>
    <row r="142" spans="1:4" ht="22" customHeight="1">
      <c r="A142" s="1443" t="s">
        <v>1610</v>
      </c>
      <c r="B142" s="1445"/>
      <c r="C142" s="1444"/>
      <c r="D142" s="209" t="s">
        <v>1336</v>
      </c>
    </row>
    <row r="143" spans="1:4" ht="15" customHeight="1">
      <c r="A143" s="207" t="s">
        <v>1611</v>
      </c>
      <c r="B143" s="207"/>
      <c r="C143" s="207"/>
      <c r="D143" s="211"/>
    </row>
    <row r="144" spans="1:4" ht="15" customHeight="1">
      <c r="A144" s="207" t="s">
        <v>1612</v>
      </c>
      <c r="B144" s="207"/>
      <c r="C144" s="207"/>
      <c r="D144" s="211"/>
    </row>
    <row r="145" spans="1:4" ht="15" customHeight="1">
      <c r="A145" s="209" t="s">
        <v>1613</v>
      </c>
      <c r="B145" s="209"/>
      <c r="C145" s="209"/>
      <c r="D145" s="274"/>
    </row>
    <row r="146" spans="1:4" ht="24" customHeight="1">
      <c r="A146" s="209" t="s">
        <v>1465</v>
      </c>
      <c r="B146" s="1443" t="s">
        <v>1614</v>
      </c>
      <c r="C146" s="1444"/>
      <c r="D146" s="209" t="s">
        <v>2710</v>
      </c>
    </row>
    <row r="147" spans="1:4" ht="15" customHeight="1">
      <c r="A147" s="209" t="s">
        <v>1467</v>
      </c>
      <c r="B147" s="1443" t="s">
        <v>1615</v>
      </c>
      <c r="C147" s="1444"/>
      <c r="D147" s="209" t="s">
        <v>2710</v>
      </c>
    </row>
    <row r="148" spans="1:4" ht="22.5" customHeight="1">
      <c r="A148" s="209" t="s">
        <v>1498</v>
      </c>
      <c r="B148" s="1443" t="s">
        <v>1616</v>
      </c>
      <c r="C148" s="1444"/>
      <c r="D148" s="208" t="s">
        <v>2745</v>
      </c>
    </row>
    <row r="149" spans="1:4" ht="15" customHeight="1">
      <c r="A149" s="209" t="s">
        <v>1522</v>
      </c>
      <c r="B149" s="1443" t="s">
        <v>1617</v>
      </c>
      <c r="C149" s="1444"/>
      <c r="D149" s="209" t="s">
        <v>2746</v>
      </c>
    </row>
    <row r="150" spans="1:4" ht="31" customHeight="1">
      <c r="A150" s="209" t="s">
        <v>1524</v>
      </c>
      <c r="B150" s="1443" t="s">
        <v>1618</v>
      </c>
      <c r="C150" s="1444"/>
      <c r="D150" s="208" t="s">
        <v>2745</v>
      </c>
    </row>
    <row r="151" spans="1:4" ht="24.65" customHeight="1">
      <c r="A151" s="209" t="s">
        <v>1526</v>
      </c>
      <c r="B151" s="1443" t="s">
        <v>1619</v>
      </c>
      <c r="C151" s="1444"/>
      <c r="D151" s="209" t="s">
        <v>2747</v>
      </c>
    </row>
    <row r="152" spans="1:4" ht="15" customHeight="1">
      <c r="A152" s="209" t="s">
        <v>1547</v>
      </c>
      <c r="B152" s="1443" t="s">
        <v>1620</v>
      </c>
      <c r="C152" s="1444"/>
      <c r="D152" s="209" t="s">
        <v>2748</v>
      </c>
    </row>
    <row r="153" spans="1:4" ht="15" customHeight="1">
      <c r="A153" s="207" t="s">
        <v>1621</v>
      </c>
      <c r="B153" s="207"/>
      <c r="C153" s="207"/>
      <c r="D153" s="211"/>
    </row>
    <row r="154" spans="1:4" ht="15" customHeight="1">
      <c r="A154" s="207" t="s">
        <v>1622</v>
      </c>
      <c r="B154" s="207"/>
      <c r="C154" s="207"/>
      <c r="D154" s="211"/>
    </row>
    <row r="155" spans="1:4" ht="35.15" customHeight="1">
      <c r="A155" s="1443" t="s">
        <v>1623</v>
      </c>
      <c r="B155" s="1445"/>
      <c r="C155" s="1444"/>
      <c r="D155" s="209" t="s">
        <v>2711</v>
      </c>
    </row>
    <row r="156" spans="1:4" ht="15" customHeight="1">
      <c r="A156" s="209" t="s">
        <v>1624</v>
      </c>
      <c r="B156" s="209"/>
      <c r="C156" s="209"/>
      <c r="D156" s="274"/>
    </row>
    <row r="157" spans="1:4" ht="15" customHeight="1">
      <c r="A157" s="209" t="s">
        <v>1625</v>
      </c>
      <c r="B157" s="209"/>
      <c r="C157" s="209"/>
      <c r="D157" s="274"/>
    </row>
    <row r="158" spans="1:4" ht="22.5" customHeight="1">
      <c r="A158" s="1443" t="s">
        <v>1626</v>
      </c>
      <c r="B158" s="1445"/>
      <c r="C158" s="1444"/>
      <c r="D158" s="274"/>
    </row>
    <row r="159" spans="1:4" ht="15" customHeight="1">
      <c r="A159" s="209" t="s">
        <v>1465</v>
      </c>
      <c r="B159" s="209" t="s">
        <v>1627</v>
      </c>
      <c r="C159" s="209"/>
      <c r="D159" s="209" t="s">
        <v>2712</v>
      </c>
    </row>
    <row r="160" spans="1:4" ht="15" customHeight="1">
      <c r="A160" s="209" t="s">
        <v>1467</v>
      </c>
      <c r="B160" s="209" t="s">
        <v>1628</v>
      </c>
      <c r="C160" s="209"/>
      <c r="D160" s="209" t="s">
        <v>2712</v>
      </c>
    </row>
    <row r="161" spans="1:4" ht="15" customHeight="1">
      <c r="A161" s="209" t="s">
        <v>1498</v>
      </c>
      <c r="B161" s="209" t="s">
        <v>1629</v>
      </c>
      <c r="C161" s="209"/>
      <c r="D161" s="209" t="s">
        <v>2712</v>
      </c>
    </row>
    <row r="162" spans="1:4" ht="24" customHeight="1">
      <c r="A162" s="209" t="s">
        <v>1522</v>
      </c>
      <c r="B162" s="1443" t="s">
        <v>1630</v>
      </c>
      <c r="C162" s="1444"/>
      <c r="D162" s="1065" t="s">
        <v>1336</v>
      </c>
    </row>
    <row r="163" spans="1:4" ht="22.5" customHeight="1">
      <c r="A163" s="209" t="s">
        <v>1524</v>
      </c>
      <c r="B163" s="1443" t="s">
        <v>1631</v>
      </c>
      <c r="C163" s="1444"/>
      <c r="D163" s="209" t="s">
        <v>2744</v>
      </c>
    </row>
    <row r="164" spans="1:4" ht="15" customHeight="1">
      <c r="A164" s="207" t="s">
        <v>1632</v>
      </c>
      <c r="B164" s="207"/>
      <c r="C164" s="207"/>
      <c r="D164" s="211"/>
    </row>
    <row r="165" spans="1:4" ht="15" customHeight="1">
      <c r="A165" s="207" t="s">
        <v>1633</v>
      </c>
      <c r="B165" s="207"/>
      <c r="C165" s="207"/>
      <c r="D165" s="211"/>
    </row>
    <row r="166" spans="1:4" ht="23.5" customHeight="1">
      <c r="A166" s="1443" t="s">
        <v>1634</v>
      </c>
      <c r="B166" s="1445"/>
      <c r="C166" s="1444"/>
      <c r="D166" s="209" t="s">
        <v>2713</v>
      </c>
    </row>
    <row r="167" spans="1:4" ht="15" customHeight="1">
      <c r="A167" s="207" t="s">
        <v>1635</v>
      </c>
      <c r="B167" s="207"/>
      <c r="C167" s="207"/>
      <c r="D167" s="211"/>
    </row>
    <row r="168" spans="1:4" ht="15" customHeight="1">
      <c r="A168" s="207" t="s">
        <v>1636</v>
      </c>
      <c r="B168" s="207"/>
      <c r="C168" s="207"/>
      <c r="D168" s="211"/>
    </row>
    <row r="169" spans="1:4" ht="15" customHeight="1">
      <c r="A169" s="209" t="s">
        <v>1637</v>
      </c>
      <c r="B169" s="209"/>
      <c r="C169" s="209"/>
      <c r="D169" s="274"/>
    </row>
    <row r="170" spans="1:4" ht="36" customHeight="1">
      <c r="A170" s="209" t="s">
        <v>1465</v>
      </c>
      <c r="B170" s="209" t="s">
        <v>1638</v>
      </c>
      <c r="C170" s="209"/>
      <c r="D170" s="210" t="s">
        <v>2714</v>
      </c>
    </row>
    <row r="171" spans="1:4" ht="23.5" customHeight="1">
      <c r="A171" s="209" t="s">
        <v>1467</v>
      </c>
      <c r="B171" s="1443" t="s">
        <v>1639</v>
      </c>
      <c r="C171" s="1444"/>
      <c r="D171" s="209" t="s">
        <v>1336</v>
      </c>
    </row>
    <row r="172" spans="1:4" ht="15" customHeight="1">
      <c r="A172" s="209" t="s">
        <v>1498</v>
      </c>
      <c r="B172" s="209" t="s">
        <v>1640</v>
      </c>
      <c r="C172" s="209"/>
      <c r="D172" s="209" t="s">
        <v>1336</v>
      </c>
    </row>
    <row r="173" spans="1:4" ht="15" customHeight="1">
      <c r="A173" s="207" t="s">
        <v>1641</v>
      </c>
      <c r="B173" s="207"/>
      <c r="C173" s="207"/>
      <c r="D173" s="211"/>
    </row>
    <row r="174" spans="1:4" ht="15" customHeight="1">
      <c r="A174" s="207" t="s">
        <v>1642</v>
      </c>
      <c r="B174" s="207"/>
      <c r="C174" s="207"/>
      <c r="D174" s="211"/>
    </row>
    <row r="175" spans="1:4" ht="15" customHeight="1">
      <c r="A175" s="209" t="s">
        <v>1643</v>
      </c>
      <c r="B175" s="209"/>
      <c r="C175" s="209"/>
      <c r="D175" s="274"/>
    </row>
    <row r="176" spans="1:4" ht="15" customHeight="1">
      <c r="A176" s="209" t="s">
        <v>1465</v>
      </c>
      <c r="B176" s="209" t="s">
        <v>1644</v>
      </c>
      <c r="C176" s="209"/>
      <c r="D176" s="209" t="s">
        <v>2738</v>
      </c>
    </row>
    <row r="177" spans="1:4" ht="15" customHeight="1">
      <c r="A177" s="209" t="s">
        <v>1467</v>
      </c>
      <c r="B177" s="209" t="s">
        <v>1645</v>
      </c>
      <c r="C177" s="209"/>
      <c r="D177" s="209" t="s">
        <v>2739</v>
      </c>
    </row>
    <row r="178" spans="1:4" ht="24" customHeight="1">
      <c r="A178" s="209" t="s">
        <v>1498</v>
      </c>
      <c r="B178" s="1443" t="s">
        <v>1646</v>
      </c>
      <c r="C178" s="1444"/>
      <c r="D178" s="209" t="s">
        <v>2740</v>
      </c>
    </row>
    <row r="179" spans="1:4" ht="15" customHeight="1">
      <c r="A179" s="209" t="s">
        <v>1522</v>
      </c>
      <c r="B179" s="209" t="s">
        <v>1647</v>
      </c>
      <c r="C179" s="209"/>
      <c r="D179" s="209" t="s">
        <v>2740</v>
      </c>
    </row>
    <row r="180" spans="1:4" ht="15" customHeight="1">
      <c r="A180" s="209" t="s">
        <v>1524</v>
      </c>
      <c r="B180" s="209" t="s">
        <v>1648</v>
      </c>
      <c r="C180" s="209"/>
      <c r="D180" s="209" t="s">
        <v>2741</v>
      </c>
    </row>
    <row r="181" spans="1:4" ht="15" customHeight="1">
      <c r="A181" s="209" t="s">
        <v>1526</v>
      </c>
      <c r="B181" s="209" t="s">
        <v>1649</v>
      </c>
      <c r="C181" s="209"/>
      <c r="D181" s="209" t="s">
        <v>2742</v>
      </c>
    </row>
    <row r="182" spans="1:4" ht="23.5" customHeight="1">
      <c r="A182" s="209"/>
      <c r="B182" s="209" t="s">
        <v>1470</v>
      </c>
      <c r="C182" s="208" t="s">
        <v>1650</v>
      </c>
      <c r="D182" s="209" t="s">
        <v>2742</v>
      </c>
    </row>
    <row r="183" spans="1:4" ht="25.5" customHeight="1">
      <c r="A183" s="209"/>
      <c r="B183" s="209" t="s">
        <v>1472</v>
      </c>
      <c r="C183" s="208" t="s">
        <v>1651</v>
      </c>
      <c r="D183" s="209" t="s">
        <v>2742</v>
      </c>
    </row>
    <row r="184" spans="1:4" ht="22.5" customHeight="1">
      <c r="A184" s="209"/>
      <c r="B184" s="209" t="s">
        <v>1474</v>
      </c>
      <c r="C184" s="208" t="s">
        <v>1652</v>
      </c>
      <c r="D184" s="209" t="s">
        <v>2742</v>
      </c>
    </row>
    <row r="185" spans="1:4" ht="15" customHeight="1">
      <c r="A185" s="209" t="s">
        <v>1547</v>
      </c>
      <c r="B185" s="209" t="s">
        <v>1653</v>
      </c>
      <c r="C185" s="209"/>
      <c r="D185" s="274"/>
    </row>
    <row r="186" spans="1:4" ht="15" customHeight="1">
      <c r="A186" s="209"/>
      <c r="B186" s="209" t="s">
        <v>1470</v>
      </c>
      <c r="C186" s="209" t="s">
        <v>1654</v>
      </c>
      <c r="D186" s="209" t="s">
        <v>2743</v>
      </c>
    </row>
    <row r="187" spans="1:4" ht="15" customHeight="1">
      <c r="A187" s="209"/>
      <c r="B187" s="209" t="s">
        <v>1472</v>
      </c>
      <c r="C187" s="209" t="s">
        <v>1655</v>
      </c>
      <c r="D187" s="209" t="s">
        <v>2743</v>
      </c>
    </row>
    <row r="188" spans="1:4" ht="15" customHeight="1">
      <c r="A188" s="209"/>
      <c r="B188" s="209" t="s">
        <v>1474</v>
      </c>
      <c r="C188" s="209" t="s">
        <v>1656</v>
      </c>
      <c r="D188" s="209" t="s">
        <v>2743</v>
      </c>
    </row>
    <row r="189" spans="1:4" ht="24" customHeight="1">
      <c r="A189" s="209" t="s">
        <v>1549</v>
      </c>
      <c r="B189" s="1443" t="s">
        <v>1657</v>
      </c>
      <c r="C189" s="1444"/>
      <c r="D189" s="209" t="s">
        <v>1336</v>
      </c>
    </row>
    <row r="190" spans="1:4" ht="15" customHeight="1">
      <c r="A190" s="207" t="s">
        <v>1658</v>
      </c>
      <c r="B190" s="207"/>
      <c r="C190" s="207"/>
      <c r="D190" s="211"/>
    </row>
    <row r="191" spans="1:4" ht="15" customHeight="1">
      <c r="A191" s="207" t="s">
        <v>1659</v>
      </c>
      <c r="B191" s="207"/>
      <c r="C191" s="207"/>
      <c r="D191" s="211"/>
    </row>
    <row r="192" spans="1:4" ht="24" customHeight="1">
      <c r="A192" s="1443" t="s">
        <v>1660</v>
      </c>
      <c r="B192" s="1445"/>
      <c r="C192" s="1444"/>
      <c r="D192" s="209" t="s">
        <v>2737</v>
      </c>
    </row>
    <row r="193" spans="1:4" ht="22" customHeight="1">
      <c r="A193" s="209" t="s">
        <v>1465</v>
      </c>
      <c r="B193" s="1443" t="s">
        <v>1661</v>
      </c>
      <c r="C193" s="1444"/>
      <c r="D193" s="209" t="s">
        <v>2735</v>
      </c>
    </row>
    <row r="194" spans="1:4" ht="21" customHeight="1">
      <c r="A194" s="209" t="s">
        <v>1467</v>
      </c>
      <c r="B194" s="1443" t="s">
        <v>1662</v>
      </c>
      <c r="C194" s="1444"/>
      <c r="D194" s="209" t="s">
        <v>2735</v>
      </c>
    </row>
    <row r="195" spans="1:4" ht="25" customHeight="1">
      <c r="A195" s="209" t="s">
        <v>1498</v>
      </c>
      <c r="B195" s="1443" t="s">
        <v>1663</v>
      </c>
      <c r="C195" s="1444"/>
      <c r="D195" s="209" t="s">
        <v>2737</v>
      </c>
    </row>
    <row r="196" spans="1:4" ht="22.5" customHeight="1">
      <c r="A196" s="209" t="s">
        <v>1522</v>
      </c>
      <c r="B196" s="1443" t="s">
        <v>1664</v>
      </c>
      <c r="C196" s="1444"/>
      <c r="D196" s="209" t="s">
        <v>2737</v>
      </c>
    </row>
    <row r="197" spans="1:4" ht="24" customHeight="1">
      <c r="A197" s="209" t="s">
        <v>1524</v>
      </c>
      <c r="B197" s="1443" t="s">
        <v>1665</v>
      </c>
      <c r="C197" s="1444"/>
      <c r="D197" s="209" t="s">
        <v>2736</v>
      </c>
    </row>
    <row r="198" spans="1:4" ht="15" customHeight="1">
      <c r="A198" s="209"/>
      <c r="B198" s="209" t="s">
        <v>1470</v>
      </c>
      <c r="C198" s="209" t="s">
        <v>1666</v>
      </c>
      <c r="D198" s="209" t="s">
        <v>2736</v>
      </c>
    </row>
    <row r="199" spans="1:4" ht="34" customHeight="1">
      <c r="A199" s="209"/>
      <c r="B199" s="209" t="s">
        <v>1472</v>
      </c>
      <c r="C199" s="208" t="s">
        <v>1667</v>
      </c>
      <c r="D199" s="209" t="s">
        <v>2736</v>
      </c>
    </row>
    <row r="200" spans="1:4" ht="15" customHeight="1">
      <c r="A200" s="209"/>
      <c r="B200" s="209" t="s">
        <v>1474</v>
      </c>
      <c r="C200" s="209" t="s">
        <v>1668</v>
      </c>
      <c r="D200" s="209" t="s">
        <v>2736</v>
      </c>
    </row>
    <row r="201" spans="1:4" ht="15" customHeight="1">
      <c r="A201" s="209"/>
      <c r="B201" s="209" t="s">
        <v>1476</v>
      </c>
      <c r="C201" s="209" t="s">
        <v>1669</v>
      </c>
      <c r="D201" s="209" t="s">
        <v>2736</v>
      </c>
    </row>
    <row r="202" spans="1:4" ht="15" customHeight="1">
      <c r="A202" s="209"/>
      <c r="B202" s="209" t="s">
        <v>1478</v>
      </c>
      <c r="C202" s="209" t="s">
        <v>1670</v>
      </c>
      <c r="D202" s="209" t="s">
        <v>2736</v>
      </c>
    </row>
    <row r="203" spans="1:4" ht="15" customHeight="1">
      <c r="A203" s="209" t="s">
        <v>1526</v>
      </c>
      <c r="B203" s="209" t="s">
        <v>1671</v>
      </c>
      <c r="C203" s="209"/>
      <c r="D203" s="209" t="s">
        <v>2736</v>
      </c>
    </row>
    <row r="204" spans="1:4" ht="15" customHeight="1">
      <c r="A204" s="209" t="s">
        <v>1547</v>
      </c>
      <c r="B204" s="209" t="s">
        <v>1672</v>
      </c>
      <c r="C204" s="209"/>
      <c r="D204" s="209" t="s">
        <v>2736</v>
      </c>
    </row>
    <row r="205" spans="1:4" ht="20.5" customHeight="1">
      <c r="A205" s="1443" t="s">
        <v>1673</v>
      </c>
      <c r="B205" s="1445"/>
      <c r="C205" s="1444"/>
      <c r="D205" s="209" t="s">
        <v>2736</v>
      </c>
    </row>
    <row r="206" spans="1:4" ht="15" customHeight="1">
      <c r="A206" s="207" t="s">
        <v>1674</v>
      </c>
      <c r="B206" s="207"/>
      <c r="C206" s="207"/>
      <c r="D206" s="211"/>
    </row>
    <row r="207" spans="1:4" ht="15" customHeight="1">
      <c r="A207" s="207" t="s">
        <v>1675</v>
      </c>
      <c r="B207" s="207"/>
      <c r="C207" s="207"/>
      <c r="D207" s="211"/>
    </row>
    <row r="208" spans="1:4" ht="22" customHeight="1">
      <c r="A208" s="1443" t="s">
        <v>1676</v>
      </c>
      <c r="B208" s="1445"/>
      <c r="C208" s="1444"/>
      <c r="D208" s="209" t="s">
        <v>2731</v>
      </c>
    </row>
    <row r="209" spans="1:4" ht="44.5" customHeight="1">
      <c r="A209" s="209" t="s">
        <v>1465</v>
      </c>
      <c r="B209" s="1443" t="s">
        <v>1677</v>
      </c>
      <c r="C209" s="1444"/>
      <c r="D209" s="209" t="s">
        <v>2732</v>
      </c>
    </row>
    <row r="210" spans="1:4" ht="25.5" customHeight="1">
      <c r="A210" s="209" t="s">
        <v>1467</v>
      </c>
      <c r="B210" s="1443" t="s">
        <v>1678</v>
      </c>
      <c r="C210" s="1444"/>
      <c r="D210" s="209" t="s">
        <v>2732</v>
      </c>
    </row>
    <row r="211" spans="1:4" ht="15" customHeight="1">
      <c r="A211" s="209"/>
      <c r="B211" s="209" t="s">
        <v>1470</v>
      </c>
      <c r="C211" s="209" t="s">
        <v>1679</v>
      </c>
      <c r="D211" s="209" t="s">
        <v>2732</v>
      </c>
    </row>
    <row r="212" spans="1:4" ht="15" customHeight="1">
      <c r="A212" s="209"/>
      <c r="B212" s="209" t="s">
        <v>1472</v>
      </c>
      <c r="C212" s="209" t="s">
        <v>1680</v>
      </c>
      <c r="D212" s="209" t="s">
        <v>2732</v>
      </c>
    </row>
    <row r="213" spans="1:4" ht="25.5" customHeight="1">
      <c r="A213" s="209" t="s">
        <v>1498</v>
      </c>
      <c r="B213" s="1443" t="s">
        <v>1681</v>
      </c>
      <c r="C213" s="1444"/>
      <c r="D213" s="209" t="s">
        <v>2731</v>
      </c>
    </row>
    <row r="214" spans="1:4" ht="15" customHeight="1">
      <c r="A214" s="209" t="s">
        <v>1522</v>
      </c>
      <c r="B214" s="209" t="s">
        <v>1682</v>
      </c>
      <c r="C214" s="209"/>
      <c r="D214" s="209" t="s">
        <v>1336</v>
      </c>
    </row>
    <row r="215" spans="1:4" ht="15" customHeight="1">
      <c r="A215" s="209"/>
      <c r="B215" s="209" t="s">
        <v>1470</v>
      </c>
      <c r="C215" s="209" t="s">
        <v>1683</v>
      </c>
      <c r="D215" s="209" t="s">
        <v>1336</v>
      </c>
    </row>
    <row r="216" spans="1:4" ht="15" customHeight="1">
      <c r="A216" s="209"/>
      <c r="B216" s="209" t="s">
        <v>1472</v>
      </c>
      <c r="C216" s="209" t="s">
        <v>1684</v>
      </c>
      <c r="D216" s="209" t="s">
        <v>1336</v>
      </c>
    </row>
    <row r="217" spans="1:4" ht="15" customHeight="1">
      <c r="A217" s="209"/>
      <c r="B217" s="209" t="s">
        <v>1474</v>
      </c>
      <c r="C217" s="209" t="s">
        <v>1685</v>
      </c>
      <c r="D217" s="209" t="s">
        <v>1336</v>
      </c>
    </row>
    <row r="218" spans="1:4" ht="15" customHeight="1">
      <c r="A218" s="209"/>
      <c r="B218" s="209" t="s">
        <v>1476</v>
      </c>
      <c r="C218" s="209" t="s">
        <v>1686</v>
      </c>
      <c r="D218" s="209" t="s">
        <v>1336</v>
      </c>
    </row>
    <row r="219" spans="1:4" ht="15" customHeight="1">
      <c r="A219" s="209" t="s">
        <v>1524</v>
      </c>
      <c r="B219" s="209" t="s">
        <v>1687</v>
      </c>
      <c r="C219" s="209"/>
      <c r="D219" s="209" t="s">
        <v>1336</v>
      </c>
    </row>
    <row r="220" spans="1:4" ht="21" customHeight="1">
      <c r="A220" s="209" t="s">
        <v>1526</v>
      </c>
      <c r="B220" s="1443" t="s">
        <v>1688</v>
      </c>
      <c r="C220" s="1444"/>
      <c r="D220" s="209" t="s">
        <v>1336</v>
      </c>
    </row>
    <row r="221" spans="1:4" ht="15" customHeight="1">
      <c r="A221" s="209" t="s">
        <v>1547</v>
      </c>
      <c r="B221" s="209" t="s">
        <v>1689</v>
      </c>
      <c r="C221" s="209"/>
      <c r="D221" s="209" t="s">
        <v>2732</v>
      </c>
    </row>
    <row r="222" spans="1:4" ht="15" customHeight="1">
      <c r="A222" s="209" t="s">
        <v>1549</v>
      </c>
      <c r="B222" s="209" t="s">
        <v>1690</v>
      </c>
      <c r="C222" s="209"/>
      <c r="D222" s="209" t="s">
        <v>2732</v>
      </c>
    </row>
    <row r="223" spans="1:4" ht="43" customHeight="1">
      <c r="A223" s="209" t="s">
        <v>1470</v>
      </c>
      <c r="B223" s="1443" t="s">
        <v>1691</v>
      </c>
      <c r="C223" s="1444"/>
      <c r="D223" s="209" t="s">
        <v>1336</v>
      </c>
    </row>
    <row r="224" spans="1:4" ht="34" customHeight="1">
      <c r="A224" s="209" t="s">
        <v>1594</v>
      </c>
      <c r="B224" s="1443" t="s">
        <v>1692</v>
      </c>
      <c r="C224" s="1444"/>
      <c r="D224" s="209" t="s">
        <v>2733</v>
      </c>
    </row>
    <row r="225" spans="1:4" ht="15" customHeight="1">
      <c r="A225" s="209" t="s">
        <v>1596</v>
      </c>
      <c r="B225" s="209" t="s">
        <v>1693</v>
      </c>
      <c r="C225" s="209"/>
      <c r="D225" s="209" t="s">
        <v>2734</v>
      </c>
    </row>
    <row r="226" spans="1:4" ht="48" customHeight="1">
      <c r="A226" s="209"/>
      <c r="B226" s="209" t="s">
        <v>1470</v>
      </c>
      <c r="C226" s="208" t="s">
        <v>1694</v>
      </c>
      <c r="D226" s="209" t="s">
        <v>1336</v>
      </c>
    </row>
    <row r="227" spans="1:4" ht="44.5" customHeight="1">
      <c r="A227" s="209"/>
      <c r="B227" s="209" t="s">
        <v>1472</v>
      </c>
      <c r="C227" s="208" t="s">
        <v>1695</v>
      </c>
      <c r="D227" s="209" t="s">
        <v>2734</v>
      </c>
    </row>
    <row r="228" spans="1:4" ht="25" customHeight="1">
      <c r="A228" s="209" t="s">
        <v>1598</v>
      </c>
      <c r="B228" s="1441" t="s">
        <v>1696</v>
      </c>
      <c r="C228" s="1442"/>
      <c r="D228" s="1065" t="s">
        <v>1336</v>
      </c>
    </row>
    <row r="229" spans="1:4" ht="15" customHeight="1">
      <c r="A229" s="207" t="s">
        <v>1697</v>
      </c>
      <c r="B229" s="207"/>
      <c r="C229" s="207"/>
      <c r="D229" s="211"/>
    </row>
    <row r="230" spans="1:4" ht="15" customHeight="1">
      <c r="A230" s="207" t="s">
        <v>1698</v>
      </c>
      <c r="B230" s="207"/>
      <c r="C230" s="207"/>
      <c r="D230" s="211"/>
    </row>
    <row r="231" spans="1:4" ht="24.5" customHeight="1">
      <c r="A231" s="1443" t="s">
        <v>1699</v>
      </c>
      <c r="B231" s="1445"/>
      <c r="C231" s="1444"/>
      <c r="D231" s="210" t="s">
        <v>2805</v>
      </c>
    </row>
    <row r="232" spans="1:4" ht="17" customHeight="1">
      <c r="A232" s="209" t="s">
        <v>1700</v>
      </c>
      <c r="B232" s="209"/>
      <c r="C232" s="209"/>
      <c r="D232" s="210" t="s">
        <v>2805</v>
      </c>
    </row>
    <row r="233" spans="1:4" ht="15" customHeight="1">
      <c r="A233" s="207" t="s">
        <v>1701</v>
      </c>
      <c r="B233" s="207"/>
      <c r="C233" s="207"/>
      <c r="D233" s="211"/>
    </row>
    <row r="234" spans="1:4" ht="15" customHeight="1">
      <c r="A234" s="207" t="s">
        <v>1702</v>
      </c>
      <c r="B234" s="207"/>
      <c r="C234" s="207"/>
      <c r="D234" s="211"/>
    </row>
    <row r="235" spans="1:4" ht="68.5" customHeight="1">
      <c r="A235" s="1443" t="s">
        <v>1703</v>
      </c>
      <c r="B235" s="1445"/>
      <c r="C235" s="1444"/>
      <c r="D235" s="210" t="s">
        <v>2725</v>
      </c>
    </row>
    <row r="236" spans="1:4" ht="38.5" customHeight="1">
      <c r="A236" s="209" t="s">
        <v>1465</v>
      </c>
      <c r="B236" s="1443" t="s">
        <v>1704</v>
      </c>
      <c r="C236" s="1444"/>
      <c r="D236" s="1446" t="s">
        <v>2725</v>
      </c>
    </row>
    <row r="237" spans="1:4" ht="15" customHeight="1">
      <c r="A237" s="209" t="s">
        <v>1467</v>
      </c>
      <c r="B237" s="209" t="s">
        <v>1705</v>
      </c>
      <c r="C237" s="209"/>
      <c r="D237" s="1447"/>
    </row>
    <row r="238" spans="1:4" ht="25" customHeight="1">
      <c r="A238" s="209" t="s">
        <v>1498</v>
      </c>
      <c r="B238" s="1443" t="s">
        <v>1706</v>
      </c>
      <c r="C238" s="1444"/>
      <c r="D238" s="1447"/>
    </row>
    <row r="239" spans="1:4" ht="15" customHeight="1">
      <c r="A239" s="209" t="s">
        <v>1522</v>
      </c>
      <c r="B239" s="209" t="s">
        <v>1707</v>
      </c>
      <c r="C239" s="209"/>
      <c r="D239" s="1447"/>
    </row>
    <row r="240" spans="1:4" ht="15" customHeight="1">
      <c r="A240" s="209" t="s">
        <v>1524</v>
      </c>
      <c r="B240" s="209" t="s">
        <v>1708</v>
      </c>
      <c r="C240" s="209"/>
      <c r="D240" s="1447"/>
    </row>
    <row r="241" spans="1:4" ht="15" customHeight="1">
      <c r="A241" s="209" t="s">
        <v>1526</v>
      </c>
      <c r="B241" s="209" t="s">
        <v>1709</v>
      </c>
      <c r="C241" s="209"/>
      <c r="D241" s="1448"/>
    </row>
    <row r="242" spans="1:4" ht="33.65" customHeight="1">
      <c r="A242" s="209" t="s">
        <v>1547</v>
      </c>
      <c r="B242" s="209" t="s">
        <v>1710</v>
      </c>
      <c r="C242" s="209"/>
      <c r="D242" s="210" t="s">
        <v>2726</v>
      </c>
    </row>
    <row r="243" spans="1:4" ht="32.15" customHeight="1">
      <c r="A243" s="209" t="s">
        <v>1549</v>
      </c>
      <c r="B243" s="1443" t="s">
        <v>1711</v>
      </c>
      <c r="C243" s="1444"/>
      <c r="D243" s="210" t="s">
        <v>2727</v>
      </c>
    </row>
    <row r="244" spans="1:4" ht="21.5">
      <c r="A244" s="209"/>
      <c r="B244" s="209" t="s">
        <v>1470</v>
      </c>
      <c r="C244" s="210" t="s">
        <v>1712</v>
      </c>
      <c r="D244" s="210" t="s">
        <v>2727</v>
      </c>
    </row>
    <row r="245" spans="1:4" ht="21.5">
      <c r="A245" s="209"/>
      <c r="B245" s="209" t="s">
        <v>1472</v>
      </c>
      <c r="C245" s="210" t="s">
        <v>1713</v>
      </c>
      <c r="D245" s="210" t="s">
        <v>2727</v>
      </c>
    </row>
    <row r="246" spans="1:4" ht="23.5" customHeight="1">
      <c r="A246" s="209"/>
      <c r="B246" s="209" t="s">
        <v>1474</v>
      </c>
      <c r="C246" s="210" t="s">
        <v>1714</v>
      </c>
      <c r="D246" s="210" t="s">
        <v>2728</v>
      </c>
    </row>
    <row r="247" spans="1:4" ht="12">
      <c r="A247" s="209"/>
      <c r="B247" s="209" t="s">
        <v>1476</v>
      </c>
      <c r="C247" s="209" t="s">
        <v>1715</v>
      </c>
      <c r="D247" s="210" t="s">
        <v>2728</v>
      </c>
    </row>
    <row r="248" spans="1:4" ht="12">
      <c r="A248" s="209"/>
      <c r="B248" s="209" t="s">
        <v>1478</v>
      </c>
      <c r="C248" s="209" t="s">
        <v>1716</v>
      </c>
      <c r="D248" s="210" t="s">
        <v>2729</v>
      </c>
    </row>
    <row r="249" spans="1:4" ht="12">
      <c r="A249" s="209"/>
      <c r="B249" s="209" t="s">
        <v>1480</v>
      </c>
      <c r="C249" s="209" t="s">
        <v>1717</v>
      </c>
      <c r="D249" s="210" t="s">
        <v>2729</v>
      </c>
    </row>
    <row r="250" spans="1:4" ht="21.5">
      <c r="A250" s="209"/>
      <c r="B250" s="209" t="s">
        <v>1482</v>
      </c>
      <c r="C250" s="208" t="s">
        <v>1718</v>
      </c>
      <c r="D250" s="210" t="s">
        <v>2729</v>
      </c>
    </row>
    <row r="251" spans="1:4" ht="23.5" customHeight="1">
      <c r="A251" s="209" t="s">
        <v>1470</v>
      </c>
      <c r="B251" s="1443" t="s">
        <v>1719</v>
      </c>
      <c r="C251" s="1444"/>
      <c r="D251" s="210" t="s">
        <v>2726</v>
      </c>
    </row>
    <row r="252" spans="1:4" ht="12">
      <c r="A252" s="209" t="s">
        <v>1594</v>
      </c>
      <c r="B252" s="1443" t="s">
        <v>1720</v>
      </c>
      <c r="C252" s="1444"/>
      <c r="D252" s="210" t="s">
        <v>1336</v>
      </c>
    </row>
    <row r="253" spans="1:4" ht="12">
      <c r="A253" s="209" t="s">
        <v>1596</v>
      </c>
      <c r="B253" s="209" t="s">
        <v>1721</v>
      </c>
      <c r="C253" s="209"/>
      <c r="D253" s="210" t="s">
        <v>2730</v>
      </c>
    </row>
    <row r="254" spans="1:4" ht="39" customHeight="1">
      <c r="A254" s="1443" t="s">
        <v>1722</v>
      </c>
      <c r="B254" s="1445"/>
      <c r="C254" s="1444"/>
      <c r="D254" s="210" t="s">
        <v>2725</v>
      </c>
    </row>
    <row r="255" spans="1:4" ht="21.5">
      <c r="A255" s="1443" t="s">
        <v>1723</v>
      </c>
      <c r="B255" s="1445"/>
      <c r="C255" s="1444"/>
      <c r="D255" s="210" t="s">
        <v>2725</v>
      </c>
    </row>
    <row r="256" spans="1:4" ht="15" customHeight="1">
      <c r="A256" s="207" t="s">
        <v>1724</v>
      </c>
      <c r="B256" s="207"/>
      <c r="C256" s="207"/>
      <c r="D256" s="211"/>
    </row>
    <row r="257" spans="1:4" ht="15" customHeight="1">
      <c r="A257" s="207" t="s">
        <v>1725</v>
      </c>
      <c r="B257" s="207"/>
      <c r="C257" s="207"/>
      <c r="D257" s="211"/>
    </row>
    <row r="258" spans="1:4" ht="24" customHeight="1">
      <c r="A258" s="1443" t="s">
        <v>1726</v>
      </c>
      <c r="B258" s="1445"/>
      <c r="C258" s="1444"/>
      <c r="D258" s="209" t="s">
        <v>2722</v>
      </c>
    </row>
    <row r="259" spans="1:4" ht="15" customHeight="1">
      <c r="A259" s="209" t="s">
        <v>1465</v>
      </c>
      <c r="B259" s="209" t="s">
        <v>1727</v>
      </c>
      <c r="C259" s="209"/>
      <c r="D259" s="209" t="s">
        <v>2722</v>
      </c>
    </row>
    <row r="260" spans="1:4" ht="25.5" customHeight="1">
      <c r="A260" s="209" t="s">
        <v>1467</v>
      </c>
      <c r="B260" s="1443" t="s">
        <v>1728</v>
      </c>
      <c r="C260" s="1444"/>
      <c r="D260" s="209" t="s">
        <v>2724</v>
      </c>
    </row>
    <row r="261" spans="1:4" ht="25" customHeight="1">
      <c r="A261" s="209" t="s">
        <v>1498</v>
      </c>
      <c r="B261" s="1443" t="s">
        <v>1729</v>
      </c>
      <c r="C261" s="1444"/>
      <c r="D261" s="209" t="s">
        <v>2724</v>
      </c>
    </row>
    <row r="262" spans="1:4" ht="15" customHeight="1">
      <c r="A262" s="209" t="s">
        <v>1522</v>
      </c>
      <c r="B262" s="209" t="s">
        <v>1730</v>
      </c>
      <c r="C262" s="209"/>
      <c r="D262" s="209" t="s">
        <v>2723</v>
      </c>
    </row>
    <row r="263" spans="1:4" ht="15" customHeight="1">
      <c r="A263" s="209" t="s">
        <v>1524</v>
      </c>
      <c r="B263" s="209" t="s">
        <v>1731</v>
      </c>
      <c r="C263" s="209"/>
      <c r="D263" s="209" t="s">
        <v>2723</v>
      </c>
    </row>
    <row r="264" spans="1:4" ht="26.5" customHeight="1">
      <c r="A264" s="1443" t="s">
        <v>1732</v>
      </c>
      <c r="B264" s="1445"/>
      <c r="C264" s="1444"/>
      <c r="D264" s="209" t="s">
        <v>2724</v>
      </c>
    </row>
    <row r="265" spans="1:4" ht="27" customHeight="1">
      <c r="A265" s="1443" t="s">
        <v>1733</v>
      </c>
      <c r="B265" s="1445"/>
      <c r="C265" s="1444"/>
      <c r="D265" s="209" t="s">
        <v>2724</v>
      </c>
    </row>
    <row r="266" spans="1:4" ht="15" customHeight="1">
      <c r="A266" s="207" t="s">
        <v>1734</v>
      </c>
      <c r="B266" s="207"/>
      <c r="C266" s="207"/>
      <c r="D266" s="211"/>
    </row>
    <row r="267" spans="1:4" ht="15" customHeight="1">
      <c r="A267" s="207" t="s">
        <v>1735</v>
      </c>
      <c r="B267" s="207"/>
      <c r="C267" s="207"/>
      <c r="D267" s="211"/>
    </row>
    <row r="268" spans="1:4" ht="25" customHeight="1">
      <c r="A268" s="1443" t="s">
        <v>1736</v>
      </c>
      <c r="B268" s="1445"/>
      <c r="C268" s="1444"/>
      <c r="D268" s="209" t="s">
        <v>2718</v>
      </c>
    </row>
    <row r="269" spans="1:4" ht="15" customHeight="1">
      <c r="A269" s="209" t="s">
        <v>1737</v>
      </c>
      <c r="B269" s="209"/>
      <c r="C269" s="209"/>
      <c r="D269" s="209" t="s">
        <v>2719</v>
      </c>
    </row>
    <row r="270" spans="1:4" ht="26.5" customHeight="1">
      <c r="A270" s="209" t="s">
        <v>1465</v>
      </c>
      <c r="B270" s="1443" t="s">
        <v>1650</v>
      </c>
      <c r="C270" s="1444"/>
      <c r="D270" s="209" t="s">
        <v>2719</v>
      </c>
    </row>
    <row r="271" spans="1:4" ht="35.15" customHeight="1">
      <c r="A271" s="209" t="s">
        <v>1467</v>
      </c>
      <c r="B271" s="1443" t="s">
        <v>1738</v>
      </c>
      <c r="C271" s="1444"/>
      <c r="D271" s="209" t="s">
        <v>2719</v>
      </c>
    </row>
    <row r="272" spans="1:4" ht="29.5" customHeight="1">
      <c r="A272" s="209" t="s">
        <v>1498</v>
      </c>
      <c r="B272" s="1443" t="s">
        <v>1739</v>
      </c>
      <c r="C272" s="1444"/>
      <c r="D272" s="209" t="s">
        <v>2719</v>
      </c>
    </row>
    <row r="273" spans="1:4" ht="15" customHeight="1">
      <c r="A273" s="209" t="s">
        <v>1740</v>
      </c>
      <c r="B273" s="209"/>
      <c r="C273" s="209"/>
      <c r="D273" s="209" t="s">
        <v>2720</v>
      </c>
    </row>
    <row r="274" spans="1:4" ht="15" customHeight="1">
      <c r="A274" s="209" t="s">
        <v>1465</v>
      </c>
      <c r="B274" s="209" t="s">
        <v>1741</v>
      </c>
      <c r="C274" s="209"/>
      <c r="D274" s="209" t="s">
        <v>2720</v>
      </c>
    </row>
    <row r="275" spans="1:4" ht="15" customHeight="1">
      <c r="A275" s="209" t="s">
        <v>1467</v>
      </c>
      <c r="B275" s="209" t="s">
        <v>1742</v>
      </c>
      <c r="C275" s="209"/>
      <c r="D275" s="209" t="s">
        <v>2720</v>
      </c>
    </row>
    <row r="276" spans="1:4" ht="15" customHeight="1">
      <c r="A276" s="209" t="s">
        <v>1498</v>
      </c>
      <c r="B276" s="209" t="s">
        <v>1743</v>
      </c>
      <c r="C276" s="209"/>
      <c r="D276" s="209" t="s">
        <v>2720</v>
      </c>
    </row>
    <row r="277" spans="1:4" ht="27.5" customHeight="1">
      <c r="A277" s="1443" t="s">
        <v>1744</v>
      </c>
      <c r="B277" s="1445"/>
      <c r="C277" s="1444"/>
      <c r="D277" s="210" t="s">
        <v>2721</v>
      </c>
    </row>
    <row r="278" spans="1:4" ht="15" customHeight="1">
      <c r="A278" s="207" t="s">
        <v>1745</v>
      </c>
      <c r="B278" s="207"/>
      <c r="C278" s="207"/>
      <c r="D278" s="211"/>
    </row>
    <row r="279" spans="1:4" ht="15" customHeight="1">
      <c r="A279" s="207" t="s">
        <v>1746</v>
      </c>
      <c r="B279" s="207"/>
      <c r="C279" s="207"/>
      <c r="D279" s="211"/>
    </row>
    <row r="280" spans="1:4" ht="15" customHeight="1">
      <c r="A280" s="209" t="s">
        <v>1747</v>
      </c>
      <c r="B280" s="209"/>
      <c r="C280" s="209"/>
      <c r="D280" s="274"/>
    </row>
    <row r="281" spans="1:4" ht="12">
      <c r="A281" s="209" t="s">
        <v>1465</v>
      </c>
      <c r="B281" s="209" t="s">
        <v>1748</v>
      </c>
      <c r="C281" s="209"/>
      <c r="D281" s="1063" t="s">
        <v>1336</v>
      </c>
    </row>
    <row r="282" spans="1:4" ht="42.65" customHeight="1">
      <c r="A282" s="209" t="s">
        <v>1467</v>
      </c>
      <c r="B282" s="1443" t="s">
        <v>1749</v>
      </c>
      <c r="C282" s="1444"/>
      <c r="D282" s="1063" t="s">
        <v>1336</v>
      </c>
    </row>
    <row r="283" spans="1:4" ht="12">
      <c r="A283" s="209" t="s">
        <v>1498</v>
      </c>
      <c r="B283" s="209" t="s">
        <v>1750</v>
      </c>
      <c r="C283" s="209"/>
      <c r="D283" s="1446" t="s">
        <v>1336</v>
      </c>
    </row>
    <row r="284" spans="1:4" ht="15" customHeight="1">
      <c r="A284" s="209"/>
      <c r="B284" s="209" t="s">
        <v>1470</v>
      </c>
      <c r="C284" s="209" t="s">
        <v>1751</v>
      </c>
      <c r="D284" s="1447"/>
    </row>
    <row r="285" spans="1:4" ht="15" customHeight="1">
      <c r="A285" s="209"/>
      <c r="B285" s="209" t="s">
        <v>1472</v>
      </c>
      <c r="C285" s="209" t="s">
        <v>1752</v>
      </c>
      <c r="D285" s="1447"/>
    </row>
    <row r="286" spans="1:4" ht="15" customHeight="1">
      <c r="A286" s="209"/>
      <c r="B286" s="209" t="s">
        <v>1474</v>
      </c>
      <c r="C286" s="209" t="s">
        <v>1753</v>
      </c>
      <c r="D286" s="1447"/>
    </row>
    <row r="287" spans="1:4" ht="15" customHeight="1">
      <c r="A287" s="209"/>
      <c r="B287" s="209" t="s">
        <v>1476</v>
      </c>
      <c r="C287" s="209" t="s">
        <v>1754</v>
      </c>
      <c r="D287" s="1448"/>
    </row>
    <row r="288" spans="1:4" ht="12">
      <c r="A288" s="209" t="s">
        <v>1522</v>
      </c>
      <c r="B288" s="209" t="s">
        <v>1755</v>
      </c>
      <c r="C288" s="209"/>
      <c r="D288" s="1063" t="s">
        <v>1336</v>
      </c>
    </row>
    <row r="289" spans="1:4" ht="12">
      <c r="A289" s="209" t="s">
        <v>1524</v>
      </c>
      <c r="B289" s="209" t="s">
        <v>1756</v>
      </c>
      <c r="C289" s="209"/>
      <c r="D289" s="1063" t="s">
        <v>1336</v>
      </c>
    </row>
    <row r="290" spans="1:4" ht="24" customHeight="1">
      <c r="A290" s="209" t="s">
        <v>1526</v>
      </c>
      <c r="B290" s="1443" t="s">
        <v>1757</v>
      </c>
      <c r="C290" s="1444"/>
      <c r="D290" s="1446" t="s">
        <v>1336</v>
      </c>
    </row>
    <row r="291" spans="1:4" ht="25" customHeight="1">
      <c r="A291" s="209"/>
      <c r="B291" s="209" t="s">
        <v>1470</v>
      </c>
      <c r="C291" s="208" t="s">
        <v>1758</v>
      </c>
      <c r="D291" s="1447"/>
    </row>
    <row r="292" spans="1:4" ht="23.5" customHeight="1">
      <c r="A292" s="209"/>
      <c r="B292" s="209" t="s">
        <v>1472</v>
      </c>
      <c r="C292" s="208" t="s">
        <v>1759</v>
      </c>
      <c r="D292" s="1447"/>
    </row>
    <row r="293" spans="1:4" ht="25.5" customHeight="1">
      <c r="A293" s="209"/>
      <c r="B293" s="209" t="s">
        <v>1474</v>
      </c>
      <c r="C293" s="208" t="s">
        <v>1760</v>
      </c>
      <c r="D293" s="1448"/>
    </row>
    <row r="294" spans="1:4" ht="15" customHeight="1">
      <c r="A294" s="209" t="s">
        <v>1547</v>
      </c>
      <c r="B294" s="209" t="s">
        <v>1761</v>
      </c>
      <c r="C294" s="209"/>
      <c r="D294" s="1063" t="s">
        <v>1336</v>
      </c>
    </row>
    <row r="295" spans="1:4" ht="15" customHeight="1">
      <c r="A295" s="209"/>
      <c r="B295" s="209" t="s">
        <v>1470</v>
      </c>
      <c r="C295" s="209" t="s">
        <v>1762</v>
      </c>
      <c r="D295" s="1063" t="s">
        <v>1336</v>
      </c>
    </row>
    <row r="296" spans="1:4" ht="15" customHeight="1">
      <c r="A296" s="209"/>
      <c r="B296" s="209" t="s">
        <v>1472</v>
      </c>
      <c r="C296" s="209" t="s">
        <v>1763</v>
      </c>
      <c r="D296" s="1063" t="s">
        <v>1336</v>
      </c>
    </row>
    <row r="297" spans="1:4" ht="15" customHeight="1">
      <c r="A297" s="209"/>
      <c r="B297" s="209" t="s">
        <v>1474</v>
      </c>
      <c r="C297" s="209" t="s">
        <v>1764</v>
      </c>
      <c r="D297" s="1063" t="s">
        <v>1336</v>
      </c>
    </row>
    <row r="298" spans="1:4" ht="22.5" customHeight="1">
      <c r="A298" s="209"/>
      <c r="B298" s="209" t="s">
        <v>1476</v>
      </c>
      <c r="C298" s="208" t="s">
        <v>1765</v>
      </c>
      <c r="D298" s="1063" t="s">
        <v>1336</v>
      </c>
    </row>
    <row r="299" spans="1:4" ht="24.5" customHeight="1">
      <c r="A299" s="209"/>
      <c r="B299" s="209" t="s">
        <v>1478</v>
      </c>
      <c r="C299" s="208" t="s">
        <v>1766</v>
      </c>
      <c r="D299" s="1063" t="s">
        <v>1336</v>
      </c>
    </row>
    <row r="300" spans="1:4" ht="36" customHeight="1">
      <c r="A300" s="209" t="s">
        <v>1549</v>
      </c>
      <c r="B300" s="1443" t="s">
        <v>1767</v>
      </c>
      <c r="C300" s="1444"/>
      <c r="D300" s="1063" t="s">
        <v>1336</v>
      </c>
    </row>
    <row r="301" spans="1:4" ht="15" customHeight="1">
      <c r="A301" s="209" t="s">
        <v>1768</v>
      </c>
      <c r="B301" s="209"/>
      <c r="C301" s="209"/>
      <c r="D301" s="1064"/>
    </row>
    <row r="302" spans="1:4" ht="15" customHeight="1">
      <c r="A302" s="207" t="s">
        <v>1769</v>
      </c>
      <c r="B302" s="207"/>
      <c r="C302" s="207"/>
      <c r="D302" s="211"/>
    </row>
    <row r="303" spans="1:4" ht="15" customHeight="1">
      <c r="A303" s="207" t="s">
        <v>1770</v>
      </c>
      <c r="B303" s="207"/>
      <c r="C303" s="207"/>
      <c r="D303" s="211"/>
    </row>
    <row r="304" spans="1:4" ht="15" customHeight="1">
      <c r="A304" s="209" t="s">
        <v>1771</v>
      </c>
      <c r="B304" s="209"/>
      <c r="C304" s="209"/>
      <c r="D304" s="274"/>
    </row>
    <row r="305" spans="1:4" ht="15" customHeight="1">
      <c r="A305" s="209" t="s">
        <v>1465</v>
      </c>
      <c r="B305" s="209" t="s">
        <v>1772</v>
      </c>
      <c r="C305" s="209"/>
      <c r="D305" s="209" t="s">
        <v>2717</v>
      </c>
    </row>
    <row r="306" spans="1:4" ht="15" customHeight="1">
      <c r="A306" s="209" t="s">
        <v>1467</v>
      </c>
      <c r="B306" s="209" t="s">
        <v>1773</v>
      </c>
      <c r="C306" s="209"/>
      <c r="D306" s="209" t="s">
        <v>2717</v>
      </c>
    </row>
    <row r="307" spans="1:4" ht="15" customHeight="1">
      <c r="A307" s="209" t="s">
        <v>1498</v>
      </c>
      <c r="B307" s="209" t="s">
        <v>1774</v>
      </c>
      <c r="C307" s="209"/>
      <c r="D307" s="209" t="s">
        <v>2717</v>
      </c>
    </row>
    <row r="308" spans="1:4" ht="26.5" customHeight="1">
      <c r="A308" s="209" t="s">
        <v>1522</v>
      </c>
      <c r="B308" s="1443" t="s">
        <v>1775</v>
      </c>
      <c r="C308" s="1444"/>
      <c r="D308" s="209" t="s">
        <v>2717</v>
      </c>
    </row>
    <row r="309" spans="1:4" ht="15" customHeight="1">
      <c r="A309" s="209" t="s">
        <v>1524</v>
      </c>
      <c r="B309" s="209" t="s">
        <v>1776</v>
      </c>
      <c r="C309" s="209"/>
      <c r="D309" s="209" t="s">
        <v>2717</v>
      </c>
    </row>
    <row r="310" spans="1:4" ht="36" customHeight="1">
      <c r="A310" s="209" t="s">
        <v>1526</v>
      </c>
      <c r="B310" s="1441" t="s">
        <v>1777</v>
      </c>
      <c r="C310" s="1442"/>
      <c r="D310" s="1065" t="s">
        <v>2716</v>
      </c>
    </row>
    <row r="311" spans="1:4" ht="25" customHeight="1">
      <c r="A311" s="209" t="s">
        <v>1547</v>
      </c>
      <c r="B311" s="1441" t="s">
        <v>1778</v>
      </c>
      <c r="C311" s="1442"/>
      <c r="D311" s="1065" t="s">
        <v>2715</v>
      </c>
    </row>
    <row r="312" spans="1:4" ht="27" customHeight="1">
      <c r="A312" s="209" t="s">
        <v>1549</v>
      </c>
      <c r="B312" s="1441" t="s">
        <v>1779</v>
      </c>
      <c r="C312" s="1442"/>
      <c r="D312" s="1065" t="s">
        <v>2715</v>
      </c>
    </row>
    <row r="313" spans="1:4" ht="32.15" customHeight="1">
      <c r="A313" s="209" t="s">
        <v>1470</v>
      </c>
      <c r="B313" s="1441" t="s">
        <v>1780</v>
      </c>
      <c r="C313" s="1442"/>
      <c r="D313" s="1065" t="s">
        <v>2715</v>
      </c>
    </row>
    <row r="314" spans="1:4" ht="34.5" customHeight="1">
      <c r="A314" s="209" t="s">
        <v>1594</v>
      </c>
      <c r="B314" s="1441" t="s">
        <v>1781</v>
      </c>
      <c r="C314" s="1442"/>
      <c r="D314" s="1065" t="s">
        <v>1336</v>
      </c>
    </row>
    <row r="315" spans="1:4" ht="15" customHeight="1">
      <c r="A315" s="207" t="s">
        <v>1782</v>
      </c>
      <c r="B315" s="207"/>
      <c r="C315" s="207"/>
      <c r="D315" s="211"/>
    </row>
    <row r="316" spans="1:4" ht="15" customHeight="1">
      <c r="A316" s="207" t="s">
        <v>1783</v>
      </c>
      <c r="B316" s="207"/>
      <c r="C316" s="207"/>
      <c r="D316" s="207" t="s">
        <v>1336</v>
      </c>
    </row>
    <row r="317" spans="1:4" ht="15" customHeight="1">
      <c r="A317" s="207" t="s">
        <v>1784</v>
      </c>
      <c r="B317" s="207"/>
      <c r="C317" s="207"/>
      <c r="D317" s="207"/>
    </row>
    <row r="318" spans="1:4" ht="15" customHeight="1">
      <c r="A318" s="207" t="s">
        <v>1785</v>
      </c>
      <c r="B318" s="207"/>
      <c r="C318" s="207"/>
      <c r="D318" s="207" t="s">
        <v>1336</v>
      </c>
    </row>
    <row r="319" spans="1:4" ht="15" customHeight="1">
      <c r="A319" s="213"/>
      <c r="B319" s="213"/>
      <c r="C319" s="213"/>
      <c r="D319" s="275"/>
    </row>
    <row r="320" spans="1:4" ht="15" customHeight="1">
      <c r="A320" s="214"/>
      <c r="B320" s="214"/>
      <c r="C320" s="214"/>
      <c r="D320" s="276"/>
    </row>
    <row r="321" spans="1:4" ht="15" customHeight="1">
      <c r="A321" s="214"/>
      <c r="B321" s="214"/>
      <c r="C321" s="214"/>
      <c r="D321" s="276"/>
    </row>
    <row r="322" spans="1:4" ht="15" customHeight="1">
      <c r="A322" s="214"/>
      <c r="B322" s="214"/>
      <c r="C322" s="214"/>
      <c r="D322" s="276"/>
    </row>
    <row r="323" spans="1:4" ht="15" customHeight="1">
      <c r="A323" s="214"/>
      <c r="B323" s="214"/>
      <c r="C323" s="214"/>
      <c r="D323" s="276"/>
    </row>
    <row r="324" spans="1:4" ht="15" customHeight="1">
      <c r="A324" s="214"/>
      <c r="B324" s="214"/>
      <c r="C324" s="214"/>
      <c r="D324" s="276"/>
    </row>
    <row r="325" spans="1:4" ht="15" customHeight="1">
      <c r="A325" s="214"/>
      <c r="B325" s="214"/>
      <c r="C325" s="214"/>
      <c r="D325" s="276"/>
    </row>
    <row r="326" spans="1:4" ht="15" customHeight="1">
      <c r="A326" s="214"/>
      <c r="B326" s="214"/>
      <c r="C326" s="214"/>
      <c r="D326" s="276"/>
    </row>
    <row r="327" spans="1:4" ht="15" customHeight="1">
      <c r="A327" s="214"/>
      <c r="B327" s="214"/>
      <c r="C327" s="214"/>
      <c r="D327" s="276"/>
    </row>
    <row r="328" spans="1:4" ht="15" customHeight="1">
      <c r="A328" s="214"/>
      <c r="B328" s="214"/>
      <c r="C328" s="214"/>
      <c r="D328" s="276"/>
    </row>
    <row r="329" spans="1:4" ht="15" customHeight="1">
      <c r="A329" s="214"/>
      <c r="B329" s="214"/>
      <c r="C329" s="214"/>
      <c r="D329" s="276"/>
    </row>
    <row r="330" spans="1:4" ht="15" customHeight="1">
      <c r="A330" s="214"/>
      <c r="B330" s="214"/>
      <c r="C330" s="214"/>
      <c r="D330" s="276"/>
    </row>
    <row r="331" spans="1:4" ht="15" customHeight="1">
      <c r="A331" s="214"/>
      <c r="B331" s="214"/>
      <c r="C331" s="214"/>
      <c r="D331" s="276"/>
    </row>
    <row r="332" spans="1:4" ht="15" customHeight="1">
      <c r="A332" s="214"/>
      <c r="B332" s="214"/>
      <c r="C332" s="214"/>
      <c r="D332" s="276"/>
    </row>
    <row r="333" spans="1:4" ht="15" customHeight="1">
      <c r="A333" s="214"/>
      <c r="B333" s="214"/>
      <c r="C333" s="214"/>
      <c r="D333" s="276"/>
    </row>
    <row r="334" spans="1:4" ht="15" customHeight="1">
      <c r="A334" s="214"/>
      <c r="B334" s="214"/>
      <c r="C334" s="214"/>
      <c r="D334" s="276"/>
    </row>
    <row r="335" spans="1:4" ht="15" customHeight="1">
      <c r="A335" s="214"/>
      <c r="B335" s="214"/>
      <c r="C335" s="214"/>
      <c r="D335" s="276"/>
    </row>
    <row r="336" spans="1:4" ht="15" customHeight="1">
      <c r="A336" s="214"/>
      <c r="B336" s="214"/>
      <c r="C336" s="214"/>
      <c r="D336" s="276"/>
    </row>
    <row r="337" spans="1:4" ht="15" customHeight="1">
      <c r="A337" s="214"/>
      <c r="B337" s="214"/>
      <c r="C337" s="214"/>
      <c r="D337" s="276"/>
    </row>
    <row r="338" spans="1:4" ht="15" customHeight="1">
      <c r="A338" s="214"/>
      <c r="B338" s="214"/>
      <c r="C338" s="214"/>
      <c r="D338" s="276"/>
    </row>
    <row r="339" spans="1:4" ht="15" customHeight="1">
      <c r="A339" s="214"/>
      <c r="B339" s="214"/>
      <c r="C339" s="214"/>
      <c r="D339" s="276"/>
    </row>
    <row r="340" spans="1:4" ht="15" customHeight="1">
      <c r="A340" s="214"/>
      <c r="B340" s="214"/>
      <c r="C340" s="214"/>
      <c r="D340" s="276"/>
    </row>
    <row r="341" spans="1:4" ht="15" customHeight="1">
      <c r="A341" s="214"/>
      <c r="B341" s="214"/>
      <c r="C341" s="214"/>
      <c r="D341" s="276"/>
    </row>
  </sheetData>
  <mergeCells count="138">
    <mergeCell ref="A5:C5"/>
    <mergeCell ref="A7:C7"/>
    <mergeCell ref="A8:C8"/>
    <mergeCell ref="A9:C9"/>
    <mergeCell ref="A10:C10"/>
    <mergeCell ref="A11:C11"/>
    <mergeCell ref="D27:D45"/>
    <mergeCell ref="A46:C46"/>
    <mergeCell ref="A49:C49"/>
    <mergeCell ref="A12:C12"/>
    <mergeCell ref="A13:C13"/>
    <mergeCell ref="A14:C14"/>
    <mergeCell ref="A16:C16"/>
    <mergeCell ref="A17:C17"/>
    <mergeCell ref="A18:C18"/>
    <mergeCell ref="A54:C54"/>
    <mergeCell ref="A56:C56"/>
    <mergeCell ref="A57:C57"/>
    <mergeCell ref="A58:C58"/>
    <mergeCell ref="A60:C60"/>
    <mergeCell ref="A62:C62"/>
    <mergeCell ref="A20:C20"/>
    <mergeCell ref="A21:C21"/>
    <mergeCell ref="A22:C22"/>
    <mergeCell ref="D72:D76"/>
    <mergeCell ref="B73:C73"/>
    <mergeCell ref="B74:C74"/>
    <mergeCell ref="B75:C75"/>
    <mergeCell ref="B76:C76"/>
    <mergeCell ref="B63:C63"/>
    <mergeCell ref="B64:C64"/>
    <mergeCell ref="B65:C65"/>
    <mergeCell ref="B66:C66"/>
    <mergeCell ref="B67:C67"/>
    <mergeCell ref="B68:C68"/>
    <mergeCell ref="A77:C77"/>
    <mergeCell ref="B81:C81"/>
    <mergeCell ref="B82:C82"/>
    <mergeCell ref="B83:C83"/>
    <mergeCell ref="B84:C84"/>
    <mergeCell ref="B85:C85"/>
    <mergeCell ref="B69:C69"/>
    <mergeCell ref="B70:C70"/>
    <mergeCell ref="A71:C71"/>
    <mergeCell ref="B72:C72"/>
    <mergeCell ref="A109:C109"/>
    <mergeCell ref="B110:C110"/>
    <mergeCell ref="B111:C111"/>
    <mergeCell ref="B112:C112"/>
    <mergeCell ref="B113:C113"/>
    <mergeCell ref="B114:C114"/>
    <mergeCell ref="B86:C86"/>
    <mergeCell ref="B87:C87"/>
    <mergeCell ref="B91:C91"/>
    <mergeCell ref="B98:C98"/>
    <mergeCell ref="B99:C99"/>
    <mergeCell ref="B105:C105"/>
    <mergeCell ref="B124:C124"/>
    <mergeCell ref="B125:C125"/>
    <mergeCell ref="B126:C126"/>
    <mergeCell ref="B127:C127"/>
    <mergeCell ref="B128:C128"/>
    <mergeCell ref="B129:C129"/>
    <mergeCell ref="B115:C115"/>
    <mergeCell ref="B116:C116"/>
    <mergeCell ref="B117:C117"/>
    <mergeCell ref="B121:C121"/>
    <mergeCell ref="B122:C122"/>
    <mergeCell ref="B123:C123"/>
    <mergeCell ref="B138:C138"/>
    <mergeCell ref="A142:C142"/>
    <mergeCell ref="B146:C146"/>
    <mergeCell ref="B147:C147"/>
    <mergeCell ref="B148:C148"/>
    <mergeCell ref="B149:C149"/>
    <mergeCell ref="B130:C130"/>
    <mergeCell ref="B131:C131"/>
    <mergeCell ref="B132:C132"/>
    <mergeCell ref="B133:C133"/>
    <mergeCell ref="A134:C134"/>
    <mergeCell ref="A137:C137"/>
    <mergeCell ref="B163:C163"/>
    <mergeCell ref="A166:C166"/>
    <mergeCell ref="B171:C171"/>
    <mergeCell ref="B178:C178"/>
    <mergeCell ref="B189:C189"/>
    <mergeCell ref="A192:C192"/>
    <mergeCell ref="B150:C150"/>
    <mergeCell ref="B151:C151"/>
    <mergeCell ref="B152:C152"/>
    <mergeCell ref="A155:C155"/>
    <mergeCell ref="A158:C158"/>
    <mergeCell ref="B162:C162"/>
    <mergeCell ref="D236:D241"/>
    <mergeCell ref="B238:C238"/>
    <mergeCell ref="A208:C208"/>
    <mergeCell ref="B209:C209"/>
    <mergeCell ref="B210:C210"/>
    <mergeCell ref="B213:C213"/>
    <mergeCell ref="B220:C220"/>
    <mergeCell ref="B223:C223"/>
    <mergeCell ref="B193:C193"/>
    <mergeCell ref="B194:C194"/>
    <mergeCell ref="B195:C195"/>
    <mergeCell ref="B196:C196"/>
    <mergeCell ref="B197:C197"/>
    <mergeCell ref="A205:C205"/>
    <mergeCell ref="B243:C243"/>
    <mergeCell ref="B251:C251"/>
    <mergeCell ref="B252:C252"/>
    <mergeCell ref="A254:C254"/>
    <mergeCell ref="A255:C255"/>
    <mergeCell ref="A258:C258"/>
    <mergeCell ref="B224:C224"/>
    <mergeCell ref="B228:C228"/>
    <mergeCell ref="A231:C231"/>
    <mergeCell ref="A235:C235"/>
    <mergeCell ref="B236:C236"/>
    <mergeCell ref="D283:D287"/>
    <mergeCell ref="B290:C290"/>
    <mergeCell ref="D290:D293"/>
    <mergeCell ref="B260:C260"/>
    <mergeCell ref="B261:C261"/>
    <mergeCell ref="A264:C264"/>
    <mergeCell ref="A265:C265"/>
    <mergeCell ref="A268:C268"/>
    <mergeCell ref="B270:C270"/>
    <mergeCell ref="B314:C314"/>
    <mergeCell ref="B300:C300"/>
    <mergeCell ref="B308:C308"/>
    <mergeCell ref="B310:C310"/>
    <mergeCell ref="B311:C311"/>
    <mergeCell ref="B312:C312"/>
    <mergeCell ref="B313:C313"/>
    <mergeCell ref="B271:C271"/>
    <mergeCell ref="B272:C272"/>
    <mergeCell ref="A277:C277"/>
    <mergeCell ref="B282:C282"/>
  </mergeCells>
  <pageMargins left="0.70866141732283472" right="0.70866141732283472" top="0.74803149606299213" bottom="0.74803149606299213" header="0.31496062992125984" footer="0.31496062992125984"/>
  <pageSetup paperSize="9" scale="79" fitToHeight="0" orientation="landscape" r:id="rId1"/>
  <rowBreaks count="9" manualBreakCount="9">
    <brk id="22" max="3" man="1"/>
    <brk id="57" max="3" man="1"/>
    <brk id="87" max="3" man="1"/>
    <brk id="117" max="3" man="1"/>
    <brk id="142" max="3" man="1"/>
    <brk id="172" max="3" man="1"/>
    <brk id="228" max="3" man="1"/>
    <brk id="277" max="3" man="1"/>
    <brk id="3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6" ma:contentTypeDescription="Luo uusi asiakirja." ma:contentTypeScope="" ma:versionID="e90a9de445bf95d520880592809d9812">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7824543fffd64b6de6cb2fae48f6013e"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9F75AC-0592-4C89-92DD-0F8A2148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54C8D-2922-4196-9D6A-5FEE3F022D58}">
  <ds:schemaRefs>
    <ds:schemaRef ds:uri="http://schemas.microsoft.com/sharepoint/v3/contenttype/forms"/>
  </ds:schemaRefs>
</ds:datastoreItem>
</file>

<file path=customXml/itemProps3.xml><?xml version="1.0" encoding="utf-8"?>
<ds:datastoreItem xmlns:ds="http://schemas.openxmlformats.org/officeDocument/2006/customXml" ds:itemID="{ACC9269E-B9B2-43B2-B3FA-F425A9D348DD}">
  <ds:schemaRefs>
    <ds:schemaRef ds:uri="3c379c20-8198-49bd-b369-eb76ad34c45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79a96e0-eff6-4e28-8c12-ee904e024ea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101</vt:i4>
      </vt:variant>
      <vt:variant>
        <vt:lpstr>Nimetyt alueet</vt:lpstr>
      </vt:variant>
      <vt:variant>
        <vt:i4>124</vt:i4>
      </vt:variant>
    </vt:vector>
  </HeadingPairs>
  <TitlesOfParts>
    <vt:vector size="225" baseType="lpstr">
      <vt:lpstr>Cover</vt:lpstr>
      <vt:lpstr>Table of contents</vt:lpstr>
      <vt:lpstr>1 Overview of capital adequacy</vt:lpstr>
      <vt:lpstr>Table 1.1</vt:lpstr>
      <vt:lpstr>Table 1.2</vt:lpstr>
      <vt:lpstr>Table 1.3</vt:lpstr>
      <vt:lpstr>Table 1.4</vt:lpstr>
      <vt:lpstr>Table 1.5</vt:lpstr>
      <vt:lpstr>Table 1.6</vt:lpstr>
      <vt:lpstr>Table 1.7</vt:lpstr>
      <vt:lpstr>Table 1.8</vt:lpstr>
      <vt:lpstr>2 Risk mgmnt</vt:lpstr>
      <vt:lpstr>Table 2.1</vt:lpstr>
      <vt:lpstr>Table 2.2</vt:lpstr>
      <vt:lpstr>Table 2.3</vt:lpstr>
      <vt:lpstr>3 Credit risk</vt:lpstr>
      <vt:lpstr>Table 3.1</vt:lpstr>
      <vt:lpstr>Table 3.2</vt:lpstr>
      <vt:lpstr>Table 3.3</vt:lpstr>
      <vt:lpstr>Table 3.4</vt:lpstr>
      <vt:lpstr>Table 3.5</vt:lpstr>
      <vt:lpstr>Table 3.6</vt:lpstr>
      <vt:lpstr>Table 3.7</vt:lpstr>
      <vt:lpstr>Table 3.8</vt:lpstr>
      <vt:lpstr>Table 3.9</vt:lpstr>
      <vt:lpstr>Table 3.10</vt:lpstr>
      <vt:lpstr>Table 3.11</vt:lpstr>
      <vt:lpstr>Table 3.12</vt:lpstr>
      <vt:lpstr>Table 3.13</vt:lpstr>
      <vt:lpstr>Table 3.14</vt:lpstr>
      <vt:lpstr>Table 3.15</vt:lpstr>
      <vt:lpstr>4 CCR &amp; Market risk</vt:lpstr>
      <vt:lpstr>Table 4.1</vt:lpstr>
      <vt:lpstr>Table 4.2</vt:lpstr>
      <vt:lpstr>Table 4.3</vt:lpstr>
      <vt:lpstr>Table 4.4</vt:lpstr>
      <vt:lpstr>Table 4.5</vt:lpstr>
      <vt:lpstr>Table 4.6</vt:lpstr>
      <vt:lpstr>Table 4.7</vt:lpstr>
      <vt:lpstr>Table 4.8</vt:lpstr>
      <vt:lpstr>Table 4.9</vt:lpstr>
      <vt:lpstr>5 ESG disclosures</vt:lpstr>
      <vt:lpstr>Table 5.1</vt:lpstr>
      <vt:lpstr>Table 5.2</vt:lpstr>
      <vt:lpstr>Table 5.3</vt:lpstr>
      <vt:lpstr>Table 5.4</vt:lpstr>
      <vt:lpstr>Table 5.5</vt:lpstr>
      <vt:lpstr>Table 5.6</vt:lpstr>
      <vt:lpstr>Table 5.7</vt:lpstr>
      <vt:lpstr>Table 5.8</vt:lpstr>
      <vt:lpstr>Table 5.9</vt:lpstr>
      <vt:lpstr>Table 5.10</vt:lpstr>
      <vt:lpstr>Table 5.11</vt:lpstr>
      <vt:lpstr>Table 5.12</vt:lpstr>
      <vt:lpstr>Other disclosures</vt:lpstr>
      <vt:lpstr>6 Liquidity</vt:lpstr>
      <vt:lpstr>Table 6.1 &amp; 6.2</vt:lpstr>
      <vt:lpstr>Table 6.3</vt:lpstr>
      <vt:lpstr>Table 6.4</vt:lpstr>
      <vt:lpstr>7 Securitisation</vt:lpstr>
      <vt:lpstr>Table 7.1</vt:lpstr>
      <vt:lpstr>Table 7.2</vt:lpstr>
      <vt:lpstr>Table 7.3</vt:lpstr>
      <vt:lpstr>8 IRRBB</vt:lpstr>
      <vt:lpstr>Table 8.1</vt:lpstr>
      <vt:lpstr>Table 8.2</vt:lpstr>
      <vt:lpstr>9 Leverage</vt:lpstr>
      <vt:lpstr>Table 9.1</vt:lpstr>
      <vt:lpstr>Table 9.2&amp;9.3</vt:lpstr>
      <vt:lpstr>Table 9.4</vt:lpstr>
      <vt:lpstr>10 CCyB</vt:lpstr>
      <vt:lpstr>Table 10.1 &amp; 10.2</vt:lpstr>
      <vt:lpstr>11 Operational risk</vt:lpstr>
      <vt:lpstr>Table 11.1</vt:lpstr>
      <vt:lpstr>Table 11.2</vt:lpstr>
      <vt:lpstr>12 Own funds</vt:lpstr>
      <vt:lpstr>Table 12.1</vt:lpstr>
      <vt:lpstr>Table 12.2</vt:lpstr>
      <vt:lpstr>Table 12.3</vt:lpstr>
      <vt:lpstr>13 Scope</vt:lpstr>
      <vt:lpstr>Table 13.1</vt:lpstr>
      <vt:lpstr>Table 13.2</vt:lpstr>
      <vt:lpstr>Table 13.3</vt:lpstr>
      <vt:lpstr>Table 13.4</vt:lpstr>
      <vt:lpstr>Table 13.5</vt:lpstr>
      <vt:lpstr>Table 13.6</vt:lpstr>
      <vt:lpstr>14 AE</vt:lpstr>
      <vt:lpstr>Table 14.1</vt:lpstr>
      <vt:lpstr>Table 14.2 &amp; 14.3</vt:lpstr>
      <vt:lpstr>Table 14.4</vt:lpstr>
      <vt:lpstr>15 Remuneration</vt:lpstr>
      <vt:lpstr>Table 15.1</vt:lpstr>
      <vt:lpstr>Table 15.2</vt:lpstr>
      <vt:lpstr>Table 15.3</vt:lpstr>
      <vt:lpstr>Table 15.4</vt:lpstr>
      <vt:lpstr>Table 15.5</vt:lpstr>
      <vt:lpstr>Table 15.6</vt:lpstr>
      <vt:lpstr>16 Requirements</vt:lpstr>
      <vt:lpstr>Table 16.1</vt:lpstr>
      <vt:lpstr>Table 16.2</vt:lpstr>
      <vt:lpstr>17 Signatures</vt:lpstr>
      <vt:lpstr>'1 Overview of capital adequacy'!Tulostusalue</vt:lpstr>
      <vt:lpstr>'10 CCyB'!Tulostusalue</vt:lpstr>
      <vt:lpstr>'11 Operational risk'!Tulostusalue</vt:lpstr>
      <vt:lpstr>'12 Own funds'!Tulostusalue</vt:lpstr>
      <vt:lpstr>'13 Scope'!Tulostusalue</vt:lpstr>
      <vt:lpstr>'14 AE'!Tulostusalue</vt:lpstr>
      <vt:lpstr>'15 Remuneration'!Tulostusalue</vt:lpstr>
      <vt:lpstr>'16 Requirements'!Tulostusalue</vt:lpstr>
      <vt:lpstr>'17 Signatures'!Tulostusalue</vt:lpstr>
      <vt:lpstr>'2 Risk mgmnt'!Tulostusalue</vt:lpstr>
      <vt:lpstr>'3 Credit risk'!Tulostusalue</vt:lpstr>
      <vt:lpstr>'4 CCR &amp; Market risk'!Tulostusalue</vt:lpstr>
      <vt:lpstr>'5 ESG disclosures'!Tulostusalue</vt:lpstr>
      <vt:lpstr>'6 Liquidity'!Tulostusalue</vt:lpstr>
      <vt:lpstr>'7 Securitisation'!Tulostusalue</vt:lpstr>
      <vt:lpstr>'8 IRRBB'!Tulostusalue</vt:lpstr>
      <vt:lpstr>'9 Leverage'!Tulostusalue</vt:lpstr>
      <vt:lpstr>Cover!Tulostusalue</vt:lpstr>
      <vt:lpstr>'Other disclosures'!Tulostusalue</vt:lpstr>
      <vt:lpstr>'Table 1.1'!Tulostusalue</vt:lpstr>
      <vt:lpstr>'Table 1.2'!Tulostusalue</vt:lpstr>
      <vt:lpstr>'Table 1.3'!Tulostusalue</vt:lpstr>
      <vt:lpstr>'Table 1.4'!Tulostusalue</vt:lpstr>
      <vt:lpstr>'Table 1.5'!Tulostusalue</vt:lpstr>
      <vt:lpstr>'Table 1.6'!Tulostusalue</vt:lpstr>
      <vt:lpstr>'Table 1.7'!Tulostusalue</vt:lpstr>
      <vt:lpstr>'Table 1.8'!Tulostusalue</vt:lpstr>
      <vt:lpstr>'Table 10.1 &amp; 10.2'!Tulostusalue</vt:lpstr>
      <vt:lpstr>'Table 11.1'!Tulostusalue</vt:lpstr>
      <vt:lpstr>'Table 11.2'!Tulostusalue</vt:lpstr>
      <vt:lpstr>'Table 12.1'!Tulostusalue</vt:lpstr>
      <vt:lpstr>'Table 12.2'!Tulostusalue</vt:lpstr>
      <vt:lpstr>'Table 12.3'!Tulostusalue</vt:lpstr>
      <vt:lpstr>'Table 13.1'!Tulostusalue</vt:lpstr>
      <vt:lpstr>'Table 13.2'!Tulostusalue</vt:lpstr>
      <vt:lpstr>'Table 13.3'!Tulostusalue</vt:lpstr>
      <vt:lpstr>'Table 13.4'!Tulostusalue</vt:lpstr>
      <vt:lpstr>'Table 13.5'!Tulostusalue</vt:lpstr>
      <vt:lpstr>'Table 13.6'!Tulostusalue</vt:lpstr>
      <vt:lpstr>'Table 14.1'!Tulostusalue</vt:lpstr>
      <vt:lpstr>'Table 14.2 &amp; 14.3'!Tulostusalue</vt:lpstr>
      <vt:lpstr>'Table 14.4'!Tulostusalue</vt:lpstr>
      <vt:lpstr>'Table 15.1'!Tulostusalue</vt:lpstr>
      <vt:lpstr>'Table 15.2'!Tulostusalue</vt:lpstr>
      <vt:lpstr>'Table 15.4'!Tulostusalue</vt:lpstr>
      <vt:lpstr>'Table 15.5'!Tulostusalue</vt:lpstr>
      <vt:lpstr>'Table 15.6'!Tulostusalue</vt:lpstr>
      <vt:lpstr>'Table 16.1'!Tulostusalue</vt:lpstr>
      <vt:lpstr>'Table 16.2'!Tulostusalue</vt:lpstr>
      <vt:lpstr>'Table 2.1'!Tulostusalue</vt:lpstr>
      <vt:lpstr>'Table 2.2'!Tulostusalue</vt:lpstr>
      <vt:lpstr>'Table 2.3'!Tulostusalue</vt:lpstr>
      <vt:lpstr>'Table 3.1'!Tulostusalue</vt:lpstr>
      <vt:lpstr>'Table 3.10'!Tulostusalue</vt:lpstr>
      <vt:lpstr>'Table 3.11'!Tulostusalue</vt:lpstr>
      <vt:lpstr>'Table 3.12'!Tulostusalue</vt:lpstr>
      <vt:lpstr>'Table 3.13'!Tulostusalue</vt:lpstr>
      <vt:lpstr>'Table 3.14'!Tulostusalue</vt:lpstr>
      <vt:lpstr>'Table 3.15'!Tulostusalue</vt:lpstr>
      <vt:lpstr>'Table 3.2'!Tulostusalue</vt:lpstr>
      <vt:lpstr>'Table 3.3'!Tulostusalue</vt:lpstr>
      <vt:lpstr>'Table 3.4'!Tulostusalue</vt:lpstr>
      <vt:lpstr>'Table 3.5'!Tulostusalue</vt:lpstr>
      <vt:lpstr>'Table 3.6'!Tulostusalue</vt:lpstr>
      <vt:lpstr>'Table 3.7'!Tulostusalue</vt:lpstr>
      <vt:lpstr>'Table 3.8'!Tulostusalue</vt:lpstr>
      <vt:lpstr>'Table 3.9'!Tulostusalue</vt:lpstr>
      <vt:lpstr>'Table 4.1'!Tulostusalue</vt:lpstr>
      <vt:lpstr>'Table 4.2'!Tulostusalue</vt:lpstr>
      <vt:lpstr>'Table 4.3'!Tulostusalue</vt:lpstr>
      <vt:lpstr>'Table 4.4'!Tulostusalue</vt:lpstr>
      <vt:lpstr>'Table 4.5'!Tulostusalue</vt:lpstr>
      <vt:lpstr>'Table 4.6'!Tulostusalue</vt:lpstr>
      <vt:lpstr>'Table 4.7'!Tulostusalue</vt:lpstr>
      <vt:lpstr>'Table 4.8'!Tulostusalue</vt:lpstr>
      <vt:lpstr>'Table 4.9'!Tulostusalue</vt:lpstr>
      <vt:lpstr>'Table 5.1'!Tulostusalue</vt:lpstr>
      <vt:lpstr>'Table 5.10'!Tulostusalue</vt:lpstr>
      <vt:lpstr>'Table 5.11'!Tulostusalue</vt:lpstr>
      <vt:lpstr>'Table 5.12'!Tulostusalue</vt:lpstr>
      <vt:lpstr>'Table 5.2'!Tulostusalue</vt:lpstr>
      <vt:lpstr>'Table 5.3'!Tulostusalue</vt:lpstr>
      <vt:lpstr>'Table 5.4'!Tulostusalue</vt:lpstr>
      <vt:lpstr>'Table 5.5'!Tulostusalue</vt:lpstr>
      <vt:lpstr>'Table 5.6'!Tulostusalue</vt:lpstr>
      <vt:lpstr>'Table 5.7'!Tulostusalue</vt:lpstr>
      <vt:lpstr>'Table 5.8'!Tulostusalue</vt:lpstr>
      <vt:lpstr>'Table 5.9'!Tulostusalue</vt:lpstr>
      <vt:lpstr>'Table 6.1 &amp; 6.2'!Tulostusalue</vt:lpstr>
      <vt:lpstr>'Table 6.3'!Tulostusalue</vt:lpstr>
      <vt:lpstr>'Table 6.4'!Tulostusalue</vt:lpstr>
      <vt:lpstr>'Table 7.1'!Tulostusalue</vt:lpstr>
      <vt:lpstr>'Table 7.2'!Tulostusalue</vt:lpstr>
      <vt:lpstr>'Table 7.3'!Tulostusalue</vt:lpstr>
      <vt:lpstr>'Table 8.1'!Tulostusalue</vt:lpstr>
      <vt:lpstr>'Table 8.2'!Tulostusalue</vt:lpstr>
      <vt:lpstr>'Table 9.1'!Tulostusalue</vt:lpstr>
      <vt:lpstr>'Table 9.2&amp;9.3'!Tulostusalue</vt:lpstr>
      <vt:lpstr>'Table 9.4'!Tulostusalue</vt:lpstr>
      <vt:lpstr>'Table of contents'!Tulostusalue</vt:lpstr>
      <vt:lpstr>'5 ESG disclosures'!tulostusalue1</vt:lpstr>
      <vt:lpstr>'Table 1.5'!Tulostusalue1</vt:lpstr>
      <vt:lpstr>'Table 5.10'!tulostusalue10</vt:lpstr>
      <vt:lpstr>'Table 5.11'!tulostusalue11</vt:lpstr>
      <vt:lpstr>'Table 5.4'!tulostusalue12</vt:lpstr>
      <vt:lpstr>'Table 5.9'!tulostusalue13</vt:lpstr>
      <vt:lpstr>'7 Securitisation'!tulostusalue2</vt:lpstr>
      <vt:lpstr>'Table 15.1'!Tulostusalue2</vt:lpstr>
      <vt:lpstr>'Other disclosures'!tulostusalue3</vt:lpstr>
      <vt:lpstr>'Table 15.5'!Tulostusalue3</vt:lpstr>
      <vt:lpstr>'Table 15.6'!Tulostusalue4</vt:lpstr>
      <vt:lpstr>'Table 15.6'!tulostusalue5</vt:lpstr>
      <vt:lpstr>'Table 8.2'!Tulostusalue5</vt:lpstr>
      <vt:lpstr>'Table 2.1'!tulostusalue6</vt:lpstr>
      <vt:lpstr>'Table 2.2'!tulostusalue7</vt:lpstr>
      <vt:lpstr>'Table 3.13'!tulostusalue8</vt:lpstr>
      <vt:lpstr>'Table 3.5'!tulostusalue9</vt:lpstr>
      <vt:lpstr>'Table 12.1'!Tulostusotsikot</vt:lpstr>
      <vt:lpstr>'Table 12.3'!Tulostusotsikot</vt:lpstr>
      <vt:lpstr>'Table 13.4'!Tulostusotsikot</vt:lpstr>
      <vt:lpstr>'Table 15.3'!Tulostusotsikot</vt:lpstr>
      <vt:lpstr>'Table 16.1'!Tulostusotsikot</vt:lpstr>
      <vt:lpstr>'Table 5.6'!Tulostusotsikot</vt:lpstr>
      <vt:lpstr>'Table 5.7'!Tulostusotsikot</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2024-03-04T14:46:46Z</cp:lastPrinted>
  <dcterms:created xsi:type="dcterms:W3CDTF">2016-08-09T07:10:10Z</dcterms:created>
  <dcterms:modified xsi:type="dcterms:W3CDTF">2024-03-25T06:56:49Z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