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ämäTyökirja"/>
  <mc:AlternateContent xmlns:mc="http://schemas.openxmlformats.org/markup-compatibility/2006">
    <mc:Choice Requires="x15">
      <x15ac:absPath xmlns:x15ac="http://schemas.microsoft.com/office/spreadsheetml/2010/11/ac" url="https://oppalveluto365-my.sharepoint.com/personal/nina_nurminen_op_fi/Documents/Työpöytä/Julkaisu 30.6.2024/"/>
    </mc:Choice>
  </mc:AlternateContent>
  <xr:revisionPtr revIDLastSave="0" documentId="8_{E3C89B9B-5958-45E5-8250-5BD415CB59B9}" xr6:coauthVersionLast="47" xr6:coauthVersionMax="47" xr10:uidLastSave="{00000000-0000-0000-0000-000000000000}"/>
  <bookViews>
    <workbookView xWindow="-110" yWindow="-110" windowWidth="19420" windowHeight="10300" tabRatio="791" xr2:uid="{00000000-000D-0000-FFFF-FFFF00000000}"/>
  </bookViews>
  <sheets>
    <sheet name="Cover" sheetId="126" r:id="rId1"/>
    <sheet name="Table of contents" sheetId="147" r:id="rId2"/>
    <sheet name="1 Overview of capital adequacy" sheetId="80" r:id="rId3"/>
    <sheet name="Table 1.1" sheetId="2" r:id="rId4"/>
    <sheet name="Table 1.2" sheetId="164" r:id="rId5"/>
    <sheet name="Table 1.3" sheetId="5" r:id="rId6"/>
    <sheet name="Table 1.4" sheetId="7" r:id="rId7"/>
    <sheet name="Table 1.5" sheetId="6" r:id="rId8"/>
    <sheet name="Table 1.6" sheetId="4" r:id="rId9"/>
    <sheet name="2 Credit risk" sheetId="79" r:id="rId10"/>
    <sheet name="Table 2.1" sheetId="130" r:id="rId11"/>
    <sheet name="Table 2.2" sheetId="131" r:id="rId12"/>
    <sheet name="Table 2.3" sheetId="36" r:id="rId13"/>
    <sheet name="Table 2.4" sheetId="25" r:id="rId14"/>
    <sheet name="Table 2.5" sheetId="132" r:id="rId15"/>
    <sheet name="Table 2.6" sheetId="26" r:id="rId16"/>
    <sheet name="Table 2.7" sheetId="28" r:id="rId17"/>
    <sheet name="Table 2.8" sheetId="31" r:id="rId18"/>
    <sheet name="Table 2.9" sheetId="32" r:id="rId19"/>
    <sheet name="Table 2.10" sheetId="133" r:id="rId20"/>
    <sheet name="3 CCR &amp; Market risk" sheetId="70" r:id="rId21"/>
    <sheet name="Table 3.1" sheetId="46" r:id="rId22"/>
    <sheet name="Table 3.2" sheetId="47" r:id="rId23"/>
    <sheet name="Table 3.3" sheetId="48" r:id="rId24"/>
    <sheet name="Table 3.4" sheetId="50" r:id="rId25"/>
    <sheet name="Table 3.5" sheetId="51" r:id="rId26"/>
    <sheet name="Table 3.6" sheetId="134" r:id="rId27"/>
    <sheet name="Table 3.7" sheetId="59" r:id="rId28"/>
    <sheet name="4 ESG disclosures" sheetId="100" r:id="rId29"/>
    <sheet name="Table 4.1" sheetId="154" r:id="rId30"/>
    <sheet name="Table 4.2" sheetId="155" r:id="rId31"/>
    <sheet name="Table 4.3" sheetId="176" r:id="rId32"/>
    <sheet name="Table 4.4" sheetId="156" r:id="rId33"/>
    <sheet name="Table 4.5" sheetId="157" r:id="rId34"/>
    <sheet name="Table 4.6" sheetId="158" r:id="rId35"/>
    <sheet name="Table 4.7" sheetId="159" r:id="rId36"/>
    <sheet name="Table 4.8" sheetId="160" r:id="rId37"/>
    <sheet name="Table 4.9" sheetId="161" r:id="rId38"/>
    <sheet name="Table 4.10" sheetId="121" r:id="rId39"/>
    <sheet name="Table 4.11" sheetId="122" r:id="rId40"/>
    <sheet name="Table 4.12" sheetId="123" r:id="rId41"/>
    <sheet name="5 Liquidity" sheetId="165" r:id="rId42"/>
    <sheet name="Table 5.1 &amp; 5.2" sheetId="22" r:id="rId43"/>
    <sheet name="Table 5.3" sheetId="99" r:id="rId44"/>
    <sheet name="6 Securitisation" sheetId="166" r:id="rId45"/>
    <sheet name="Table 6.1" sheetId="75" r:id="rId46"/>
    <sheet name="Table 6.2" sheetId="54" r:id="rId47"/>
    <sheet name="7 IRRBB" sheetId="167" r:id="rId48"/>
    <sheet name="Table 7.1" sheetId="73" r:id="rId49"/>
    <sheet name="Table 7.2" sheetId="104" r:id="rId50"/>
    <sheet name="8 Leverage" sheetId="168" r:id="rId51"/>
    <sheet name="Table 8.1" sheetId="76" r:id="rId52"/>
    <sheet name="Table 8.2&amp;8.3" sheetId="77" r:id="rId53"/>
    <sheet name="Table 8.4" sheetId="19" r:id="rId54"/>
    <sheet name="9 CCyB" sheetId="169" r:id="rId55"/>
    <sheet name="Table 9.1 &amp; 9.2" sheetId="140" r:id="rId56"/>
    <sheet name="10 Own funds" sheetId="171" r:id="rId57"/>
    <sheet name="Table 10.1" sheetId="15" r:id="rId58"/>
    <sheet name="Table 10.2" sheetId="16" r:id="rId59"/>
    <sheet name="11 MREL" sheetId="178" r:id="rId60"/>
    <sheet name="Table 11.1" sheetId="179" r:id="rId61"/>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2">'1 Overview of capital adequacy'!$A$1:$B$9</definedName>
    <definedName name="_xlnm.Print_Area" localSheetId="56">'10 Own funds'!$A$1:$B$5</definedName>
    <definedName name="_xlnm.Print_Area" localSheetId="59">'11 MREL'!$A$1:$B$4</definedName>
    <definedName name="_xlnm.Print_Area" localSheetId="9">'2 Credit risk'!$A$1:$B$13</definedName>
    <definedName name="_xlnm.Print_Area" localSheetId="20">'3 CCR &amp; Market risk'!$A$1:$B$10</definedName>
    <definedName name="_xlnm.Print_Area" localSheetId="28">'4 ESG disclosures'!$A$1:$B$14</definedName>
    <definedName name="_xlnm.Print_Area" localSheetId="41">'5 Liquidity'!$A$1:$B$6</definedName>
    <definedName name="_xlnm.Print_Area" localSheetId="44">'6 Securitisation'!$A$1:$B$5</definedName>
    <definedName name="_xlnm.Print_Area" localSheetId="47">'7 IRRBB'!$A$1:$B$5</definedName>
    <definedName name="_xlnm.Print_Area" localSheetId="50">'8 Leverage'!$A$1:$B$7</definedName>
    <definedName name="_xlnm.Print_Area" localSheetId="54">'9 CCyB'!$A$1:$B$5</definedName>
    <definedName name="_xlnm.Print_Area" localSheetId="0">Cover!$A$1:$I$39</definedName>
    <definedName name="_xlnm.Print_Area" localSheetId="3">'Table 1.1'!$A$1:$C$36</definedName>
    <definedName name="_xlnm.Print_Area" localSheetId="4">'Table 1.2'!$A$1:$C$43</definedName>
    <definedName name="_xlnm.Print_Area" localSheetId="5">'Table 1.3'!$A$1:$D$39</definedName>
    <definedName name="_xlnm.Print_Area" localSheetId="6">'Table 1.4'!$A$1:$G$54</definedName>
    <definedName name="_xlnm.Print_Area" localSheetId="7">'Table 1.5'!$A$1:$D$25</definedName>
    <definedName name="_xlnm.Print_Area" localSheetId="8">'Table 1.6'!$A$1:$E$38</definedName>
    <definedName name="_xlnm.Print_Area" localSheetId="57">'Table 10.1'!$A$1:$E$108</definedName>
    <definedName name="_xlnm.Print_Area" localSheetId="58">'Table 10.2'!$A$1:$E$55</definedName>
    <definedName name="_xlnm.Print_Area" localSheetId="60">'Table 11.1'!$A$1:$C$25</definedName>
    <definedName name="_xlnm.Print_Area" localSheetId="10">'Table 2.1'!$A$1:$S$53</definedName>
    <definedName name="_xlnm.Print_Area" localSheetId="19">'Table 2.10'!$A$1:$E$30</definedName>
    <definedName name="_xlnm.Print_Area" localSheetId="11">'Table 2.2'!$A$1:$H$50</definedName>
    <definedName name="_xlnm.Print_Area" localSheetId="12">'Table 2.3'!$A$1:$G$25</definedName>
    <definedName name="_xlnm.Print_Area" localSheetId="13">'Table 2.4'!$A$1:$H$19</definedName>
    <definedName name="_xlnm.Print_Area" localSheetId="14">'Table 2.5'!$A$1:$Q$60</definedName>
    <definedName name="_xlnm.Print_Area" localSheetId="15">'Table 2.6'!$A$1:$C$23</definedName>
    <definedName name="_xlnm.Print_Area" localSheetId="16">'Table 2.7'!$A$1:$J$37</definedName>
    <definedName name="_xlnm.Print_Area" localSheetId="17">'Table 2.8'!$A$1:$I$56</definedName>
    <definedName name="_xlnm.Print_Area" localSheetId="18">'Table 2.9'!$A$1:$G$57</definedName>
    <definedName name="_xlnm.Print_Area" localSheetId="21">'Table 3.1'!$A$1:$J$39</definedName>
    <definedName name="_xlnm.Print_Area" localSheetId="22">'Table 3.2'!$A$1:$D$25</definedName>
    <definedName name="_xlnm.Print_Area" localSheetId="23">'Table 3.3'!$A$1:$N$38</definedName>
    <definedName name="_xlnm.Print_Area" localSheetId="24">'Table 3.4'!$A$1:$J$33</definedName>
    <definedName name="_xlnm.Print_Area" localSheetId="25">'Table 3.5'!$A$1:$F$16</definedName>
    <definedName name="_xlnm.Print_Area" localSheetId="26">'Table 3.6'!$A$1:$D$39</definedName>
    <definedName name="_xlnm.Print_Area" localSheetId="27">'Table 3.7'!$A$1:$D$19</definedName>
    <definedName name="_xlnm.Print_Area" localSheetId="29">'Table 4.1'!$A$1:$R$129</definedName>
    <definedName name="_xlnm.Print_Area" localSheetId="38">'Table 4.10'!$A$1:$C$38</definedName>
    <definedName name="_xlnm.Print_Area" localSheetId="39">'Table 4.11'!$A$1:$C$33</definedName>
    <definedName name="_xlnm.Print_Area" localSheetId="40">'Table 4.12'!$A$1:$C$23</definedName>
    <definedName name="_xlnm.Print_Area" localSheetId="30">'Table 4.2'!$A$1:$R$34</definedName>
    <definedName name="_xlnm.Print_Area" localSheetId="31">'Table 4.3'!$A$1:$H$29</definedName>
    <definedName name="_xlnm.Print_Area" localSheetId="32">'Table 4.4'!$A$1:$G$11</definedName>
    <definedName name="_xlnm.Print_Area" localSheetId="33">'Table 4.5'!$A$1:$P$46</definedName>
    <definedName name="_xlnm.Print_Area" localSheetId="34">'Table 4.6'!$A$1:$E$16</definedName>
    <definedName name="_xlnm.Print_Area" localSheetId="35">'Table 4.7'!$A$1:$R$126</definedName>
    <definedName name="_xlnm.Print_Area" localSheetId="36">'Table 4.8'!$A$1:$AH$52</definedName>
    <definedName name="_xlnm.Print_Area" localSheetId="37">'Table 4.9'!$A$1:$G$16</definedName>
    <definedName name="_xlnm.Print_Area" localSheetId="42">'Table 5.1 &amp; 5.2'!$A$1:$J$58</definedName>
    <definedName name="_xlnm.Print_Area" localSheetId="43">'Table 5.3'!$A$1:$G$44</definedName>
    <definedName name="_xlnm.Print_Area" localSheetId="45">'Table 6.1'!$A$1:$Q$23</definedName>
    <definedName name="_xlnm.Print_Area" localSheetId="46">'Table 6.2'!$A$1:$S$21</definedName>
    <definedName name="_xlnm.Print_Area" localSheetId="48">'Table 7.1'!$A$1:$F$14</definedName>
    <definedName name="_xlnm.Print_Area" localSheetId="49">'Table 7.2'!$A$1:$D$15</definedName>
    <definedName name="_xlnm.Print_Area" localSheetId="51">'Table 8.1'!$A$1:$D$21</definedName>
    <definedName name="_xlnm.Print_Area" localSheetId="52">'Table 8.2&amp;8.3'!$A$1:$D$82</definedName>
    <definedName name="_xlnm.Print_Area" localSheetId="53">'Table 8.4'!$A$1:$D$18</definedName>
    <definedName name="_xlnm.Print_Area" localSheetId="55">'Table 9.1 &amp; 9.2'!$A$1:$O$74</definedName>
    <definedName name="_xlnm.Print_Area" localSheetId="1">'Table of contents'!$A$1:$B$91</definedName>
    <definedName name="tulostusalue1" localSheetId="28">'4 ESG disclosures'!$A$1:$B$15</definedName>
    <definedName name="Tulostusalue1" localSheetId="7">'Table 1.5'!$A$1:$D$25</definedName>
    <definedName name="tulostusalue10" localSheetId="39">'Table 4.11'!$A$1:$C$18</definedName>
    <definedName name="tulostusalue11" localSheetId="40">'Table 4.12'!$A$1:$C$8</definedName>
    <definedName name="tulostusalue12" localSheetId="33">'Table 4.5'!$A$1:$P$46</definedName>
    <definedName name="tulostusalue13" localSheetId="38">'Table 4.10'!$A$1:$C$16</definedName>
    <definedName name="tulostusalue2" localSheetId="44">'6 Securitisation'!$A$1:$B$5</definedName>
    <definedName name="Tulostusalue5" localSheetId="49">'Table 7.2'!$A$1:$D$15</definedName>
    <definedName name="_xlnm.Print_Titles" localSheetId="57">'Table 10.1'!$5:$5</definedName>
    <definedName name="_xlnm.Print_Titles" localSheetId="35">'Table 4.7'!$4:$9</definedName>
    <definedName name="_xlnm.Print_Titles" localSheetId="36">'Table 4.8'!$A:$B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58" l="1"/>
  <c r="D6" i="158"/>
  <c r="F24" i="130" l="1"/>
  <c r="G24" i="130"/>
  <c r="H24" i="130"/>
  <c r="I24" i="130"/>
  <c r="K24" i="130"/>
  <c r="L24" i="130"/>
  <c r="M24" i="130"/>
  <c r="N24" i="130"/>
  <c r="P24" i="130"/>
  <c r="Q24" i="130"/>
  <c r="R24" i="130"/>
  <c r="C24" i="130"/>
  <c r="E67" i="140" l="1"/>
  <c r="E30" i="140"/>
  <c r="G30" i="140"/>
  <c r="H30" i="140"/>
  <c r="I30" i="140"/>
  <c r="J30" i="140"/>
  <c r="K30" i="140"/>
  <c r="L30" i="140"/>
  <c r="M30" i="140"/>
  <c r="C30" i="140"/>
  <c r="N27" i="48" l="1"/>
  <c r="N29" i="48"/>
  <c r="N31" i="48"/>
  <c r="N32" i="48"/>
  <c r="N33" i="48"/>
  <c r="N35" i="48"/>
  <c r="N36" i="48"/>
  <c r="N26" i="48"/>
  <c r="L18" i="48"/>
  <c r="K18" i="48"/>
  <c r="H18" i="48"/>
  <c r="G18" i="48"/>
  <c r="C18" i="48"/>
  <c r="N9" i="48"/>
  <c r="N11" i="48"/>
  <c r="N13" i="48"/>
  <c r="N14" i="48"/>
  <c r="N17" i="48"/>
  <c r="N8" i="48"/>
  <c r="N18" i="48" l="1"/>
  <c r="D48" i="16"/>
  <c r="D46" i="16"/>
  <c r="D52" i="16" s="1"/>
  <c r="D38" i="16"/>
  <c r="D23" i="16"/>
  <c r="C52" i="16"/>
  <c r="C38" i="16"/>
  <c r="C23" i="16"/>
  <c r="C38" i="77" l="1"/>
  <c r="C33" i="77"/>
  <c r="C13" i="77"/>
  <c r="C53" i="77" s="1"/>
  <c r="C25" i="77"/>
  <c r="C73" i="15" l="1"/>
  <c r="C82" i="15" s="1"/>
  <c r="C81" i="15"/>
  <c r="C17" i="15"/>
  <c r="C18" i="6" l="1"/>
  <c r="N58" i="140" l="1"/>
  <c r="M58" i="140"/>
  <c r="L58" i="140"/>
  <c r="K58" i="140"/>
  <c r="J58" i="140"/>
  <c r="I58" i="140"/>
  <c r="H58" i="140"/>
  <c r="G58" i="140"/>
  <c r="E58" i="140"/>
  <c r="C58" i="140"/>
  <c r="C6" i="26"/>
  <c r="D28" i="7"/>
  <c r="D29" i="7" s="1"/>
  <c r="E28" i="7"/>
  <c r="E29" i="7" s="1"/>
  <c r="F28" i="7"/>
  <c r="F29" i="7" s="1"/>
  <c r="G28" i="7"/>
  <c r="G29" i="7" s="1"/>
  <c r="C28" i="7"/>
  <c r="C29" i="7" s="1"/>
  <c r="E15" i="7"/>
  <c r="E14" i="7"/>
  <c r="E13" i="7"/>
  <c r="E11" i="7"/>
  <c r="C11" i="7"/>
  <c r="C9" i="5"/>
  <c r="B26" i="164"/>
  <c r="C14" i="7" l="1"/>
  <c r="C15" i="7"/>
  <c r="C13" i="7"/>
  <c r="E68" i="140" l="1"/>
  <c r="D16" i="5" l="1"/>
  <c r="C16" i="5"/>
  <c r="B30" i="2"/>
  <c r="B15" i="2"/>
  <c r="B21" i="2" s="1"/>
  <c r="C64" i="15"/>
  <c r="C83" i="15" s="1"/>
  <c r="H22" i="46"/>
  <c r="I22" i="46"/>
  <c r="J22" i="46"/>
  <c r="G22" i="46"/>
  <c r="B25" i="2" l="1"/>
  <c r="C7" i="7"/>
  <c r="C8" i="7" l="1"/>
  <c r="B31" i="2"/>
  <c r="C9" i="7" l="1"/>
  <c r="C17" i="5"/>
  <c r="C19" i="5" s="1"/>
</calcChain>
</file>

<file path=xl/sharedStrings.xml><?xml version="1.0" encoding="utf-8"?>
<sst xmlns="http://schemas.openxmlformats.org/spreadsheetml/2006/main" count="5627" uniqueCount="1547">
  <si>
    <t>Table of Contents</t>
  </si>
  <si>
    <t>Table 1.1</t>
  </si>
  <si>
    <t>Own funds</t>
  </si>
  <si>
    <t>Table 1.2</t>
  </si>
  <si>
    <t>Table 1.3</t>
  </si>
  <si>
    <t>Capital Ratios</t>
  </si>
  <si>
    <t>Table 1.4</t>
  </si>
  <si>
    <t>Key Metrics template (EU KM1)</t>
  </si>
  <si>
    <t>Table 1.5</t>
  </si>
  <si>
    <t>Financial conglomerates information on own funds and capital adequacy ratio (EU INS2)</t>
  </si>
  <si>
    <t>Credit risk</t>
  </si>
  <si>
    <t>Table 2.1</t>
  </si>
  <si>
    <t>Table 2.2</t>
  </si>
  <si>
    <t>Table 2.3</t>
  </si>
  <si>
    <t>Standardised approach (EU CR5)</t>
  </si>
  <si>
    <t>Standardised approach – Credit risk exposure and CRM effects (EU CR4)</t>
  </si>
  <si>
    <t>CRM techniques overview:  Disclosure of the use of credit risk mitigation techniques (EU CR3)</t>
  </si>
  <si>
    <t>Maturity of exposures (EU CR1-A)</t>
  </si>
  <si>
    <t>Performing and non-performing exposures and related provisions (EU CR1)</t>
  </si>
  <si>
    <t>Changes in the stock of non-performing loans and advances (EU CR2)</t>
  </si>
  <si>
    <t>Credit quality of forborne exposures (EU CQ1)</t>
  </si>
  <si>
    <t>Quality of non-performing exposures by geography (EU CQ4)</t>
  </si>
  <si>
    <t>Credit quality of loans and advances to non-financial corporations by industry (EU CQ5)</t>
  </si>
  <si>
    <t>Collateral obtained by taking possession and execution processes (EU CQ7)</t>
  </si>
  <si>
    <t>CCR and Market risk</t>
  </si>
  <si>
    <t>Table 3.1</t>
  </si>
  <si>
    <t>Analysis of CCR exposure by approach (EU CCR1)</t>
  </si>
  <si>
    <t>Table 3.2</t>
  </si>
  <si>
    <t>Transactions subject to own funds requirements for CVA risk (EU CCR2)</t>
  </si>
  <si>
    <t>Table 3.3</t>
  </si>
  <si>
    <t>Standardised approach – CCR exposures by regulatory exposure class and risk weights (EU CCR3)</t>
  </si>
  <si>
    <t>Table 3.4</t>
  </si>
  <si>
    <t>Table 3.5</t>
  </si>
  <si>
    <t>Composition of collateral for CCR exposures (EU CRR5)</t>
  </si>
  <si>
    <t>Table 3.6</t>
  </si>
  <si>
    <t>Credit derivatives exposures (EU CCR6)</t>
  </si>
  <si>
    <t>Table 3.7</t>
  </si>
  <si>
    <t>Exposures to CCPs (EU CCR8)</t>
  </si>
  <si>
    <t>Market risk under the standardised approach (EU MR1)</t>
  </si>
  <si>
    <t>ESG disclosures</t>
  </si>
  <si>
    <t>Table 4.1</t>
  </si>
  <si>
    <t>Banking book- Climate Change transition risk: Credit quality of exposures by sector, emissions and residual maturity (Template 1)</t>
  </si>
  <si>
    <t>Table 4.2</t>
  </si>
  <si>
    <t>Banking book - Climate change transition risk: Loans collateralised by immovable property - Energy efficiency of the collateral (Template 2)</t>
  </si>
  <si>
    <t>Table 4.3</t>
  </si>
  <si>
    <t>Banking book - Climate change transition risk: Exposures to top 20 carbon-intensive firms (Template 4)</t>
  </si>
  <si>
    <t>Table 4.4</t>
  </si>
  <si>
    <t>Banking book - Climate change physical risk: Exposures subject to physical risk (Template 5)</t>
  </si>
  <si>
    <t>Table 4.5</t>
  </si>
  <si>
    <t>Other climate change mitigating actions that are not covered in the EU Taxonomy (Template 10)</t>
  </si>
  <si>
    <t>Other disclosures</t>
  </si>
  <si>
    <t>Table 5.1</t>
  </si>
  <si>
    <t>Quantitative information of LCR (EU LIQ1)</t>
  </si>
  <si>
    <t>Table 5.2</t>
  </si>
  <si>
    <t>Qualitative information on LCR (EU LIQB)</t>
  </si>
  <si>
    <t>Table 5.3</t>
  </si>
  <si>
    <t>Net Stable Funding Ratio (EU LIQ2)</t>
  </si>
  <si>
    <t>Securitisation exposures in the non-trading book (EU SEC1)</t>
  </si>
  <si>
    <t>Securitisation exposures in the non-trading book and associated regulatory capital requirements - institution acting as investor (EU SEC4)</t>
  </si>
  <si>
    <t>Interest rate risks of non-trading book activities (EU IRRBB1)</t>
  </si>
  <si>
    <t>Composition of regulatory own funds (EU CC1)</t>
  </si>
  <si>
    <t>Reconciliation of regulatory own funds to balance sheet in the audited financial statements (EU CC2)</t>
  </si>
  <si>
    <t>LRSum: Summary reconciliation of accounting assets and leverage ratio exposures (EU LR1)</t>
  </si>
  <si>
    <t>LRCom: Leverage ratio common disclosure (EU LR2)</t>
  </si>
  <si>
    <t>LRSpl: Split-up of on balance sheet exposures (excluding derivatives, SFTs and exempted exposures) (EU LR3)</t>
  </si>
  <si>
    <t>Geographical distribution of credit exposures relevant for the calculation of the countercyclical buffer (EU CCyB1)</t>
  </si>
  <si>
    <t>Amount of institution-specific countercyclical capital buffer ( EU CCyB2)</t>
  </si>
  <si>
    <t>Table 6.1</t>
  </si>
  <si>
    <t>Table 6.2</t>
  </si>
  <si>
    <t>1.1 Own Funds</t>
  </si>
  <si>
    <t>EUR million</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</si>
  <si>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</si>
  <si>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</si>
  <si>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</si>
  <si>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</si>
  <si>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</si>
  <si>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</si>
  <si>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</si>
  <si>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Shortfall of ECL minus expected losses</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</si>
  <si>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</si>
  <si>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</si>
  <si>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</si>
  <si>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</si>
  <si>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</si>
  <si>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</si>
  <si>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</si>
  <si>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</si>
  <si>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</si>
  <si>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</si>
  <si>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</si>
  <si>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</si>
  <si>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</si>
  <si>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</si>
  <si>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</si>
  <si>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</si>
  <si>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</si>
  <si>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</si>
  <si>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</si>
  <si>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</si>
  <si>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</si>
  <si>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</si>
  <si>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</si>
  <si>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</si>
  <si>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</si>
  <si>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</si>
  <si>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</si>
  <si>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</si>
  <si>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</si>
  <si>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</si>
  <si>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</si>
  <si>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</si>
  <si>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</si>
  <si>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</si>
  <si>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</si>
  <si>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</si>
  <si>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</si>
  <si>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</si>
  <si>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</si>
  <si>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</si>
  <si>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</si>
  <si>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</si>
  <si>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</si>
  <si>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</si>
  <si>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</si>
  <si>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</si>
  <si>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</si>
  <si>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</si>
  <si>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24b</t>
  </si>
  <si>
    <t>Total</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</si>
  <si>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</si>
  <si>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</si>
  <si>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</si>
  <si>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</si>
  <si>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</si>
  <si>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</si>
  <si>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</si>
  <si>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</si>
  <si>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</si>
  <si>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</si>
  <si>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</si>
  <si>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</si>
  <si>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</si>
  <si>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</si>
  <si>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</si>
  <si>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</si>
  <si>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</si>
  <si>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</si>
  <si>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</si>
  <si>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</si>
  <si>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</si>
  <si>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</si>
  <si>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</si>
  <si>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</si>
  <si>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</si>
  <si>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</si>
  <si>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</si>
  <si>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</si>
  <si>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</si>
  <si>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</si>
  <si>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</si>
  <si>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</si>
  <si>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</si>
  <si>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</si>
  <si>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</si>
  <si>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</si>
  <si>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</si>
  <si>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</si>
  <si>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</si>
  <si>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</si>
  <si>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</si>
  <si>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</si>
  <si>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</si>
  <si>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</si>
  <si>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</si>
  <si>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</si>
  <si>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</si>
  <si>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</si>
  <si>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</si>
  <si>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</si>
  <si>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</si>
  <si>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</si>
  <si>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</si>
  <si>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</si>
  <si>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</si>
  <si>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</si>
  <si>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</si>
  <si>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</si>
  <si>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</si>
  <si>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</si>
  <si>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</si>
  <si>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</si>
  <si>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</si>
  <si>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</si>
  <si>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</si>
  <si>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</si>
  <si>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</si>
  <si>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</si>
  <si>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</si>
  <si>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</si>
  <si>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</si>
  <si>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</si>
  <si>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</si>
  <si>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</si>
  <si>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</si>
  <si>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</si>
  <si>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</si>
  <si>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</si>
  <si>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</si>
  <si>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</si>
  <si>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</si>
  <si>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</si>
  <si>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</si>
  <si>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</si>
  <si>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</si>
  <si>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</si>
  <si>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</si>
  <si>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</si>
  <si>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</si>
  <si>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</si>
  <si>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</si>
  <si>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</si>
  <si>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i</t>
  </si>
  <si>
    <t>j</t>
  </si>
  <si>
    <t>k</t>
  </si>
  <si>
    <t>l</t>
  </si>
  <si>
    <t>m</t>
  </si>
  <si>
    <t>Risk weight</t>
  </si>
  <si>
    <t>Exposure value</t>
  </si>
  <si>
    <t xml:space="preserve"> Exposure classes</t>
  </si>
  <si>
    <t>Of which unrated</t>
  </si>
  <si>
    <t>Others</t>
  </si>
  <si>
    <t>n</t>
  </si>
  <si>
    <t>o</t>
  </si>
  <si>
    <t>p</t>
  </si>
  <si>
    <t>q</t>
  </si>
  <si>
    <t>Central governments or central banks</t>
  </si>
  <si>
    <t>Regional government or local authorities</t>
  </si>
  <si>
    <t>Public sector entities</t>
  </si>
  <si>
    <t>Multilateral development banks</t>
  </si>
  <si>
    <t>International organisations</t>
  </si>
  <si>
    <t>Institutions</t>
  </si>
  <si>
    <t>Corporates</t>
  </si>
  <si>
    <t>Retail exposures</t>
  </si>
  <si>
    <t>Exposures secured by mortgages on immovable property</t>
  </si>
  <si>
    <t>Exposures in default</t>
  </si>
  <si>
    <t>Exposures associated with particularly high risk</t>
  </si>
  <si>
    <t>Covered bonds</t>
  </si>
  <si>
    <t>Exposures to institutions and corporates with a short-term credit assessment</t>
  </si>
  <si>
    <t>Units or shares in collective investment undertakings</t>
  </si>
  <si>
    <t>Equity exposures</t>
  </si>
  <si>
    <t>Other items</t>
  </si>
  <si>
    <t>TOTAL</t>
  </si>
  <si>
    <t>In its capital adequacy measurement for credit risk under the Standardised Approach to determine the exposure’s risk weight, OP Financial Group applies credit ratings by Moody’s Investors Service, Fitch Ratings or Standard &amp; Poor’s Financial Services. External credit rating determines the receivable’s credit rating category, which in turn determines the applicable risk weight. In case counterparty or exposure has two external credit ratings, the lower of the two is used. In case counterparty or exposure has three external credit ratings, the middle one is used.</t>
  </si>
  <si>
    <t>The security-specific credit rating of the issue programme or arrangement to which the receivable belongs is used, if available. If such a rating is not available, the issuer’s general credit rating will be used, provided that it is available.</t>
  </si>
  <si>
    <t>Exposures before CCF and before CRM</t>
  </si>
  <si>
    <t>Exposures post CCF and post CRM</t>
  </si>
  <si>
    <t>RWAs and RWAs density</t>
  </si>
  <si>
    <t>On-balance-sheet exposures</t>
  </si>
  <si>
    <t>Off-balance-sheet exposures</t>
  </si>
  <si>
    <t>RWAs</t>
  </si>
  <si>
    <t xml:space="preserve">RWAs density (%) </t>
  </si>
  <si>
    <t>Retail</t>
  </si>
  <si>
    <t>Secured by mortgages on immovable property</t>
  </si>
  <si>
    <t>Institutions and corporates with a short-term credit assessment</t>
  </si>
  <si>
    <t>Collective investment undertakings</t>
  </si>
  <si>
    <t>Equity</t>
  </si>
  <si>
    <t>Central government exposures include deferred tax assets which have not been deducted from the Group's own funds; these are treated with a risk weight of 250%.</t>
  </si>
  <si>
    <t xml:space="preserve">Unsecured carrying amount </t>
  </si>
  <si>
    <t>Secured carrying amount</t>
  </si>
  <si>
    <r>
      <rPr>
        <sz val="9"/>
        <rFont val="Calibri"/>
        <family val="2"/>
      </rPr>
      <t>Of which</t>
    </r>
    <r>
      <rPr>
        <b/>
        <sz val="9"/>
        <rFont val="Calibri"/>
        <family val="2"/>
      </rPr>
      <t xml:space="preserve"> secured by collateral </t>
    </r>
  </si>
  <si>
    <r>
      <rPr>
        <sz val="9"/>
        <rFont val="Calibri"/>
        <family val="2"/>
      </rPr>
      <t xml:space="preserve">Of which </t>
    </r>
    <r>
      <rPr>
        <b/>
        <sz val="9"/>
        <rFont val="Calibri"/>
        <family val="2"/>
      </rPr>
      <t>secured by financial guarantees</t>
    </r>
  </si>
  <si>
    <r>
      <rPr>
        <sz val="9"/>
        <rFont val="Calibri"/>
        <family val="2"/>
      </rPr>
      <t xml:space="preserve">Of which </t>
    </r>
    <r>
      <rPr>
        <b/>
        <sz val="9"/>
        <rFont val="Calibri"/>
        <family val="2"/>
      </rPr>
      <t>secured by credit derivatives</t>
    </r>
  </si>
  <si>
    <t>Loans and advances</t>
  </si>
  <si>
    <t xml:space="preserve">Debt securities </t>
  </si>
  <si>
    <t>  </t>
  </si>
  <si>
    <t xml:space="preserve">     Of which non-performing exposures</t>
  </si>
  <si>
    <t>EU-5</t>
  </si>
  <si>
    <t xml:space="preserve">            Of which defaulted </t>
  </si>
  <si>
    <t>Luoton vakuudet</t>
  </si>
  <si>
    <t>ei sovellettu CRR</t>
  </si>
  <si>
    <t>Net exposure value</t>
  </si>
  <si>
    <t>On demand</t>
  </si>
  <si>
    <t>&lt;= 1 year</t>
  </si>
  <si>
    <t>&gt; 1 year &lt;= 5 years</t>
  </si>
  <si>
    <t>&gt; 5 years</t>
  </si>
  <si>
    <t>No stated maturity</t>
  </si>
  <si>
    <t>Debt securities</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</si>
  <si>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</si>
  <si>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</si>
  <si>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</si>
  <si>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</si>
  <si>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</si>
  <si>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</si>
  <si>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</si>
  <si>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</si>
  <si>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</si>
  <si>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</si>
  <si>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</si>
  <si>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</si>
  <si>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</si>
  <si>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</si>
  <si>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</si>
  <si>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</si>
  <si>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</si>
  <si>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</si>
  <si>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</si>
  <si>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</si>
  <si>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</si>
  <si>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</si>
  <si>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</si>
  <si>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</si>
  <si>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</si>
  <si>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</si>
  <si>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</si>
  <si>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</si>
  <si>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</si>
  <si>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</si>
  <si>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</si>
  <si>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100</t>
  </si>
  <si>
    <t>110</t>
  </si>
  <si>
    <t>120</t>
  </si>
  <si>
    <t>130</t>
  </si>
  <si>
    <t>140</t>
  </si>
  <si>
    <t>150</t>
  </si>
  <si>
    <t>160</t>
  </si>
  <si>
    <t>170</t>
  </si>
  <si>
    <t>180</t>
  </si>
  <si>
    <t>190</t>
  </si>
  <si>
    <t>200</t>
  </si>
  <si>
    <t>210</t>
  </si>
  <si>
    <t>220</t>
  </si>
  <si>
    <t xml:space="preserve">Gross carrying amount               </t>
  </si>
  <si>
    <t>Inflows to non-performing portfolios</t>
  </si>
  <si>
    <t>Outflows from non-performing portfolios</t>
  </si>
  <si>
    <t>Outflows due to write-offs</t>
  </si>
  <si>
    <t>Outflow due to other situations</t>
  </si>
  <si>
    <t>Outflows due to other situations are non-performing loans and advances that are repaid or cured and reclassified as performing.</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</si>
  <si>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</si>
  <si>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</si>
  <si>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</si>
  <si>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</si>
  <si>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</si>
  <si>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</si>
  <si>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</si>
  <si>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</si>
  <si>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</si>
  <si>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</si>
  <si>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</si>
  <si>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</si>
  <si>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</si>
  <si>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</si>
  <si>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</si>
  <si>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</si>
  <si>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</si>
  <si>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</si>
  <si>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Finland</t>
  </si>
  <si>
    <t>Rest of EU</t>
  </si>
  <si>
    <t>Other Nordic countries</t>
  </si>
  <si>
    <t>Baltic States</t>
  </si>
  <si>
    <t>Other</t>
  </si>
  <si>
    <t>Rest of Europe</t>
  </si>
  <si>
    <t>Asia</t>
  </si>
  <si>
    <t>USA</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</si>
  <si>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</si>
  <si>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</si>
  <si>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</si>
  <si>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</si>
  <si>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</si>
  <si>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</si>
  <si>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</si>
  <si>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</si>
  <si>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</si>
  <si>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</si>
  <si>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</si>
  <si>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</si>
  <si>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</si>
  <si>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</si>
  <si>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</si>
  <si>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</si>
  <si>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</si>
  <si>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</si>
  <si>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</si>
  <si>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</si>
  <si>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</si>
  <si>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Loans and advances subject to impairment include financial assets at amortised cost and financial assets at fair value through other comprehensive income.</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</si>
  <si>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</si>
  <si>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</si>
  <si>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</si>
  <si>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</si>
  <si>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</si>
  <si>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</si>
  <si>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</si>
  <si>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</si>
  <si>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</si>
  <si>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</si>
  <si>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Central governments or central banks </t>
  </si>
  <si>
    <t>Counterparty credit risk arising from derivative contracts is based on the daily market valuation of derivative contracts.</t>
  </si>
  <si>
    <t>Counterparty credit risk associated with derivative contracts arises from receivables which OP Financial Group may have from its counterparties in case they default. OP Financial Group measures counterparty risk by Standardised Approach to Counterparty Credit Risk (SA-CCR). The exposure amount based on the SA-CCR is used in the calculation of regulatory capital requirement and of economic capital.</t>
  </si>
  <si>
    <t>Capital adequacy requirement due to counterparty credit risk may arise from items related to banking book and the trading book. Capital adequacy requirement due to counterparty credit risk is calculated, for example, on OTC derivatives.</t>
  </si>
  <si>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</si>
  <si>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</si>
  <si>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</si>
  <si>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</si>
  <si>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</si>
  <si>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</si>
  <si>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</si>
  <si>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</si>
  <si>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</si>
  <si>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</si>
  <si>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</si>
  <si>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</si>
  <si>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</si>
  <si>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</si>
  <si>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</si>
  <si>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</si>
  <si>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</si>
  <si>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</si>
  <si>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</si>
  <si>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</si>
  <si>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</si>
  <si>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</si>
  <si>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</si>
  <si>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</si>
  <si>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</si>
  <si>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</si>
  <si>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</si>
  <si>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</si>
  <si>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9"/>
        <rFont val="Calibri"/>
        <family val="2"/>
      </rPr>
      <t>Transactions subject to the Alternative approach (Based on the Original Exposure Method</t>
    </r>
    <r>
      <rPr>
        <u/>
        <sz val="9"/>
        <rFont val="Calibri"/>
        <family val="2"/>
      </rPr>
      <t>)</t>
    </r>
  </si>
  <si>
    <t xml:space="preserve">Total transactions subject to own funds requirements for CVA risk </t>
  </si>
  <si>
    <t>Credit valuation adjustment risk is calculated according to the standardised approach.</t>
  </si>
  <si>
    <t>Exposure classes</t>
  </si>
  <si>
    <t xml:space="preserve">Total exposure value </t>
  </si>
  <si>
    <t xml:space="preserve">Regional government or local authorities </t>
  </si>
  <si>
    <t>Total exposure value</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</si>
  <si>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</si>
  <si>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</si>
  <si>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</si>
  <si>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</si>
  <si>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</si>
  <si>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</si>
  <si>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</si>
  <si>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</si>
  <si>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</si>
  <si>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</si>
  <si>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</si>
  <si>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</si>
  <si>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</si>
  <si>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</si>
  <si>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Collateral given to the central counterparty is segregated. Collateral with other counterparties is unsegregated.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</si>
  <si>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</si>
  <si>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</si>
  <si>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</si>
  <si>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</si>
  <si>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</si>
  <si>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</si>
  <si>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</si>
  <si>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</si>
  <si>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</si>
  <si>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</si>
  <si>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</si>
  <si>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</si>
  <si>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</si>
  <si>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</si>
  <si>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</si>
  <si>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</si>
  <si>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</si>
  <si>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</si>
  <si>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</si>
  <si>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</si>
  <si>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</si>
  <si>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</si>
  <si>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</si>
  <si>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</si>
  <si>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</si>
  <si>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</si>
  <si>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</si>
  <si>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</si>
  <si>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</si>
  <si>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</si>
  <si>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</si>
  <si>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</si>
  <si>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</si>
  <si>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</si>
  <si>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</si>
  <si>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</si>
  <si>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</si>
  <si>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</si>
  <si>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</si>
  <si>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</si>
  <si>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</si>
  <si>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</si>
  <si>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</si>
  <si>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</si>
  <si>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</si>
  <si>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</si>
  <si>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</si>
  <si>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</si>
  <si>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</si>
  <si>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</si>
  <si>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</si>
  <si>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</si>
  <si>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</si>
  <si>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</si>
  <si>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</si>
  <si>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</si>
  <si>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</si>
  <si>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</si>
  <si>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</si>
  <si>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</si>
  <si>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</si>
  <si>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</si>
  <si>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</si>
  <si>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</si>
  <si>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</si>
  <si>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</si>
  <si>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</si>
  <si>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</si>
  <si>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</si>
  <si>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</si>
  <si>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</si>
  <si>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</si>
  <si>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</si>
  <si>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</si>
  <si>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</si>
  <si>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</si>
  <si>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</si>
  <si>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</si>
  <si>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</si>
  <si>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</si>
  <si>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</si>
  <si>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</si>
  <si>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</si>
  <si>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</si>
  <si>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</si>
  <si>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</si>
  <si>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</si>
  <si>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</si>
  <si>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</si>
  <si>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</si>
  <si>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</si>
  <si>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</si>
  <si>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</si>
  <si>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</si>
  <si>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</si>
  <si>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</si>
  <si>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</si>
  <si>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</si>
  <si>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</si>
  <si>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</si>
  <si>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</si>
  <si>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</si>
  <si>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</si>
  <si>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</si>
  <si>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</si>
  <si>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</si>
  <si>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</si>
  <si>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</si>
  <si>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</si>
  <si>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</si>
  <si>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OP Chevin Pro Light"/>
        <family val="2"/>
        <scheme val="minor"/>
      </rPr>
      <t/>
    </r>
  </si>
  <si>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</si>
  <si>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</si>
  <si>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</si>
  <si>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</si>
  <si>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</si>
  <si>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</si>
  <si>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</si>
  <si>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</si>
  <si>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</si>
  <si>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</si>
  <si>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</si>
  <si>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</si>
  <si>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</si>
  <si>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</si>
  <si>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</si>
  <si>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</si>
  <si>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</si>
  <si>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</si>
  <si>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</si>
  <si>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</si>
  <si>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</si>
  <si>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</si>
  <si>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</si>
  <si>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</si>
  <si>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</si>
  <si>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</si>
  <si>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</si>
  <si>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</si>
  <si>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</si>
  <si>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</si>
  <si>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</si>
  <si>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</si>
  <si>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</si>
  <si>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</si>
  <si>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SEC-ERBA (External Ratings Based Approach) has been applied to securitisation positions. OP Financial Group pays special attention to bonds' structural and collateral-related features in its investment in securitised assets.</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</si>
  <si>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</si>
  <si>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</si>
  <si>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</si>
  <si>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</si>
  <si>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</si>
  <si>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</si>
  <si>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</si>
  <si>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</si>
  <si>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</si>
  <si>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</si>
  <si>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</si>
  <si>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</si>
  <si>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</si>
  <si>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</si>
  <si>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</si>
  <si>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</si>
  <si>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</si>
  <si>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</si>
  <si>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</si>
  <si>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</si>
  <si>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</si>
  <si>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</si>
  <si>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</si>
  <si>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</si>
  <si>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</si>
  <si>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</si>
  <si>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</si>
  <si>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</si>
  <si>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</si>
  <si>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</si>
  <si>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A description of the institution's overall IRRBB management and mitigation strategies</t>
  </si>
  <si>
    <t>There is no difference between the calculations: internally reported results are the same as those referred to in Template IRRBB1.</t>
  </si>
  <si>
    <t>Derivative instruments are used for interest rate hedging. Hedging is performed internally for each company, and externally for OP Financial Group. Effectiveness of hedges is verified on at least a quarterly basis. The ineffective portion of the hedge is recognised in profit or loss.</t>
  </si>
  <si>
    <t xml:space="preserve"> a</t>
  </si>
  <si>
    <t xml:space="preserve">  b</t>
  </si>
  <si>
    <r>
      <t>Source based on reference numbers/letters of the balance sheet under the regulatory scope of consolidation</t>
    </r>
    <r>
      <rPr>
        <sz val="9"/>
        <rFont val="Calibri"/>
        <family val="2"/>
      </rPr>
      <t> </t>
    </r>
  </si>
  <si>
    <t xml:space="preserve">Common Equity Tier 1 (CET1) capital:  instruments and reserves                                             </t>
  </si>
  <si>
    <t xml:space="preserve">Capital instruments and the related share premium accounts </t>
  </si>
  <si>
    <t>of which: profit shares (Non-voting cooperative share)</t>
  </si>
  <si>
    <t>CC2_1</t>
  </si>
  <si>
    <t xml:space="preserve">of which: cooperative shares </t>
  </si>
  <si>
    <t>of which: cooperative capital deducted from own funds</t>
  </si>
  <si>
    <t xml:space="preserve">Retained earnings </t>
  </si>
  <si>
    <t>CC2_2</t>
  </si>
  <si>
    <t>Accumulated other comprehensive income (and other reserves)</t>
  </si>
  <si>
    <t>CC2_3</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</si>
  <si>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</si>
  <si>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</si>
  <si>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</si>
  <si>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</si>
  <si>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</si>
  <si>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</si>
  <si>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CC2_4</t>
  </si>
  <si>
    <t>Common Equity Tier 1 (CET1) capital before regulatory adjustments</t>
  </si>
  <si>
    <t>Common Equity Tier 1 (CET1) capital: regulatory adjustments </t>
  </si>
  <si>
    <t>Additional value adjustments (negative amount)</t>
  </si>
  <si>
    <t>Intangible assets (net of related tax liability) (negative amount)</t>
  </si>
  <si>
    <t>CC2_5</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</si>
  <si>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</si>
  <si>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</si>
  <si>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CC2_6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</si>
  <si>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</si>
  <si>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</si>
  <si>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</si>
  <si>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</si>
  <si>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CC2_7</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</si>
  <si>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</si>
  <si>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</si>
  <si>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</si>
  <si>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</si>
  <si>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</si>
  <si>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</si>
  <si>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</si>
  <si>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</si>
  <si>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</si>
  <si>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</si>
  <si>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</si>
  <si>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</si>
  <si>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</si>
  <si>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</si>
  <si>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</si>
  <si>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</si>
  <si>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</si>
  <si>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</si>
  <si>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</si>
  <si>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</si>
  <si>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CC2_8</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</si>
  <si>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</si>
  <si>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</si>
  <si>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</si>
  <si>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</si>
  <si>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</si>
  <si>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</si>
  <si>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</si>
  <si>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</si>
  <si>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</si>
  <si>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</si>
  <si>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</si>
  <si>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</si>
  <si>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</si>
  <si>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</si>
  <si>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</si>
  <si>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</si>
  <si>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</si>
  <si>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</si>
  <si>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</si>
  <si>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</si>
  <si>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</si>
  <si>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</si>
  <si>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</si>
  <si>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</si>
  <si>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</si>
  <si>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</si>
  <si>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CC2_9</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</si>
  <si>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</si>
  <si>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</si>
  <si>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</si>
  <si>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</si>
  <si>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</si>
  <si>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</si>
  <si>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</si>
  <si>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</si>
  <si>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</si>
  <si>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</si>
  <si>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</si>
  <si>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</si>
  <si>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</si>
  <si>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</si>
  <si>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</si>
  <si>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</si>
  <si>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</si>
  <si>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</si>
  <si>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</si>
  <si>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</si>
  <si>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</si>
  <si>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</si>
  <si>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</si>
  <si>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</si>
  <si>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</si>
  <si>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</si>
  <si>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</si>
  <si>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</si>
  <si>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</si>
  <si>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</si>
  <si>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</si>
  <si>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</si>
  <si>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</si>
  <si>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</si>
  <si>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</si>
  <si>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</si>
  <si>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</si>
  <si>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</si>
  <si>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</si>
  <si>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CC2_10</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</si>
  <si>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</si>
  <si>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</si>
  <si>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</si>
  <si>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</si>
  <si>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</si>
  <si>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</si>
  <si>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</si>
  <si>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</si>
  <si>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</si>
  <si>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</si>
  <si>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</si>
  <si>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r>
      <t xml:space="preserve">Assets - </t>
    </r>
    <r>
      <rPr>
        <i/>
        <sz val="9"/>
        <rFont val="Calibri"/>
        <family val="2"/>
      </rPr>
      <t>Breakdown by asset classes according to the balance sheet in the published financial statements</t>
    </r>
  </si>
  <si>
    <t>Receivables from credit institutions</t>
  </si>
  <si>
    <t>Derivative contracts</t>
  </si>
  <si>
    <t>Receivables from customers</t>
  </si>
  <si>
    <t>Investment assets</t>
  </si>
  <si>
    <t>Assets covering unit-linked contracts</t>
  </si>
  <si>
    <t>Other assets</t>
  </si>
  <si>
    <t>of which pension assets</t>
  </si>
  <si>
    <t>Deferred tax assets</t>
  </si>
  <si>
    <t>Non-current assets held for sale</t>
  </si>
  <si>
    <t>Total assets</t>
  </si>
  <si>
    <r>
      <t>Liabilities</t>
    </r>
    <r>
      <rPr>
        <i/>
        <sz val="9"/>
        <rFont val="Calibri"/>
        <family val="2"/>
      </rPr>
      <t xml:space="preserve"> - Breakdown by liability classes according to the balance sheet in the published financial statements</t>
    </r>
  </si>
  <si>
    <t>Liabilities to credit institutions</t>
  </si>
  <si>
    <t>of which DVA</t>
  </si>
  <si>
    <t>Liabilities to customers</t>
  </si>
  <si>
    <t>Subordinated liabilities</t>
  </si>
  <si>
    <t>Liabilities associated with non-current assets held for sale</t>
  </si>
  <si>
    <t>Total liabilities</t>
  </si>
  <si>
    <t>Equity capital</t>
  </si>
  <si>
    <t>Share of OP Financial Group's owners</t>
  </si>
  <si>
    <t>Cooperative capital</t>
  </si>
  <si>
    <t>Cooperative share</t>
  </si>
  <si>
    <t>Profit share</t>
  </si>
  <si>
    <t>Fair value reserve</t>
  </si>
  <si>
    <t>of which cash flow hedge reserve</t>
  </si>
  <si>
    <t>Other reserves</t>
  </si>
  <si>
    <t>Retained earnings</t>
  </si>
  <si>
    <t>Profit for previous financial years</t>
  </si>
  <si>
    <t>Actuarial gains and losses</t>
  </si>
  <si>
    <t>Profit for the financial year</t>
  </si>
  <si>
    <t>Non-controlling interests</t>
  </si>
  <si>
    <t>Total Equity capital</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</si>
  <si>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</si>
  <si>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</si>
  <si>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</si>
  <si>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</si>
  <si>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</si>
  <si>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</si>
  <si>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</si>
  <si>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</si>
  <si>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</si>
  <si>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</si>
  <si>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</si>
  <si>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</si>
  <si>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</si>
  <si>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</si>
  <si>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</si>
  <si>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</si>
  <si>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</si>
  <si>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</si>
  <si>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</si>
  <si>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</si>
  <si>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</si>
  <si>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</si>
  <si>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</si>
  <si>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</si>
  <si>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</si>
  <si>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</si>
  <si>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</si>
  <si>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</si>
  <si>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</si>
  <si>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</si>
  <si>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</si>
  <si>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</si>
  <si>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</si>
  <si>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</si>
  <si>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</si>
  <si>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</si>
  <si>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</si>
  <si>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</si>
  <si>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</si>
  <si>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</si>
  <si>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</si>
  <si>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</si>
  <si>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</si>
  <si>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</si>
  <si>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</si>
  <si>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</si>
  <si>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</si>
  <si>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</si>
  <si>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</si>
  <si>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</si>
  <si>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</si>
  <si>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</si>
  <si>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</si>
  <si>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</si>
  <si>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</si>
  <si>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</si>
  <si>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</si>
  <si>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</si>
  <si>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</si>
  <si>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</si>
  <si>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</si>
  <si>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</si>
  <si>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</si>
  <si>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</si>
  <si>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</si>
  <si>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</si>
  <si>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</si>
  <si>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</si>
  <si>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</si>
  <si>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</si>
  <si>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</si>
  <si>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</si>
  <si>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</si>
  <si>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</si>
  <si>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</si>
  <si>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</si>
  <si>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</si>
  <si>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</si>
  <si>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</si>
  <si>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</si>
  <si>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</si>
  <si>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</si>
  <si>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</si>
  <si>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</si>
  <si>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</si>
  <si>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</si>
  <si>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</si>
  <si>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</si>
  <si>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</si>
  <si>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</si>
  <si>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</si>
  <si>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</si>
  <si>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</si>
  <si>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Fully phased-in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</si>
  <si>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</si>
  <si>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</si>
  <si>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</si>
  <si>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</si>
  <si>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</si>
  <si>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</si>
  <si>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</si>
  <si>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</si>
  <si>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</si>
  <si>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OP Financial Group has not applied the temporary relief allowed by the ECB or IFRS9 transitional provisions to own funds.</t>
  </si>
  <si>
    <t>Description of the processes used to manage the risk of excessive leverage</t>
  </si>
  <si>
    <t xml:space="preserve">By means of ALM and capital management, the Group ensures that leverage will remain controlled in view of maturity transformation and that adequate tools will remain available for leverage management. OP Financial Group has set its capital adequacy target sufficiently high, in which case leverage will not be high or the minimum leverage ratio will not decrease close to the minimum level. The Group monitors leverage by means of its internal target levels for the leverage ratio and of capital adequacy; in addition, the Group monitors, for example, the net stable funding ratio (NSFR) and the asset encumbrance (AE). </t>
  </si>
  <si>
    <t>Total on-balance sheet exposures (excluding derivatives, SFTs, and exempted exposures), of which:</t>
  </si>
  <si>
    <t>Trading book exposures</t>
  </si>
  <si>
    <t>EU-3</t>
  </si>
  <si>
    <t>Banking book exposures, of which:</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</si>
  <si>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</si>
  <si>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</si>
  <si>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</si>
  <si>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</si>
  <si>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</si>
  <si>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</si>
  <si>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</si>
  <si>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</si>
  <si>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</si>
  <si>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</si>
  <si>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</si>
  <si>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</si>
  <si>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</si>
  <si>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</si>
  <si>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</si>
  <si>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</si>
  <si>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</si>
  <si>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</si>
  <si>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</si>
  <si>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</si>
  <si>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</si>
  <si>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</si>
  <si>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</si>
  <si>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</si>
  <si>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</si>
  <si>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</si>
  <si>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Sweden</t>
  </si>
  <si>
    <t>Norway</t>
  </si>
  <si>
    <t>Estonia</t>
  </si>
  <si>
    <t>Luxembourg</t>
  </si>
  <si>
    <t>Denmark</t>
  </si>
  <si>
    <t>Czech</t>
  </si>
  <si>
    <t>Slovakia</t>
  </si>
  <si>
    <t>Bulgaria</t>
  </si>
  <si>
    <t>Iceland</t>
  </si>
  <si>
    <t>Romania</t>
  </si>
  <si>
    <t>Institution specific countercyclical capital buffer rate (%)</t>
  </si>
  <si>
    <t>Institution specific countercyclical capital buffer requirement</t>
  </si>
  <si>
    <t>Equity instruments</t>
  </si>
  <si>
    <t>x</t>
  </si>
  <si>
    <t>N/A</t>
  </si>
  <si>
    <t>(a)</t>
  </si>
  <si>
    <t>(b)</t>
  </si>
  <si>
    <t>(i)</t>
  </si>
  <si>
    <t>(ii)</t>
  </si>
  <si>
    <t>(iii)</t>
  </si>
  <si>
    <t>(iv)</t>
  </si>
  <si>
    <t>(v)</t>
  </si>
  <si>
    <t>(vi)</t>
  </si>
  <si>
    <t>(c)</t>
  </si>
  <si>
    <t>(d)</t>
  </si>
  <si>
    <t>(e)</t>
  </si>
  <si>
    <t>(f)</t>
  </si>
  <si>
    <t>(g)</t>
  </si>
  <si>
    <t>(h)</t>
  </si>
  <si>
    <t>(j)</t>
  </si>
  <si>
    <t>(k)</t>
  </si>
  <si>
    <t>(l)</t>
  </si>
  <si>
    <t>(m)</t>
  </si>
  <si>
    <t>General credit risk adjustments</t>
  </si>
  <si>
    <t>Other items included in Banking’s Tier 1 and Tier 2 capital</t>
  </si>
  <si>
    <t>Row number</t>
  </si>
  <si>
    <t>Legal basis</t>
  </si>
  <si>
    <t>A description of how the institution defines IRRBB for purposes of risk control and measurement</t>
  </si>
  <si>
    <t>Article 448(1), point (e)</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</si>
  <si>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</si>
  <si>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</si>
  <si>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</si>
  <si>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</si>
  <si>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</si>
  <si>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</si>
  <si>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</si>
  <si>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</si>
  <si>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</si>
  <si>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</si>
  <si>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</si>
  <si>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</si>
  <si>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</si>
  <si>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</si>
  <si>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(1) (2)</t>
  </si>
  <si>
    <t>Disclosure of the average and longest repricing maturity assigned to non-maturity deposits</t>
  </si>
  <si>
    <t xml:space="preserve">Article 448(1), point (g) </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</si>
  <si>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</si>
  <si>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</si>
  <si>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</si>
  <si>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</si>
  <si>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</si>
  <si>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Currency mismatch in the LCR</t>
  </si>
  <si>
    <t>Other items in the LCR calculation that are not captured in the LCR disclosure template but that the institution considers relevant for its liquidity profile</t>
  </si>
  <si>
    <t>Description of the factors that had an impact on the leverage Ratio during the period to which the disclosed leverage Ratio refers</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</si>
  <si>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</si>
  <si>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</si>
  <si>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</si>
  <si>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</si>
  <si>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</si>
  <si>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</si>
  <si>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</si>
  <si>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</si>
  <si>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</si>
  <si>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</si>
  <si>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</si>
  <si>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</si>
  <si>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</si>
  <si>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</si>
  <si>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Definitions, methodologies and international standards on which the environmental risk management framework is based</t>
  </si>
  <si>
    <t>Processes to identify, measure and monitor activities and exposures (and collateral where applicable) sensitive to environmental risks, covering relevant transmission channels</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</si>
  <si>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</si>
  <si>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</si>
  <si>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</si>
  <si>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</si>
  <si>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</si>
  <si>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</si>
  <si>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</si>
  <si>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</si>
  <si>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</si>
  <si>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</si>
  <si>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</si>
  <si>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</si>
  <si>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</si>
  <si>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</si>
  <si>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</si>
  <si>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</si>
  <si>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Employee relationships and labour standards</t>
  </si>
  <si>
    <t>Customer protection and product responsibility</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</si>
  <si>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</si>
  <si>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</si>
  <si>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</si>
  <si>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</si>
  <si>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</si>
  <si>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</si>
  <si>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</si>
  <si>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</si>
  <si>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</si>
  <si>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Description of the link (transmission channels) between social risks with credit risk, liquidity and funding risk, market risk, operational risk and reputational risk in the risk management framework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</si>
  <si>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</si>
  <si>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</si>
  <si>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</si>
  <si>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</si>
  <si>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</si>
  <si>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</si>
  <si>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</si>
  <si>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Management of conflict of interest</t>
  </si>
  <si>
    <t>Internal communication on critical concerns</t>
  </si>
  <si>
    <t>Institution's integration in risk management arrangements the governance performance of their counterparties considering:</t>
  </si>
  <si>
    <t>Qualitative information</t>
  </si>
  <si>
    <t>31 Dec 2023</t>
  </si>
  <si>
    <t>30 Sep 2023</t>
  </si>
  <si>
    <t>30 June 2023</t>
  </si>
  <si>
    <t>Interest rate risks of non-trading book activities</t>
  </si>
  <si>
    <t>Qualitative information on interest rate risks of non-trading book activities (EU IRRBBA)</t>
  </si>
  <si>
    <t>Free format text boxes for disclosure on qualitative items (EU LRA)</t>
  </si>
  <si>
    <t>Summary of GAR KPIs (Template 6)</t>
  </si>
  <si>
    <t>GAR (%) (Template 8)</t>
  </si>
  <si>
    <t>Mitigating actions: Assets for the calculation of GAR (Template 7)</t>
  </si>
  <si>
    <t>Qualitative information on Governance risk (Table 3)</t>
  </si>
  <si>
    <t>Qualitative information on Social risk (Table 2)</t>
  </si>
  <si>
    <t>Qualitative information on Environmental risk (Table 1)</t>
  </si>
  <si>
    <t>31 Dec 2023, EUR million</t>
  </si>
  <si>
    <t>Amounts
31 Dec 2023</t>
  </si>
  <si>
    <t>Applicable amount
31 Dec 2023</t>
  </si>
  <si>
    <t>Germany</t>
  </si>
  <si>
    <t>France</t>
  </si>
  <si>
    <t>Netherlands</t>
  </si>
  <si>
    <t>Ireland</t>
  </si>
  <si>
    <t>Croatia</t>
  </si>
  <si>
    <t>Countercyclical capital buffers</t>
  </si>
  <si>
    <t>Leverage Ratio</t>
  </si>
  <si>
    <t>Liquidity requirements</t>
  </si>
  <si>
    <t>Securitisation positions</t>
  </si>
  <si>
    <t>Planned profit distribution</t>
  </si>
  <si>
    <t xml:space="preserve">Overview of total risk exposure amounts (EU OV1) </t>
  </si>
  <si>
    <t>Overview of capital adequacy</t>
  </si>
  <si>
    <t>Table 1.6</t>
  </si>
  <si>
    <t>Table 4.6</t>
  </si>
  <si>
    <t>Table 4.7</t>
  </si>
  <si>
    <t>Table 4.8</t>
  </si>
  <si>
    <t>Table 4.9</t>
  </si>
  <si>
    <t>Table 7.1</t>
  </si>
  <si>
    <t>Table 7.2</t>
  </si>
  <si>
    <t>Table 8.1</t>
  </si>
  <si>
    <t>Table 8.2</t>
  </si>
  <si>
    <t>Table 9.1</t>
  </si>
  <si>
    <t>Table 9.2</t>
  </si>
  <si>
    <t>Table 10.1</t>
  </si>
  <si>
    <t>Table 10.2</t>
  </si>
  <si>
    <t>Table 11.1</t>
  </si>
  <si>
    <t>1 Overview of capital adequacy</t>
  </si>
  <si>
    <t>Lithuania</t>
  </si>
  <si>
    <t>Slovenia</t>
  </si>
  <si>
    <t>Cyprus</t>
  </si>
  <si>
    <t>Insurance contract assets</t>
  </si>
  <si>
    <t>Reinsurance contract assets</t>
  </si>
  <si>
    <t>Property, plant and equipment</t>
  </si>
  <si>
    <t>Insurance contract liabilities</t>
  </si>
  <si>
    <t>Reinsurance contract liabilities</t>
  </si>
  <si>
    <t>Liabilities from investment agreements</t>
  </si>
  <si>
    <t>Debt securities issued to the public and debentures</t>
  </si>
  <si>
    <t>Provisions and other liabilities</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</si>
  <si>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</si>
  <si>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</si>
  <si>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</si>
  <si>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</si>
  <si>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</si>
  <si>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</si>
  <si>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</si>
  <si>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</si>
  <si>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</si>
  <si>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Sector/subsector, 31 Dec 2023, EUR million</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</si>
  <si>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</si>
  <si>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</si>
  <si>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</si>
  <si>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</si>
  <si>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</si>
  <si>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</si>
  <si>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</si>
  <si>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</si>
  <si>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</si>
  <si>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</si>
  <si>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</si>
  <si>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</si>
  <si>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</si>
  <si>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</si>
  <si>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</si>
  <si>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</si>
  <si>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</si>
  <si>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</si>
  <si>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</si>
  <si>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</si>
  <si>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</si>
  <si>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</si>
  <si>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</si>
  <si>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</si>
  <si>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</si>
  <si>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</si>
  <si>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</si>
  <si>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</si>
  <si>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</si>
  <si>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</si>
  <si>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</si>
  <si>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</si>
  <si>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</si>
  <si>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</si>
  <si>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</si>
  <si>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</si>
  <si>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</si>
  <si>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</si>
  <si>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</si>
  <si>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</si>
  <si>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</si>
  <si>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</si>
  <si>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</si>
  <si>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</si>
  <si>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</si>
  <si>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</si>
  <si>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</si>
  <si>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</si>
  <si>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</si>
  <si>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</si>
  <si>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</si>
  <si>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</si>
  <si>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</si>
  <si>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</si>
  <si>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</si>
  <si>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</si>
  <si>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</si>
  <si>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</si>
  <si>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</si>
  <si>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</si>
  <si>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</si>
  <si>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</si>
  <si>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discloses information on exposures towards non-financial sectors, which are more prone to transition risk.​</t>
  </si>
  <si>
    <t>Column B includes exposures towards companies that would be excluded from Paris Aligned Benchmarks, according to Regulation 2020/1818 Article 12. Exclusion criteria is based on analysis conducted for the population covering 95% of the total population within the most relevant sectors for this regulation. Publicly available data sources from companies was used in the analysis.​</t>
  </si>
  <si>
    <t>Total gross carrying amount amount (in MEUR)</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</si>
  <si>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</si>
  <si>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</si>
  <si>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</si>
  <si>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</si>
  <si>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</si>
  <si>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</si>
  <si>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</si>
  <si>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</si>
  <si>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</si>
  <si>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</si>
  <si>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</si>
  <si>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</si>
  <si>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</si>
  <si>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</si>
  <si>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</si>
  <si>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</si>
  <si>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</si>
  <si>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</si>
  <si>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</si>
  <si>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</si>
  <si>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</si>
  <si>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</si>
  <si>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</si>
  <si>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</si>
  <si>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r>
      <t>EPC label of a collateral is reported as equivalent to 2018 Finnish EPC regulation. In other words, EPCs based on 2013 regulation are converted to be equivalent to 2018 regulation.</t>
    </r>
    <r>
      <rPr>
        <sz val="4"/>
        <rFont val="OP Chevin Pro Light"/>
        <family val="2"/>
      </rPr>
      <t>​</t>
    </r>
  </si>
  <si>
    <r>
      <t>Energy efficiency information of collaterals is allocated to loans in proportion to value of loan and value of collateral. </t>
    </r>
    <r>
      <rPr>
        <sz val="4"/>
        <rFont val="OP Chevin Pro Light"/>
        <family val="2"/>
      </rPr>
      <t>​</t>
    </r>
  </si>
  <si>
    <t>​</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</si>
  <si>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</si>
  <si>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</si>
  <si>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</si>
  <si>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</si>
  <si>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</si>
  <si>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</si>
  <si>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</si>
  <si>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</si>
  <si>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</si>
  <si>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</si>
  <si>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</si>
  <si>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</si>
  <si>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</si>
  <si>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</si>
  <si>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</si>
  <si>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</si>
  <si>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</si>
  <si>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</si>
  <si>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</si>
  <si>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</si>
  <si>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</si>
  <si>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</si>
  <si>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</si>
  <si>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</si>
  <si>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</si>
  <si>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Million EUR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</si>
  <si>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</si>
  <si>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</si>
  <si>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</si>
  <si>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</si>
  <si>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</si>
  <si>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</si>
  <si>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</si>
  <si>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</si>
  <si>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</si>
  <si>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</si>
  <si>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</si>
  <si>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</si>
  <si>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</si>
  <si>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</si>
  <si>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</si>
  <si>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</si>
  <si>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</si>
  <si>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</si>
  <si>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</si>
  <si>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</si>
  <si>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</si>
  <si>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</si>
  <si>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</si>
  <si>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</si>
  <si>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</si>
  <si>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</si>
  <si>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</si>
  <si>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</si>
  <si>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</si>
  <si>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</si>
  <si>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</si>
  <si>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</si>
  <si>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</si>
  <si>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</si>
  <si>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</si>
  <si>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</si>
  <si>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r>
      <t>Other assets excluded from both the numerator and denominator for GAR</t>
    </r>
    <r>
      <rPr>
        <b/>
        <strike/>
        <sz val="9"/>
        <rFont val="Calibri"/>
        <family val="2"/>
      </rPr>
      <t xml:space="preserve"> </t>
    </r>
    <r>
      <rPr>
        <b/>
        <sz val="9"/>
        <rFont val="Calibri"/>
        <family val="2"/>
      </rPr>
      <t xml:space="preserve">calculation </t>
    </r>
  </si>
  <si>
    <t>Sovereigns</t>
  </si>
  <si>
    <t>Central banks exposure</t>
  </si>
  <si>
    <t>Trading book</t>
  </si>
  <si>
    <t>TOTAL ASSETS EXCLUDED FROM NUMERATOR AND DENOMINATOR</t>
  </si>
  <si>
    <t>TOTAL ASSETS</t>
  </si>
  <si>
    <t>r</t>
  </si>
  <si>
    <t>s</t>
  </si>
  <si>
    <t>t</t>
  </si>
  <si>
    <t>u</t>
  </si>
  <si>
    <t>v</t>
  </si>
  <si>
    <t>w</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</si>
  <si>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</si>
  <si>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</si>
  <si>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</si>
  <si>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</si>
  <si>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</si>
  <si>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</si>
  <si>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</si>
  <si>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</si>
  <si>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</si>
  <si>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</si>
  <si>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</si>
  <si>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</si>
  <si>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</si>
  <si>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</si>
  <si>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</si>
  <si>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</si>
  <si>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</si>
  <si>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</si>
  <si>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</si>
  <si>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</si>
  <si>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</si>
  <si>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</si>
  <si>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</si>
  <si>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</si>
  <si>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</si>
  <si>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</si>
  <si>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</si>
  <si>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</si>
  <si>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Loans (e.g. green, sustainable, sustainability-linked under standards other than the EU standards)</t>
  </si>
  <si>
    <t>Green loans are to finance activities that have a positive environmental impacts. The use of proceeds are linked to the specific green activities and the company should be able to meet the reporting requirements. Sustainability-linked loans are for companies committed to sustainability improvements. The proceeds can be used for general corporate purposes. Companies must report according to agreed sustainability performance metrics (KPIs). Reported sustainability-linked loans in this template have climate targets. Margin will be adjusted according to performance.</t>
  </si>
  <si>
    <t xml:space="preserve">Senior management is responsible for arranging the management of interest rate risks in the banking book within OP Financial Group’s banking activities, in accordance with the principles of the interest rate risk management strategy. The strategy is described in OP Financial Group’s Risk Appetite Framework. In accordance with the strategy, each member bank in the amalgamation bears the interest rate risk in its banking book, and is responsible for managing such a risk.
In the banking risk policy, OP Cooperative’s Board of Directors sets limits for net interest income and economic value of equity risk metrics for each company and at OP Financial Group level. Economic capital covering the interest rate risk in the banking book is calculated using the valuation model for net interest income. Escalation procedures applied to limit breaches are described in OP Financial Group's Risk Appetite Framework. 
Fair value and cash flow hedges are used for hedging risks in the banking book. In principle, hedging is therefore implemented in a manner that fulfils the requirements of hedge accounting. </t>
  </si>
  <si>
    <t>This template covers other climate change mitigating actions and includes exposures of the institutions that are not EU taxonomy aligned, but that still support counterparties in the transition and adaptation process for the objectives of climate change mitigation and adaptation. It is expected, that some of these exposures will be reported on taxonomy related templates in the future when the relevant regulations are in force.​</t>
  </si>
  <si>
    <t>For real estate collaterals analysis was done on flood risk which was interpreted as acute risk. Acute flood risk analysis for real estate collaterals was conducted using flood scenario maps from Finnish Environmental Institute. It was deemed that a real estate collateral is subject to an acute flood risk if any of the coordinates of collateral's buildings is within the once-in-20-years flood risk scenario area.​</t>
  </si>
  <si>
    <t xml:space="preserve">The banking book comprises the on- and off-balance sheet items of OP Financial Group’s banking that are not defined as items for entry in the trading book. Each member bank in the amalgamation bears the interest rate risk in its banking book, and is responsible for managing the risk.
Interest rate risk is measured against changes in the level of the yield curve and, in stress tests, against changes in the shape of the yield curve. Optionalities included in assets and liabilities are taken into account in models used to measure interest rate risk. Economic capital is allocated in relation to interest-rate risk in the banking book.
OP Financial Group has procedures for hedging against increases and decreases in interest rates. In principle, hedging is therefore implemented in a manner that fulfils the requirements of hedge accounting. 
The risk policy sets limits, at company and Group level, on interest rate risk in the banking book. The central cooperative’s risk management function provides monthly interest-rate risk reports at company and Group level, and reports to the management, on a quarterly basis, on the realisation and possible breaches of the risk policy limits. </t>
  </si>
  <si>
    <t xml:space="preserve">The average repricing maturity of non-maturity deposits is approximately 3 years. All non-maturity deposits have a repricing maturity of 5 years or less. </t>
  </si>
  <si>
    <t>In EVE risk calculation, a permanent floor of -1% is applied to the interest rate curve. The floor for net interest income risk calculation is -2%.
The reported net income risk is the cumulative net interest income risk divided by three, representing the NII risk scaled to one-year.</t>
  </si>
  <si>
    <t>Any other relevant information regarding the IRRBB measures disclosed in template EU IRRBB1</t>
  </si>
  <si>
    <t>The “Passing on changes in the market interest rate to deposit interest rates” model is used to assess the interest rate sensitivity of non-maturity deposits. This model is used in both NII and EVE risk measures.
A loan prepayment model is used to assess customer behaviour regarding early repayment of loans and the resulting credit cash flows in addition to what is provided for in loan agreement terms and conditions. This model is used in both NII and EVE risk measures.</t>
  </si>
  <si>
    <t>Parallel interest rate shocks and shocks causing changes to the shape of the yield curve are both used in interest rate risk calculation. The EBA’s standardised interest rate shock scenarios and internally defined scenarios are used to depict shocks that change the shape of the yield curve. A parallel interest rate shock scenario based on a change of minus 2 percentage points is used in the economic capital requirement valuation model.</t>
  </si>
  <si>
    <t>Net interest income(NII) risk is measured by calculating the net interest income risk with a constant balance sheet assumption for a three-year period and then divided by 3 to get the average risk per year during the next three years. Using 3 years as calculation horizon is conservative choice compared to standard 1 year horizon since a large portion of assets are tied to 12 month Euribor.
Economic value of equity(EVE) risk is measured by calculating the value change of discounted cash flows(excluding equity). Calculation is based on run-off balance sheet, cash flows of commercial margins are included and a risk-free Euribor swap curve is used for discounting.
The economic capital requirement related to the interest rate risk in the banking book is calculated using the net interest income valuation model. Such a model is based on the interest rate risk over three years, calculated using the run-off balance sheet assumption.
Interest-rate calculations are performed and reported on a monthly basis.</t>
  </si>
  <si>
    <t>Final stock of non-performing loans and advances 31 Dec 2023</t>
  </si>
  <si>
    <t>Initial stock of non-performing loans and advances 31 Dec 2022</t>
  </si>
  <si>
    <t>1.6 Overview of total risk exposure amounts (EU OV1)</t>
  </si>
  <si>
    <t>1.2 Risk exposure amount</t>
  </si>
  <si>
    <t>Credit and counterparty risk</t>
  </si>
  <si>
    <t>Central government and central banks exposure</t>
  </si>
  <si>
    <t>Credit institution exposure</t>
  </si>
  <si>
    <t>Corporate exposure</t>
  </si>
  <si>
    <t>Retail exposure</t>
  </si>
  <si>
    <t>Mortgage-backed exposure</t>
  </si>
  <si>
    <t>Defaulted exposure</t>
  </si>
  <si>
    <t>Items of especially high risk</t>
  </si>
  <si>
    <t>Receivables to which a short-term credit rating can be applied</t>
  </si>
  <si>
    <t>Collective investment undertakings (CIU)</t>
  </si>
  <si>
    <t>Equity investments</t>
  </si>
  <si>
    <t>Risks of the CCP’s default fund</t>
  </si>
  <si>
    <t>Securitisations</t>
  </si>
  <si>
    <t>Market and settlement risk (Standardised Approach)</t>
  </si>
  <si>
    <t>Operational risk (Standardised Approach)</t>
  </si>
  <si>
    <t>Valuation adjustment (CVA)</t>
  </si>
  <si>
    <t>Standardised Approach (SA)</t>
  </si>
  <si>
    <t>Risk Exposure Amount</t>
  </si>
  <si>
    <t>Other risks*</t>
  </si>
  <si>
    <t>OP Financial Group acts only as an investor in the securitisation process and it has no resecuritised positions.</t>
  </si>
  <si>
    <t>A statistical model is used to estimate energy consumptions for buildings without an EPC. The model is based on ARA’s EPC data. The modelling is done primarily using data of OP’s collateral database. In some cases all necessary data for modelling (e.g construction year or the main heating source) is not available. Then the modelling is carried out using official Finnish building data (applies only for buildings built since 2007). Even after using this data, for some collaterals the energy efficiency information cannot be determined due to data availability.</t>
  </si>
  <si>
    <t>Row</t>
  </si>
  <si>
    <t>This template excludes own funds requirements for CVA risk and exposures to a central counterparty.</t>
  </si>
  <si>
    <t>This report discloses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it is not directly comparable with other information disclosed on OP Financial Group. The Report is unaudited.</t>
  </si>
  <si>
    <t xml:space="preserve">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investments made in them have a major impact on capital adequacy calculated in accordance with the capital adequacy regulations for credit institutions. </t>
  </si>
  <si>
    <t>Responsible business is one of OP Financial Group’s strategic priorities. OP Financial Group takes account of sustainable development and climate and environmental factors.  As a financier, insurer, investor and developer of services and products, OP Financial Group supports its customers and other stakeholders in the sustainability transition of their business operations or other functions. OP Financial Group works with its customers to enable a more sustainable future. OP Financial Group leverages the opportunities provided by climate and environmental perspectives in the development of its financing, investment and insurance products. OP Financial Group´s sustainability programme and its policy priorities implement OP´s strategy, guiding our sustainability and corporate responsibility actions. The sustainability programme covers three areas: climate and the environment, people and communities, and corporate governance.</t>
  </si>
  <si>
    <t>OP Financial Group wants its operations to have a positive effect on the climate and environment. The objectives OP Financial Group has selected for the area of climate and the environment are related to sustainable financing and investment products, sustainable insurance operations, decreasing its emissions and its customers’ emissions, circular economy and biodiversity. Goal: OP funds will halve their greenhouse gas emissions by 2030 compared to 2019, OP requires that large companies subject to high climate transition risk prepare company-specific emission reduction plans by the end of 2025. OP Financial Group has in 2023 set emissions targets for three sectors, based on a materiality analysis. OP Financial  Group's sector-specific emissions reduction targets are: in energy production, a 50% reduction of emissions intensity from the 2022 level by 2030, in agriculture, a 30% reduction of absolute emissions from the 2022 level by 2030, in home loans, a 45% reduction of emissions intensity from the 2022 level by 2030.</t>
  </si>
  <si>
    <t>Goal: Sustainable financing products will account for at least 8 billion euros of total commitments by the end of 2025,
Goal: Sustainable funds will account for 60% of fund assets by the end of 2025,
Goal: OP Group will cut 25% of its corporate loan portfolio emissions by 2030 compared to 2022.
OP Asset Management utilises taxonomy compliance data assessed by an external service provider in its investment activities. OP Asset Management's analysis model for sustainable investments identifies activities classified in accordance with the EU taxonomy as a positive social objective. This data is also reported to customers. In addition, some of OP Fund Management Company's funds have a minimum allocation for investments in accordance with the taxonomy.</t>
  </si>
  <si>
    <t>The financial sector has a key role in the fight against climate change particularly in financing and investment operations, but also as part of sustainable insurance and indemnification. OP Financial Group wants its operations to have a positive effect on the climate and environment and enable a change towards a more sustainable future together with its customers. OP Financial Group supports its customers’ preparation for the effects of climate change and their shift towards low-carbon operations. OP Financial Group offers its corporate customers green loans for projects beneficial to the climate and the environment.
OP Financial Group has integrated ESG risk factors into its corporate lending practices by categorizing counterparties into different ESG classifications. Clients with an elevated ESG exposure are analyzed with a focus on material sustainability issues. In cases where exposure to environmental factors is high, specific environmental aspects are assessed. Additionally, OP Financial Group expects clients in the energy sector to report greenhouse gas emission data to the bank, and companies operating in high transition risk industries are required to prepare climate transition plans.
Furthermore, OP Financial Group has implemented a policy of not providing finance for new coal power plants or coal mines, including companies that plan to build them. The Group will also not develop new corporate finance relationships with customers whose financial dependence on coal used for power generation accounts for over 5% of their net sales. However, this policy may be deviated from if the corporate customer is committed to shifting towards a low-carbon economy and demonstrates a credible plan to withdraw from coal.</t>
  </si>
  <si>
    <t>The Board of Directors supervises the management of climate and environmental matters by determining OP Group’s strategic priorities and indicators and policies subject to monitoring, including those related to climate and environmentalrisks. In addition, the Board of Directors regularly processes ESG matters, that is to say, matters related to climate and the environment, people and communities, as well as corporate governance. OP Financial Group has an ESG Committee appointed by the Executive Management Team and tasked with supporting the management of ESG and other sustainability and corporate responsibility 
matters. The ESG Committee monitors, controls and reports on the implementation of the sustainability programme, prepares Group-level policy priorities and monitors sustainability and corporate responsibility regulation. In addition, the ESG Committee ensures the high-quality implementation of ESG matters in compliance with regulation, orders issued by the authorities, decisions and principles approved by the Executive Management Team, Board of Directors and Supervisory Council, and the expectations of customers and other stakeholders.</t>
  </si>
  <si>
    <t>Environmental factors and risks are taken into consideration as part of the corporate lending and customer creditworthiness assessment as a part of the expert judgement-based R-rating process, which follow the conventional credit approval procedures and credit assessment approval process. Both processes include a feedback loop from risk management to ensure that environmental risks are adequately assessed and addressed</t>
  </si>
  <si>
    <t>The integration of ESG factors in all risk taking, risk management and processes for evaluating the adequacy of capital and liquidity (ICAAP, ORSA and ILAAP) require extensive development work within business functions and assurance functions. ESG factors are being embedded in the management’s risk reporting in stages, while seeking synergies with external sustainability reporting.
In corporate banking, environmental risk reporting, including the ESG classification of corporate counterparties and financed greenhouse gas emissions, is made available to management through a centralized reporting service. This data is updated near-real-time in terms of financial data, while background ESG data is updated in tranches.</t>
  </si>
  <si>
    <t>OP Financial Group´s strategy sets five strategic priorities for the next few years: value for customers; profitable growth; efficient, high-quality operations; responsible business and highly skilled, motivated and satisfied personnel. A strong culture of risk management and compliance forms the basis of everything OP Financial Group does. OP Financial Group´s values: people first, responsibility and succeeding together guide daily work. OP Financial Group has identified and assessed  human rights impact with regard to OP Financial Group as a whole, including value chain.  OP Financial Group continuously develop methodologies and practices to ensure that respect for human rights is embedded in all activities. Through OP Financial Group´s processes, which are aligned with the principles of corporate sustainability due diligence, OP aims to avoid, prevent and reduce both potential and actual harmful human rights impacts. OP Financial Group published its Human Rights Statement and Policy in 2023.</t>
  </si>
  <si>
    <t>OP Financial Group has social responsibility indicators in its sustainability programme, such as OP Financial Group will foster a diverse competence base in its business units and employees view recruitments and career transitions as fair, incentivising them towards continuous development, OP Financial Group will improve financial literacy to give everyone equal opportunities to manage their finances and will help customers with special needs in their independent, multichannel and easy use of banking and insurance services and promote their digital skills. The Human Rights Policy, which OP Financial Group monitors in the sustainability programme, guides its actions with regard to salient human rights impacts and the development of related indicators.</t>
  </si>
  <si>
    <t xml:space="preserve">OP Financial Group regularly conducts personnel surveys, customer surveys, surveys and stakeholder engagement with owner customers, representative body, procurement partner discussions and audits, active ownership, ESG analyses. OP Financial Group also has an ESG Forum for dialogue with key actors. OP Financial Group is currently expanding its consideration of counterparty governance assessments to encompass the  social aspects of counterparty governance. These aspects will be integrated into the qualitative assessment through support questions, which will flag significant risks for consideration in credit decisions. </t>
  </si>
  <si>
    <t>ESG themes are discussed quarterly by the Cooperative's administration, monthly for the management, and if necessary, decisions are made to the management on matters to be decided. The review includes, for example, the monitoring of the progress of OP Financial Group's sustainability programme´s goals and indicators, and reports on the progress of supervisory expectations regarding climate and environmental risk management and the goals set by the ECB. The progress of the indicators of OP Financial Group's sustainability programme is monitored monthly and the progress is reported to the management. Employee surveys are carried out regularly. In addition, different operating environment analyzes or scenarios are included in the review as needed. The equality and non-discrimination plan is implemented and reported annually to the management. Human rights, employee diversity and equality and the wellbeing of local communities are part of OP Financial Group's sustainability programme and it is reviewed regularly with the management.</t>
  </si>
  <si>
    <t xml:space="preserve">i) The highest decision-making power at local OP cooperative banks is exercised by the Representative Assembly elected by owner-customers from among its members. Members of the Representative Assembly in OP cooperative banks are elected in the election of the Representative Assembly, for which owner-customers can stand and thus raise awareness and express opinions to the bank's management. OP Financial Group's ESG forum gathers relevant stakeholders from different fields such as our owner customers, personnel, environmental, social, and financial and business actors. OP Financial Group uses different meetings and surveys to listen to the representatives’ views and opinions to identify relevant issues and risks to be considered in sustainability work. </t>
  </si>
  <si>
    <t>ii) We conduct annual pulse surveys on employee wellbeing and job satisfaction. Every second year, we hold a wider-ranging employee survey on subjects such as equality and equal opportunities. The results are reported to the management and on team level. The equality and non-discrimination plan is implemented and reported annually to the management. OP Group's central cooperative currently has 26 guilds focusing on different topics, such as the guilds for responsibility, cyber security and modern knowledge work. In 2023, one of the most popular learning communities was the Learning Guild.</t>
  </si>
  <si>
    <t>iii) OP Group conducts regular information on security and cyber risk assessments, the data balance sheet is published annually.</t>
  </si>
  <si>
    <t>iv) OP Group respects all internationally recognised human rights, such as those included in the UN’s Universal Declaration of Human Rights. OP Financial Group’s activities promoting human rights are guided by e.g. the UN Guiding Principles On Business and Human Rights, UNGP and the OECD Guidelines for Multinational Enterprises on Responsible Business Conduct. In accordance with the above principles, OP Financial Group has identified and assessed  human rights impact with regard to OP Financial Group as a whole, including its value chain. Respecting human rights is a part of OP Financial Group's sustainability programme, which is reviewed regurlarly with the management.</t>
  </si>
  <si>
    <t xml:space="preserve">OP Financial Group increases the information and training on social and human rights risks and identification in the group. OP Financial Group is currently expanding its consideration of counterparty governance assessments to encompass social aspects of counterparty governance. These aspects will be integrated into the qualitative assessment through support questions, which will flag significant risks for consideration in credit decisions. </t>
  </si>
  <si>
    <t>Lines of reporting vary between different business units and functions. For example employee relations surveys are conducted  yearly and risks are reported from team level upwards. OP Financial Group published its new Human rights policy in 2023, where it assessed and reviewed its potential social risks related to human rights, and risk assessment is updated regurlarly. OP Financial Group develops and updates social and human rights risk assessment work and development as part of other business-related decision-making and reporting is part of group's sustainability reporting.</t>
  </si>
  <si>
    <t>OP Financial Group’s Remuneration Policy for Governing Bodies supports the implementation of OP Financial Group’s mission as well as the strategy and the annual business targets derived from the strategy. For example the following Group-level principles, which guide all remuneration at OP Financial Group, lie behind the Remuneration Policy: Remuneration is in line with OP Financial Group’s core values, mission and strategy,
and it contributes to their implementation. Remuneration schemes comply with regulation, take account of responsibility issues and sustainability risks, and do not encourage excessive risk-taking.</t>
  </si>
  <si>
    <t>See above</t>
  </si>
  <si>
    <t>OP Financial Group’s Remuneration Policy for Governing Bodies supports the
implementation of OP Financial Group’s mission as well as the strategy and the annual
business targets derived from the strategy. For example the following Group-level principles, which guide all remuneration at OP Financial Group, lie behind the Remuneration Policy:
Remuneration is in line with OP Financial Group’s core values, mission and strategy,
and it contributes to their implementation. Remuneration schemes comply with regulation, take account of responsibility issues and sustainability risks, and do not encourage excessive risk-taking.
OP Financial Group wants to take sustainability into account in the remuneration of its top management, as responsibility is a key part of OP Financial Group's operations and values. In addition, responsible business operations are one of OP Financial Group's strategic priorities. In 2024 Executive Management team scorecard has ESG targets with a 5% weighting and includes decreasing sector-specific emission reduction targets and a target for increasing the circular economy in Pohjola Insurance's claims services.</t>
  </si>
  <si>
    <t>The Board of Directors of OP Cooperative monitors the impact of climate and environmental factors, as well as other risk factors, on our risk exposure. All business units and centres of excellence integrate perspectives related to climate and environmental risks in OP Financial Group’s functions and processes. Such integration is supported by Risk Management and the Group ESG and Corporate Responsibility units.
The Board of Directors supervises the management of climate and environmental matters by determining OP Financial Group’s strategic priorities and indicators and policies subject to monitoring, including those related to climate and environmental risks. In addition, the Board of Directors regularly processes ESG matters, that is to say, matters related to climate and the environment, people and communities, as well as corporate governance.
OP Financial Group has an ESG Committee appointed by the Executive Management Team and tasked with supporting the management of ESG and other sustainability and corporate responsibility matters. The ESG Committee monitors, controls and reports on the implementation of the sustainability programme, prepares Group-level policy priorities and monitors sustainability and corporate responsibility regulation. In addition, the ESG Committee ensures the high-quality implementation of ESG matters in compliance with regulation, orders issued by the authorities, decisions and principles approved by the Executive Management Team, Board of Directors and Supervisory Council, and the expectations of customers and other stakeholders.</t>
  </si>
  <si>
    <t>Sector</t>
  </si>
  <si>
    <t>NACE Sectors (a minima)</t>
  </si>
  <si>
    <t>Portfolio gross carrying amount (Mn EUR)</t>
  </si>
  <si>
    <t>Year of reference</t>
  </si>
  <si>
    <t>Distance to IEA NZE2050 in % ***</t>
  </si>
  <si>
    <t>Target (year of reference + 3 years)</t>
  </si>
  <si>
    <t>Power</t>
  </si>
  <si>
    <t>*** PiT distance to 2030 NZE2050 scenario in %  (for each metric)</t>
  </si>
  <si>
    <t>Banking book - Climate change transition risk: Alignment metrics (Template 3)</t>
  </si>
  <si>
    <t>MREL</t>
  </si>
  <si>
    <t>Key metrics - MREL and, where applicable, G-SII requirement for own funds and eligible liabilities (EU KM2)</t>
  </si>
  <si>
    <t>Minimum requirement for own funds and eligible liabilities (MREL)</t>
  </si>
  <si>
    <t>T</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</si>
  <si>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</si>
  <si>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</si>
  <si>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</si>
  <si>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</si>
  <si>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</si>
  <si>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</si>
  <si>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</si>
  <si>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</si>
  <si>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the TREA</t>
  </si>
  <si>
    <t>4</t>
  </si>
  <si>
    <t>Total exposure measure (TEM) of the resolution group</t>
  </si>
  <si>
    <t>5</t>
  </si>
  <si>
    <t>Own funds and eligible liabilities as percentage of the TEM</t>
  </si>
  <si>
    <t xml:space="preserve">Of which own funds or subordinated liabilities </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</si>
  <si>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</si>
  <si>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</si>
  <si>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</si>
  <si>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</si>
  <si>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</si>
  <si>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MREL expressed as a percentage of the TREA</t>
  </si>
  <si>
    <t xml:space="preserve">Of which to be met with own funds or subordinated liabilities </t>
  </si>
  <si>
    <t>MREL expressed as a percentage of the TEM</t>
  </si>
  <si>
    <t>Of which to be met with own funds or subordinated liabilities</t>
  </si>
  <si>
    <r>
      <t xml:space="preserve">If a capped subordination exemption applies in accordance with Article 72b (3) of Regulation (EU) No 575/2013, the amount of funding issued that ranks </t>
    </r>
    <r>
      <rPr>
        <i/>
        <sz val="9"/>
        <rFont val="Calibri"/>
        <family val="2"/>
      </rPr>
      <t>pari passu</t>
    </r>
    <r>
      <rPr>
        <sz val="9"/>
        <rFont val="Calibri"/>
        <family val="2"/>
      </rPr>
      <t xml:space="preserve"> with excluded liabilities and that is recognised under row 1, divided by funding issued that ranks </t>
    </r>
    <r>
      <rPr>
        <i/>
        <sz val="9"/>
        <rFont val="Calibri"/>
        <family val="2"/>
      </rPr>
      <t>pari passu</t>
    </r>
    <r>
      <rPr>
        <sz val="9"/>
        <rFont val="Calibri"/>
        <family val="2"/>
      </rPr>
      <t xml:space="preserve"> with excluded liabilities and that would be recognised under row 1 if no cap was applied (%)</t>
    </r>
  </si>
  <si>
    <t>30 June 2024</t>
  </si>
  <si>
    <t>* Risks not otherwise covered.</t>
  </si>
  <si>
    <t>31 March 2024</t>
  </si>
  <si>
    <t>Amounts
30 June 2024</t>
  </si>
  <si>
    <t>30 June 2024, EUR million</t>
  </si>
  <si>
    <t>Initial stock of non-performing loans and advances 31 Dec 2023</t>
  </si>
  <si>
    <t>Sector/subsector, 30 June 2024, EUR million</t>
  </si>
  <si>
    <t>Quarter ending on (30 June 2024)</t>
  </si>
  <si>
    <t>Last period
31 December 2023</t>
  </si>
  <si>
    <t>Current period
30 June 2024</t>
  </si>
  <si>
    <t>Applicable amount
30 June 2024</t>
  </si>
  <si>
    <t>** Total risk exposure amount x 15.4%</t>
  </si>
  <si>
    <t>31 March 2023</t>
  </si>
  <si>
    <t>Amounts below the thresholds for deduction (subject to 250% risk weight) (for information)*</t>
  </si>
  <si>
    <t>Other risks (for information)*</t>
  </si>
  <si>
    <t>*The balances on rows 24 and 24b are included in the balance on row 1.</t>
  </si>
  <si>
    <t>Cash and balances at central banks</t>
  </si>
  <si>
    <t>Income tax receivables</t>
  </si>
  <si>
    <t>Income tax liabilities</t>
  </si>
  <si>
    <t>Deferred tax liabilities</t>
  </si>
  <si>
    <t xml:space="preserve">OP Financial Group conducts a group level ESG risk materiality analysis annually. The materiality analysis serves as an overview of the environmental, social and governance risks relating to OP Financial Group’s operations and business, ensuring that ESG risks are identified, measured, and managed effectively. The materiality analysis is based on the supervisory expectations as well as the regulation applicable to OP Financial Group’s business, and the guidelines issued by the European Banking Authority. The results of the materiality analysis are utilised in the strategy process and implemented to the various processes and business operations of OP Financial Group. 
Physical and transition risks may impact on OP Financial Group’s business and financial success through customers, suppliers and other stakeholders and through own operations. If such risks materialise, they may affect the risk profile, capitalisation, liquidity, and continuity of daily business in various ways. For identifying the material physical and transition risks in its business, OP Financial Group assesses the risks and their transmission channels in the most significant portfolios and processes. In addition to identifying the key risks and risk drivers, the analysis considers the risk impact chains and the potential risk mitigation actions.
Biodiversity is a key element for OP Financial Group’s business activities. Biodiversity-related impacts and dependencies can give rise to both physical and transition risks. The frameworks and methodologies for identifying biodiversity risks and opportunities are still developing, and OP Financial Group is constantly monitoring the methodological improvements and implementing such as appropriate. As a recent example, OP Corporate Bank has included biodiversity conservation and environmentally sustainable management of living natural resources and land use as eligible assets in its Green Bond Framework.
OP Financial Group offers sustainable investment products as well as sustainable and green loans tailor-made for projects beneficial to the climate and environment to its customer. The products and services are built in line with Loan Market Association’s (LMA) and International Capital Markets Association’s (ICMA) principles and guidelines.
OP Financial Group considers and applies the following international standards in its environmental risk management framework: Kunming-Montreal Global Biodiversity Framework, Partnership for Biodiversity Accounting Financials initiative (PBAF), Partnership for Carbon Accounting Financials (PCAF), and ENCORE. OP has previously complied with NFRD (Non-financial Reporting Directive) and is now reporting bywill report in accordance with CSRD (Corporate Sustainability Reporting Directive) standards from 2024 onwards. OP Financial Group also follows the guidelines of and reports according to TCFD (Task Force on Climate-related Financial Disclosures), UNEP FI (United Nations Environment – Finance Initiative), UNPRI (United Nations Principles for Responsible Investments) and CDP (Carbon Disclosure Project).
In accordance with the Climate and Environmental Risk Management Guide of the European Central Bank (ECB), OP Financial Group defines which climate and environmental factors affect its business strategy in the short, medium, and long term. The scenarios used in the assessment include evaluations of the effects of climate and environmental risks over the short, medium, and long term (spanning over five years and extending beyond several decades). The scenarios include alternatives in which climate change follows scientifically anticipated developments (e.g., scenarios of the Intergovernmental Panel on Climate Change).
The methodology for climate risk stress testing consists of the following components:
i)	Evaluation of the relevance and significance of risks, enabling the design of scenario narratives, selection of scenarios, and effective stress testing. 
ii)	Scenarios for climate and environmental factors based on the evaluation of risk relevance and significance and grounded in scientific research on impact mechanisms and economic effects. The scenarios should include both physical and transitional risk scenarios. 
iii)	Modelling of climate and environmental factors for the portfolio under consideration. Modelling of physical and transitional risks according to the scenarios in the portfolios under consideration.
Climate and environmental risk scenario analyses and stress tests at OP Financial Group are designed to consider at least the following aspects from both a normative and economic perspective:
•	The possible impact of physical and transitional risks, 
•	The possible development of climate and environmental risks in different scenarios, 
•	The possible realization of climate and environmental risks in the short, medium, and long term in different scenarios.
Stress testing of OP Financial Group is regulated by the Basel/CRD and Solvency II frameworks as well as the EU CRR2 (and upcoming CRR3) regulation. OP Financial Group utilizes the ECB report on good practices for climate stress testing and the BIS Principles for sound stress testing practices and supervision as guidelines for its climate and environmental stress testing and scenario analysis methodology. OP Financial Group uses NGFS Phase II and IPCC scenarios as the base scenarios in its climate and environmental scenario analysis. OP Financial Group’s stress testing is strongly related to its ICAAP, ILAAP and ORSA methodologies. 
</t>
  </si>
  <si>
    <t xml:space="preserve">As environmental risks have cascading effects and multiple transmission channels, OP Financial Group pursues to analyse and monitor environmental risks and their effects in OP Financial Group’s business in a holistic manner.
In the loan origination process, OP Financial Group considers ESG themes and risks related to environmental, social and governance factors in accordance with the EBA (European Banking Authority) Guidelines on loan origination and monitoring. In the ESG analysis the selected industries and customers are reviewed on a sector-specific basis in respect of the ESG themes.
OP Financial Group has identified several climate and environmental risks relevant to collateral management. The material physical climate risks for both residential property collateral and commercial real estate have been assessed. 
OP Financial Group conducts a group level ESG risk materiality analysis annually. The materiality analysis serves as an overview of the environmental, social and governance risks relating to OP Financial Group’s operations and business, ensuring that ESG risks are identified, measured, and managed effectively. The outputs of the analysis are then utilized in more detailed risk identification and assessment.
By utilizing the risk identification process, the Group’s Risk Management maintains a catalogue of identified risks and their underlying factors. The results of the risk identification process are used in the preparation of risk policies when specifying risk management principles, measures, objectives and limits based on risk-bearing capacity and risk appetite. The results are also used to maintain the economic capital requirement and stress testing framework.
Climate and environmental credit risk drivers are identified with an internal expert group regularly, approximately bi-annually. Risks are divided into physical and transition risks, and the magnitude of their impacts on OP Financial Group’s different credit portfolios are assessed on several time horizons as part of risk management's climate and environmental scenario analysis. OP Financial Group utilizes NGFS-scenarios and SPP Global warming trajectories in its climate-related credit risk scenario analysis, based on which key transition and physical risk drivers are identified for different credit portfolios and client sectors. The magnitude and distribution of the effects of different risk drivers on client companies' credit risk parameters, capital demand and expected loss levels are then assessed with forward-looking methodologies, which enable analyses on different time horizons according to the OP Financial Group’s scenario and stress testing framework. The developments and outcomes of the analysis are reported to OP management via quarterly risk analysis reporting. The effects of climate and environmental risks on portfolio-level risk measures are then considered in capital planning and risk policy updates.
The Board of Directors supervises the management of climate and environmental matters and approves OP Financial Group’s strategic priorities and indicators and policies subject to monitoring, including those related to climate and environmental risks. The Board of Director’s quarterly ESG review considers a wide range of ESG themes, including changes in the operating environment. Current ESG matters and results of climate and environmental risk assessment work as well as regularly reported ESG risk metrics are also included in quarterly risk analysis reporting to OP management.
Credit risk management monitors the financed emissions of selected portfolios, e.g., energy production, forestry and agriculture, and housing loans, for which OP has set emission intensity reduction targets for the year 2030. OP also monitors changes in the Energy Performance Certificate classes of housing loan collaterals as well as the ESG maturity of the sectors of corporate loan counterparties based on a sectoral ESG heatmap data by MSCI. 
Climate and environmental related risk factors have also been considered regarding their impact on funding, liquidity capabilities and market access. It has been concluded that climate and environmental risk factors may have an additional liquidity impact, although the impact is linked to the already identified risks in the liquidity risk catalogue (material of which are e.g., deposit outflow, wholesale funding, and asset values). 
A climate-related market risk stress test based on NGFS (Network for Greening the Financial System) scenarios (orderly, disorderly and hot-house) is applied to trading and non-trading bond portfolios. The scenarios target carbon-sensitive sectors through credit spread shocks. The scenarios impact only a small portion of the portfolios. 
Operational risks related to environmental factors are also identified in the risk identification process. Additionally, risks are identified and assessed in separate self-assessments (RCSAs) that are made for processes, services, and systems. The assessments consider several transmission channels, including impact on profitability and increase in legal costs. As a part of designing new products and processes, risk assessment process is conducted where relevant environment related risks are identified. 
The environmental related risks are monitored through updating loss events in a group wide operational risk management system. In addition, the RCSAs are updated when potential risks are changed. To complement these, the Risk Management function maintains scenarios for both individual risks and for the whole OP Financial Group level risks. The scenarios are used to assess the impact of selected environmental risks. The significance of different environmental related operational risks is assessed in the materiality assessment. 
</t>
  </si>
  <si>
    <t xml:space="preserve">OP Financial Group’s sustainability programme and its goals respond to the changing operating environment, the grown expectations of stakeholders and the increased regulatory requirements. The sustainability programme and its policy priorities implement OP Financial Group’s strategy, guiding the sustainability and corporate responsibility actions in the group. The objectives selected for the Climate and the environment theme under the programme relate to sustainable financing and investment products, sustainable insurance operations, decreasing OP’s emissions and the customers’ emissions, circular economy, and biodiversity.
OP Financial Group leverages the opportunities provided by climate and environmental perspectives in the development of its financing, investment, and insurance products. OP Financial Group wants to enable the transition to a more sustainable future together with the customers and support the customers’ preparation for the effects of climate change and their shift towards low-carbon operations.
OP Financial Group offers sustainable investment products as well as sustainable and green loans tailor-made for projects beneficial to the climate and environment to its customers. OP Corporate Bank’s Green Bond Framework identifies sustainable targets, and the appropriate funds gained through a green bond are allocated to sustainable corporate finance. The green bonds support the green transition, and proceeds raised with them are allocated to sustainable corporate finance. Eligible sectors to be funded through the bonds include, for example, renewable energy, green buildings, and environmentally sustainable management of living natural resources and land use. As recent examples, OP Corporate launched sustainable supply chain finance to encourage supply chains to more sustainable operations through sustainability-linked financing. In retail banking, a green loan to SMEs and housing companies has been launched.
As part of the ESG related target setting, OP Financial Group is constantly reviewing the operating environment and the need to set up new emission reduction targets. Based on the materiality analysis and PCAF calculation for the year 2023, the previously set sector specific emission reduction targets for the three most significant sectors (energy, agriculture, and housing loans) were considered proportionate appropriate and hence remained unchanged. 
OP Financial Group has committed to reducing the energy intensity of its financed emissions in the energy production sector by 50 % from the year 2022 to the year 30. A similar commitment of 30 % has been set for agriculture and 45 % for housing loans using the same time horizon. Limits for the emission intensity of the housing and energy production credit portfolios have been included in OP Financial Group's risk policy in order to follow the emission reduction trajectories dictated by OP's emission intensity targets for the portfolios to be met by 2030. OP Financial Group has exit-strategies in place for coal in its lending. A limit for a minimum ratio of green loans to all loans given to the energy production sector has also been set and included in OP Financial Group's risk policy. OP Financial Group's climate change adaptation actions are supported by climate and environment-related physical and transition risk scenario analyses and stress testing for different customer segments. The results of the scenario analysis and stress testing are utilized in capital planning and environmental reporting to provide climate and environmental credit risk information to the management and to support the risk policy of the group. Additionally, risk management monitors several ESG and sustainability related metrics regarding the credit portfolio, which are also included in quarterly internal risk reporting to the management.
OP Financial Group seeks to be pioneer in promoting biodiversity. OP Financial Group engages in biodiversity analysis from the climate, water sustainability and circular economy perspectives. OP Financial Group’s Biodiversity roadmap (2023) consists of competence development, assessment of impacts and dependencies, measures, collaboration with stakeholders, and reporting. Competence development and the assessment of impacts and dependencies are important bases for OP Financial Group’s nature-related work. The roadmap contains measures for sustainable corporate finance, investment funds, insurance companies, agriculture and forestry, OP cooperative banks and procurement. In terms of sustainable corporate finance, OP Financial Group aims to increase the financing of nature-positive projects and support our corporate customers in their efforts to reduce their adverse impacts to biodiversity.
Mitigation measures for potential risks identified in processes, services and systems, are designed and recorded in the operational risk management system. Business continuity disruptions in important and critical processes caused by environmental drivers, are mitigated through business continuity plans. Additionally, mitigation measures are designed and implemented after loss events when needed.
</t>
  </si>
  <si>
    <t xml:space="preserve">For a bank with a structure such as that of OP Financial Group, credit risk factors are of utmost importance. Climate and environmental risks are analyzed separately for mortgages and corporate loans. Energy efficiency certificates (EPC ratings) are a key transition risk element for the mortgage loan portfolio. The EPC rating of properties indicates the vulnerability of borrowers to i) rising energy prices in orderly and disorderly climate scenarios and ii) the long-term targets set by the Ministry of the Environment for the upgrading of low-EPC-rated properties (Renovation Strategy - Ministry of the Environment). To support the assessment of risk significance and materiality, missing EPC ratings must be completed using publicly available databases and national registries. If these ratings are not available, a proxy method based on selected approaches is used. Physical climate and environmental risks affect the mortgage loan portfolio mostly through effects on collateral values. For residential property collateral, the likelihood of forest fires, freshwater, and storm water floods is expected to rise, yet they're currently considered low. For commercial real estate, the primary risks are flood risks and rainfall pattern changes, while for forest and agricultural lands, the risks extend to temperature shifts, storms, forest fires, and the spread of plant diseases and invasive species.
In assessing the significance of transition risks for corporate exposures, OP Financial Group focuses primarily on the extent to which they are exposed to high-emitting sectors that are most susceptible to the effects of transition risks and rising carbon costs. Regarding the definition of high-emitting sectors, for example, the Intergovernmental Panel on Climate Change (IPCC) report on climate change mitigation provides an analysis of global direct and indirect emissions by economic sector. It highlights high-emitting sectors such as energy, agriculture, forestry, and other land use, as well as the transportation and building sectors (commercial and residential buildings). Reports from the Finnish Climate Panel, particularly on adaptation measures, costs, and regional dimensions, describe Finland's situation regarding the challenges and opportunities of climate change. Client sectors more vulnerable to changes in the physical environment, nature, and climate, such as forestry, fishery and agriculture would naturally be more affected by physical climate risks, such as drought, extreme weather phenomena and the subsequently lowered resilience to pests, the populations of which are likely to also increase in climate scenarios with higher increases in global temperature.
On portfolio level, OP Financial Group conducts a group level ESG risk materiality analysis annually. The materiality analysis serves as an overview of the environmental, social and governance risks relating to OP Financial Group’s operations and business, ensuring that ESG risks are identified, measured, and managed effectively.  The outputs of the analysis are then utilized in more detailed risk identification and assessment.
The risk management function, in collaboration with representatives from business units and other internal stakeholders, identifies factors that directly or indirectly affect OP Financial Group's business in the short term and/or have a long-term impact on the operating environment, including climate change and environmental risks. This risk assessment process covers all revenue models and their significant portfolios. Climate and environmental factors are defined as environmental drivers that affect the needs and preferences of customers and society. In the risk identification process, these factors are defined as drivers that affect different types of risks rather than separate risks. In assessing the significance of risks, OP Group utilizes both quantitative and expert assessments, with ESG risk factors being one of the perspectives considered.
Based on the results of the assessment process, the Group’s Risk Management function maintains a catalogue of identified risks and their underlying factors. The results are used in the preparation of risk policies when specifying risk management principles, measures, objectives and limits based on risk-bearing capacity and risk appetite, and in maintaining economic capital and the stress testing framework. 
OP Financial Group uses stress tests to assess how various serious, albeit potential, situations calibrated on a historical basis, and those differing from the assumptions of risk models, may affect the liquidity, risk profile, profitability, and capital adequacy of the Group and/or its companies. Stress tests assess the effect of both individual stress factors and the joint effect of multiple variables acting simultaneously.  OP Financial Group has developed an internal tool to assess and generate long climate scenarios, based on which the development of numerous risk measures can be estimated. Climate and environmental risk factors are included in both baseline and adverse stress scenarios. In long-term scenarios, the effects of both physical and transitional risks are considered, applying scenarios based on scientific research (NGFS Orderly, Disorderly and Hot House). Based on the scenarios and the calculation tool, the development of OP Financial Group's result, balance sheet, and solvency and liquidity measures can be estimated.
Climate and environmental credit risk drivers are being identified with an internal expert group regularly, approximately bi-annually. Utilizing the results of the materiality analysis and credit risk identification, identified risks are divided to physical and transition risks, and the magnitude of their impacts on OP Financial Group's different credit portfolios are assessed on several time horizons as part of risk management's climate and environmental scenario analysis. OP Financial Group utilizes NGFS-scenarios and SPP Global warming trajectories in its climate-related credit risk scenario analysis, based on which key transition and physical risk drivers are identified for different credit portfolios and client sectors. The NGFS and SPP scenarios are tailored for different customer sectors and industries. The magnitude and distribution of the effects of different risk drivers on client companies' credit risk parameters, capital requirements and expected loss levels are then assessed with forward-looking scenario analysis methodology, which enables analyses on different time horizons on a sub-sector and even counterparty-level for large exposures and concentrate portfolios, according to the OP Financial Group’s scenario and stress testing framework. 
Risks are identified and assessed in separate self-assessments (RCSAs) that are made for processes, services, and systems. The assessments consider several transmission channels, including impact on profitability and legal costs. The risk assessment process in connection to designing new products and processes, also includes the identification and assessment of relevant environment related risk drivers. 
</t>
  </si>
  <si>
    <t xml:space="preserve">As environmental risks have cascading effects and multiple transmission channels, OP Financial Group pursues to analyse and monitor environmental risks and their effects in OP Financial Group’s business in a holistic manner.
In the loan origination process, OP Financial Group considers ESG themes and risks related to environmental, social and governance factors in accordance with the EBA (European Banking Authority) Guidelines on loan origination and monitoring. In the ESG analysis the selected industries and customers are reviewed on a sector-specific basis in respect of the ESG themes.
OP Financial Group has identified several climate and environmental risks relevant to collateral management. The material physical climate risks for both residential property collateral and commercial real estate have been assessed. The analysis indicates that by 2050, climate change will escalate these risks for Finnish real estate, but due to Finland's geographical location, they remain moderate overall.
For residential property collateral, the likelihood of forest fires, freshwater, and storm water floods is expected to rise, yet they are currently considered low. According to the analysis, the storm water flood risk has already been observed to have increased, and the risk is rising due to heavy rainfall caused by climate change. However, the overall financial impact on repair costs is low, as most properties in the portfolio are not affected by the identified physical risks. For commercial real estate, the primary risks are flood risks and rainfall pattern changes, while for forest and agricultural lands, the risks extend to temperature shifts, storms, forest fires, and the spread of plant diseases and invasive species. For real estate collaterals, the transition risk resulting from renovation costs caused by tightening building energy efficiency requirements or restrictions on use of certain types of energy for heating and electricity have been identified as material. 
Key portfolios under most climate and environmental related credit risks have been identified and risk drivers for the portfolios and their sub-sectors have been assessed. The portfolios included in the climate and environmental scenario analysis currently are agriculture, forestry, energy production, heavy industries (machine, chemical, mining and metal industries), housing and covered bonds, construction, commercial real estate, and logistics. These portfolios consist approximately 70% of OP Financial Group’s credit portfolio. Energy production, housing and agriculture alone were responsible for 90% of OP Financial Group’s scope 1-2 financed emissions in 2022. The results of the scenario analysis of key portfolios identified as under most risks, i.e., the effects on credit parameters, will be continued during 2024 and early 2025.
Climate and environmental related risk factors have also been considered regarding their impact on funding, liquidity capabilities and market access. It has been concluded that climate and environmental risk factors may have an additional liquidity impact, although the impact is linked to the already identified risks in the liquidity risk catalogue (material of which are e.g., deposit outflow, wholesale funding, and asset values). So far, the identified climate and environmental risk factors have not changed the overall materiality of liquidity risk.
A climate-related market risk stress test based on NGFS (Network for Greening the Financial System) scenarios (orderly, disorderly and hot-house) is applied to trading and non-trading bond portfolios. The scenarios target carbon-sensitive sectors through credit spread shocks. The scenarios impact only a small portion of the portfolios. 
The environmental related risks are monitored through updating loss events in a group wide operational risk management system. In addition, the RCSAs are updated when potential risks are changed. To complement these, the Risk Management function maintains scenarios for both individual risks and for the whole OP Financial Group level risks. The scenarios are used to assess the impact of selected environmental risks. The significance of different environmental related operational risks is assessed in the materiality assessment. Based on this, operational risks related to physical climate risk drivers, have been identified as material.
</t>
  </si>
  <si>
    <t xml:space="preserve">Drivers of change in the business environment, such as technological or climate change and other sustainability factors (ESG factors – Environmental, Social and Governance), affect the needs and preferences of customers and other members of society. ESG factors are external megatrends – examples of root causes on OP Financial Group’s risk map. They are defined as change factors affecting different risk types, not as separate risks, in the group level risk identification processes. 
The transition towards a low-carbon and more environmentally sustainable economy will have direct and indirect impacts. These include, for example, climate or environmental policy decisions, technological development, market confidence, and changes in customer choices. Physical and transition risks will impact on OP Financial Group’s business and financial success through customers and other stakeholders, in particular. If they materialize, such risks may affect the risk profile, capitalization, liquidity, and continuity of daily business in various ways.
In line with the OP Financial Group’s Risk Appetite Statement (=RAS) external change factors (such as climate, nature loss, scientific and technological innovations, demographics and geopolitics) are assessed in order to understand the impacts of such factors on customers’ preferences, actions and future success. 
OP Financial Group uses stress testing and scenario analysis to identify key risks, assess their significance, and translate the group's risk appetite into limits and risk policy guidelines. Scenario analysis is a tool to estimate where key performance indicators and other thresholds set by top management would be breached. Stress tests aim to cover all significant types of risk and risk factors that have been identified and assessed as significant in the Risk Appetite Framework. 
The scenarios used in the assessment include evaluations of the effects of climate and environmental risks over the short, medium, and long term (spanning over five years and extending beyond several decades). The scenarios include alternatives in which climate change follows scientifically anticipated developments (e.g., scenarios of the Intergovernmental Panel on Climate Change).
Climate and environmental risks are divided into physical and transition risks, and the magnitude of their impacts on OP's different credit portfolios are assessed on several time horizons as part of credit risk management's climate and environmental scenario analysis. Currently, credit risk management's climate and environmental scenario analysis utilizes a medium-term time horizon of 10 years, i.e., up to 2033, based on the interim target of the Paris Climate Agreement (2030) supplemented with EBA's recommendations of using a minimum time horizon of 10 years. The analysis will be extended to include a longer time-horizon once the medium-term analysis has been finalized and additional scenario structuring and risk driver assessment have been conducted, and when construction of longer economic scenarios and climate/policy trajectories is completed.
</t>
  </si>
  <si>
    <t xml:space="preserve">OP Financial Group is committed to supporting sustainable development, and ESG data helps identify and promote lending to companies with sustainable practices. ESG data is crucial for making informed investment decisions, as understanding the ESG profiles of corporate clients provides deeper insights into their operations, enabling more tailored products and services.
Securing enough high-quality customer and environment-related data continues being an issue in the financial sector. To mitigate this, OP Financial Group is engaging directly with its customers to secure relevant data-points straight from them for environmental analyses. Key data on customers for risk management purposes includes emission data of companies in OP’s credit portfolio, energy performance data on housing and CRE loan collaterals, as well as the location of physical assets used as collaterals for the loans, considering physical climate risks. Where data is unavailable, proxies and simulation methods are considered, such as is the case with OP's financed emissions calculations according to the PCAF standard. Due to scarce availability of Energy Performance Certificate data on housing and CRE loan collaterals, a significant portion of energy efficiency data for real estate collaterals is modelled, as well.
OP Financial Group’s ESG Data management and reporting framework has been updated with new components. ESG Data Office has been established to build, own, and operate key ESG data products to enable a more thorough utilization and analysis of collected data, as well as to facilitate and lead data governance and data management work of ESG matters. Additionally, a Use Case Library has been developed to manage and facilitate the documentation on the requirements concerning ESG data development and capabilities. Furthermore, a funnel for ESG development has been drafted and a holistic process for driving ESG development and operations is under work. 
</t>
  </si>
  <si>
    <t xml:space="preserve">Strategic indicators and their specific limits are used to guide and limit OP Financial Group’s risk taking in accordance with OP Financial Group's Risk Appetite Statement. Based on the limits set in the Risk Appetite Statement, Risk Management and the businesses prepare more detailed proposals on limits and OP cooperative banks’ monitoring limits. This is done in such a way that quantitative risks defined as significant within OP Financial Group are appropriately limited in revenue logic-specific risk policies. Quantitative limits are supplemented with principles included in risk policies and other guidelines issued by Risk Management, so that less-easily quantifiable risks are also covered. This is how to ensure that neither the Group nor any of its companies takes excessive risks that endanger the Group’s or the company’s capital adequacy, profitability, liquidity and business continuity.
Limits for the emission intensity of the housing and energy production credit portfolios have been included in OP Financial Group's risk policy in order to follow the emission reduction trajectories dictated by OP's emission intensity targets for the portfolios to be met by 2030. OP Financial Group has exit-strategies in place for coal in its lending. A limit for a minimum ratio of green loans to all loans given to the energy production sector has also been set and included in OP Financial Group's risk policy. The results of the scenario analysis and stress testing are utilized in capital planning and environmental reporting to provide climate and environmental credit risk information to the management and to support the risk and credit policies of the group. Additionally, risk management monitors several ESG and sustainability related metrics regarding the credit portfolio, which are also included in internal risk reporting to the management.
A limit breach or a clear threat of a breach leads to an obligation to trace the cause of the breach and to present an action plan for returning risk-taking within the limit. The party setting the limit assesses the action plan and monitors its implementation and can authorise the Risk Management function to engage in control tasks. Breach of an early warning threshold value imposes a notification obligation on the party that set the value, but the business retains its independent decision-making power. Breach of the target level does not lead to risk management escalation measures in addition to regular business controls and management reporting.
</t>
  </si>
  <si>
    <t xml:space="preserve">As described in the Task Force on Climate-Related Financial Disclosures (TCFD) guidance document, physical climate-related risks can arise from sudden events, such as extreme weather events (e.g., droughts, floods), or longer-term changes (chronic risks) in the climate, including increases in temperature and precipitation, increases in extreme weather events, and changes in physical conditions such as sea-level rise. These physical risks can have economic consequences for financial institutions, including direct damage to physical assets such as commercial property, and indirect impacts from supply chain disruptions and effects on parties along the value chain, e.g., loan and insurance counterparties. Changes in water availability, procurement, and quality can also affect the financial performance of OP Financial Group’s counterparties, as can food security and extreme temperature changes that impact a company’s facilities, operations, supply chain, transportation needs, and employee safety.
Physical risks primarily affect credit risk, both in retail and wholesale portfolios, for example, through asset damage and associated borrower repair costs or business disruption. It also affects operational risk through a possible impact on OP Financial Group’s ability to perform critical financial functions, such as accessing online banking services. In addition, OP Financial Group considers the physical risk impacts on its reputation and operational risks that are related to customers' changing perceptions of OP Financial Group or its internal actions (e.g., OP Financial Group’s own carbon footprint) or external events (e.g., suspension of credit operations for assets located in high-risk areas), which can damage stakeholder trust and the reputation of the OP Financial Group in the eyes of customers and investors.
Climate change has been identified as a source of reputational risk that relates to customers' or the community's changing perceptions of OP Financial Group’s contribution to or undermining of the transition to a low-carbon economy. Reputational risks can affect both the clients and value chain of OP Financial Group as well as OP Financial Group itself.
Political risks constitute a significant proportion of identified transition risk drivers affecting OP Financial Group. Political and legal actions related to climate change continue to evolve as governments introduce new sustainable and environmental measures. Their goals are generally divided into two categories: political actions aimed at limiting activities that promote the harmful effects of climate change, or political actions aimed at promoting adaptation to climate change. Some examples include the introduction of carbon prices, shifting energy use toward lower emissions, introducing energy-efficient solutions, and promoting more sustainable land-use practices. Failure to implement sustainable and environmental protection measures by the government can expose OP Financial Group to legal risk. Failure to disclose climate risks or neglecting their management can also expose OP Financial Group to litigation risk from investors, customers, and employees. An important transmission channel of political risk drivers to OP Financial Group’s credit risk is through its counterparties’ debt-servicing capacity if their business environment changes abruptly, revenues plummet or costs increase unexpectedly. 
Technological risk factors, such as technological improvements or innovations that support the transition to a low-carbon, energy-efficient economy can have a significant impact on OP Financial Group through effects on its counterparties. For example, the development and use of renewable technologies such as renewable energy, battery technology, energy efficiency, and carbon capture and storage affect the competitiveness of certain actors/counterparties, their production and distribution costs, and ultimately the demand for their products and services. Retail customers are required to make technical improvements to make their properties more environmentally friendly (installation of heat pumps or solar panels). Improvements can also affect the customer's debt-servicing capacity and/or collateral value.
Climate change can affect the supply and demand for certain goods and raw materials, products, and services as climate-related risks and opportunities are increasingly considered. These risk effects include those caused both by transition as well as physical risk events, the mixture of which is dictated by the climate scenario in question. 
Regarding market risk, climate and environmental risks can affect values of financial assets. These may realize through changes in e.g., bond spreads. 
For a bank with a structure such as that of OP Financial Group, credit risk factors are of utmost importance. Climate and environmental risks are analyzed separately for mortgages and corporate loans. Energy efficiency certificates (EPC ratings) are a key transition risk element for the mortgage loan portfolio. The EPC rating of properties indicates the vulnerability of borrowers to i) rising energy prices in orderly and disorderly climate scenarios and ii) the long-term targets set by the Ministry of the Environment for the upgrading of low-EPC-rated properties (Renovation Strategy - Ministry of the Environment). To support the assessment of risk significance and materiality, missing EPC ratings must be completed using publicly available databases and national registries. If these ratings are not available, a proxy method based on selected approaches is used. Physical climate and environmental risks affect the mortgage loan portfolio mostly through effects on collateral values. For residential property collateral, the likelihood of forest fires, freshwater, and storm water floods is expected to rise, yet they're currently considered low. According to the analysis, the storm water flood risk has already been observed to have increased, and the risk is rising due to heavy rainfall caused by climate change. However, the overall financial impact on repair costs is low, as most properties in the portfolio aren't affected by the identified physical risks. For commercial real estate, the primary risks are flood risks and rainfall pattern changes, while for forest and agricultural lands, the risks extend to temperature shifts, storms, forest fires, and the spread of plant diseases and invasive species.
In assessing the significance of transition risks for corporate exposures, OP Financial Group focuses primarily on the extent to which they are exposed to high-emitting sectors that are most susceptible to the effects of transition risks and rising carbon costs. Regarding the definition of high-emitting sectors, for example, the Intergovernmental Panel on Climate Change (IPCC) report on climate change mitigation provides an analysis of global direct and indirect emissions by economic sector. It highlights high-emitting sectors such as energy, agriculture, forestry, and other land use, as well as the transportation and building sectors (commercial and residential buildings). Reports from the Finnish Climate Panel, particularly on adaptation measures, costs, and regional dimensions, describe Finland's situation regarding the challenges and opportunities of climate change. Client sectors more vulnerable to changes in the physical environment, nature, and climate, such as forestry, fishery and agriculture would naturally be more affected by physical climate risks, such as drought, extreme weather phenomena and the subsequently lowered resilience to pests, the populations of which are likely to also increase in climate scenarios with higher increases in global temperature.
Climate and environmental credit risk drivers are being identified with an internal expert group regularly, approximately bi-annually. Identified risks are divided to physical and transition risks, and the magnitude of their impacts on OP Financial Group’s different credit portfolios are assessed on several time horizons as part of risk management's climate and environmental scenario analysis. The magnitude and distribution of the effects of different risk drivers on client companies' credit risk parameters, capital demand and expected loss levels are then assessed with forward-looking methodologies, which enable analyses on different time horizons. 
Limits for the emission intensity of the housing and energy production credit portfolios have been included in OP Financial Group's risk policy in order to follow the emission reduction trajectories dictated by OP's emission intensity targets for the portfolios to be met by 2030. OP Financial Group has exit-strategies in place for coal in its lending. A limit for a minimum ratio of green loans to all loans given to the energy production sector has also been set and included in OP Financial Group's risk policy. Credit risk management partakes into OP Financial Group's climate change adaptation actions with climate- and environment-related physical and transition risk scenario analyses and stress testing of different customer segments. The results of the scenario analysis and stress testing are utilized in capital planning and environmental reporting to provide climate and environmental credit risk information to the management and to support the risk and credit policies of the group. Additionally, risk management monitors several ESG and sustainability related metrics regarding the credit portfolio, which are also included in internal risk reporting to the management.
The environmental driver’s manifestation in operational risk and its subcategories are based on the risk identification process and the materiality assessment. The results are included in the OP risk catalogue. The identified operational risk transmission subchannels include Clients and business practices, Damage to physical assets and personnel, Business continuity and Processes. Furthermore, the potential financial and reputational impact in operational risk transmission channel is assessed in RCSAs, materiality assessment and scenario analysis. Any major operational risks with reputational implications could also affect OP Financial Group’s liquidity and funding.
</t>
  </si>
  <si>
    <t xml:space="preserve">Responsible investing of OP Financial Group implies exclusion of companies based on negative screening criteria: international norm violations, banned weapons, tobacco production and climate-related financial risks. The list of exclusions is public and is updated if necessary. In addition to the general negative screening criteria, OP excludes more industries and companies in Article 8 and 9 funds which promote ESG characteristics and pursue sustainability objectives.
In accordance with OP Corporate Bank’s Green Bond Framework, the proceeds of the Green Bonds and green deposits are not allocated to projects or assets dedicated to weapons and ammunition, nuclear or fossil-fuel energy generation, gambling and casinos, or any other identified high-risk projects or assets defined in OP Financial Group’s internal policies, namely AML and sanctions policy, customer selection guidelines and credit policies.
OP Financial Group’s strategic indicators and their specific limits are used to guide and limit OP’s risk taking in accordance with the Risk Appetite Statement. Based on the limits set in the Risk Appetite Statement, Risk Management and the businesses prepare more detailed proposals on limits and OP cooperative banks’ monitoring limits. This is done in such a way that quantitative risks defined as significant within OP Financial Group are appropriately limited in revenue logic-specific risk policies. Quantitative limits are supplemented with principles included in risk policies and other guidelines issued by Risk Management, so that less-easily quantifiable risks are also covered. Social risk factors are included in the risk limit for operational risks. 
A limit breach or a clear threat of a breach leads to an obligation to trace the cause of the breach and to present an action plan for returning risk-taking within the limit. The party setting the limit assesses the action plan and monitors its implementation and can authorise the Risk Management function to engage in control tasks. Breach of an early warning threshold value imposes a notification obligation on the party that set the value, but the business retains its independent decision-making power. Breach of the target level does not lead to risk management escalation measures in addition to regular business controls and management reporting.
</t>
  </si>
  <si>
    <t xml:space="preserve">Drivers of change in the business environment, such as technological or social and other sustainability factors, affect the needs and preferences of customers and other members of society. On OP Financial Group’s risk map, social and other ESG factors are seen as external megatrends – examples of root causes. They are defined as change factors affecting different risk types, not as separate risks in the group level risk identification process. When identifying these change factors, it is vital to assess the diverse links to OP’s risks but also to assess potential direct or indirect risk concentrations.
Social risks can impact the creditworthiness of borrowers, affecting their ability to meet financial obligations. For corporate customers, the creditworthiness assessment includes ESG-related questions that support the consideration of the most significant sustainability perspectives in customer work and decision-making. When making an ESG analysis of a company and projects, OP assesses the environmental, social and governance risks that are material for the sector. The ESG industry category assigned to the company determines the level of ESG analysis required for new loan decisions. The analysis of social factors includes for example occupational safety, data protection, product safety and supply chain sustainability.
ESG risk drivers of OP’s credit portfolio are being identified with an internal expert group regularly, approximately bi-annually. The magnitude and distribution of the effects of different risk drivers on client companies' credit risk parameters, capital demand and expected loss levels are assessed with forward-looking methodologies, which enable analyses on different time horizons. 
Social risks can lead to sudden changes in market conditions, affecting the liquidity profile of assets and the availability of funding. Transmission channels related to reputation risks, operational risks, stakeholder risks, regulatory risks and investor risks may create a link from social risk factors to liquidity and funding risk.
Regarding market risk, social risk drivers can affect values of financial assets. These may realize through changes in e.g., bond spreads. 
The social risk drivers's manifestation in operational risks is maintained in the OP risk catalogue and the operational risks' library. The identified operational risk transmission channel includes employment practices and workplace safety. This contains both the work environment and HR as well as physical safety risks categories. OP also includes data privacy breaches and third-party management failures in its operational risk management framework. Based on the risk library, relevant potential risks related to social drivers are identified and updated in self-assessments (RCSAs) separately for processes, services, and systems. Similarly, social related loss events are identified. Each potential risk and loss event including its financial and reputational impacts is assessed and recorded in a centralised operational risk management system. Any major operational risks with reputational implications could also affect OP Financial Group’s liquidity and funding.
</t>
  </si>
  <si>
    <t>Final stock of non-performing loans and advances 30 June 2024</t>
  </si>
  <si>
    <t>Template discloses information on exposures towards the most carbon intensive counterparties in the world.
OP Financial Group uses the CDP 2023: Full GHG Emissions Dataset. The dataset includes a total of 13 502 companies globally.
OP had no exposures towards TOP-20 carbon intensive firms on 30th June 2024. 
Carbon intensive in this context is defined as the highest emitting companies in the world measured as absolute GHG emissions in Scope 1 and 2 categories. ​</t>
  </si>
  <si>
    <t>Belgium</t>
  </si>
  <si>
    <t>The table presents how OP Amalgamation’s CET1 capital derives from OP Financial Group’s equity capital. The CET1 capital was increased by banking earnings, of which the planned full-year profit distribution has been subtracted. The amount of Profit Shares in CET1 capital was EUR 3.2 billion (3.1).</t>
  </si>
  <si>
    <t>The total risk exposure amount (TREA) was EUR 71.6 billion (73.5). The risk-weighted assets for operational risk increased in line with income for previous years. Risk-weighted credit risk assets decreased.</t>
  </si>
  <si>
    <t xml:space="preserve">The future changes in the EU Capital Requirements Regulation (CRR3), which implement the final elements of Basel III, are assessed to have a slight deteriorating effect on the capital adequacy of OP Financial Group. The changes will take effect as of 1 January 2025. </t>
  </si>
  <si>
    <t xml:space="preserve">OP Financial Group's CET1 ratio was 20.8% (19.2), which exceeds the minimum regulatory requirement by 7.5 percentage points. The ratio was improved by the earnings performance for the period. </t>
  </si>
  <si>
    <t>OP Financial Group's capital base, calculated according to the Act on the Supervision of Financial and Insurance Conglomerates (FiCo), exceeded the minimum amount specified in the Act by EUR 5.3 billion (5.2). Banking capital requirement was 15.4% (14.4), calculated on risk-weighted assets; the increase resulted from the adoption of the systemic risk buffer. The ratio of OP Financial Group's capital base to the minimum capital requirement was 143% (144).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</si>
  <si>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 xml:space="preserve">On 30 June 2024, the average margin of OP Financial Group's senior and senior non-preferred wholesale funding and covered bonds was 37 basis points (34). In January–June, OP Financial Group issued long-term bonds worth EUR 1.8 billion (3.3). </t>
  </si>
  <si>
    <t>OP Financial Group's LCR has been clearly above regulatory and internal thresholds throughout the last 12 months.</t>
  </si>
  <si>
    <t>Table 2.4</t>
  </si>
  <si>
    <t>Table 2.5</t>
  </si>
  <si>
    <t>Table 2.6</t>
  </si>
  <si>
    <t>Table 2.7</t>
  </si>
  <si>
    <t>Table 2.8</t>
  </si>
  <si>
    <t>Table 2.9</t>
  </si>
  <si>
    <t>Table 2.10</t>
  </si>
  <si>
    <t>Table 4.10</t>
  </si>
  <si>
    <t>Table 4.11</t>
  </si>
  <si>
    <t>Table 4.12</t>
  </si>
  <si>
    <t>Table 8.3</t>
  </si>
  <si>
    <t>Table 8.4</t>
  </si>
  <si>
    <t>Financial and insurance activities</t>
  </si>
  <si>
    <t>OP Financial Group has used the Standardised Approach to measure capital requirement for credit risks, operational risks and market risks. Also Counterparty credit risk is calculated according to the standardised approach (SA-CCR).</t>
  </si>
  <si>
    <t xml:space="preserve">The Liquidity Coverage Ratio amounts for September and December 2023 and Net Stable Funding Ratio amounts for June, September and December have been amended following their initial disclosure. </t>
  </si>
  <si>
    <t>Exposure amounts decreased during the first half.</t>
  </si>
  <si>
    <t>Exposure amounts and RWAs decreased during the first half.</t>
  </si>
  <si>
    <t>Yes</t>
  </si>
  <si>
    <t>Investments to counterparties Green Bonds. Counterparties Green Finance Frameworks are aligned with ICMA Green Bond Principles.</t>
  </si>
  <si>
    <t>Non-financial corporations Green loans</t>
  </si>
  <si>
    <t>Non-financial corporations Sustainability linked loans</t>
  </si>
  <si>
    <t>Loans to finance projects and businesses in accordance with OP Green Bond Framework 2024 dedicated to Renewable energy, Green buildings, Pollution prevention and control including sustainable water management, Clean transportation, Biodiversity conservation and environmentally sustainable management of living natural resources and land use, and Energy Efficiency, as well as in accordance with clients' own green frameworks.</t>
  </si>
  <si>
    <t>Loans to finance businesses that are commited to sustainability and have a defined sustainability strategy. The loans support counterparties in achieving their climate and sustainabillity targets.</t>
  </si>
  <si>
    <t xml:space="preserve">The leverage ratio for OP Financial Group's Banking was 10.2% (9.5). The higher ratio was particularly due to a decrease in central bank deposits, and earnings performance. The regulatory minimum requirement is 3%. </t>
  </si>
  <si>
    <t>2.1 Standardised approach (EU CR5)</t>
  </si>
  <si>
    <t>2.2 Standardised approach – Credit risk exposure and CRM effects (EU CR4)</t>
  </si>
  <si>
    <t>2.3 CRM techniques overview:  Disclosure of the use of credit risk mitigation techniques (EU CR3)</t>
  </si>
  <si>
    <t>2.4 Maturity of exposures (EU CR1-A)</t>
  </si>
  <si>
    <t>2.5 Performing and non-performing exposures and related provisions (EU CR1)</t>
  </si>
  <si>
    <t>2.6 Changes in the stock of non-performing loans and advances (EU CR2)</t>
  </si>
  <si>
    <t>2.7 Credit quality of forborne exposures (EU CQ1)</t>
  </si>
  <si>
    <r>
      <t>2.8 Quality of non-performing exposures by geography</t>
    </r>
    <r>
      <rPr>
        <sz val="10"/>
        <color theme="4"/>
        <rFont val="Calibri"/>
        <family val="2"/>
      </rPr>
      <t> </t>
    </r>
    <r>
      <rPr>
        <sz val="14"/>
        <color theme="4"/>
        <rFont val="Calibri"/>
        <family val="2"/>
      </rPr>
      <t>(EU CQ4)</t>
    </r>
  </si>
  <si>
    <t>2.9 Credit quality of loans and advances to non-financial corporations by industry (EU CQ5)</t>
  </si>
  <si>
    <t>2.10 Collateral obtained by taking possession and execution processes (EU CQ7)</t>
  </si>
  <si>
    <t>3.1 Analysis of CCR exposure by approach (EU CCR1)</t>
  </si>
  <si>
    <t>3.2 Transactions subject to own funds requirements for CVA risk (EU CCR2)</t>
  </si>
  <si>
    <t>3.3 Standardised approach – CCR exposures by regulatory exposure class and risk weights (EU CCR3)</t>
  </si>
  <si>
    <t>3.4 Composition of collateral for CCR exposures (EU CRR5)</t>
  </si>
  <si>
    <t>3.5 Credit derivatives exposures (EU CCR6)</t>
  </si>
  <si>
    <t>3.6 Exposures to CCPs (EU CCR8)</t>
  </si>
  <si>
    <t>3.7 Market risk under the standardised approach (EU MR1)</t>
  </si>
  <si>
    <t>4.9 Other climate change mitigating actions that are not covered in the EU Taxonomy (Template 10)</t>
  </si>
  <si>
    <t>4.10 Qualitative information on Environmental risk (Table 1)</t>
  </si>
  <si>
    <t>4.11 Qualitative information on Social risk (Table 2)</t>
  </si>
  <si>
    <t>4.12 Qualitative information on Governance risk (Table 3)</t>
  </si>
  <si>
    <t>5.1 Quantitative information of LCR (EU LIQ1)</t>
  </si>
  <si>
    <t>5.2 Qualitative information on LCR (EU LIQB)</t>
  </si>
  <si>
    <t>6.2 Securitisation exposures in the non-trading book and associated regulatory capital requirements - institution acting as investor (EU SEC4)</t>
  </si>
  <si>
    <t>6.1 Securitisation exposures in the non-trading book (EU SEC1)</t>
  </si>
  <si>
    <t>7.2 Qualitative information on interest rate risks of non-trading book activities (EU IRRBBA)</t>
  </si>
  <si>
    <t>7.1 Interest rate risks of non-trading book activities (EU IRRBB1)</t>
  </si>
  <si>
    <t>8.1 LRSum: Summary reconciliation of accounting assets and leverage ratio exposures (EU LR1)</t>
  </si>
  <si>
    <t>8.2 LRCom: Leverage ratio common disclosure (EU LR2)</t>
  </si>
  <si>
    <t>8.3 Disclosure of LR qualitative information (EU LRA)</t>
  </si>
  <si>
    <t>8.4  LRSpl: Split-up of on balance sheet exposures (excluding derivatives, SFTs and exempted exposures) (EU LR3)</t>
  </si>
  <si>
    <t>9.1 Geographical distribution of credit exposures relevant for the calculation of the countercyclical buffer (EU CCyB1)</t>
  </si>
  <si>
    <t>9.2 Amount of institution-specific countercyclical capital buffer ( EU CCyB2)</t>
  </si>
  <si>
    <t>10.1 Composition of regulatory own funds (EU CC1)</t>
  </si>
  <si>
    <t>10.2 Reconciliation of regulatory own funds to balance sheet in the audited financial statements (EU CC2)</t>
  </si>
  <si>
    <t>In the table all collaterals relating to the exposures have been presented. Relevant ECL has been deducted from the carrying amounts.</t>
  </si>
  <si>
    <t>Counterparty governance considerations are an integral part of the creditworthiness assessments conducted within OP Financial Group. The current analysis encompasses an assessment of the owners' significance to the company's financial performance, as well as an evaluation of the board of directors' and Chief Executive Officer's experience and knowledge within the counterparty's industry.
Assessments that incorporate the aforementioned aspects are incorporated into the conventional creditworthiness assessments and are approved as part of the standard credit assessment process.
In addition, the OP Credit Management and Analysis Department conducts ESG analyses on clients with elevated exposure to ESG risk factors. The analysis has been further enhanced by adding a more comprehensive section on governance in 2024. The updates to the ESG analyses came into effect on July 1, 2024. Clients will be assessed through a set of questions with a focus on how companies manage governance and mitigate risks associated with it.</t>
  </si>
  <si>
    <t xml:space="preserve">OP Financial Group is currently enhancing its governance analyses to encompass assessments related to the sustainability governance of counterparties.
OP Credit Management and Analysis Department has enhanced the ESG analyses with a more comprehensive section on governance. Clients will be addressed through a set of questions with a focus on how companies manage governance and mitigate risks associated with it. The section includes an assessment of counterparties highest committee or position regarding non-financial reporting. 
</t>
  </si>
  <si>
    <t xml:space="preserve">OP Financial Group has expanded its consideration of counterparty governance assessments to encompass the below mentioned aspects of counterparty governance. These aspects have been integrated into the qualitative assessment through support questions, which will flag significant risks for consideration in credit decisions. </t>
  </si>
  <si>
    <t>The Code of Business Ethics lays down the ethical principles that all members of OP’s staff, regardless of their role, position or place of work, must follow. 
OP Financial Group’s core values – People First, Responsibility and Succeeding Together – form the basis of the the Group’s business and risk-taking. These values are realised in the business activities and the related risk taking as customers expect OP Financial Group to provide coaching on making better financial decisions; the advice and services must meet their individual expectations and create added value. The aim is to find the most suitable solutions for each customer. OP Financial Group’s recommendations to customers are therefore primarily guided by what is in their long-term interests, not the greatest short-term profit for OP Financial Group. Added value must be realised in the form of the improved financial position, security, and wellbeing of the customers.
The Risk Appetite Framework (RAF) document, which is part of OP Financial Group’s internal instructions framework, outlines the general strategic intents of the risk management process. It sets preconditions for how senior management is expected to organize the risk management process, including social risk factors, within the group. 
OP Financial Groups Human Rights Statement describes OP’s approach to respect human rights in its own operations and value chain. OP Financial Group respects all internationally recognised human rights, such as those included in the UN’s Universal Declaration of Human Rights. OP Financial Group’s activities promoting human rights are guided by e.g. the UN Guiding Principles On Business and Human Rights, UNGP and the OECD Guidelines for Multinational Enterprises on Responsible Business Conduct. In accordance with the above principles, OP Financial Group has identified and assessed human rights impact with regard to OP Financial Group as a whole, including its value chain. Respecting human rights is a part of OP Financial Group's sustainability programme, which is reviewed regularly with the management. OP Financial Group is also a signatory to the UN Global Compact initiative, a commitment that the Group employees follow in their work.
OP Financial Group’s Human Rights Policy describes OP’s approach to respecting human rights and preventing, mitigating and remedying any salient, adverse human rights impacts identified. Reviews of the Human Rights Policy and human rights impacts cover all of OP Financial Group’s operations, including customers, sectors, supply chains and suppliers operating in the value chain. 
The Human Rights Policy defines adverse impacts on human rights as those which deprive an individual of the possibility to exercise their human rights, or which weaken the realisation of human rights. A potential human rights impact is one which could occur but has yet to transpire. An actual impact, on the other hand, is an adverse impact which has occurred.</t>
  </si>
  <si>
    <t xml:space="preserve">Change drivers in the business environment, such as technological or climate change and ESG factors affect the needs and preferences of customers and other members of society. ESG factors are external megatrends – examples of root causes on OP Financial Group’s risk map. They are defined as change factors affecting different risk types, not as separate risks, in the group level risk identification processes.
By utilizing a continuous risk identification process, the Group’s Risk Management maintains a catalogue of identified risks and their underlying factors, including social risk factors. The results of the risk identification process are used in the preparation of risk policies when specifying risk management principles, measures, objectives and limits based on risk-bearing capacity and risk appetite.
OP Financial Group conducts a group level ESG risk materiality analysis annually. The materiality analysis serves as an overview of the environmental, social and governance risks relating to OP Financial Group’s operations and business, ensuring that ESG risks are identified, measured, and managed effectively. The materiality analysis is based on the supervisory expectations as well as the regulation applicable to OP Financial Group’s business, and the guidelines issued by the European Banking Authority. The results of the materiality analysis are utilised in the strategy process and implemented to the various processes and business operations of OP Financial Group. 
OP Financial Group performed a human rights assessment its operations. The assessment covered OP Financial Group’s business, personnel and supply chains. The assessment was based on the impact assessment method (taking account of the scale, scope, irremediability and likelihood of human rights-related risks) presented in the UN Guiding Principles on Business and Human Rights (UNGP). The assessment is reviewed annually.
OP Financial Group have a range of human rights impacts and responsibilities, depending on the role in which we are acting:
•	As an employer, the responsibility to treat all employees and potential employees and applicants fairly, equally and impartially, while respecting their human rights.
•	In business relations OP uses its influence to promote the realisation of human rights and prevent adverse human rights impacts in its customers’ business activities, and in operations in which OP invests. OP Financial Group treats its customers equally and with respect when doing business with them. 
•	As a large purchaser, OP Financial Group is responsible for ensuring that its supply chain partners respect human rights in their production of products and services. 
•	As a member of local communities, OP wants to have positive impacts on the environment and thereby promote the wellbeing of people and the business environment.
Risks are identified and assessed in self-assessments (RCSAs) that are made for processes, services, and systems and covering also third party risks. The assessments consider several transmission channels including impact on profitability and increase in legal costs. As a part of designing new products and processes, a risk assessment process is conducted and relevant social related risks are included when identified. 
The social related risks are monitored through updating loss events in a group wide operational risk management system. In addition, the RCSAs are updated when potential risks are changed. 
OP Financial Group regularly reviews and reports on its human rights impacts as part of sustainability reporting. Moreover, OP develops and updates the human rights risk assessment work and the related action plans as part of other business-related decision-making. The continuous monitoring includes the further development of consultation with stakeholders, particularly those subject to potential adverse impacts. 
</t>
  </si>
  <si>
    <t>Cash balances at central banks (17 billion) are not included to the table.</t>
  </si>
  <si>
    <t xml:space="preserve">When making an ESG analysis of a company and projects, OP assesses the environmental, social and governance risks that are material for the sector. The ESG industry category assigned to the company determines the level of ESG analysis required for new loan decisions. The analysis of social factors includes for example occupational safety, data protection, product safety and supply chain sustainability.
In procurement, OP Financial Group requires suppliers of goods and services to comply with OP Financial Group’s Supplier Code of Conduct, OP Financial Group’s General Procurement Terms and Conditions, and any applicable legislation and international agreements. OP assesses the supplier’s responsibility during supplier approval, tendering exercises and during the partnership. On a risk basis, OP performs audits analysing the suppliers’ commitment to OP’s responsibility requirements.
In relation to its employees, OP Financial Group uses an equal opportunity survey to monitor the realisation of equal and impartial treatment. Based on this, further measures are planned and the results are reported to management and employees. For persons working for OP Financial Group, current human rights impacts are mapped and monitored by actively listening to employees’ experiences. Annual pulse surveys are conducted on employee wellbeing and job satisfaction. A wider-ranging employee survey on subjects such as equality and equal opportunities is conducted every second year. In addition, all job applicants and exiting employees are asked to fill out a feedback form. According to the results, OP identifies areas for further development.
OP Financial Group organisations regularly analyse operational risks involved in their respective businesses. Risk and control self-assessments are based on the organisations’ evaluations of their operational risks and risk management. Risk identification is facilitated by a Group-wide system for operational risks, the so-called risk library system, which comprises the risk library, the cause and impact library, as well as the controls library. Social risk factor perspectives are included in both the risk library and the cause and impact library. No new products, services, business models or systems are introduced until the associated risks and any changes in the risks have been assessed. Outsourcing and new partnerships are also subject to the same assessment. 
Based on the results of the continuous risk assessment process, the Group’s Risk Management function maintains a catalogue of identified risks and their underlying factors. The results are used in the preparation of risk policies when specifying risk management principles, measures, objectives and limits based on risk-bearing capacity and risk appetite, and in maintaining economic capital and the stress testing framework. 
OP Financial Group uses stress tests to assess how various serious, albeit potential, situations calibrated on a historical basis, and those differing from the assumptions of risk models, may affect the liquidity, risk profile, profitability, and capital adequacy of the Group and/or its companies. Stress tests assess the effect of both individual stress factors and the joint effect of multiple variables acting simultaneously.  Scenarios in stress testing utilise the world views of OP Financial Group’s Strategy’s world views which cover various development paths for the economy as well as customer behaviour, competitive environment, technology and regulation. 
OP uses a Security Notification tool, with which employees report on hazardous and threatening situations, and safety observations, encountered at work. Operational security at OP is supported by guidelines, security services and a range of structural and technical security solutions. These measures are used to protect staff and customers, property and information from external threats.
OP Financial Group's companies have reporting channel (whistleblowing channel) for reporting violations and abuses. Anyone can make a report to the channel at any time (24/7) through OP Group's intranet or public website. In addition, each branch of OP Corporate Bank in the Baltic countries has a reporting channel available.
</t>
  </si>
  <si>
    <t xml:space="preserve">The amounts for September and December 2023 and March 2024 have been amended following their initial disclosure. </t>
  </si>
  <si>
    <t>Alignment metric</t>
  </si>
  <si>
    <t>Iron and steel, coke, and metal ore production</t>
  </si>
  <si>
    <t>tCO2e/tonne steel production</t>
  </si>
  <si>
    <t>Share of scrap in metallic inputs</t>
  </si>
  <si>
    <t>Share of near zero emission iron production</t>
  </si>
  <si>
    <t>Maritime transport</t>
  </si>
  <si>
    <t>gCO2e/tkm</t>
  </si>
  <si>
    <t>Share of low-emission fuels in final energy consumption</t>
  </si>
  <si>
    <t>gCO2/kWh electricity generation</t>
  </si>
  <si>
    <t>Share of low-emission sources in total generation</t>
  </si>
  <si>
    <t>Share of high carbon fuels in total generation</t>
  </si>
  <si>
    <t>Both NII and EVE risk measures are well within the internal limits and SOT limits set by the supervisor.</t>
  </si>
  <si>
    <t>OP Financial Group's average LCR of 196% (twelve months average) has been calculated in accordance with the Commission Delegated Regulation (EU) 2015/61 and the EBA Guidelines on LCR disclosure to complement the disclosure of liquidity risk management under Article 435 CRR. The Group’s Liquidity Coverage Ratio (LCR) was 193% as of June 30, 2024, or €13.4 billion of excess over the regulatory minimum of 100 %. This compares to 214%, or €14.0 billion of excess liquidity at June 30, 2023.</t>
  </si>
  <si>
    <t>The HQLA as of 30 June 2024 of €27.7 billion is primarily held in Level 1 cash and central bank reserves (94.9%), Level 2A bonds (4.1%) and Level 2B bonds (1.0%). This compares to €26.3 billion as of June 30, 2023 primarily held in Level 1 cash and central bank reserves (94.9%). In table EU LIQ1, HQLA is presented as month-end-averages for each quarter.</t>
  </si>
  <si>
    <t xml:space="preserve">This template discloses+A7 information on exposures that are exposed to chronic and acute climate change hazards. Physical risk analysis is conducted for each industry in Finland and based on multiple data sources including NOAA, Aqueduct and World Bank. The result of the analysis depends on the industry in which the customer operates, and whether the analysis indicates if the industry in question faces physical risks in Finland. For this reporting period analysis was done for Finnish companies as this covers around 95% of the exposures. All risks have not necessarily been identified and the risk analysis will be improved specifically for corporate groups and multinational companies.​ </t>
  </si>
  <si>
    <t>4.7 Mitigating actions: Assets for the calculation of GAR (Template 7)</t>
  </si>
  <si>
    <t>4.1 Banking book - Climate Change transition risk: Credit quality of exposures by sector, emissions and residual maturity (Template 1)</t>
  </si>
  <si>
    <t>4.2 Banking book - Climate change transition risk: Loans collateralised by immovable property - Energy efficiency of the collateral (Template 2)</t>
  </si>
  <si>
    <t>4.3 Banking book - Climate change transition risk: Alignment metrics (Template 3)</t>
  </si>
  <si>
    <t>4.4 Banking book - Climate change transition risk: Exposures to top 20 carbon-intensive firms (Template 4)</t>
  </si>
  <si>
    <t>4.5 Banking book - Climate change physical risk: Exposures subject to physical risk (Template 5)</t>
  </si>
  <si>
    <t>4.6 Summary of GAR KPIs (Template 6)</t>
  </si>
  <si>
    <t>4.8 GAR (%) (Template 8)</t>
  </si>
  <si>
    <t>11.1 Key metrics - MREL and, where applicable, G-SII requirement for own funds and eligible liabilities (EU KM2)</t>
  </si>
  <si>
    <t>The differences between the balance sheets of OP Financial Group and the consolidation group are due to differences in the content and extent of consolidation. Within the consolidation group, insurance companies have not been consolidated but are shown in investments made by the consolidation group and the insurance companies’ equity capital is not included in the equity capital of the consolidation group. The consolidation group has applied the materiality threshold specified in Article 19 of CRR in the consolidation of its companies. Table 10.1 and 1.1 present items deducted from the capital base. OP Financial Group prepares financial statements in accordance with IFRS standard.</t>
  </si>
  <si>
    <t xml:space="preserve">Template has been amended following its initial disclosure. </t>
  </si>
  <si>
    <t>Other items include rest of the exposures not shown in the separate lines. This template excludes own funds requirements for CVA risk and exposures to a central counterparty.</t>
  </si>
  <si>
    <t>OP Financial Group follows a proactive approach to managing and mitigating social risks, ensuring the Group’s operations contribute positively to society and the stability of the financial system.
Being a Group owned by its customers the Code of Business Ethics states that OP has a particular obligation and opportunity to act for the benefit of customers and the operating region, even when transformations in society and the economy create new needs and opportunities. The Group’s Risk Appetite Statement outlines that OP must know its customers and familiarise itself with their operations and background to the extent required for the good management of customer relationships. Thus OP can identify customers’ needs and offer the most suitable products and services to each customer in a responsible manner and treat the customers equally and with a professional approach. OP always tries to identify and prevent potential conflicts of interest in advance following the internal guidelines related to the management of conflicts of interest and the prevention of corruption and process and document such situations appropriately.
In the loan origination process, OP Financial Group considers ESG themes and risks related to environmental, social and governance factors in accordance with the EBA (European Banking Authority) Guidelines on loan origination and monitoring. In the ESG analysis the selected industries and customers are reviewed on a sector-specific basis in respect of the ESG themes. This helps to identify risks in customers' business, support strategic business development and offer a sustainable financing solution for the customer's need. When making an ESG analysis of a company and projects, OP assesses the environmental, social and governance risks that are material for the sector. The ESG industry category assigned to the company determines the level of ESG analysis required for new loan decisions. The analysis of social factors includes for example occupational safety, personnel development, data protection, product safety and supply chain sustainability.
OP Asset Management screens its investments each quarter. Screening applies to active direct investments made via OP funds. If a company OP Financial Group has invested in seems to have violated international norms or ethical business principles, the first option is shareholder engagement to influence the company. If engagement is unsuccessful, OP will switch to the second option of selling the investment. Regular monitoring and granular, company-specific analysis by OP Asset Management enables e.g. checking whether companies invested in are involved in human rights violations.
OP Financial Group expects its product suppliers and service providers to conform with OP Financial Group’s Supplier Code of Conduct, OP Financial Group’s General Procurement Terms and Conditions, our Code of Business Ethics and any applicable legislation and international agreements. The supplier’s responsibility is assessed during supplier approval, tendering exercises and then regularly during the actual partnership in line with the agreed procedures. Supplier audits are based on a risk basis.
Highly skilled, motivated and satisfied personnel is one of OP Financial Group’s strategic priorities which also effectively mitigates social risks. In a changing operating environment, new approaches and continuous learning are important success factors made possible by a work community that sees the diversity of personnel and individual differences as strengths. 
The various components of remuneration must take into account the realisation in the principles of OP Financial Group’s Equality and non-discrimination Plan. For instance, one key aspect is the equality of the remuneration between age groups and gender, based on the job grades. The Compliance function regularly monitors OP Group’s compensation system and the implementation of principles in practice that they comply with regulation.
In its remuneration, OP Financial Group complies with provisions based on EU and national laws and guidelines issued by the European Central Bank, the Finnish Financial Supervisory Authority and other regulators. OP Financial Group's remuneration policies are based on laws, provisions and recommendations applicable to the financial sector and on the Finnish Corporate Governance Code to the extent applicable to cooperative financial group entities. OP Financial Group's variable remuneration is consistent with sound and effective risk management and doesn’t encourage to take excessive risks or to act against the customer’s best interests. The remuneration schemes are in line with the values, goals and targets, and the business strategy. Qualitative and quantitative factors are included in variable remuneration indicators. 
OP maintains the customers’ trust by keeping customer data confidential, and by engaging in security and precautionary measures to ensure service continuity. With the aid of the data governance model, OP ensures that data management is responsible and in compliance with regulations. Data and data governance are subjected to increasing regulatory requirements, and OP wants to ensure compliance with regulations in all our operations. The responsible collection and processing of data is also an integral part of OP Financial Group’s sustainability programme. In addition to the continuous improvement of customer experience and services, data provides opportunities for reinforcing our business profitability, efficiency and risk management. Nearly all our new services are developed with the help of data and analytics. 
OP Financial Group's approach to using AI is based on respect for fundamental and human rights. OP promotes equality and culture of fairness and ensure that AI systems, data and algorithms do not use discriminatory models. OP values diversity in its organisations because it helps to achieve fairness, equality and unbiased AI. 
OP Financial Group organisations regularly analyse operational risks involved in their respective businesses. Risk and control self-assessments are based on the organisations’ evaluations of their operational risks and risk management. In the assessment process, the organisations identify and evaluate the most important operational risks associated with their operations. Risk identification is facilitated by a Group-wide system for operational risks, the so-called risk library system, which comprises the risk library, the cause and impact library, as well as the controls library. Social risk factor perspectives are included in both the risk library and the cause and impact library. No new products, services, business models or systems are introduced until the associated risks and any changes in the risks have been assessed. Outsourcing and new partnerships are also subject to the same assessment. Regular risk reviews are held to keep the Executive Management Team and the Board of Directors informed of any significant risks that have materialised. Significant phenomena identified and analysed in the assessments are brought to the Group Executive Management’s attention in quarterly reviews.
OP Financial Group's companies have a reporting channel (whistleblowing channel) for reporting violations and abuses. Anyone can make a report to the channel at any time (24/7) through OP Group's intranet or public website. In addition, each branch of OP Corporate Bank in the Baltic countries has a reporting channel available.</t>
  </si>
  <si>
    <t>Disclosures included in this template cover all sectors that encompass all relevant carbon intensive financed activities, namely in power, shipping and steel sectors. The metrics are based on International Energy Agency Net Zero Emissions by 2050 Scenario (IEA NZE 2050 scenario). For relevant sectors, the metrics include both intensity and technology-based metrics if they are available in IEA NZE 2050 scenario. The data for the metrics are retrieved from companies' reported information. If company-specific information is not available, global historical average data from IEA is used as a proxy (IEA (2023), Net Zero Roadmap: A Global Pathway to Keep the 1.5 °C Goal in Reach, IEA, Paris). Sectors Fossil fuel combustion, Automotive, Aviation, Cement, clinker and lime production and Chemicals are excluded from the reporting template either because the available metrics from the IEA NZE 2050 scenario for a sector are not applicable to the underlying exposures on a company level (i.e. there are no exposures to companies with carbon intensive activities in these sectors) or because there is minimal exposure to these sectors. 
The targets are set against the IEA NZE 2050 scenario, excluding gCO2/kWh electricity generation metric for Power sector, which follows the sector specific target previously set by OP Financial Group. Forward-looking three year targets are estimated using a linear trajectory between base year 2022 and target to 2030 level for each metric respectively.
Under the power sector, OP Group has only analyzed companies which generate power in their operations. This means that companies operating only in electricity transmission, electricity sales or district heating have been marked as not applicable for the analysis. If a company generates part of its revenue from power generation, only the power generation has been considered in the analysis if it has been possible to separate the information. For instance, electricity bought from electricity market has not been counted if it has been possible to extract the generation information only. In some instances, it has not been possible to extract the generation information only so the analysis may include e.g. emissions intensity which includes electricity market information mixed with own production. In this analysis, low-emissions sources include renewables and nuclear power. High-emissions sources include fossil fuels including peat.</t>
  </si>
  <si>
    <t>GHG emissions include emissions from Business loans asset class following the Partnership for Carbon Accounting Financials (PCAF) definiton for the asset class. GHG emissions are disclosed from June 2024 onwards.</t>
  </si>
  <si>
    <r>
      <t>Template discloses information on loans collateralised by residential immovable property and of repossessed real estate collaterals, including information of the level of energy efficiency of the collaterals. Information is based on EPC labels from the Housing Finance and Development Centre of Finland (ARA) if EPC is available and it can be linked to a collateral. If EPC is not available or can not be linked to a collateral, then statistical modelling is used given the necessary data to model is available for a collateral.</t>
    </r>
    <r>
      <rPr>
        <sz val="10"/>
        <rFont val="Calibri"/>
        <family val="2"/>
      </rPr>
      <t>​</t>
    </r>
  </si>
  <si>
    <t>As a credit institution, OP Financial Group's capital adequacy is on a solid basis compared to the statutory requirements and those set by the authorities. The statutory minimum for the capital adequacy ratio is 8% and for the CET1 ratio 4.5%; the minimum requirement of 1.5% for AT1 and T2, which needs to be covered with CET1, raises the CET1 minimum to 6.0%. The requirement for the capital conservation buffer of 2.5% under the Act on Credit Institutions, the O-SII buffer requirement of 1.5%, the systemic risk buffer requirement of 1%, the countercyclical capital buffer requirement for foreign exposures, and the ECB's P2R requirement, in practice, the minimum total capital ratio to 15.4% and the minimum CET1 ratio to 13.4%, including the shortfalls of Additional Tier 1 (AT1) and Tier 2 (T2) capital.
The Finnish Financial Supervisory Authority (FIN-FSA) makes a macroprudential policy decision on a quarterly basis. In June 2024, the FIN-FSA reiterated its decision not to impose a countercyclical capital buffer requirement on banks.</t>
  </si>
  <si>
    <t>OP Amalgamation Pillar III disclosures 30th June 2024</t>
  </si>
  <si>
    <t>OP Amalgamation Pillar III disclosures
30th June 2024</t>
  </si>
  <si>
    <t>5.3 Net Stable Funding Ratio (EU LIQ2)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</si>
</sst>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
    <numFmt numFmtId="166" formatCode="#,##0.00000,,"/>
    <numFmt numFmtId="167" formatCode="#,##0.00000000,,"/>
    <numFmt numFmtId="168" formatCode="#,##0.00,,"/>
    <numFmt numFmtId="169" formatCode="0.00000\ %"/>
    <numFmt numFmtId="170" formatCode="#,##0.000000,,"/>
    <numFmt numFmtId="171" formatCode="#,##0.000000"/>
    <numFmt numFmtId="172" formatCode="#,##0_ ;\-#,##0\ "/>
    <numFmt numFmtId="173" formatCode="#,##0.0"/>
  </numFmts>
  <fonts count="90">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sz val="8"/>
      <name val="OP Chevin Pro Light"/>
      <family val="2"/>
      <scheme val="minor"/>
    </font>
    <font>
      <i/>
      <sz val="12"/>
      <name val="OP Chevin Pro Medium"/>
      <family val="2"/>
    </font>
    <font>
      <sz val="9"/>
      <name val="Calibri"/>
      <family val="2"/>
    </font>
    <font>
      <sz val="10"/>
      <name val="Calibri"/>
      <family val="2"/>
    </font>
    <font>
      <sz val="14"/>
      <name val="Calibri"/>
      <family val="2"/>
    </font>
    <font>
      <b/>
      <sz val="10"/>
      <name val="Calibri"/>
      <family val="2"/>
    </font>
    <font>
      <sz val="11"/>
      <name val="Calibri"/>
      <family val="2"/>
    </font>
    <font>
      <sz val="8"/>
      <name val="Calibri"/>
      <family val="2"/>
    </font>
    <font>
      <sz val="8"/>
      <color rgb="FFFF0000"/>
      <name val="Calibri"/>
      <family val="2"/>
    </font>
    <font>
      <sz val="11"/>
      <color theme="1"/>
      <name val="Calibri"/>
      <family val="2"/>
    </font>
    <font>
      <sz val="9"/>
      <color theme="1"/>
      <name val="Calibri"/>
      <family val="2"/>
    </font>
    <font>
      <b/>
      <sz val="9"/>
      <name val="Calibri"/>
      <family val="2"/>
    </font>
    <font>
      <sz val="8"/>
      <color theme="1"/>
      <name val="Calibri"/>
      <family val="2"/>
    </font>
    <font>
      <i/>
      <sz val="9"/>
      <name val="Calibri"/>
      <family val="2"/>
    </font>
    <font>
      <u/>
      <sz val="9"/>
      <name val="Calibri"/>
      <family val="2"/>
    </font>
    <font>
      <sz val="9"/>
      <color rgb="FFFF0000"/>
      <name val="Calibri"/>
      <family val="2"/>
    </font>
    <font>
      <sz val="11"/>
      <color rgb="FFFF0000"/>
      <name val="Calibri"/>
      <family val="2"/>
    </font>
    <font>
      <sz val="10"/>
      <color theme="1"/>
      <name val="Calibri"/>
      <family val="2"/>
    </font>
    <font>
      <sz val="10"/>
      <color rgb="FF000000"/>
      <name val="Calibri"/>
      <family val="2"/>
    </font>
    <font>
      <b/>
      <sz val="9"/>
      <color rgb="FFFF0000"/>
      <name val="Calibri"/>
      <family val="2"/>
    </font>
    <font>
      <sz val="16"/>
      <color indexed="53"/>
      <name val="Calibri"/>
      <family val="2"/>
    </font>
    <font>
      <sz val="20"/>
      <name val="Calibri"/>
      <family val="2"/>
    </font>
    <font>
      <sz val="14"/>
      <color indexed="53"/>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sz val="9"/>
      <color indexed="53"/>
      <name val="Calibri"/>
      <family val="2"/>
    </font>
    <font>
      <b/>
      <sz val="10"/>
      <color theme="1"/>
      <name val="Calibri"/>
      <family val="2"/>
    </font>
    <font>
      <b/>
      <sz val="9"/>
      <color theme="1"/>
      <name val="Calibri"/>
      <family val="2"/>
    </font>
    <font>
      <sz val="12"/>
      <color theme="1"/>
      <name val="Calibri"/>
      <family val="2"/>
    </font>
    <font>
      <b/>
      <sz val="16"/>
      <color theme="1"/>
      <name val="Calibri"/>
      <family val="2"/>
    </font>
    <font>
      <b/>
      <i/>
      <sz val="9"/>
      <name val="Calibri"/>
      <family val="2"/>
    </font>
    <font>
      <b/>
      <sz val="14"/>
      <color theme="1"/>
      <name val="Calibri"/>
      <family val="2"/>
    </font>
    <font>
      <b/>
      <sz val="11"/>
      <color theme="1"/>
      <name val="Calibri"/>
      <family val="2"/>
    </font>
    <font>
      <sz val="11"/>
      <color rgb="FF000000"/>
      <name val="Calibri"/>
      <family val="2"/>
    </font>
    <font>
      <strike/>
      <sz val="9"/>
      <name val="Calibri"/>
      <family val="2"/>
    </font>
    <font>
      <sz val="12"/>
      <color rgb="FFFF0000"/>
      <name val="Calibri"/>
      <family val="2"/>
    </font>
    <font>
      <strike/>
      <sz val="9"/>
      <color rgb="FFFF0000"/>
      <name val="Calibri"/>
      <family val="2"/>
    </font>
    <font>
      <b/>
      <sz val="14"/>
      <name val="Calibri"/>
      <family val="2"/>
    </font>
    <font>
      <b/>
      <sz val="12"/>
      <color theme="1"/>
      <name val="Calibri"/>
      <family val="2"/>
    </font>
    <font>
      <sz val="14"/>
      <color theme="1"/>
      <name val="Calibri"/>
      <family val="2"/>
    </font>
    <font>
      <sz val="8.5"/>
      <color theme="1"/>
      <name val="Calibri"/>
      <family val="2"/>
    </font>
    <font>
      <b/>
      <sz val="12"/>
      <name val="Calibri"/>
      <family val="2"/>
    </font>
    <font>
      <sz val="11"/>
      <color rgb="FF0070C0"/>
      <name val="Calibri"/>
      <family val="2"/>
    </font>
    <font>
      <sz val="12"/>
      <color rgb="FF000000"/>
      <name val="Calibri"/>
      <family val="2"/>
    </font>
    <font>
      <b/>
      <sz val="14"/>
      <color rgb="FF000000"/>
      <name val="Calibri"/>
      <family val="2"/>
    </font>
    <font>
      <sz val="10"/>
      <color indexed="8"/>
      <name val="Helvetica Neue"/>
    </font>
    <font>
      <u/>
      <sz val="10"/>
      <name val="Calibri"/>
      <family val="2"/>
    </font>
    <font>
      <u/>
      <sz val="9"/>
      <color rgb="FFFF0000"/>
      <name val="Calibri"/>
      <family val="2"/>
    </font>
    <font>
      <b/>
      <sz val="14"/>
      <color rgb="FFFF0000"/>
      <name val="Calibri"/>
      <family val="2"/>
    </font>
    <font>
      <sz val="11"/>
      <name val="OP Chevin Pro Light"/>
      <family val="2"/>
      <scheme val="minor"/>
    </font>
    <font>
      <sz val="10"/>
      <name val="OP Chevin Pro Light"/>
      <family val="2"/>
      <scheme val="minor"/>
    </font>
    <font>
      <i/>
      <strike/>
      <sz val="11"/>
      <color rgb="FFFF0000"/>
      <name val="OP Chevin Pro Light"/>
      <family val="2"/>
      <scheme val="minor"/>
    </font>
    <font>
      <b/>
      <sz val="11"/>
      <name val="Calibri"/>
      <family val="2"/>
    </font>
    <font>
      <sz val="12"/>
      <name val="Calibri"/>
      <family val="2"/>
    </font>
    <font>
      <sz val="16"/>
      <color theme="4"/>
      <name val="Calibri"/>
      <family val="2"/>
    </font>
    <font>
      <b/>
      <sz val="11"/>
      <color theme="1"/>
      <name val="OP Chevin Pro Light"/>
      <family val="2"/>
      <scheme val="minor"/>
    </font>
    <font>
      <sz val="18"/>
      <name val="Calibri"/>
      <family val="2"/>
    </font>
    <font>
      <sz val="14"/>
      <color theme="4"/>
      <name val="Calibri"/>
      <family val="2"/>
    </font>
    <font>
      <u/>
      <sz val="10"/>
      <color rgb="FFFF0000"/>
      <name val="Calibri"/>
      <family val="2"/>
    </font>
    <font>
      <strike/>
      <u/>
      <sz val="10"/>
      <color rgb="FFFF0000"/>
      <name val="Calibri"/>
      <family val="2"/>
    </font>
    <font>
      <sz val="11"/>
      <color theme="4"/>
      <name val="Calibri"/>
      <family val="2"/>
    </font>
    <font>
      <sz val="10"/>
      <color theme="4"/>
      <name val="Calibri"/>
      <family val="2"/>
    </font>
    <font>
      <sz val="9"/>
      <color rgb="FF080808"/>
      <name val="Calibri"/>
      <family val="2"/>
    </font>
    <font>
      <sz val="11"/>
      <color rgb="FFFF0000"/>
      <name val="OP Chevin Pro Light"/>
      <family val="2"/>
      <scheme val="minor"/>
    </font>
    <font>
      <sz val="4"/>
      <name val="OP Chevin Pro Light"/>
      <family val="2"/>
    </font>
    <font>
      <b/>
      <strike/>
      <sz val="9"/>
      <name val="Calibri"/>
      <family val="2"/>
    </font>
    <font>
      <b/>
      <u/>
      <sz val="9"/>
      <name val="Calibri"/>
      <family val="2"/>
    </font>
    <font>
      <sz val="9"/>
      <color theme="1"/>
      <name val="OP Chevin Pro Light"/>
      <family val="2"/>
      <scheme val="minor"/>
    </font>
    <font>
      <sz val="11"/>
      <name val="Calibri"/>
      <family val="2"/>
    </font>
    <font>
      <sz val="9"/>
      <name val="Calibri"/>
      <family val="2"/>
    </font>
    <font>
      <sz val="9"/>
      <color rgb="FFFF0000"/>
      <name val="Calibri"/>
      <family val="2"/>
    </font>
    <font>
      <b/>
      <sz val="9"/>
      <name val="Verdana"/>
      <family val="2"/>
    </font>
    <font>
      <sz val="9"/>
      <name val="Verdana"/>
      <family val="2"/>
    </font>
    <font>
      <sz val="10"/>
      <name val="Calibri"/>
      <family val="2"/>
    </font>
    <font>
      <sz val="11"/>
      <color indexed="8"/>
      <name val="OP Chevin Pro Light"/>
      <family val="2"/>
      <scheme val="minor"/>
    </font>
  </fonts>
  <fills count="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1"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s>
  <cellStyleXfs count="27">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3" borderId="2" applyFont="0">
      <alignment horizontal="right" vertical="center"/>
      <protection locked="0"/>
    </xf>
    <xf numFmtId="0" fontId="6" fillId="0" borderId="0"/>
    <xf numFmtId="0" fontId="3" fillId="0" borderId="0">
      <alignment vertical="center"/>
    </xf>
    <xf numFmtId="0" fontId="3" fillId="0" borderId="0"/>
    <xf numFmtId="0" fontId="8" fillId="0" borderId="0" applyNumberFormat="0" applyFill="0" applyBorder="0" applyAlignment="0" applyProtection="0"/>
    <xf numFmtId="0" fontId="9" fillId="4" borderId="15" applyNumberFormat="0" applyFill="0" applyBorder="0" applyAlignment="0" applyProtection="0">
      <alignment horizontal="left"/>
    </xf>
    <xf numFmtId="0" fontId="7" fillId="4" borderId="6"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3" fillId="0" borderId="0">
      <alignment horizontal="left"/>
    </xf>
    <xf numFmtId="0" fontId="60" fillId="0" borderId="0" applyNumberFormat="0" applyFill="0" applyBorder="0" applyProtection="0">
      <alignment vertical="top" wrapText="1"/>
    </xf>
    <xf numFmtId="0" fontId="1" fillId="0" borderId="0"/>
    <xf numFmtId="0" fontId="3" fillId="0" borderId="0"/>
    <xf numFmtId="9" fontId="1" fillId="0" borderId="0" applyFont="0" applyFill="0" applyBorder="0" applyAlignment="0" applyProtection="0"/>
    <xf numFmtId="43" fontId="1" fillId="0" borderId="0" applyFont="0" applyFill="0" applyBorder="0" applyAlignment="0" applyProtection="0"/>
    <xf numFmtId="0" fontId="89" fillId="0" borderId="0"/>
    <xf numFmtId="9" fontId="89" fillId="0" borderId="0" applyFont="0" applyFill="0" applyBorder="0" applyAlignment="0" applyProtection="0"/>
    <xf numFmtId="43" fontId="1" fillId="0" borderId="0" applyFont="0" applyFill="0" applyBorder="0" applyAlignment="0" applyProtection="0"/>
  </cellStyleXfs>
  <cellXfs count="1036">
    <xf numFmtId="0" fontId="0" fillId="0" borderId="0" xfId="0"/>
    <xf numFmtId="0" fontId="15" fillId="0" borderId="0" xfId="0" applyFont="1" applyAlignment="1">
      <alignment vertical="center"/>
    </xf>
    <xf numFmtId="0" fontId="15" fillId="0" borderId="0" xfId="0" applyFont="1"/>
    <xf numFmtId="0" fontId="16" fillId="0" borderId="0" xfId="2" applyFont="1">
      <alignment horizontal="left"/>
    </xf>
    <xf numFmtId="0" fontId="14" fillId="0" borderId="0" xfId="0" applyFont="1"/>
    <xf numFmtId="0" fontId="21" fillId="5" borderId="0" xfId="0" applyFont="1" applyFill="1"/>
    <xf numFmtId="0" fontId="22" fillId="0" borderId="0" xfId="0" applyFont="1"/>
    <xf numFmtId="0" fontId="21" fillId="0" borderId="0" xfId="0" applyFont="1"/>
    <xf numFmtId="0" fontId="14" fillId="0" borderId="0" xfId="0" applyFont="1" applyAlignment="1">
      <alignment vertical="center" wrapText="1"/>
    </xf>
    <xf numFmtId="0" fontId="14" fillId="0" borderId="0" xfId="0" applyFont="1" applyAlignment="1">
      <alignment horizontal="center" vertical="center" wrapText="1"/>
    </xf>
    <xf numFmtId="4" fontId="24" fillId="0" borderId="0" xfId="0" applyNumberFormat="1" applyFont="1"/>
    <xf numFmtId="0" fontId="14" fillId="0" borderId="0" xfId="0" applyFont="1" applyAlignment="1">
      <alignment vertical="center"/>
    </xf>
    <xf numFmtId="0" fontId="25" fillId="0" borderId="0" xfId="0" applyFont="1" applyAlignment="1">
      <alignment vertical="center" wrapText="1"/>
    </xf>
    <xf numFmtId="0" fontId="21" fillId="5" borderId="0" xfId="0" applyFont="1" applyFill="1" applyAlignment="1">
      <alignment horizontal="center" vertical="center"/>
    </xf>
    <xf numFmtId="0" fontId="18" fillId="5" borderId="0" xfId="0" applyFont="1" applyFill="1"/>
    <xf numFmtId="0" fontId="23" fillId="0" borderId="1" xfId="0" applyFont="1" applyBorder="1" applyAlignment="1">
      <alignment horizontal="left"/>
    </xf>
    <xf numFmtId="0" fontId="14" fillId="0" borderId="5" xfId="0" applyFont="1" applyBorder="1" applyAlignment="1">
      <alignment vertical="center" wrapText="1"/>
    </xf>
    <xf numFmtId="0" fontId="23" fillId="0" borderId="2" xfId="0" applyFont="1" applyBorder="1" applyAlignment="1">
      <alignment horizontal="center" vertical="center" wrapText="1"/>
    </xf>
    <xf numFmtId="0" fontId="21" fillId="7" borderId="0" xfId="0" applyFont="1" applyFill="1"/>
    <xf numFmtId="164" fontId="14" fillId="0" borderId="0" xfId="0" applyNumberFormat="1" applyFont="1" applyAlignment="1">
      <alignment vertical="center" wrapText="1"/>
    </xf>
    <xf numFmtId="0" fontId="22" fillId="0" borderId="0" xfId="0" applyFont="1" applyAlignment="1">
      <alignment horizontal="center" vertical="center" wrapText="1"/>
    </xf>
    <xf numFmtId="0" fontId="29" fillId="5" borderId="0" xfId="0" applyFont="1" applyFill="1"/>
    <xf numFmtId="0" fontId="14" fillId="0" borderId="0" xfId="3" applyFont="1"/>
    <xf numFmtId="0" fontId="14" fillId="0" borderId="0" xfId="3" applyFont="1" applyAlignment="1">
      <alignment wrapText="1"/>
    </xf>
    <xf numFmtId="165" fontId="14" fillId="0" borderId="0" xfId="3" applyNumberFormat="1" applyFont="1"/>
    <xf numFmtId="49" fontId="29" fillId="0" borderId="0" xfId="0" applyNumberFormat="1" applyFont="1" applyAlignment="1">
      <alignment horizontal="left"/>
    </xf>
    <xf numFmtId="0" fontId="29" fillId="0" borderId="0" xfId="0" applyFont="1"/>
    <xf numFmtId="0" fontId="32" fillId="0" borderId="0" xfId="4" applyFont="1"/>
    <xf numFmtId="0" fontId="33" fillId="0" borderId="0" xfId="4" applyFont="1"/>
    <xf numFmtId="0" fontId="34" fillId="5" borderId="0" xfId="4" applyFont="1" applyFill="1"/>
    <xf numFmtId="49" fontId="21" fillId="0" borderId="0" xfId="0" applyNumberFormat="1" applyFont="1" applyAlignment="1">
      <alignment horizontal="left"/>
    </xf>
    <xf numFmtId="0" fontId="35" fillId="0" borderId="0" xfId="2" applyFont="1">
      <alignment horizontal="left"/>
    </xf>
    <xf numFmtId="49" fontId="29" fillId="5" borderId="0" xfId="0" applyNumberFormat="1" applyFont="1" applyFill="1" applyAlignment="1">
      <alignment horizontal="left"/>
    </xf>
    <xf numFmtId="49" fontId="21" fillId="5" borderId="0" xfId="0" applyNumberFormat="1" applyFont="1" applyFill="1" applyAlignment="1">
      <alignment horizontal="left"/>
    </xf>
    <xf numFmtId="0" fontId="22" fillId="5" borderId="0" xfId="0" applyFont="1" applyFill="1"/>
    <xf numFmtId="0" fontId="28" fillId="0" borderId="0" xfId="0" applyFont="1"/>
    <xf numFmtId="0" fontId="28" fillId="5" borderId="0" xfId="0" applyFont="1" applyFill="1"/>
    <xf numFmtId="0" fontId="37" fillId="0" borderId="0" xfId="3" applyFont="1" applyAlignment="1">
      <alignment horizontal="left"/>
    </xf>
    <xf numFmtId="0" fontId="37" fillId="5" borderId="0" xfId="3" applyFont="1" applyFill="1" applyAlignment="1">
      <alignment horizontal="left"/>
    </xf>
    <xf numFmtId="0" fontId="37" fillId="5" borderId="0" xfId="3" applyFont="1" applyFill="1" applyAlignment="1">
      <alignment horizontal="center"/>
    </xf>
    <xf numFmtId="0" fontId="14" fillId="5" borderId="0" xfId="0" applyFont="1" applyFill="1"/>
    <xf numFmtId="0" fontId="38" fillId="5" borderId="0" xfId="3" applyFont="1" applyFill="1" applyAlignment="1">
      <alignment horizontal="left"/>
    </xf>
    <xf numFmtId="0" fontId="14" fillId="5" borderId="0" xfId="3" applyFont="1" applyFill="1" applyAlignment="1">
      <alignment wrapText="1"/>
    </xf>
    <xf numFmtId="0" fontId="14" fillId="0" borderId="0" xfId="3" applyFont="1" applyAlignment="1">
      <alignment horizontal="left"/>
    </xf>
    <xf numFmtId="0" fontId="14" fillId="5" borderId="0" xfId="3" applyFont="1" applyFill="1"/>
    <xf numFmtId="0" fontId="14" fillId="5" borderId="0" xfId="3" applyFont="1" applyFill="1" applyAlignment="1">
      <alignment horizontal="left" wrapText="1"/>
    </xf>
    <xf numFmtId="0" fontId="14" fillId="5" borderId="0" xfId="3" applyFont="1" applyFill="1" applyAlignment="1">
      <alignment horizontal="left"/>
    </xf>
    <xf numFmtId="0" fontId="39" fillId="0" borderId="0" xfId="0" applyFont="1"/>
    <xf numFmtId="0" fontId="39" fillId="0" borderId="0" xfId="0" applyFont="1" applyAlignment="1">
      <alignment horizontal="center"/>
    </xf>
    <xf numFmtId="0" fontId="23" fillId="0" borderId="1" xfId="0" applyFont="1" applyBorder="1"/>
    <xf numFmtId="166" fontId="21" fillId="5" borderId="0" xfId="0" applyNumberFormat="1" applyFont="1" applyFill="1"/>
    <xf numFmtId="0" fontId="38" fillId="0" borderId="0" xfId="3" applyFont="1"/>
    <xf numFmtId="0" fontId="14" fillId="0" borderId="2" xfId="0" applyFont="1" applyBorder="1" applyAlignment="1">
      <alignment horizontal="center" vertical="center" wrapText="1"/>
    </xf>
    <xf numFmtId="0" fontId="27" fillId="0" borderId="0" xfId="0" applyFont="1"/>
    <xf numFmtId="0" fontId="22" fillId="0" borderId="0" xfId="0" applyFont="1" applyAlignment="1">
      <alignment horizontal="right"/>
    </xf>
    <xf numFmtId="0" fontId="21" fillId="5" borderId="0" xfId="0" applyFont="1" applyFill="1" applyAlignment="1">
      <alignment horizontal="right"/>
    </xf>
    <xf numFmtId="0" fontId="38" fillId="5" borderId="0" xfId="3" applyFont="1" applyFill="1"/>
    <xf numFmtId="0" fontId="23" fillId="0" borderId="0" xfId="3" applyFont="1" applyAlignment="1">
      <alignment horizontal="left"/>
    </xf>
    <xf numFmtId="0" fontId="23" fillId="0" borderId="1" xfId="3" applyFont="1" applyBorder="1" applyAlignment="1">
      <alignment horizontal="left"/>
    </xf>
    <xf numFmtId="0" fontId="14" fillId="0" borderId="1" xfId="3" applyFont="1" applyBorder="1"/>
    <xf numFmtId="14" fontId="23" fillId="0" borderId="1" xfId="3" applyNumberFormat="1" applyFont="1" applyBorder="1" applyAlignment="1">
      <alignment horizontal="right" wrapText="1"/>
    </xf>
    <xf numFmtId="0" fontId="14" fillId="0" borderId="0" xfId="3" applyFont="1" applyAlignment="1">
      <alignment horizontal="right"/>
    </xf>
    <xf numFmtId="0" fontId="23" fillId="0" borderId="1" xfId="3" applyFont="1" applyBorder="1"/>
    <xf numFmtId="0" fontId="14" fillId="0" borderId="0" xfId="3" applyFont="1" applyAlignment="1">
      <alignment horizontal="left" vertical="top" wrapText="1"/>
    </xf>
    <xf numFmtId="0" fontId="15" fillId="5" borderId="0" xfId="3" applyFont="1" applyFill="1" applyAlignment="1">
      <alignment horizontal="left" vertical="top" wrapText="1"/>
    </xf>
    <xf numFmtId="0" fontId="23" fillId="0" borderId="1" xfId="3" applyFont="1" applyBorder="1" applyAlignment="1">
      <alignment wrapText="1"/>
    </xf>
    <xf numFmtId="0" fontId="14" fillId="0" borderId="0" xfId="3" applyFont="1" applyAlignment="1">
      <alignment vertical="top" wrapText="1"/>
    </xf>
    <xf numFmtId="0" fontId="41" fillId="0" borderId="0" xfId="0" applyFont="1"/>
    <xf numFmtId="0" fontId="23" fillId="0" borderId="4" xfId="0" applyFont="1" applyBorder="1" applyAlignment="1">
      <alignment vertical="center" wrapText="1"/>
    </xf>
    <xf numFmtId="0" fontId="25" fillId="0" borderId="5" xfId="0" applyFont="1" applyBorder="1" applyAlignment="1">
      <alignment vertical="center" wrapText="1"/>
    </xf>
    <xf numFmtId="0" fontId="14" fillId="0" borderId="10" xfId="0" applyFont="1" applyBorder="1" applyAlignment="1">
      <alignment horizontal="center" vertical="center" wrapText="1"/>
    </xf>
    <xf numFmtId="0" fontId="27" fillId="0" borderId="0" xfId="0" applyFont="1" applyAlignment="1">
      <alignment horizontal="center" vertical="center" wrapText="1"/>
    </xf>
    <xf numFmtId="0" fontId="35" fillId="0" borderId="0" xfId="3" applyFont="1"/>
    <xf numFmtId="14" fontId="23" fillId="0" borderId="1" xfId="3" applyNumberFormat="1" applyFont="1" applyBorder="1" applyAlignment="1">
      <alignment horizontal="left"/>
    </xf>
    <xf numFmtId="0" fontId="14" fillId="0" borderId="1" xfId="0" applyFont="1" applyBorder="1"/>
    <xf numFmtId="0" fontId="14" fillId="6" borderId="0" xfId="3" applyFont="1" applyFill="1" applyAlignment="1">
      <alignment horizontal="left"/>
    </xf>
    <xf numFmtId="0" fontId="23" fillId="0" borderId="0" xfId="0" applyFont="1"/>
    <xf numFmtId="0" fontId="14" fillId="0" borderId="2" xfId="0" applyFont="1" applyBorder="1" applyAlignment="1">
      <alignment horizontal="center" vertical="center"/>
    </xf>
    <xf numFmtId="0" fontId="23" fillId="0" borderId="0" xfId="0" applyFont="1" applyAlignment="1">
      <alignment horizontal="center" vertical="center" wrapText="1"/>
    </xf>
    <xf numFmtId="0" fontId="46" fillId="0" borderId="0" xfId="0" applyFont="1"/>
    <xf numFmtId="0" fontId="14" fillId="0" borderId="2" xfId="0" applyFont="1" applyBorder="1" applyAlignment="1">
      <alignment horizontal="center"/>
    </xf>
    <xf numFmtId="0" fontId="23" fillId="0" borderId="2" xfId="0" applyFont="1" applyBorder="1" applyAlignment="1">
      <alignment horizontal="center" wrapText="1"/>
    </xf>
    <xf numFmtId="164" fontId="14" fillId="0" borderId="0" xfId="0" applyNumberFormat="1" applyFont="1"/>
    <xf numFmtId="0" fontId="23" fillId="0" borderId="0" xfId="0" applyFont="1" applyAlignment="1">
      <alignment vertical="center" wrapText="1"/>
    </xf>
    <xf numFmtId="9" fontId="23" fillId="0" borderId="8"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0" fontId="23" fillId="0" borderId="1" xfId="0" applyFont="1" applyBorder="1" applyAlignment="1">
      <alignment vertical="center" wrapText="1"/>
    </xf>
    <xf numFmtId="0" fontId="14" fillId="0" borderId="8" xfId="0" applyFont="1" applyBorder="1" applyAlignment="1">
      <alignment horizontal="center" vertical="center"/>
    </xf>
    <xf numFmtId="0" fontId="23" fillId="0" borderId="8" xfId="0" applyFont="1" applyBorder="1" applyAlignment="1">
      <alignment horizontal="center" vertical="center" wrapText="1"/>
    </xf>
    <xf numFmtId="0" fontId="42" fillId="0" borderId="0" xfId="0" applyFont="1" applyAlignment="1">
      <alignment horizontal="center" vertical="center" wrapText="1"/>
    </xf>
    <xf numFmtId="0" fontId="47" fillId="5" borderId="0" xfId="0" applyFont="1" applyFill="1"/>
    <xf numFmtId="0" fontId="48" fillId="0" borderId="0" xfId="0" applyFont="1" applyAlignment="1">
      <alignmen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10"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horizontal="center" vertical="center" wrapText="1"/>
    </xf>
    <xf numFmtId="0" fontId="28" fillId="2" borderId="0" xfId="0" applyFont="1" applyFill="1"/>
    <xf numFmtId="0" fontId="21" fillId="2" borderId="0" xfId="0" applyFont="1" applyFill="1" applyAlignment="1">
      <alignment horizontal="right"/>
    </xf>
    <xf numFmtId="0" fontId="28" fillId="2" borderId="0" xfId="0" applyFont="1" applyFill="1" applyAlignment="1">
      <alignment horizontal="right"/>
    </xf>
    <xf numFmtId="0" fontId="23" fillId="0" borderId="0" xfId="0" applyFont="1" applyAlignment="1">
      <alignment vertical="center"/>
    </xf>
    <xf numFmtId="0" fontId="27" fillId="0" borderId="0" xfId="0" applyFont="1" applyAlignment="1">
      <alignment vertical="center"/>
    </xf>
    <xf numFmtId="0" fontId="23" fillId="0" borderId="3" xfId="0" applyFont="1" applyBorder="1" applyAlignment="1">
      <alignment horizontal="center" vertical="center" wrapText="1"/>
    </xf>
    <xf numFmtId="0" fontId="23" fillId="0" borderId="6" xfId="0" applyFont="1" applyBorder="1" applyAlignment="1">
      <alignment horizontal="center" vertical="center" wrapText="1"/>
    </xf>
    <xf numFmtId="49" fontId="23" fillId="0" borderId="0" xfId="0" applyNumberFormat="1" applyFont="1" applyAlignment="1">
      <alignment horizontal="center" vertical="center" wrapText="1"/>
    </xf>
    <xf numFmtId="168" fontId="23" fillId="0" borderId="0" xfId="3" applyNumberFormat="1" applyFont="1" applyAlignment="1">
      <alignment horizontal="right"/>
    </xf>
    <xf numFmtId="0" fontId="18" fillId="0" borderId="0" xfId="0" applyFont="1"/>
    <xf numFmtId="0" fontId="23" fillId="0" borderId="1" xfId="0" applyFont="1" applyBorder="1" applyAlignment="1">
      <alignment vertical="center"/>
    </xf>
    <xf numFmtId="0" fontId="43" fillId="0" borderId="0" xfId="0" applyFont="1" applyAlignment="1">
      <alignment vertical="center"/>
    </xf>
    <xf numFmtId="0" fontId="43" fillId="0" borderId="0" xfId="0" applyFont="1"/>
    <xf numFmtId="0" fontId="23" fillId="0" borderId="5" xfId="0" applyFont="1" applyBorder="1" applyAlignment="1">
      <alignment horizontal="center" vertical="center" wrapText="1"/>
    </xf>
    <xf numFmtId="0" fontId="23" fillId="0" borderId="1" xfId="0" applyFont="1" applyBorder="1" applyAlignment="1">
      <alignment horizontal="center" vertical="center" wrapText="1"/>
    </xf>
    <xf numFmtId="164" fontId="23" fillId="0" borderId="0" xfId="0" applyNumberFormat="1" applyFont="1" applyAlignment="1">
      <alignment vertical="center" wrapText="1"/>
    </xf>
    <xf numFmtId="164" fontId="23" fillId="0" borderId="0" xfId="0" applyNumberFormat="1" applyFont="1" applyAlignment="1">
      <alignment vertical="center"/>
    </xf>
    <xf numFmtId="0" fontId="50" fillId="0" borderId="0" xfId="0" applyFont="1"/>
    <xf numFmtId="0" fontId="28" fillId="0" borderId="0" xfId="0" applyFont="1" applyAlignment="1">
      <alignment vertical="center"/>
    </xf>
    <xf numFmtId="0" fontId="21" fillId="0" borderId="0" xfId="0" applyFont="1" applyAlignment="1">
      <alignment vertical="center"/>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21" fillId="0" borderId="0" xfId="0" applyFont="1" applyAlignment="1">
      <alignment horizontal="center" vertical="center"/>
    </xf>
    <xf numFmtId="0" fontId="52" fillId="0" borderId="0" xfId="0" applyFont="1" applyAlignment="1">
      <alignment vertical="center" wrapText="1"/>
    </xf>
    <xf numFmtId="0" fontId="14" fillId="0" borderId="0" xfId="2" applyFont="1">
      <alignment horizontal="left"/>
    </xf>
    <xf numFmtId="0" fontId="22" fillId="0" borderId="0" xfId="0" applyFont="1" applyAlignment="1">
      <alignment horizontal="center" vertical="center"/>
    </xf>
    <xf numFmtId="0" fontId="22" fillId="0" borderId="0" xfId="0" applyFont="1" applyAlignment="1">
      <alignment vertical="center" wrapText="1"/>
    </xf>
    <xf numFmtId="0" fontId="15" fillId="5" borderId="0" xfId="0" applyFont="1" applyFill="1"/>
    <xf numFmtId="0" fontId="53" fillId="0" borderId="0" xfId="0" applyFont="1"/>
    <xf numFmtId="0" fontId="21" fillId="0" borderId="0" xfId="0" applyFont="1" applyAlignment="1">
      <alignment horizontal="center"/>
    </xf>
    <xf numFmtId="0" fontId="21" fillId="5" borderId="0" xfId="0" applyFont="1" applyFill="1" applyAlignment="1">
      <alignment horizontal="center"/>
    </xf>
    <xf numFmtId="0" fontId="24" fillId="0" borderId="0" xfId="0" applyFont="1" applyAlignment="1">
      <alignment vertical="center"/>
    </xf>
    <xf numFmtId="0" fontId="54" fillId="0" borderId="0" xfId="0" applyFont="1"/>
    <xf numFmtId="0" fontId="44" fillId="0" borderId="0" xfId="0" applyFont="1"/>
    <xf numFmtId="0" fontId="14" fillId="0" borderId="0" xfId="0" applyFont="1" applyAlignment="1">
      <alignment horizontal="center"/>
    </xf>
    <xf numFmtId="0" fontId="55" fillId="0" borderId="0" xfId="0" applyFont="1" applyAlignment="1">
      <alignment vertical="center" wrapText="1"/>
    </xf>
    <xf numFmtId="0" fontId="56" fillId="0" borderId="0" xfId="0" applyFont="1"/>
    <xf numFmtId="0" fontId="15" fillId="0" borderId="0" xfId="0" applyFont="1" applyAlignment="1">
      <alignment horizontal="center" vertical="center" wrapText="1"/>
    </xf>
    <xf numFmtId="0" fontId="15" fillId="0" borderId="0" xfId="0" applyFont="1" applyAlignment="1">
      <alignment horizontal="center" vertical="center"/>
    </xf>
    <xf numFmtId="0" fontId="14" fillId="0" borderId="1" xfId="0" applyFont="1" applyBorder="1" applyAlignment="1">
      <alignment horizontal="center" vertical="center"/>
    </xf>
    <xf numFmtId="0" fontId="53" fillId="0" borderId="0" xfId="0" applyFont="1" applyAlignment="1">
      <alignment vertical="center"/>
    </xf>
    <xf numFmtId="0" fontId="29" fillId="0" borderId="0" xfId="0" applyFont="1" applyAlignment="1">
      <alignment vertical="center"/>
    </xf>
    <xf numFmtId="0" fontId="21" fillId="5" borderId="0" xfId="0" applyFont="1" applyFill="1" applyAlignment="1">
      <alignment vertical="center"/>
    </xf>
    <xf numFmtId="0" fontId="30" fillId="5" borderId="0" xfId="0" applyFont="1" applyFill="1" applyAlignment="1">
      <alignment horizontal="left" vertical="top" wrapText="1"/>
    </xf>
    <xf numFmtId="0" fontId="21" fillId="0" borderId="0" xfId="0" applyFont="1" applyAlignment="1">
      <alignment horizontal="left" vertical="center"/>
    </xf>
    <xf numFmtId="0" fontId="57" fillId="0" borderId="0" xfId="0" applyFont="1" applyAlignment="1">
      <alignment horizontal="left" vertical="center"/>
    </xf>
    <xf numFmtId="0" fontId="21" fillId="5" borderId="0" xfId="0" applyFont="1" applyFill="1" applyAlignment="1">
      <alignment horizontal="left" vertical="center"/>
    </xf>
    <xf numFmtId="49" fontId="14" fillId="0" borderId="2" xfId="9" applyNumberFormat="1" applyFont="1" applyBorder="1" applyAlignment="1">
      <alignment horizontal="center" vertical="center" wrapText="1"/>
    </xf>
    <xf numFmtId="0" fontId="16" fillId="0" borderId="0" xfId="0" applyFont="1"/>
    <xf numFmtId="0" fontId="52" fillId="0" borderId="0" xfId="0" applyFont="1"/>
    <xf numFmtId="0" fontId="14" fillId="0" borderId="4" xfId="0" applyFont="1" applyBorder="1" applyAlignment="1">
      <alignment vertical="center"/>
    </xf>
    <xf numFmtId="0" fontId="23" fillId="0" borderId="10" xfId="0" applyFont="1" applyBorder="1" applyAlignment="1">
      <alignment horizontal="center"/>
    </xf>
    <xf numFmtId="0" fontId="14" fillId="0" borderId="5" xfId="0" applyFont="1" applyBorder="1" applyAlignment="1">
      <alignment vertical="center"/>
    </xf>
    <xf numFmtId="0" fontId="23" fillId="0" borderId="3" xfId="0" applyFont="1" applyBorder="1" applyAlignment="1">
      <alignment horizontal="center"/>
    </xf>
    <xf numFmtId="9" fontId="23" fillId="0" borderId="2" xfId="1" applyFont="1" applyFill="1" applyBorder="1" applyAlignment="1">
      <alignment horizontal="center" vertical="center" wrapText="1"/>
    </xf>
    <xf numFmtId="0" fontId="28" fillId="5" borderId="0" xfId="0" applyFont="1" applyFill="1" applyAlignment="1">
      <alignment horizontal="center" vertical="center"/>
    </xf>
    <xf numFmtId="0" fontId="21" fillId="5" borderId="0" xfId="0" applyFont="1" applyFill="1" applyAlignment="1">
      <alignment horizontal="left"/>
    </xf>
    <xf numFmtId="0" fontId="14" fillId="0" borderId="2" xfId="0" applyFont="1" applyBorder="1" applyAlignment="1">
      <alignment vertical="center" wrapText="1"/>
    </xf>
    <xf numFmtId="0" fontId="14" fillId="0" borderId="10" xfId="0" applyFont="1" applyBorder="1" applyAlignment="1">
      <alignment vertical="center" wrapText="1"/>
    </xf>
    <xf numFmtId="0" fontId="24" fillId="5" borderId="0" xfId="0" applyFont="1" applyFill="1" applyAlignment="1">
      <alignment vertical="center"/>
    </xf>
    <xf numFmtId="0" fontId="29" fillId="5" borderId="0" xfId="0" applyFont="1" applyFill="1" applyAlignment="1">
      <alignment vertical="center"/>
    </xf>
    <xf numFmtId="0" fontId="58" fillId="0" borderId="0" xfId="0" applyFont="1" applyAlignment="1">
      <alignment vertical="center"/>
    </xf>
    <xf numFmtId="0" fontId="28" fillId="0" borderId="0" xfId="0" applyFont="1" applyAlignment="1">
      <alignment vertical="center" wrapText="1"/>
    </xf>
    <xf numFmtId="0" fontId="48" fillId="5" borderId="0" xfId="0" applyFont="1" applyFill="1" applyAlignment="1">
      <alignment vertical="center" wrapText="1"/>
    </xf>
    <xf numFmtId="0" fontId="59" fillId="0" borderId="0" xfId="0" applyFont="1" applyAlignment="1">
      <alignment vertical="center" wrapText="1"/>
    </xf>
    <xf numFmtId="4" fontId="24" fillId="5" borderId="0" xfId="0" applyNumberFormat="1" applyFont="1" applyFill="1"/>
    <xf numFmtId="4" fontId="21" fillId="5" borderId="0" xfId="0" applyNumberFormat="1" applyFont="1" applyFill="1"/>
    <xf numFmtId="164" fontId="14" fillId="5" borderId="0" xfId="0" applyNumberFormat="1" applyFont="1" applyFill="1" applyAlignment="1">
      <alignment horizontal="right" vertical="center"/>
    </xf>
    <xf numFmtId="167" fontId="21" fillId="5" borderId="0" xfId="0" applyNumberFormat="1" applyFont="1" applyFill="1"/>
    <xf numFmtId="0" fontId="29" fillId="7" borderId="0" xfId="0" applyFont="1" applyFill="1"/>
    <xf numFmtId="0" fontId="23" fillId="0" borderId="2" xfId="0" applyFont="1" applyBorder="1" applyAlignment="1">
      <alignment horizontal="center" vertical="center"/>
    </xf>
    <xf numFmtId="49" fontId="15" fillId="0" borderId="0" xfId="0" applyNumberFormat="1" applyFont="1" applyAlignment="1">
      <alignment horizontal="left"/>
    </xf>
    <xf numFmtId="0" fontId="61" fillId="0" borderId="0" xfId="17" applyFont="1" applyFill="1" applyBorder="1"/>
    <xf numFmtId="0" fontId="61" fillId="0" borderId="0" xfId="17" applyFont="1" applyFill="1"/>
    <xf numFmtId="0" fontId="16" fillId="7" borderId="0" xfId="2" applyFont="1" applyFill="1" applyAlignment="1"/>
    <xf numFmtId="0" fontId="15" fillId="0" borderId="0" xfId="3" applyFont="1" applyAlignment="1">
      <alignment horizontal="left" vertical="top" wrapText="1"/>
    </xf>
    <xf numFmtId="0" fontId="14" fillId="0" borderId="2" xfId="0" applyFont="1" applyBorder="1"/>
    <xf numFmtId="0" fontId="29" fillId="0" borderId="1" xfId="0" applyFont="1" applyBorder="1"/>
    <xf numFmtId="0" fontId="29" fillId="0" borderId="5" xfId="0" applyFont="1" applyBorder="1"/>
    <xf numFmtId="0" fontId="63" fillId="0" borderId="0" xfId="0" applyFont="1" applyAlignment="1">
      <alignment vertical="center" wrapText="1"/>
    </xf>
    <xf numFmtId="169" fontId="14" fillId="0" borderId="0" xfId="0" applyNumberFormat="1" applyFont="1"/>
    <xf numFmtId="164" fontId="21" fillId="0" borderId="0" xfId="0" applyNumberFormat="1" applyFont="1"/>
    <xf numFmtId="14" fontId="23" fillId="0" borderId="2" xfId="3" applyNumberFormat="1" applyFont="1" applyBorder="1" applyAlignment="1">
      <alignment horizontal="center" wrapText="1"/>
    </xf>
    <xf numFmtId="0" fontId="28" fillId="7" borderId="0" xfId="0" applyFont="1" applyFill="1"/>
    <xf numFmtId="0" fontId="14" fillId="7" borderId="0" xfId="0" applyFont="1" applyFill="1"/>
    <xf numFmtId="0" fontId="19" fillId="0" borderId="0" xfId="0" applyFont="1"/>
    <xf numFmtId="0" fontId="64" fillId="0" borderId="0" xfId="0" applyFont="1"/>
    <xf numFmtId="0" fontId="18" fillId="7" borderId="0" xfId="0" applyFont="1" applyFill="1"/>
    <xf numFmtId="0" fontId="22" fillId="7" borderId="0" xfId="0" applyFont="1" applyFill="1"/>
    <xf numFmtId="0" fontId="23" fillId="0" borderId="0" xfId="10" applyFont="1" applyFill="1" applyBorder="1" applyAlignment="1">
      <alignment vertical="center"/>
    </xf>
    <xf numFmtId="0" fontId="14" fillId="0" borderId="2" xfId="5" quotePrefix="1" applyFont="1" applyBorder="1" applyAlignment="1">
      <alignment horizontal="center" vertical="center"/>
    </xf>
    <xf numFmtId="0" fontId="23" fillId="0" borderId="2" xfId="0" applyFont="1" applyBorder="1" applyAlignment="1">
      <alignment horizontal="left" vertical="top" wrapText="1"/>
    </xf>
    <xf numFmtId="0" fontId="40" fillId="0" borderId="0" xfId="4" applyFont="1" applyAlignment="1">
      <alignment horizontal="right"/>
    </xf>
    <xf numFmtId="0" fontId="23" fillId="0" borderId="11" xfId="0" applyFont="1" applyBorder="1" applyAlignment="1">
      <alignment horizontal="center" vertical="center" wrapText="1"/>
    </xf>
    <xf numFmtId="0" fontId="0" fillId="7" borderId="0" xfId="0" applyFill="1"/>
    <xf numFmtId="0" fontId="45" fillId="0" borderId="0" xfId="0" applyFont="1" applyAlignment="1">
      <alignment horizontal="left" vertical="center"/>
    </xf>
    <xf numFmtId="0" fontId="23" fillId="0" borderId="1" xfId="0" applyFont="1" applyBorder="1" applyAlignment="1">
      <alignment horizontal="left" vertical="center"/>
    </xf>
    <xf numFmtId="0" fontId="45" fillId="0" borderId="5" xfId="0" applyFont="1" applyBorder="1" applyAlignment="1">
      <alignment horizontal="left" vertical="center"/>
    </xf>
    <xf numFmtId="0" fontId="14" fillId="0" borderId="0" xfId="3" applyFont="1" applyAlignment="1">
      <alignment horizontal="left" wrapText="1"/>
    </xf>
    <xf numFmtId="0" fontId="23" fillId="0" borderId="12" xfId="0" applyFont="1" applyBorder="1" applyAlignment="1">
      <alignment horizontal="center" vertical="center" wrapText="1"/>
    </xf>
    <xf numFmtId="0" fontId="14" fillId="0" borderId="8" xfId="0" applyFont="1" applyBorder="1" applyAlignment="1">
      <alignment horizontal="center" vertical="center" wrapText="1"/>
    </xf>
    <xf numFmtId="170" fontId="18" fillId="5" borderId="0" xfId="0" applyNumberFormat="1" applyFont="1" applyFill="1"/>
    <xf numFmtId="0" fontId="23" fillId="0" borderId="2" xfId="0" applyFont="1" applyBorder="1" applyAlignment="1">
      <alignment horizontal="center" vertical="center" wrapText="1"/>
    </xf>
    <xf numFmtId="0" fontId="21" fillId="7" borderId="0" xfId="0" applyFont="1" applyFill="1" applyBorder="1"/>
    <xf numFmtId="166" fontId="21" fillId="7" borderId="0" xfId="0" applyNumberFormat="1" applyFont="1" applyFill="1"/>
    <xf numFmtId="0" fontId="14" fillId="0" borderId="0" xfId="0" applyFont="1" applyFill="1"/>
    <xf numFmtId="0" fontId="21" fillId="0" borderId="0" xfId="0" applyFont="1" applyFill="1"/>
    <xf numFmtId="0" fontId="32" fillId="0" borderId="0" xfId="4" applyFont="1" applyFill="1"/>
    <xf numFmtId="0" fontId="0" fillId="0" borderId="0" xfId="0" applyFill="1"/>
    <xf numFmtId="0" fontId="18" fillId="0" borderId="0" xfId="0" applyFont="1" applyFill="1"/>
    <xf numFmtId="0" fontId="0" fillId="2" borderId="0" xfId="0" applyFill="1"/>
    <xf numFmtId="0" fontId="69" fillId="0" borderId="0" xfId="4" applyFont="1"/>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72" fillId="0" borderId="0" xfId="2" applyFont="1">
      <alignment horizontal="left"/>
    </xf>
    <xf numFmtId="0" fontId="73" fillId="0" borderId="0" xfId="17" applyFont="1" applyFill="1"/>
    <xf numFmtId="0" fontId="23" fillId="0" borderId="2"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vertical="center" wrapText="1"/>
    </xf>
    <xf numFmtId="0" fontId="23" fillId="0" borderId="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23" fillId="0" borderId="1" xfId="0" applyFont="1" applyBorder="1" applyAlignment="1">
      <alignment horizontal="left"/>
    </xf>
    <xf numFmtId="0" fontId="27" fillId="0" borderId="0" xfId="3" applyFont="1" applyAlignment="1">
      <alignment horizontal="right"/>
    </xf>
    <xf numFmtId="0" fontId="28" fillId="0" borderId="0" xfId="0" applyFont="1" applyFill="1"/>
    <xf numFmtId="3" fontId="31" fillId="0" borderId="0" xfId="0" applyNumberFormat="1" applyFont="1" applyAlignment="1">
      <alignment wrapText="1"/>
    </xf>
    <xf numFmtId="10" fontId="31" fillId="0" borderId="0" xfId="1" applyNumberFormat="1" applyFont="1" applyFill="1" applyBorder="1" applyAlignment="1">
      <alignment wrapText="1"/>
    </xf>
    <xf numFmtId="3" fontId="21" fillId="7" borderId="0" xfId="0" applyNumberFormat="1" applyFont="1" applyFill="1"/>
    <xf numFmtId="0" fontId="17" fillId="5" borderId="0" xfId="0" applyFont="1" applyFill="1"/>
    <xf numFmtId="0" fontId="23" fillId="0" borderId="2" xfId="0" applyFont="1" applyFill="1" applyBorder="1" applyAlignment="1">
      <alignment horizontal="center" vertical="center" wrapText="1"/>
    </xf>
    <xf numFmtId="0" fontId="74" fillId="0" borderId="0" xfId="17" applyFont="1" applyFill="1" applyBorder="1"/>
    <xf numFmtId="0" fontId="65" fillId="7" borderId="0" xfId="0" applyFont="1" applyFill="1"/>
    <xf numFmtId="0" fontId="52" fillId="0" borderId="0" xfId="0" applyFont="1" applyFill="1" applyAlignment="1">
      <alignment vertical="center"/>
    </xf>
    <xf numFmtId="0" fontId="15" fillId="7" borderId="0" xfId="0" applyFont="1" applyFill="1"/>
    <xf numFmtId="0" fontId="15" fillId="0" borderId="0" xfId="0" applyFont="1" applyFill="1" applyAlignment="1">
      <alignment horizontal="left" wrapText="1"/>
    </xf>
    <xf numFmtId="0" fontId="18" fillId="0" borderId="0" xfId="0" applyFont="1" applyFill="1" applyAlignment="1">
      <alignment vertical="center"/>
    </xf>
    <xf numFmtId="0" fontId="68" fillId="0" borderId="0" xfId="0" applyFont="1" applyFill="1" applyAlignment="1">
      <alignment vertical="center"/>
    </xf>
    <xf numFmtId="0" fontId="14" fillId="0" borderId="2" xfId="0" applyFont="1" applyBorder="1" applyAlignment="1">
      <alignment horizontal="left" vertical="center" wrapText="1" indent="4"/>
    </xf>
    <xf numFmtId="0" fontId="14" fillId="0" borderId="2" xfId="0" applyFont="1" applyBorder="1" applyAlignment="1">
      <alignment horizontal="left" vertical="center" wrapText="1" indent="3"/>
    </xf>
    <xf numFmtId="0" fontId="14" fillId="0" borderId="2" xfId="0" applyFont="1" applyBorder="1" applyAlignment="1">
      <alignment horizontal="left" vertical="center" wrapText="1" indent="1"/>
    </xf>
    <xf numFmtId="0" fontId="14" fillId="6" borderId="6"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6" borderId="2" xfId="0" applyFont="1" applyFill="1" applyBorder="1"/>
    <xf numFmtId="0" fontId="23" fillId="6" borderId="2" xfId="0" applyFont="1" applyFill="1" applyBorder="1"/>
    <xf numFmtId="0" fontId="14" fillId="0" borderId="2" xfId="0" applyFont="1" applyBorder="1" applyAlignment="1">
      <alignment horizontal="left"/>
    </xf>
    <xf numFmtId="0" fontId="23" fillId="6" borderId="2" xfId="0" applyFont="1" applyFill="1" applyBorder="1" applyAlignment="1">
      <alignment horizontal="left" vertical="center"/>
    </xf>
    <xf numFmtId="0" fontId="14" fillId="0" borderId="2" xfId="0" applyFont="1" applyFill="1" applyBorder="1" applyAlignment="1">
      <alignment horizontal="center"/>
    </xf>
    <xf numFmtId="0" fontId="36" fillId="0" borderId="0" xfId="0" applyFont="1" applyFill="1"/>
    <xf numFmtId="0" fontId="23" fillId="0" borderId="1" xfId="0" applyFont="1" applyBorder="1" applyAlignment="1">
      <alignment horizontal="left"/>
    </xf>
    <xf numFmtId="0" fontId="14" fillId="6" borderId="2" xfId="0" applyFont="1" applyFill="1" applyBorder="1" applyAlignment="1">
      <alignment horizontal="right" vertical="center" wrapText="1"/>
    </xf>
    <xf numFmtId="0" fontId="14" fillId="6" borderId="2" xfId="0" applyFont="1" applyFill="1" applyBorder="1" applyAlignment="1">
      <alignment vertical="center" wrapText="1"/>
    </xf>
    <xf numFmtId="0" fontId="14" fillId="0" borderId="2" xfId="0" applyFont="1" applyBorder="1" applyAlignment="1">
      <alignment horizontal="right" vertical="center" wrapText="1"/>
    </xf>
    <xf numFmtId="0" fontId="27" fillId="0" borderId="2" xfId="0" applyFont="1" applyBorder="1" applyAlignment="1">
      <alignment vertical="center" wrapText="1"/>
    </xf>
    <xf numFmtId="0" fontId="70" fillId="0" borderId="0" xfId="0" applyFont="1" applyFill="1"/>
    <xf numFmtId="0" fontId="75" fillId="5" borderId="0" xfId="0" applyFont="1" applyFill="1"/>
    <xf numFmtId="49" fontId="76" fillId="5" borderId="0" xfId="0" applyNumberFormat="1" applyFont="1" applyFill="1" applyAlignment="1">
      <alignment horizontal="left"/>
    </xf>
    <xf numFmtId="0" fontId="69" fillId="0" borderId="0" xfId="4" applyNumberFormat="1" applyFont="1"/>
    <xf numFmtId="0" fontId="23" fillId="0" borderId="0" xfId="0" applyFont="1" applyBorder="1"/>
    <xf numFmtId="14" fontId="23" fillId="0" borderId="0" xfId="0" applyNumberFormat="1" applyFont="1" applyBorder="1" applyAlignment="1">
      <alignment horizontal="right" wrapText="1"/>
    </xf>
    <xf numFmtId="3" fontId="14" fillId="0" borderId="2" xfId="0" applyNumberFormat="1" applyFont="1" applyBorder="1"/>
    <xf numFmtId="3" fontId="14" fillId="6" borderId="2" xfId="0" applyNumberFormat="1" applyFont="1" applyFill="1" applyBorder="1"/>
    <xf numFmtId="3" fontId="23" fillId="6" borderId="2" xfId="0" applyNumberFormat="1" applyFont="1" applyFill="1" applyBorder="1"/>
    <xf numFmtId="3" fontId="14" fillId="0" borderId="2" xfId="3" applyNumberFormat="1" applyFont="1" applyBorder="1" applyAlignment="1">
      <alignment horizontal="right"/>
    </xf>
    <xf numFmtId="3" fontId="14" fillId="6" borderId="2" xfId="3" applyNumberFormat="1" applyFont="1" applyFill="1" applyBorder="1" applyAlignment="1">
      <alignment horizontal="right"/>
    </xf>
    <xf numFmtId="3" fontId="23" fillId="6" borderId="2" xfId="3" applyNumberFormat="1" applyFont="1" applyFill="1" applyBorder="1" applyAlignment="1">
      <alignment horizontal="right"/>
    </xf>
    <xf numFmtId="0" fontId="23" fillId="0" borderId="1" xfId="0" applyFont="1" applyBorder="1"/>
    <xf numFmtId="3" fontId="14" fillId="6" borderId="2" xfId="3" applyNumberFormat="1" applyFont="1" applyFill="1" applyBorder="1"/>
    <xf numFmtId="3" fontId="14" fillId="0" borderId="2" xfId="3" applyNumberFormat="1" applyFont="1" applyBorder="1"/>
    <xf numFmtId="3" fontId="14" fillId="0" borderId="2" xfId="0" applyNumberFormat="1" applyFont="1" applyBorder="1" applyAlignment="1">
      <alignment vertical="center" wrapText="1"/>
    </xf>
    <xf numFmtId="3" fontId="14" fillId="6" borderId="2" xfId="0" applyNumberFormat="1" applyFont="1" applyFill="1" applyBorder="1" applyAlignment="1">
      <alignment vertical="center" wrapText="1"/>
    </xf>
    <xf numFmtId="3" fontId="23" fillId="0" borderId="2" xfId="3" applyNumberFormat="1" applyFont="1" applyBorder="1"/>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xf>
    <xf numFmtId="49" fontId="14" fillId="6" borderId="2" xfId="0" applyNumberFormat="1" applyFont="1" applyFill="1" applyBorder="1" applyAlignment="1">
      <alignment horizontal="center" vertical="center" wrapText="1"/>
    </xf>
    <xf numFmtId="49" fontId="14" fillId="0" borderId="2" xfId="0" applyNumberFormat="1" applyFont="1" applyBorder="1" applyAlignment="1">
      <alignment horizontal="center" vertical="center" wrapText="1"/>
    </xf>
    <xf numFmtId="49" fontId="23" fillId="6" borderId="2" xfId="0" applyNumberFormat="1" applyFont="1" applyFill="1" applyBorder="1" applyAlignment="1">
      <alignment horizontal="center" vertical="center" wrapText="1"/>
    </xf>
    <xf numFmtId="0" fontId="23" fillId="6" borderId="2" xfId="0" applyFont="1" applyFill="1" applyBorder="1" applyAlignment="1">
      <alignment vertical="center" wrapText="1"/>
    </xf>
    <xf numFmtId="164" fontId="27" fillId="0" borderId="2" xfId="1" applyNumberFormat="1" applyFont="1" applyFill="1" applyBorder="1" applyAlignment="1">
      <alignment wrapText="1"/>
    </xf>
    <xf numFmtId="0" fontId="14" fillId="6" borderId="2" xfId="0" applyFont="1" applyFill="1" applyBorder="1" applyAlignment="1">
      <alignment horizontal="center" vertical="center" wrapText="1"/>
    </xf>
    <xf numFmtId="164" fontId="27" fillId="6" borderId="2" xfId="1" applyNumberFormat="1" applyFont="1" applyFill="1" applyBorder="1" applyAlignment="1">
      <alignment wrapText="1"/>
    </xf>
    <xf numFmtId="0" fontId="22" fillId="0" borderId="2" xfId="0" applyFont="1" applyBorder="1" applyAlignment="1">
      <alignment horizontal="center" vertical="center" wrapText="1"/>
    </xf>
    <xf numFmtId="3" fontId="27" fillId="0" borderId="2" xfId="0" applyNumberFormat="1" applyFont="1" applyBorder="1" applyAlignment="1">
      <alignment wrapText="1"/>
    </xf>
    <xf numFmtId="0" fontId="22" fillId="6" borderId="2" xfId="0" applyFont="1" applyFill="1" applyBorder="1" applyAlignment="1">
      <alignment horizontal="center" vertical="center" wrapText="1"/>
    </xf>
    <xf numFmtId="3" fontId="14" fillId="0" borderId="2" xfId="0" applyNumberFormat="1" applyFont="1" applyBorder="1" applyAlignment="1">
      <alignment wrapText="1"/>
    </xf>
    <xf numFmtId="10" fontId="14" fillId="0" borderId="2" xfId="1" applyNumberFormat="1" applyFont="1" applyBorder="1" applyAlignment="1">
      <alignment wrapText="1"/>
    </xf>
    <xf numFmtId="3" fontId="14" fillId="6" borderId="2" xfId="0" applyNumberFormat="1" applyFont="1" applyFill="1" applyBorder="1" applyAlignment="1">
      <alignment wrapText="1"/>
    </xf>
    <xf numFmtId="10" fontId="14" fillId="6" borderId="2" xfId="1" applyNumberFormat="1" applyFont="1" applyFill="1" applyBorder="1" applyAlignment="1">
      <alignment wrapText="1"/>
    </xf>
    <xf numFmtId="3" fontId="20" fillId="0" borderId="2" xfId="0" applyNumberFormat="1" applyFont="1" applyBorder="1" applyAlignment="1">
      <alignment wrapText="1"/>
    </xf>
    <xf numFmtId="164" fontId="14" fillId="0" borderId="2" xfId="0" applyNumberFormat="1" applyFont="1" applyBorder="1" applyAlignment="1">
      <alignment vertical="center"/>
    </xf>
    <xf numFmtId="0" fontId="14" fillId="0" borderId="2" xfId="3" applyFont="1" applyBorder="1" applyAlignment="1">
      <alignment horizontal="left"/>
    </xf>
    <xf numFmtId="0" fontId="14" fillId="6" borderId="2" xfId="3" applyFont="1" applyFill="1" applyBorder="1" applyAlignment="1">
      <alignment horizontal="left"/>
    </xf>
    <xf numFmtId="3" fontId="14" fillId="0" borderId="2" xfId="3" quotePrefix="1" applyNumberFormat="1" applyFont="1" applyBorder="1" applyAlignment="1">
      <alignment horizontal="right"/>
    </xf>
    <xf numFmtId="3" fontId="14" fillId="6" borderId="2" xfId="3" quotePrefix="1" applyNumberFormat="1" applyFont="1" applyFill="1" applyBorder="1" applyAlignment="1">
      <alignment horizontal="right"/>
    </xf>
    <xf numFmtId="0" fontId="14" fillId="6" borderId="2" xfId="0" applyFont="1" applyFill="1" applyBorder="1" applyAlignment="1">
      <alignment horizontal="left" vertical="center" wrapText="1"/>
    </xf>
    <xf numFmtId="3" fontId="14" fillId="0" borderId="2" xfId="0" applyNumberFormat="1" applyFont="1" applyBorder="1" applyAlignment="1">
      <alignment horizontal="right" vertical="center" wrapText="1"/>
    </xf>
    <xf numFmtId="10" fontId="14" fillId="0" borderId="2" xfId="0" applyNumberFormat="1" applyFont="1" applyBorder="1" applyAlignment="1">
      <alignment vertical="center" wrapText="1"/>
    </xf>
    <xf numFmtId="10" fontId="14" fillId="0" borderId="2" xfId="0" applyNumberFormat="1" applyFont="1" applyBorder="1" applyAlignment="1">
      <alignment horizontal="right" vertical="center" wrapText="1"/>
    </xf>
    <xf numFmtId="10" fontId="14" fillId="0" borderId="2" xfId="1" applyNumberFormat="1" applyFont="1" applyFill="1" applyBorder="1" applyAlignment="1">
      <alignment horizontal="right" vertical="center" wrapText="1"/>
    </xf>
    <xf numFmtId="0" fontId="27" fillId="0" borderId="2" xfId="0" applyFont="1" applyBorder="1" applyAlignment="1">
      <alignment horizontal="center" vertical="center" wrapText="1"/>
    </xf>
    <xf numFmtId="0" fontId="14" fillId="0" borderId="2" xfId="0" applyFont="1" applyBorder="1" applyAlignment="1">
      <alignment horizontal="justify" vertical="center" wrapText="1"/>
    </xf>
    <xf numFmtId="10" fontId="14" fillId="0" borderId="2" xfId="1" applyNumberFormat="1" applyFont="1" applyBorder="1" applyAlignment="1">
      <alignment horizontal="right" vertical="center" wrapText="1"/>
    </xf>
    <xf numFmtId="0" fontId="14" fillId="0" borderId="2" xfId="3" applyFont="1" applyBorder="1"/>
    <xf numFmtId="4" fontId="14" fillId="0" borderId="2" xfId="3" applyNumberFormat="1" applyFont="1" applyBorder="1" applyAlignment="1">
      <alignment horizontal="right" wrapText="1"/>
    </xf>
    <xf numFmtId="0" fontId="14" fillId="0" borderId="2" xfId="3" applyFont="1" applyBorder="1" applyAlignment="1">
      <alignment wrapText="1"/>
    </xf>
    <xf numFmtId="0" fontId="14" fillId="0" borderId="2" xfId="0" applyFont="1" applyBorder="1" applyAlignment="1">
      <alignment wrapText="1"/>
    </xf>
    <xf numFmtId="0" fontId="49" fillId="0" borderId="2" xfId="0" applyFont="1" applyBorder="1"/>
    <xf numFmtId="0" fontId="14" fillId="6" borderId="2" xfId="0" applyFont="1" applyFill="1" applyBorder="1" applyAlignment="1">
      <alignment horizontal="center" vertical="center"/>
    </xf>
    <xf numFmtId="0" fontId="14" fillId="6" borderId="2" xfId="0" applyFont="1" applyFill="1" applyBorder="1" applyAlignment="1">
      <alignment wrapText="1"/>
    </xf>
    <xf numFmtId="3" fontId="14" fillId="0" borderId="2" xfId="1" applyNumberFormat="1" applyFont="1" applyFill="1" applyBorder="1" applyAlignment="1">
      <alignment wrapText="1"/>
    </xf>
    <xf numFmtId="3" fontId="14" fillId="6" borderId="2" xfId="1" applyNumberFormat="1" applyFont="1" applyFill="1" applyBorder="1" applyAlignment="1">
      <alignment wrapText="1"/>
    </xf>
    <xf numFmtId="164" fontId="14" fillId="0" borderId="2" xfId="0" applyNumberFormat="1" applyFont="1" applyBorder="1" applyAlignment="1">
      <alignment vertical="center" wrapText="1"/>
    </xf>
    <xf numFmtId="0" fontId="27" fillId="6" borderId="2" xfId="0" applyFont="1" applyFill="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left" vertical="center" wrapText="1" indent="2"/>
    </xf>
    <xf numFmtId="0" fontId="14" fillId="6" borderId="2" xfId="0" applyFont="1" applyFill="1" applyBorder="1" applyAlignment="1">
      <alignment horizontal="center"/>
    </xf>
    <xf numFmtId="0" fontId="14" fillId="0" borderId="2" xfId="0" applyFont="1" applyBorder="1" applyAlignment="1">
      <alignment vertical="center"/>
    </xf>
    <xf numFmtId="3" fontId="27" fillId="0" borderId="2" xfId="0" applyNumberFormat="1" applyFont="1" applyBorder="1" applyAlignment="1">
      <alignment vertical="center" wrapText="1"/>
    </xf>
    <xf numFmtId="1" fontId="27" fillId="0" borderId="2" xfId="0" applyNumberFormat="1" applyFont="1" applyBorder="1" applyAlignment="1">
      <alignment vertical="center" wrapText="1"/>
    </xf>
    <xf numFmtId="0" fontId="14" fillId="6" borderId="2" xfId="0" applyFont="1" applyFill="1" applyBorder="1" applyAlignment="1">
      <alignment vertical="center"/>
    </xf>
    <xf numFmtId="3" fontId="27" fillId="6" borderId="2" xfId="0" applyNumberFormat="1" applyFont="1" applyFill="1" applyBorder="1" applyAlignment="1">
      <alignment vertical="center" wrapText="1"/>
    </xf>
    <xf numFmtId="1" fontId="14" fillId="0" borderId="2" xfId="0" applyNumberFormat="1" applyFont="1" applyBorder="1" applyAlignment="1">
      <alignment vertical="center" wrapText="1"/>
    </xf>
    <xf numFmtId="0" fontId="26" fillId="0" borderId="2" xfId="0" applyFont="1" applyBorder="1" applyAlignment="1">
      <alignment vertical="center" wrapText="1"/>
    </xf>
    <xf numFmtId="0" fontId="27" fillId="0" borderId="2" xfId="0" applyFont="1" applyBorder="1" applyAlignment="1">
      <alignment vertical="center"/>
    </xf>
    <xf numFmtId="0" fontId="14" fillId="0" borderId="2" xfId="0" applyFont="1" applyBorder="1" applyAlignment="1">
      <alignment horizontal="center" wrapText="1"/>
    </xf>
    <xf numFmtId="0" fontId="14" fillId="6" borderId="2" xfId="0" applyFont="1" applyFill="1" applyBorder="1" applyAlignment="1">
      <alignment horizontal="center" wrapText="1"/>
    </xf>
    <xf numFmtId="0" fontId="14" fillId="0" borderId="0" xfId="0" applyFont="1" applyFill="1" applyAlignment="1">
      <alignment vertical="center"/>
    </xf>
    <xf numFmtId="0" fontId="67" fillId="0" borderId="0" xfId="0" applyFont="1" applyFill="1"/>
    <xf numFmtId="0" fontId="23" fillId="6" borderId="2" xfId="0" applyFont="1" applyFill="1" applyBorder="1" applyAlignment="1">
      <alignment horizontal="center" vertical="center"/>
    </xf>
    <xf numFmtId="0" fontId="23" fillId="6" borderId="2" xfId="0" applyFont="1" applyFill="1" applyBorder="1" applyAlignment="1">
      <alignment horizontal="center"/>
    </xf>
    <xf numFmtId="0" fontId="14" fillId="6" borderId="2" xfId="0" applyFont="1" applyFill="1" applyBorder="1" applyAlignment="1">
      <alignment horizontal="left" wrapText="1"/>
    </xf>
    <xf numFmtId="164" fontId="23" fillId="0" borderId="2" xfId="0" applyNumberFormat="1" applyFont="1" applyBorder="1" applyAlignment="1">
      <alignment vertical="center"/>
    </xf>
    <xf numFmtId="0" fontId="14" fillId="0" borderId="2" xfId="9" applyFont="1" applyBorder="1" applyAlignment="1">
      <alignment horizontal="center" vertical="center" wrapText="1"/>
    </xf>
    <xf numFmtId="0" fontId="14" fillId="0" borderId="2" xfId="9" quotePrefix="1" applyFont="1" applyBorder="1" applyAlignment="1">
      <alignment horizontal="center" vertical="center" wrapText="1"/>
    </xf>
    <xf numFmtId="0" fontId="14" fillId="0" borderId="2" xfId="0" applyFont="1" applyBorder="1" applyAlignment="1">
      <alignment horizontal="justify" vertical="center"/>
    </xf>
    <xf numFmtId="0" fontId="14" fillId="0" borderId="2" xfId="0" applyFont="1" applyBorder="1" applyAlignment="1">
      <alignment horizontal="left" vertical="center" indent="1"/>
    </xf>
    <xf numFmtId="0" fontId="14" fillId="6" borderId="2" xfId="0" applyFont="1" applyFill="1" applyBorder="1" applyAlignment="1">
      <alignment horizontal="justify" vertical="center"/>
    </xf>
    <xf numFmtId="0" fontId="14" fillId="6" borderId="2" xfId="0" applyFont="1" applyFill="1" applyBorder="1" applyAlignment="1">
      <alignment horizontal="justify" vertical="center" wrapText="1"/>
    </xf>
    <xf numFmtId="0" fontId="23" fillId="0" borderId="2" xfId="0" applyFont="1" applyBorder="1" applyAlignment="1">
      <alignment vertical="center"/>
    </xf>
    <xf numFmtId="10" fontId="14" fillId="0" borderId="2" xfId="1" applyNumberFormat="1" applyFont="1" applyFill="1" applyBorder="1" applyAlignment="1">
      <alignment vertical="center"/>
    </xf>
    <xf numFmtId="0" fontId="31" fillId="0" borderId="2" xfId="0" applyFont="1" applyBorder="1" applyAlignment="1">
      <alignment horizontal="center" vertical="center" wrapText="1"/>
    </xf>
    <xf numFmtId="0" fontId="31" fillId="0" borderId="2" xfId="0" applyFont="1" applyBorder="1" applyAlignment="1">
      <alignment vertical="center"/>
    </xf>
    <xf numFmtId="0" fontId="31" fillId="0" borderId="2" xfId="0" applyFont="1" applyBorder="1" applyAlignment="1">
      <alignment vertical="center" wrapText="1"/>
    </xf>
    <xf numFmtId="0" fontId="14" fillId="0" borderId="2" xfId="7" applyFont="1" applyBorder="1" applyAlignment="1">
      <alignment vertical="center" wrapText="1"/>
    </xf>
    <xf numFmtId="0" fontId="14" fillId="6" borderId="2" xfId="0" quotePrefix="1" applyFont="1" applyFill="1" applyBorder="1" applyAlignment="1">
      <alignment wrapText="1"/>
    </xf>
    <xf numFmtId="0" fontId="14" fillId="0" borderId="2" xfId="0" applyFont="1" applyBorder="1" applyAlignment="1">
      <alignment horizontal="justify" vertical="top"/>
    </xf>
    <xf numFmtId="0" fontId="14" fillId="0" borderId="2" xfId="7" applyFont="1" applyBorder="1" applyAlignment="1">
      <alignment horizontal="justify" vertical="top"/>
    </xf>
    <xf numFmtId="0" fontId="14" fillId="0" borderId="2" xfId="0" quotePrefix="1" applyFont="1" applyBorder="1"/>
    <xf numFmtId="0" fontId="14" fillId="6" borderId="2" xfId="0" applyFont="1" applyFill="1" applyBorder="1" applyAlignment="1">
      <alignment horizontal="justify" vertical="top"/>
    </xf>
    <xf numFmtId="0" fontId="27" fillId="0" borderId="2" xfId="0" quotePrefix="1" applyFont="1" applyBorder="1" applyAlignment="1">
      <alignment wrapText="1"/>
    </xf>
    <xf numFmtId="0" fontId="14" fillId="0" borderId="2" xfId="0" applyFont="1" applyBorder="1" applyAlignment="1">
      <alignment horizontal="justify" vertical="top" wrapText="1"/>
    </xf>
    <xf numFmtId="0" fontId="14" fillId="6" borderId="2" xfId="7" applyFont="1" applyFill="1" applyBorder="1" applyAlignment="1">
      <alignment horizontal="center" vertical="center"/>
    </xf>
    <xf numFmtId="0" fontId="14" fillId="6" borderId="2" xfId="7" applyFont="1" applyFill="1" applyBorder="1" applyAlignment="1">
      <alignment horizontal="justify" vertical="top"/>
    </xf>
    <xf numFmtId="0" fontId="27" fillId="6" borderId="2" xfId="0" quotePrefix="1" applyFont="1" applyFill="1" applyBorder="1"/>
    <xf numFmtId="0" fontId="14" fillId="6" borderId="2" xfId="0" quotePrefix="1" applyFont="1" applyFill="1" applyBorder="1"/>
    <xf numFmtId="10" fontId="14" fillId="6" borderId="2" xfId="1" quotePrefix="1" applyNumberFormat="1" applyFont="1" applyFill="1" applyBorder="1"/>
    <xf numFmtId="10" fontId="14" fillId="0" borderId="2" xfId="1" applyNumberFormat="1" applyFont="1" applyBorder="1" applyAlignment="1">
      <alignment horizontal="right" vertical="center"/>
    </xf>
    <xf numFmtId="10" fontId="14" fillId="0" borderId="2" xfId="1" quotePrefix="1" applyNumberFormat="1" applyFont="1" applyBorder="1"/>
    <xf numFmtId="0" fontId="14" fillId="0" borderId="2" xfId="0" quotePrefix="1" applyFont="1" applyBorder="1" applyAlignment="1">
      <alignment horizontal="right" wrapText="1"/>
    </xf>
    <xf numFmtId="10" fontId="14" fillId="0" borderId="2" xfId="1" quotePrefix="1" applyNumberFormat="1" applyFont="1" applyFill="1" applyBorder="1" applyAlignment="1"/>
    <xf numFmtId="0" fontId="14" fillId="0" borderId="8" xfId="0" applyFont="1" applyFill="1" applyBorder="1" applyAlignment="1">
      <alignment vertical="center" wrapText="1"/>
    </xf>
    <xf numFmtId="0" fontId="14" fillId="0" borderId="2" xfId="0" quotePrefix="1" applyFont="1" applyBorder="1" applyAlignment="1">
      <alignment horizontal="center" vertical="center"/>
    </xf>
    <xf numFmtId="0" fontId="23" fillId="0" borderId="2" xfId="5" applyFont="1" applyBorder="1" applyAlignment="1">
      <alignment vertical="center" wrapText="1"/>
    </xf>
    <xf numFmtId="3" fontId="14" fillId="0" borderId="2" xfId="6" applyFont="1" applyFill="1" applyBorder="1" applyAlignment="1">
      <alignment horizontal="center" vertical="center"/>
      <protection locked="0"/>
    </xf>
    <xf numFmtId="0" fontId="14" fillId="0" borderId="2" xfId="5" applyFont="1" applyBorder="1" applyAlignment="1">
      <alignment vertical="center" wrapText="1"/>
    </xf>
    <xf numFmtId="0" fontId="14" fillId="6" borderId="2" xfId="0" quotePrefix="1" applyFont="1" applyFill="1" applyBorder="1" applyAlignment="1">
      <alignment horizontal="center" vertical="center"/>
    </xf>
    <xf numFmtId="0" fontId="14" fillId="6" borderId="2" xfId="5" applyFont="1" applyFill="1" applyBorder="1" applyAlignment="1">
      <alignment vertical="center" wrapText="1"/>
    </xf>
    <xf numFmtId="3" fontId="51" fillId="6" borderId="2" xfId="6" applyFont="1" applyFill="1" applyBorder="1">
      <alignment horizontal="right" vertical="center"/>
      <protection locked="0"/>
    </xf>
    <xf numFmtId="0" fontId="14" fillId="0" borderId="0" xfId="0" applyFont="1" applyFill="1" applyAlignment="1">
      <alignment wrapText="1"/>
    </xf>
    <xf numFmtId="0" fontId="14" fillId="0" borderId="2" xfId="5" applyFont="1" applyBorder="1" applyAlignment="1">
      <alignment horizontal="left" vertical="center" wrapText="1" indent="1"/>
    </xf>
    <xf numFmtId="9" fontId="23"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4" fillId="0" borderId="2" xfId="0" applyFont="1" applyBorder="1" applyAlignment="1">
      <alignment vertical="center" wrapText="1"/>
    </xf>
    <xf numFmtId="0" fontId="23" fillId="0" borderId="2" xfId="0" applyFont="1" applyBorder="1" applyAlignment="1">
      <alignment vertical="center" wrapText="1"/>
    </xf>
    <xf numFmtId="0" fontId="14" fillId="0" borderId="2" xfId="0" applyFont="1" applyBorder="1" applyAlignment="1">
      <alignment horizontal="center" vertical="center"/>
    </xf>
    <xf numFmtId="2" fontId="21" fillId="5" borderId="0" xfId="0" applyNumberFormat="1" applyFont="1" applyFill="1"/>
    <xf numFmtId="0" fontId="72" fillId="0" borderId="0" xfId="3" applyFont="1"/>
    <xf numFmtId="3" fontId="27" fillId="0" borderId="2" xfId="0" applyNumberFormat="1" applyFont="1" applyFill="1" applyBorder="1" applyAlignment="1">
      <alignment vertical="center" wrapText="1"/>
    </xf>
    <xf numFmtId="1" fontId="14" fillId="0" borderId="2" xfId="0" applyNumberFormat="1" applyFont="1" applyFill="1" applyBorder="1" applyAlignment="1">
      <alignment vertical="center" wrapText="1"/>
    </xf>
    <xf numFmtId="0" fontId="27" fillId="0" borderId="2" xfId="0" applyFont="1" applyFill="1" applyBorder="1" applyAlignment="1">
      <alignment vertical="center" wrapText="1"/>
    </xf>
    <xf numFmtId="0" fontId="62" fillId="0" borderId="2" xfId="0" applyFont="1" applyBorder="1" applyAlignment="1">
      <alignment vertical="center" wrapText="1"/>
    </xf>
    <xf numFmtId="3" fontId="14" fillId="6" borderId="2" xfId="0" applyNumberFormat="1" applyFont="1" applyFill="1" applyBorder="1" applyAlignment="1">
      <alignment vertical="center"/>
    </xf>
    <xf numFmtId="3" fontId="14" fillId="0" borderId="2" xfId="0" applyNumberFormat="1" applyFont="1" applyBorder="1" applyAlignment="1">
      <alignment vertical="center"/>
    </xf>
    <xf numFmtId="3" fontId="27"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2" xfId="0" applyNumberFormat="1" applyFont="1" applyFill="1" applyBorder="1" applyAlignment="1">
      <alignment vertical="center"/>
    </xf>
    <xf numFmtId="3" fontId="27" fillId="0" borderId="2"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6" borderId="2" xfId="0" applyNumberFormat="1" applyFont="1" applyFill="1" applyBorder="1" applyAlignment="1">
      <alignment horizontal="right" vertical="center"/>
    </xf>
    <xf numFmtId="4" fontId="27" fillId="0" borderId="2" xfId="0" applyNumberFormat="1" applyFont="1" applyBorder="1" applyAlignment="1">
      <alignment horizontal="right" vertical="center"/>
    </xf>
    <xf numFmtId="4" fontId="27" fillId="0" borderId="2" xfId="0" quotePrefix="1" applyNumberFormat="1" applyFont="1" applyBorder="1"/>
    <xf numFmtId="3" fontId="14" fillId="0" borderId="2" xfId="0" quotePrefix="1" applyNumberFormat="1" applyFont="1" applyBorder="1"/>
    <xf numFmtId="3" fontId="27" fillId="0" borderId="2" xfId="0" quotePrefix="1" applyNumberFormat="1" applyFont="1" applyBorder="1"/>
    <xf numFmtId="10" fontId="14" fillId="6" borderId="2" xfId="1" quotePrefix="1" applyNumberFormat="1" applyFont="1" applyFill="1" applyBorder="1" applyAlignment="1">
      <alignment wrapText="1"/>
    </xf>
    <xf numFmtId="10" fontId="14" fillId="0" borderId="2" xfId="1" quotePrefix="1" applyNumberFormat="1" applyFont="1" applyFill="1" applyBorder="1"/>
    <xf numFmtId="0" fontId="72" fillId="0" borderId="0" xfId="2" applyFont="1" applyFill="1">
      <alignment horizontal="left"/>
    </xf>
    <xf numFmtId="0" fontId="14" fillId="0" borderId="2" xfId="0" applyFont="1" applyBorder="1" applyAlignment="1">
      <alignment horizontal="left" vertical="center" wrapText="1" indent="2"/>
    </xf>
    <xf numFmtId="0" fontId="14" fillId="0" borderId="2" xfId="0" applyFont="1" applyBorder="1" applyAlignment="1">
      <alignment vertical="center" wrapText="1"/>
    </xf>
    <xf numFmtId="0" fontId="23" fillId="6" borderId="2" xfId="0" applyFont="1" applyFill="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Fill="1" applyBorder="1" applyAlignment="1">
      <alignment horizontal="left" indent="2"/>
    </xf>
    <xf numFmtId="3" fontId="27" fillId="0" borderId="2" xfId="9" applyNumberFormat="1" applyFont="1" applyBorder="1" applyAlignment="1">
      <alignment horizontal="right" vertical="center" wrapText="1"/>
    </xf>
    <xf numFmtId="3" fontId="14" fillId="0" borderId="2" xfId="9" applyNumberFormat="1" applyFont="1" applyBorder="1" applyAlignment="1">
      <alignment horizontal="right" vertical="center" wrapText="1"/>
    </xf>
    <xf numFmtId="3" fontId="14" fillId="6" borderId="2" xfId="9" applyNumberFormat="1" applyFont="1" applyFill="1" applyBorder="1" applyAlignment="1">
      <alignment horizontal="right" vertical="center" wrapText="1"/>
    </xf>
    <xf numFmtId="3" fontId="23" fillId="0" borderId="2" xfId="0" applyNumberFormat="1" applyFont="1" applyBorder="1" applyAlignment="1">
      <alignment vertical="center"/>
    </xf>
    <xf numFmtId="3" fontId="27" fillId="0" borderId="2" xfId="0" applyNumberFormat="1" applyFont="1" applyBorder="1" applyAlignment="1">
      <alignment horizontal="justify" vertical="center" wrapText="1"/>
    </xf>
    <xf numFmtId="3" fontId="27" fillId="6" borderId="2" xfId="0" applyNumberFormat="1" applyFont="1" applyFill="1" applyBorder="1" applyAlignment="1">
      <alignment horizontal="left" vertical="center" wrapText="1"/>
    </xf>
    <xf numFmtId="3" fontId="27" fillId="6" borderId="2" xfId="0" applyNumberFormat="1" applyFont="1" applyFill="1" applyBorder="1" applyAlignment="1">
      <alignment horizontal="justify" vertical="center" wrapText="1"/>
    </xf>
    <xf numFmtId="3" fontId="27" fillId="0" borderId="2" xfId="0" applyNumberFormat="1" applyFont="1" applyBorder="1" applyAlignment="1">
      <alignment vertical="center"/>
    </xf>
    <xf numFmtId="3" fontId="28" fillId="0" borderId="0" xfId="0" applyNumberFormat="1" applyFont="1"/>
    <xf numFmtId="10" fontId="14" fillId="0" borderId="2" xfId="1" applyNumberFormat="1" applyFont="1" applyBorder="1" applyAlignment="1">
      <alignment vertical="center"/>
    </xf>
    <xf numFmtId="3" fontId="23" fillId="0" borderId="10" xfId="0" applyNumberFormat="1" applyFont="1" applyBorder="1" applyAlignment="1">
      <alignment vertical="center"/>
    </xf>
    <xf numFmtId="3" fontId="27" fillId="0" borderId="3" xfId="0" applyNumberFormat="1" applyFont="1" applyBorder="1" applyAlignment="1">
      <alignment horizontal="left" vertical="center" wrapText="1"/>
    </xf>
    <xf numFmtId="3" fontId="27" fillId="0" borderId="10" xfId="0" applyNumberFormat="1" applyFont="1" applyBorder="1" applyAlignment="1">
      <alignment horizontal="left" vertical="center" wrapText="1"/>
    </xf>
    <xf numFmtId="3" fontId="31" fillId="0" borderId="2" xfId="0" applyNumberFormat="1" applyFont="1" applyBorder="1" applyAlignment="1">
      <alignment vertical="center"/>
    </xf>
    <xf numFmtId="3" fontId="27" fillId="6" borderId="2" xfId="0" applyNumberFormat="1" applyFont="1" applyFill="1" applyBorder="1" applyAlignment="1">
      <alignment horizontal="left" vertical="center"/>
    </xf>
    <xf numFmtId="3" fontId="27" fillId="6" borderId="2" xfId="0" applyNumberFormat="1" applyFont="1" applyFill="1" applyBorder="1" applyAlignment="1">
      <alignment vertical="center"/>
    </xf>
    <xf numFmtId="3" fontId="27" fillId="0" borderId="2" xfId="0" applyNumberFormat="1" applyFont="1" applyBorder="1" applyAlignment="1">
      <alignment horizontal="justify" vertical="center"/>
    </xf>
    <xf numFmtId="0" fontId="25" fillId="0" borderId="2" xfId="0" applyFont="1" applyBorder="1" applyAlignment="1">
      <alignment vertical="center" wrapText="1"/>
    </xf>
    <xf numFmtId="9" fontId="14" fillId="6" borderId="2" xfId="1" applyFont="1" applyFill="1" applyBorder="1" applyAlignment="1">
      <alignment vertical="center"/>
    </xf>
    <xf numFmtId="3" fontId="14" fillId="6" borderId="2" xfId="0" applyNumberFormat="1" applyFont="1" applyFill="1" applyBorder="1" applyAlignment="1">
      <alignment vertical="center" wrapText="1"/>
    </xf>
    <xf numFmtId="0" fontId="31" fillId="0" borderId="2" xfId="0" applyFont="1" applyBorder="1" applyAlignment="1">
      <alignment horizontal="center" vertical="center"/>
    </xf>
    <xf numFmtId="0" fontId="23" fillId="6" borderId="2" xfId="0" applyFont="1" applyFill="1" applyBorder="1" applyAlignment="1">
      <alignment vertical="center"/>
    </xf>
    <xf numFmtId="0" fontId="31" fillId="6" borderId="2" xfId="0" applyFont="1" applyFill="1" applyBorder="1" applyAlignment="1">
      <alignment vertical="center"/>
    </xf>
    <xf numFmtId="9" fontId="23" fillId="6" borderId="2" xfId="1" applyFont="1" applyFill="1" applyBorder="1" applyAlignment="1">
      <alignment horizontal="right" vertical="center"/>
    </xf>
    <xf numFmtId="10" fontId="14" fillId="0" borderId="2" xfId="1" applyNumberFormat="1" applyFont="1" applyFill="1" applyBorder="1" applyAlignment="1">
      <alignment wrapText="1"/>
    </xf>
    <xf numFmtId="3" fontId="14" fillId="0" borderId="2" xfId="0" applyNumberFormat="1" applyFont="1" applyFill="1" applyBorder="1" applyAlignment="1">
      <alignment vertical="center" wrapText="1"/>
    </xf>
    <xf numFmtId="3" fontId="19" fillId="0" borderId="2" xfId="0" applyNumberFormat="1" applyFont="1" applyBorder="1" applyAlignment="1">
      <alignment wrapText="1"/>
    </xf>
    <xf numFmtId="3" fontId="31" fillId="6" borderId="2" xfId="0" applyNumberFormat="1" applyFont="1" applyFill="1" applyBorder="1" applyAlignment="1">
      <alignment vertical="center"/>
    </xf>
    <xf numFmtId="3" fontId="31" fillId="6" borderId="2" xfId="0" applyNumberFormat="1" applyFont="1" applyFill="1" applyBorder="1" applyAlignment="1">
      <alignment horizontal="center" vertical="center"/>
    </xf>
    <xf numFmtId="3" fontId="27" fillId="6" borderId="2" xfId="0" applyNumberFormat="1" applyFont="1" applyFill="1" applyBorder="1" applyAlignment="1">
      <alignment horizontal="center"/>
    </xf>
    <xf numFmtId="3" fontId="27" fillId="0" borderId="2" xfId="0" applyNumberFormat="1" applyFont="1" applyBorder="1"/>
    <xf numFmtId="3" fontId="27" fillId="6" borderId="2" xfId="0" applyNumberFormat="1" applyFont="1" applyFill="1" applyBorder="1" applyAlignment="1">
      <alignment horizontal="right"/>
    </xf>
    <xf numFmtId="3" fontId="14" fillId="6" borderId="2" xfId="0" applyNumberFormat="1" applyFont="1" applyFill="1" applyBorder="1" applyAlignment="1">
      <alignment horizontal="right"/>
    </xf>
    <xf numFmtId="3" fontId="23" fillId="6" borderId="2" xfId="0" applyNumberFormat="1" applyFont="1" applyFill="1" applyBorder="1" applyAlignment="1">
      <alignment vertical="center"/>
    </xf>
    <xf numFmtId="3" fontId="27" fillId="6" borderId="2" xfId="0" applyNumberFormat="1" applyFont="1" applyFill="1" applyBorder="1"/>
    <xf numFmtId="3" fontId="14" fillId="0" borderId="2" xfId="3" applyNumberFormat="1" applyFont="1" applyFill="1" applyBorder="1"/>
    <xf numFmtId="0" fontId="14" fillId="0" borderId="2" xfId="0" applyFont="1" applyBorder="1" applyAlignment="1">
      <alignment vertical="center" wrapText="1"/>
    </xf>
    <xf numFmtId="0" fontId="23" fillId="0" borderId="2" xfId="0" applyFont="1" applyBorder="1" applyAlignment="1">
      <alignment vertical="center" wrapText="1"/>
    </xf>
    <xf numFmtId="3" fontId="14" fillId="6" borderId="2" xfId="0" applyNumberFormat="1" applyFont="1" applyFill="1" applyBorder="1" applyAlignment="1">
      <alignment vertical="center" wrapText="1"/>
    </xf>
    <xf numFmtId="0" fontId="14" fillId="0" borderId="2" xfId="0" applyFont="1" applyBorder="1" applyAlignment="1">
      <alignment horizontal="center" vertical="center" wrapText="1"/>
    </xf>
    <xf numFmtId="3" fontId="14" fillId="0" borderId="2" xfId="9" applyNumberFormat="1" applyFont="1" applyFill="1" applyBorder="1" applyAlignment="1">
      <alignment horizontal="right" vertical="center" wrapText="1"/>
    </xf>
    <xf numFmtId="10" fontId="14" fillId="0" borderId="2" xfId="1" applyNumberFormat="1" applyFont="1" applyFill="1" applyBorder="1" applyAlignment="1" applyProtection="1">
      <alignment horizontal="right" vertical="center" wrapText="1"/>
      <protection locked="0"/>
    </xf>
    <xf numFmtId="3" fontId="14" fillId="0" borderId="2" xfId="6" applyFont="1" applyFill="1" applyBorder="1" applyAlignment="1">
      <alignment horizontal="right" vertical="center" wrapText="1"/>
      <protection locked="0"/>
    </xf>
    <xf numFmtId="10" fontId="14" fillId="6" borderId="2" xfId="1" applyNumberFormat="1" applyFont="1" applyFill="1" applyBorder="1" applyAlignment="1" applyProtection="1">
      <alignment horizontal="right" vertical="center" wrapText="1"/>
      <protection locked="0"/>
    </xf>
    <xf numFmtId="3" fontId="14" fillId="6" borderId="2" xfId="0" applyNumberFormat="1" applyFont="1" applyFill="1" applyBorder="1" applyAlignment="1">
      <alignment vertical="center" wrapText="1"/>
    </xf>
    <xf numFmtId="0" fontId="71" fillId="0" borderId="0" xfId="4" applyFont="1" applyFill="1"/>
    <xf numFmtId="0" fontId="15" fillId="0" borderId="0" xfId="0" applyFont="1" applyAlignment="1">
      <alignment horizontal="left" wrapText="1"/>
    </xf>
    <xf numFmtId="0" fontId="23" fillId="0" borderId="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vertical="center" wrapText="1"/>
    </xf>
    <xf numFmtId="0" fontId="14" fillId="0" borderId="0" xfId="0" applyFont="1"/>
    <xf numFmtId="0" fontId="23" fillId="0" borderId="2" xfId="0" applyFont="1" applyBorder="1" applyAlignment="1">
      <alignment vertical="center" wrapText="1"/>
    </xf>
    <xf numFmtId="0" fontId="23" fillId="0" borderId="0" xfId="0" applyFont="1" applyAlignment="1">
      <alignment horizontal="left"/>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6" borderId="2" xfId="0" applyFont="1" applyFill="1" applyBorder="1" applyAlignment="1">
      <alignment horizontal="left"/>
    </xf>
    <xf numFmtId="3" fontId="21" fillId="0" borderId="0" xfId="0" applyNumberFormat="1" applyFont="1"/>
    <xf numFmtId="0" fontId="15" fillId="0" borderId="0" xfId="3" applyFont="1" applyAlignment="1">
      <alignment horizontal="left" vertical="justify" wrapText="1"/>
    </xf>
    <xf numFmtId="0" fontId="23" fillId="0" borderId="1" xfId="0" applyFont="1" applyBorder="1"/>
    <xf numFmtId="0" fontId="23" fillId="6" borderId="2" xfId="0" applyFont="1" applyFill="1" applyBorder="1" applyAlignment="1">
      <alignment vertical="center" wrapText="1"/>
    </xf>
    <xf numFmtId="3" fontId="27" fillId="0" borderId="2" xfId="0" applyNumberFormat="1" applyFont="1" applyBorder="1" applyAlignment="1">
      <alignment vertical="center" wrapText="1"/>
    </xf>
    <xf numFmtId="3" fontId="14" fillId="6" borderId="2" xfId="0" applyNumberFormat="1" applyFont="1" applyFill="1" applyBorder="1" applyAlignment="1">
      <alignment vertical="center" wrapText="1"/>
    </xf>
    <xf numFmtId="0" fontId="19" fillId="0" borderId="0" xfId="2" applyFont="1">
      <alignment horizontal="left"/>
    </xf>
    <xf numFmtId="0" fontId="24" fillId="0" borderId="0" xfId="0" applyFont="1"/>
    <xf numFmtId="0" fontId="24" fillId="7" borderId="0" xfId="0" applyFont="1" applyFill="1"/>
    <xf numFmtId="0" fontId="19" fillId="0" borderId="0" xfId="2" applyFont="1" applyAlignment="1">
      <alignment horizontal="left" vertical="center"/>
    </xf>
    <xf numFmtId="0" fontId="14" fillId="0" borderId="0" xfId="2" applyFont="1" applyAlignment="1">
      <alignment horizontal="left" vertical="center"/>
    </xf>
    <xf numFmtId="0" fontId="14" fillId="0" borderId="0" xfId="2" applyFont="1" applyAlignment="1"/>
    <xf numFmtId="0" fontId="19" fillId="0" borderId="2" xfId="0" applyFont="1" applyBorder="1" applyAlignment="1">
      <alignment horizontal="center"/>
    </xf>
    <xf numFmtId="0" fontId="14" fillId="0" borderId="1" xfId="2" applyFont="1" applyBorder="1" applyAlignment="1">
      <alignment horizontal="left" vertical="center"/>
    </xf>
    <xf numFmtId="0" fontId="23" fillId="0" borderId="5" xfId="2" applyFont="1" applyBorder="1" applyAlignment="1"/>
    <xf numFmtId="0" fontId="23" fillId="0" borderId="14" xfId="0" applyFont="1" applyBorder="1"/>
    <xf numFmtId="0" fontId="14" fillId="6" borderId="2" xfId="2" applyFont="1" applyFill="1" applyBorder="1">
      <alignment horizontal="left"/>
    </xf>
    <xf numFmtId="165" fontId="14" fillId="6" borderId="2" xfId="9" applyNumberFormat="1" applyFont="1" applyFill="1" applyBorder="1" applyAlignment="1">
      <alignment horizontal="right" vertical="center" wrapText="1"/>
    </xf>
    <xf numFmtId="0" fontId="14" fillId="0" borderId="2" xfId="2" applyFont="1" applyBorder="1">
      <alignment horizontal="left"/>
    </xf>
    <xf numFmtId="165" fontId="14" fillId="0" borderId="2" xfId="9" applyNumberFormat="1" applyFont="1" applyBorder="1" applyAlignment="1">
      <alignment horizontal="right" vertical="center" wrapText="1"/>
    </xf>
    <xf numFmtId="0" fontId="14" fillId="0" borderId="2" xfId="2" applyFont="1" applyBorder="1" applyAlignment="1">
      <alignment horizontal="left" indent="1"/>
    </xf>
    <xf numFmtId="0" fontId="14" fillId="0" borderId="2" xfId="0" applyFont="1" applyBorder="1" applyAlignment="1">
      <alignment horizontal="left" wrapText="1" indent="1"/>
    </xf>
    <xf numFmtId="0" fontId="14" fillId="0" borderId="2" xfId="0" applyFont="1" applyBorder="1" applyAlignment="1">
      <alignment horizontal="left" indent="1"/>
    </xf>
    <xf numFmtId="3" fontId="23" fillId="6" borderId="2" xfId="9" applyNumberFormat="1" applyFont="1" applyFill="1" applyBorder="1" applyAlignment="1">
      <alignment horizontal="right" vertical="center" wrapText="1"/>
    </xf>
    <xf numFmtId="165" fontId="23" fillId="6" borderId="2" xfId="9" applyNumberFormat="1" applyFont="1" applyFill="1" applyBorder="1" applyAlignment="1">
      <alignment horizontal="right" vertical="center" wrapText="1"/>
    </xf>
    <xf numFmtId="0" fontId="19" fillId="0" borderId="0" xfId="0" applyFont="1" applyAlignment="1">
      <alignment vertical="center"/>
    </xf>
    <xf numFmtId="0" fontId="14" fillId="6" borderId="2" xfId="2" applyFont="1" applyFill="1" applyBorder="1" applyAlignment="1">
      <alignment horizontal="left" vertical="center"/>
    </xf>
    <xf numFmtId="0" fontId="14" fillId="0" borderId="2" xfId="2" applyFont="1" applyBorder="1" applyAlignment="1">
      <alignment horizontal="left" vertical="center"/>
    </xf>
    <xf numFmtId="0" fontId="14" fillId="0" borderId="2" xfId="0" applyFont="1" applyBorder="1" applyAlignment="1">
      <alignment horizontal="left" vertical="center"/>
    </xf>
    <xf numFmtId="0" fontId="14" fillId="6" borderId="2" xfId="0" applyFont="1" applyFill="1" applyBorder="1" applyAlignment="1">
      <alignment horizontal="left" vertical="center"/>
    </xf>
    <xf numFmtId="0" fontId="24" fillId="7" borderId="0" xfId="0" applyFont="1" applyFill="1" applyAlignment="1">
      <alignment vertical="center"/>
    </xf>
    <xf numFmtId="0" fontId="23" fillId="0" borderId="10" xfId="0" applyFont="1" applyBorder="1" applyAlignment="1">
      <alignment vertical="center" wrapText="1"/>
    </xf>
    <xf numFmtId="0" fontId="14" fillId="0" borderId="11" xfId="0" applyFont="1" applyBorder="1" applyAlignment="1">
      <alignment vertical="center" wrapText="1"/>
    </xf>
    <xf numFmtId="0" fontId="14" fillId="0" borderId="4" xfId="0" applyFont="1" applyBorder="1" applyAlignment="1">
      <alignment horizontal="center" vertical="center" wrapText="1"/>
    </xf>
    <xf numFmtId="0" fontId="23" fillId="0" borderId="3" xfId="0" applyFont="1" applyBorder="1" applyAlignment="1">
      <alignment vertical="center" wrapText="1"/>
    </xf>
    <xf numFmtId="0" fontId="14" fillId="0" borderId="5" xfId="0" applyFont="1" applyBorder="1" applyAlignment="1">
      <alignment horizontal="center" vertical="center" wrapText="1"/>
    </xf>
    <xf numFmtId="0" fontId="23" fillId="6" borderId="2" xfId="0" applyFont="1" applyFill="1" applyBorder="1" applyAlignment="1">
      <alignment horizontal="left" vertical="center" wrapText="1"/>
    </xf>
    <xf numFmtId="0" fontId="14" fillId="0" borderId="2" xfId="0" applyFont="1" applyBorder="1" applyAlignment="1">
      <alignment horizontal="left" vertical="top" wrapText="1" indent="1"/>
    </xf>
    <xf numFmtId="3" fontId="14" fillId="0" borderId="0" xfId="9" applyNumberFormat="1" applyFont="1" applyAlignment="1">
      <alignment horizontal="right" vertical="center" wrapText="1"/>
    </xf>
    <xf numFmtId="0" fontId="64" fillId="7" borderId="0" xfId="0" applyFont="1" applyFill="1"/>
    <xf numFmtId="0" fontId="22" fillId="2" borderId="0" xfId="0" applyFont="1" applyFill="1"/>
    <xf numFmtId="0" fontId="14" fillId="2" borderId="0" xfId="0" applyFont="1" applyFill="1"/>
    <xf numFmtId="0" fontId="14" fillId="2" borderId="2" xfId="0" applyFont="1" applyFill="1" applyBorder="1" applyAlignment="1">
      <alignment horizontal="center" vertical="center"/>
    </xf>
    <xf numFmtId="0" fontId="14" fillId="2" borderId="10" xfId="0" applyFont="1" applyFill="1" applyBorder="1" applyAlignment="1">
      <alignment horizontal="center" vertical="center"/>
    </xf>
    <xf numFmtId="0" fontId="14" fillId="0" borderId="10" xfId="0" applyFont="1" applyBorder="1" applyAlignment="1">
      <alignment horizontal="center" vertical="center"/>
    </xf>
    <xf numFmtId="0" fontId="23" fillId="2" borderId="11" xfId="0" applyFont="1" applyFill="1" applyBorder="1" applyAlignment="1">
      <alignment vertical="center" wrapText="1"/>
    </xf>
    <xf numFmtId="0" fontId="14" fillId="2" borderId="5" xfId="0" applyFont="1" applyFill="1" applyBorder="1"/>
    <xf numFmtId="0" fontId="23" fillId="2" borderId="3" xfId="0" applyFont="1" applyFill="1" applyBorder="1" applyAlignment="1">
      <alignment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xf>
    <xf numFmtId="0" fontId="14" fillId="2" borderId="2" xfId="0" applyFont="1" applyFill="1" applyBorder="1"/>
    <xf numFmtId="2" fontId="14" fillId="0" borderId="2" xfId="9" applyNumberFormat="1" applyFont="1" applyBorder="1" applyAlignment="1">
      <alignment horizontal="right" vertical="center" wrapText="1"/>
    </xf>
    <xf numFmtId="0" fontId="14" fillId="2" borderId="2" xfId="0" applyFont="1" applyFill="1" applyBorder="1" applyAlignment="1">
      <alignment wrapText="1"/>
    </xf>
    <xf numFmtId="0" fontId="21" fillId="2" borderId="0" xfId="0" applyFont="1" applyFill="1"/>
    <xf numFmtId="0" fontId="64" fillId="2" borderId="0" xfId="0" applyFont="1" applyFill="1"/>
    <xf numFmtId="0" fontId="17" fillId="2" borderId="2" xfId="0" applyFont="1" applyFill="1" applyBorder="1"/>
    <xf numFmtId="0" fontId="23" fillId="2" borderId="2" xfId="0" applyFont="1" applyFill="1" applyBorder="1" applyAlignment="1">
      <alignment horizontal="center" vertical="center"/>
    </xf>
    <xf numFmtId="10" fontId="14" fillId="2" borderId="2" xfId="0" applyNumberFormat="1" applyFont="1" applyFill="1" applyBorder="1"/>
    <xf numFmtId="0" fontId="23" fillId="2" borderId="0" xfId="0" applyFont="1" applyFill="1"/>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6" borderId="7"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7" xfId="0" applyFont="1" applyFill="1" applyBorder="1" applyAlignment="1">
      <alignment vertical="center" wrapText="1"/>
    </xf>
    <xf numFmtId="0" fontId="14" fillId="6" borderId="8" xfId="0" applyFont="1" applyFill="1" applyBorder="1" applyAlignment="1">
      <alignmen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indent="1"/>
    </xf>
    <xf numFmtId="3" fontId="14" fillId="0" borderId="2" xfId="9" applyNumberFormat="1" applyFont="1" applyBorder="1" applyAlignment="1">
      <alignment vertical="center" wrapText="1"/>
    </xf>
    <xf numFmtId="3" fontId="14" fillId="2" borderId="3" xfId="0" applyNumberFormat="1" applyFont="1" applyFill="1" applyBorder="1" applyAlignment="1">
      <alignment vertical="center" wrapText="1"/>
    </xf>
    <xf numFmtId="0" fontId="23" fillId="2" borderId="2" xfId="0" applyFont="1" applyFill="1" applyBorder="1" applyAlignment="1">
      <alignment horizontal="left" vertical="center" wrapText="1" indent="3"/>
    </xf>
    <xf numFmtId="3" fontId="14" fillId="2" borderId="2" xfId="0" applyNumberFormat="1" applyFont="1" applyFill="1" applyBorder="1" applyAlignment="1">
      <alignment vertical="center" wrapText="1"/>
    </xf>
    <xf numFmtId="0" fontId="14" fillId="2" borderId="2" xfId="0" applyFont="1" applyFill="1" applyBorder="1" applyAlignment="1">
      <alignment horizontal="left" vertical="center" wrapText="1" indent="4"/>
    </xf>
    <xf numFmtId="0" fontId="14" fillId="2" borderId="2" xfId="0" applyFont="1" applyFill="1" applyBorder="1" applyAlignment="1">
      <alignment horizontal="left" vertical="center" wrapText="1" indent="5"/>
    </xf>
    <xf numFmtId="0" fontId="14" fillId="2" borderId="2" xfId="0" applyFont="1" applyFill="1" applyBorder="1" applyAlignment="1">
      <alignment horizontal="left" vertical="center" wrapText="1" indent="6"/>
    </xf>
    <xf numFmtId="0" fontId="14" fillId="0" borderId="2" xfId="0" applyFont="1" applyBorder="1" applyAlignment="1">
      <alignment horizontal="left" vertical="center" wrapText="1" indent="5"/>
    </xf>
    <xf numFmtId="0" fontId="23" fillId="0" borderId="2" xfId="0" applyFont="1" applyBorder="1" applyAlignment="1">
      <alignment horizontal="left" vertical="center" wrapText="1" indent="3"/>
    </xf>
    <xf numFmtId="3" fontId="14" fillId="6" borderId="7" xfId="0" applyNumberFormat="1" applyFont="1" applyFill="1" applyBorder="1" applyAlignment="1">
      <alignment vertical="center" wrapText="1"/>
    </xf>
    <xf numFmtId="0" fontId="23" fillId="0" borderId="2" xfId="0" applyFont="1" applyBorder="1" applyAlignment="1">
      <alignment horizontal="left" vertical="center" wrapText="1" indent="2"/>
    </xf>
    <xf numFmtId="3" fontId="14" fillId="2" borderId="6" xfId="0" applyNumberFormat="1" applyFont="1" applyFill="1" applyBorder="1" applyAlignment="1">
      <alignment vertical="center" wrapText="1"/>
    </xf>
    <xf numFmtId="0" fontId="14" fillId="2" borderId="2" xfId="0" applyFont="1" applyFill="1" applyBorder="1" applyAlignment="1">
      <alignment horizontal="left" vertical="center" wrapText="1" indent="1"/>
    </xf>
    <xf numFmtId="3" fontId="14" fillId="6" borderId="8" xfId="0" applyNumberFormat="1" applyFont="1" applyFill="1" applyBorder="1" applyAlignment="1">
      <alignment vertical="center" wrapText="1"/>
    </xf>
    <xf numFmtId="0" fontId="23" fillId="2" borderId="2" xfId="0" applyFont="1" applyFill="1" applyBorder="1" applyAlignment="1">
      <alignment horizontal="left" vertical="center" wrapText="1"/>
    </xf>
    <xf numFmtId="0" fontId="14" fillId="2" borderId="16" xfId="0" applyFont="1" applyFill="1" applyBorder="1" applyAlignment="1">
      <alignment horizontal="center" vertical="center" wrapText="1"/>
    </xf>
    <xf numFmtId="0" fontId="14" fillId="2" borderId="4" xfId="0" applyFont="1" applyFill="1" applyBorder="1" applyAlignment="1">
      <alignment vertical="center" wrapText="1"/>
    </xf>
    <xf numFmtId="0" fontId="14" fillId="2" borderId="5" xfId="0" applyFont="1" applyFill="1" applyBorder="1" applyAlignment="1">
      <alignment wrapText="1"/>
    </xf>
    <xf numFmtId="0" fontId="81" fillId="6" borderId="2" xfId="0" applyFont="1" applyFill="1" applyBorder="1" applyAlignment="1">
      <alignment horizontal="left" vertical="center" wrapText="1"/>
    </xf>
    <xf numFmtId="0" fontId="14" fillId="2" borderId="2" xfId="0" applyFont="1" applyFill="1" applyBorder="1" applyAlignment="1">
      <alignment horizontal="left" vertical="center" wrapText="1" indent="3"/>
    </xf>
    <xf numFmtId="0" fontId="14" fillId="2" borderId="2" xfId="0" applyFont="1" applyFill="1" applyBorder="1" applyAlignment="1">
      <alignment horizontal="left" vertical="center" wrapText="1" indent="2"/>
    </xf>
    <xf numFmtId="0" fontId="0" fillId="0" borderId="0" xfId="0" applyAlignment="1">
      <alignment horizontal="center" vertical="center"/>
    </xf>
    <xf numFmtId="172" fontId="14" fillId="0" borderId="2" xfId="23" applyNumberFormat="1" applyFont="1" applyFill="1" applyBorder="1" applyAlignment="1">
      <alignment vertical="center"/>
    </xf>
    <xf numFmtId="43" fontId="14" fillId="0" borderId="10" xfId="23" applyFont="1" applyFill="1" applyBorder="1" applyAlignment="1">
      <alignment horizontal="center" vertical="center"/>
    </xf>
    <xf numFmtId="172" fontId="14" fillId="0" borderId="2" xfId="23" applyNumberFormat="1" applyFont="1" applyFill="1" applyBorder="1"/>
    <xf numFmtId="43" fontId="14" fillId="0" borderId="3" xfId="23" applyFont="1" applyFill="1" applyBorder="1" applyAlignment="1">
      <alignment horizontal="center" vertical="center"/>
    </xf>
    <xf numFmtId="43" fontId="14" fillId="0" borderId="5" xfId="23" applyFont="1" applyFill="1" applyBorder="1" applyAlignment="1">
      <alignment horizontal="left"/>
    </xf>
    <xf numFmtId="172" fontId="14" fillId="0" borderId="2" xfId="23" applyNumberFormat="1" applyFont="1" applyFill="1" applyBorder="1" applyAlignment="1">
      <alignment horizontal="right" vertical="center"/>
    </xf>
    <xf numFmtId="49" fontId="14" fillId="0" borderId="12" xfId="23" applyNumberFormat="1" applyFont="1" applyFill="1" applyBorder="1" applyAlignment="1">
      <alignment horizontal="left" wrapText="1"/>
    </xf>
    <xf numFmtId="0" fontId="78" fillId="0" borderId="0" xfId="0" applyFont="1"/>
    <xf numFmtId="0" fontId="78" fillId="0" borderId="0" xfId="0" applyFont="1" applyAlignment="1">
      <alignment horizontal="center" vertical="center"/>
    </xf>
    <xf numFmtId="0" fontId="82" fillId="7" borderId="0" xfId="0" applyFont="1" applyFill="1"/>
    <xf numFmtId="0" fontId="0" fillId="7" borderId="0" xfId="0" applyFill="1" applyAlignment="1">
      <alignment horizontal="center" vertical="center"/>
    </xf>
    <xf numFmtId="10" fontId="14" fillId="0" borderId="2" xfId="1" quotePrefix="1" applyNumberFormat="1" applyFont="1" applyFill="1" applyBorder="1" applyAlignment="1">
      <alignment wrapText="1"/>
    </xf>
    <xf numFmtId="0" fontId="15" fillId="0" borderId="0" xfId="0" applyFont="1" applyFill="1" applyAlignment="1">
      <alignment vertical="center"/>
    </xf>
    <xf numFmtId="10" fontId="14" fillId="6" borderId="2" xfId="1" applyNumberFormat="1" applyFont="1" applyFill="1" applyBorder="1" applyAlignment="1">
      <alignment horizontal="right" vertical="center" wrapText="1"/>
    </xf>
    <xf numFmtId="3" fontId="14" fillId="0" borderId="2" xfId="0" applyNumberFormat="1" applyFont="1" applyFill="1" applyBorder="1"/>
    <xf numFmtId="3" fontId="14" fillId="0" borderId="2" xfId="0" applyNumberFormat="1" applyFont="1" applyFill="1" applyBorder="1" applyAlignment="1">
      <alignment horizontal="right" vertical="center"/>
    </xf>
    <xf numFmtId="3" fontId="27" fillId="0" borderId="0" xfId="0" applyNumberFormat="1" applyFont="1" applyAlignment="1">
      <alignment horizontal="center" vertical="center" wrapText="1"/>
    </xf>
    <xf numFmtId="3" fontId="23" fillId="6" borderId="2" xfId="0" applyNumberFormat="1" applyFont="1" applyFill="1" applyBorder="1" applyAlignment="1">
      <alignment vertical="center" wrapText="1"/>
    </xf>
    <xf numFmtId="3" fontId="14" fillId="6" borderId="6" xfId="0" applyNumberFormat="1" applyFont="1" applyFill="1" applyBorder="1" applyAlignment="1">
      <alignment vertical="center" wrapText="1"/>
    </xf>
    <xf numFmtId="3" fontId="14" fillId="6" borderId="2" xfId="0" applyNumberFormat="1" applyFont="1" applyFill="1" applyBorder="1" applyAlignment="1">
      <alignment horizontal="center" vertical="center" wrapText="1"/>
    </xf>
    <xf numFmtId="3" fontId="14" fillId="0" borderId="6" xfId="0" applyNumberFormat="1" applyFont="1" applyBorder="1" applyAlignment="1">
      <alignment vertical="center" wrapText="1"/>
    </xf>
    <xf numFmtId="3" fontId="19" fillId="6" borderId="2" xfId="0" applyNumberFormat="1" applyFont="1" applyFill="1" applyBorder="1" applyAlignment="1">
      <alignment horizontal="center" vertical="center" wrapText="1"/>
    </xf>
    <xf numFmtId="164" fontId="21" fillId="0" borderId="0" xfId="0" applyNumberFormat="1" applyFont="1" applyFill="1"/>
    <xf numFmtId="3" fontId="14" fillId="0" borderId="2" xfId="3" applyNumberFormat="1" applyFont="1" applyFill="1" applyBorder="1" applyAlignment="1">
      <alignment horizontal="right"/>
    </xf>
    <xf numFmtId="0" fontId="36" fillId="7" borderId="0" xfId="0" applyFont="1" applyFill="1"/>
    <xf numFmtId="0" fontId="14" fillId="0" borderId="2" xfId="0" applyFont="1" applyBorder="1" applyAlignment="1">
      <alignment horizontal="left" indent="2"/>
    </xf>
    <xf numFmtId="0" fontId="14" fillId="7" borderId="0" xfId="3" applyFont="1" applyFill="1" applyAlignment="1">
      <alignment horizontal="left"/>
    </xf>
    <xf numFmtId="0" fontId="38" fillId="0" borderId="0" xfId="3" applyFont="1" applyFill="1"/>
    <xf numFmtId="0" fontId="15" fillId="2" borderId="0" xfId="3" applyFont="1" applyFill="1" applyAlignment="1">
      <alignment horizontal="left" vertical="justify" wrapText="1"/>
    </xf>
    <xf numFmtId="3" fontId="14" fillId="6" borderId="2" xfId="0" applyNumberFormat="1" applyFont="1" applyFill="1" applyBorder="1" applyAlignment="1">
      <alignment vertical="center" wrapText="1"/>
    </xf>
    <xf numFmtId="0" fontId="23" fillId="6" borderId="2" xfId="0" applyFont="1" applyFill="1" applyBorder="1" applyAlignment="1">
      <alignment horizontal="center" vertical="center" wrapText="1"/>
    </xf>
    <xf numFmtId="0" fontId="14" fillId="0" borderId="10" xfId="0" applyFont="1" applyFill="1" applyBorder="1" applyAlignment="1">
      <alignment vertical="center" wrapText="1"/>
    </xf>
    <xf numFmtId="0" fontId="15" fillId="0" borderId="0" xfId="2" applyFont="1">
      <alignment horizontal="left"/>
    </xf>
    <xf numFmtId="0" fontId="29" fillId="0" borderId="0" xfId="0" applyFont="1" applyAlignment="1">
      <alignment horizontal="center" vertical="center"/>
    </xf>
    <xf numFmtId="3" fontId="14" fillId="0" borderId="9" xfId="0" applyNumberFormat="1" applyFont="1" applyBorder="1" applyAlignment="1">
      <alignment vertical="center" wrapText="1"/>
    </xf>
    <xf numFmtId="3" fontId="14" fillId="0" borderId="10" xfId="0" applyNumberFormat="1" applyFont="1" applyBorder="1" applyAlignment="1">
      <alignment vertical="center" wrapText="1"/>
    </xf>
    <xf numFmtId="3" fontId="23" fillId="6" borderId="3" xfId="0" applyNumberFormat="1" applyFont="1" applyFill="1" applyBorder="1" applyAlignment="1">
      <alignment vertical="center" wrapText="1"/>
    </xf>
    <xf numFmtId="3" fontId="14" fillId="0" borderId="15" xfId="0" applyNumberFormat="1" applyFont="1" applyBorder="1" applyAlignment="1">
      <alignment vertical="center" wrapText="1"/>
    </xf>
    <xf numFmtId="3" fontId="14" fillId="0" borderId="4" xfId="0" applyNumberFormat="1" applyFont="1" applyBorder="1" applyAlignment="1">
      <alignment vertical="center" wrapText="1"/>
    </xf>
    <xf numFmtId="3" fontId="14" fillId="0" borderId="14" xfId="0" applyNumberFormat="1" applyFont="1" applyBorder="1" applyAlignment="1">
      <alignment vertical="center" wrapText="1"/>
    </xf>
    <xf numFmtId="3" fontId="14" fillId="0" borderId="5" xfId="0" applyNumberFormat="1" applyFont="1" applyBorder="1" applyAlignment="1">
      <alignment vertical="center" wrapText="1"/>
    </xf>
    <xf numFmtId="3" fontId="14" fillId="0" borderId="9" xfId="0" applyNumberFormat="1" applyFont="1" applyFill="1" applyBorder="1" applyAlignment="1">
      <alignment horizontal="center" vertical="center" wrapText="1"/>
    </xf>
    <xf numFmtId="3" fontId="14" fillId="0" borderId="12" xfId="0" applyNumberFormat="1" applyFont="1" applyFill="1" applyBorder="1" applyAlignment="1">
      <alignment horizontal="center" vertical="center" wrapText="1"/>
    </xf>
    <xf numFmtId="3" fontId="14" fillId="0" borderId="11" xfId="0" applyNumberFormat="1" applyFont="1" applyBorder="1" applyAlignment="1">
      <alignment vertical="center" wrapText="1"/>
    </xf>
    <xf numFmtId="3" fontId="14" fillId="0" borderId="3" xfId="0" applyNumberFormat="1" applyFont="1" applyBorder="1" applyAlignment="1">
      <alignment vertical="center" wrapText="1"/>
    </xf>
    <xf numFmtId="3" fontId="14" fillId="0" borderId="10" xfId="0" applyNumberFormat="1" applyFont="1" applyFill="1" applyBorder="1" applyAlignment="1">
      <alignment horizontal="center" vertical="center" wrapText="1"/>
    </xf>
    <xf numFmtId="164" fontId="31" fillId="6" borderId="3" xfId="0" applyNumberFormat="1" applyFont="1" applyFill="1" applyBorder="1" applyAlignment="1">
      <alignment vertical="center" wrapText="1"/>
    </xf>
    <xf numFmtId="0" fontId="31" fillId="0" borderId="11" xfId="0" applyFont="1" applyBorder="1" applyAlignment="1">
      <alignment horizontal="center" vertical="center" wrapText="1"/>
    </xf>
    <xf numFmtId="0" fontId="31" fillId="0" borderId="3" xfId="0" applyFont="1" applyBorder="1" applyAlignment="1">
      <alignment horizontal="center" vertical="center" wrapText="1"/>
    </xf>
    <xf numFmtId="0" fontId="27" fillId="0" borderId="10" xfId="0" applyFont="1" applyFill="1" applyBorder="1" applyAlignment="1">
      <alignment horizontal="center" vertical="center" wrapText="1"/>
    </xf>
    <xf numFmtId="0" fontId="29" fillId="0" borderId="0" xfId="0" applyFont="1" applyFill="1"/>
    <xf numFmtId="3" fontId="19" fillId="0" borderId="2" xfId="0" applyNumberFormat="1" applyFont="1" applyFill="1" applyBorder="1" applyAlignment="1">
      <alignment wrapText="1"/>
    </xf>
    <xf numFmtId="0" fontId="14" fillId="0" borderId="2" xfId="0" applyFont="1" applyFill="1" applyBorder="1" applyAlignment="1">
      <alignment horizontal="center" vertical="center" wrapText="1"/>
    </xf>
    <xf numFmtId="0" fontId="14" fillId="0" borderId="0" xfId="0" applyFont="1" applyFill="1" applyAlignment="1">
      <alignment horizontal="left" vertical="top" wrapText="1" indent="1"/>
    </xf>
    <xf numFmtId="3" fontId="14" fillId="0" borderId="9" xfId="0" applyNumberFormat="1" applyFont="1" applyFill="1" applyBorder="1" applyAlignment="1">
      <alignment vertical="center" wrapText="1"/>
    </xf>
    <xf numFmtId="3" fontId="14" fillId="0" borderId="13" xfId="0" applyNumberFormat="1" applyFont="1" applyFill="1" applyBorder="1" applyAlignment="1">
      <alignment vertical="center" wrapText="1"/>
    </xf>
    <xf numFmtId="3" fontId="14" fillId="0" borderId="12" xfId="0" applyNumberFormat="1" applyFont="1" applyFill="1" applyBorder="1" applyAlignment="1">
      <alignment vertical="center" wrapText="1"/>
    </xf>
    <xf numFmtId="3" fontId="14" fillId="0" borderId="15" xfId="0" applyNumberFormat="1" applyFont="1" applyFill="1" applyBorder="1" applyAlignment="1">
      <alignment vertical="center" wrapText="1"/>
    </xf>
    <xf numFmtId="3" fontId="14" fillId="0" borderId="0" xfId="0" applyNumberFormat="1" applyFont="1" applyFill="1" applyBorder="1" applyAlignment="1">
      <alignment vertical="center" wrapText="1"/>
    </xf>
    <xf numFmtId="3" fontId="14" fillId="0" borderId="4" xfId="0" applyNumberFormat="1" applyFont="1" applyFill="1" applyBorder="1" applyAlignment="1">
      <alignment vertical="center" wrapText="1"/>
    </xf>
    <xf numFmtId="3" fontId="14" fillId="0" borderId="14" xfId="0" applyNumberFormat="1" applyFont="1" applyFill="1" applyBorder="1" applyAlignment="1">
      <alignment vertical="center" wrapText="1"/>
    </xf>
    <xf numFmtId="3" fontId="14" fillId="0" borderId="1" xfId="0" applyNumberFormat="1" applyFont="1" applyFill="1" applyBorder="1" applyAlignment="1">
      <alignment vertical="center" wrapText="1"/>
    </xf>
    <xf numFmtId="3" fontId="14" fillId="0" borderId="5" xfId="0" applyNumberFormat="1" applyFont="1" applyFill="1" applyBorder="1" applyAlignment="1">
      <alignment vertical="center" wrapText="1"/>
    </xf>
    <xf numFmtId="0" fontId="18" fillId="0" borderId="0" xfId="0" applyFont="1" applyBorder="1"/>
    <xf numFmtId="3" fontId="14" fillId="0" borderId="8" xfId="0" applyNumberFormat="1" applyFont="1" applyBorder="1" applyAlignment="1">
      <alignment vertical="center" wrapText="1"/>
    </xf>
    <xf numFmtId="3" fontId="14" fillId="0" borderId="10" xfId="0" applyNumberFormat="1" applyFont="1" applyFill="1" applyBorder="1" applyAlignment="1">
      <alignment vertical="center" wrapText="1"/>
    </xf>
    <xf numFmtId="3" fontId="14" fillId="0" borderId="6" xfId="0" applyNumberFormat="1" applyFont="1" applyFill="1" applyBorder="1" applyAlignment="1">
      <alignment vertical="center" wrapText="1"/>
    </xf>
    <xf numFmtId="3" fontId="14" fillId="0" borderId="8" xfId="0" applyNumberFormat="1" applyFont="1" applyFill="1" applyBorder="1" applyAlignment="1">
      <alignment vertical="center" wrapText="1"/>
    </xf>
    <xf numFmtId="0" fontId="72" fillId="0" borderId="0" xfId="2" applyFont="1" applyAlignment="1">
      <alignment horizontal="left" vertical="center"/>
    </xf>
    <xf numFmtId="0" fontId="23" fillId="6" borderId="6" xfId="0" applyFont="1" applyFill="1" applyBorder="1" applyAlignment="1">
      <alignment horizontal="center" vertical="center" wrapText="1"/>
    </xf>
    <xf numFmtId="0" fontId="23" fillId="6" borderId="2" xfId="0" applyFont="1" applyFill="1" applyBorder="1" applyAlignment="1">
      <alignment horizontal="justify" vertical="center" wrapText="1"/>
    </xf>
    <xf numFmtId="0" fontId="15" fillId="0" borderId="0" xfId="0" applyFont="1" applyFill="1" applyAlignment="1">
      <alignment horizontal="left" wrapText="1"/>
    </xf>
    <xf numFmtId="0" fontId="14" fillId="0" borderId="2" xfId="0" applyFont="1" applyBorder="1" applyAlignment="1">
      <alignment vertic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Fill="1" applyBorder="1" applyAlignment="1">
      <alignment horizontal="center" vertical="center"/>
    </xf>
    <xf numFmtId="0" fontId="23" fillId="0" borderId="2" xfId="9" applyFont="1" applyBorder="1" applyAlignment="1">
      <alignment horizontal="center" vertical="center" wrapText="1"/>
    </xf>
    <xf numFmtId="0" fontId="14" fillId="0" borderId="2" xfId="0" applyFont="1" applyBorder="1" applyAlignment="1">
      <alignment horizontal="center" vertical="center" wrapText="1"/>
    </xf>
    <xf numFmtId="0" fontId="28" fillId="0" borderId="0" xfId="0" applyFont="1" applyFill="1" applyAlignment="1">
      <alignment vertical="center"/>
    </xf>
    <xf numFmtId="0" fontId="28" fillId="0" borderId="0" xfId="0" applyFont="1" applyFill="1" applyAlignment="1">
      <alignment vertical="center" wrapText="1"/>
    </xf>
    <xf numFmtId="10" fontId="14" fillId="0" borderId="2" xfId="9" applyNumberFormat="1" applyFont="1" applyFill="1" applyBorder="1" applyAlignment="1">
      <alignment horizontal="right" vertical="center" wrapText="1"/>
    </xf>
    <xf numFmtId="2" fontId="14" fillId="0" borderId="2" xfId="9" applyNumberFormat="1" applyFont="1" applyFill="1" applyBorder="1" applyAlignment="1">
      <alignment horizontal="right" vertical="center" wrapText="1"/>
    </xf>
    <xf numFmtId="0" fontId="21" fillId="0" borderId="9" xfId="0" applyFont="1" applyBorder="1"/>
    <xf numFmtId="0" fontId="14" fillId="0" borderId="13" xfId="0" applyFont="1" applyBorder="1"/>
    <xf numFmtId="0" fontId="28" fillId="0" borderId="0" xfId="0" applyFont="1" applyAlignment="1">
      <alignment horizontal="center"/>
    </xf>
    <xf numFmtId="3" fontId="84" fillId="0" borderId="2" xfId="0" applyNumberFormat="1" applyFont="1" applyBorder="1" applyAlignment="1">
      <alignment vertical="center" wrapText="1"/>
    </xf>
    <xf numFmtId="0" fontId="84" fillId="0" borderId="2" xfId="0" applyFont="1" applyBorder="1" applyAlignment="1">
      <alignment horizontal="center" vertical="center" wrapText="1"/>
    </xf>
    <xf numFmtId="0" fontId="84" fillId="0" borderId="2" xfId="0" applyFont="1" applyBorder="1" applyAlignment="1">
      <alignment vertical="center" wrapText="1"/>
    </xf>
    <xf numFmtId="0" fontId="85" fillId="0" borderId="2" xfId="0" applyFont="1" applyBorder="1" applyAlignment="1">
      <alignment vertical="center" wrapText="1"/>
    </xf>
    <xf numFmtId="3" fontId="84" fillId="6" borderId="2" xfId="0" applyNumberFormat="1" applyFont="1" applyFill="1" applyBorder="1" applyAlignment="1">
      <alignment vertical="center" wrapText="1"/>
    </xf>
    <xf numFmtId="0" fontId="83" fillId="5" borderId="0" xfId="0" applyFont="1" applyFill="1"/>
    <xf numFmtId="0" fontId="14" fillId="0" borderId="6" xfId="0" applyFont="1" applyBorder="1" applyAlignment="1">
      <alignment vertical="center" wrapText="1"/>
    </xf>
    <xf numFmtId="0" fontId="47" fillId="0" borderId="0" xfId="0" applyFont="1" applyAlignment="1">
      <alignment horizontal="left" vertical="center"/>
    </xf>
    <xf numFmtId="0" fontId="47" fillId="0" borderId="0" xfId="0" applyFont="1" applyAlignment="1">
      <alignment horizontal="center" vertical="center" wrapText="1"/>
    </xf>
    <xf numFmtId="0" fontId="14" fillId="0" borderId="3" xfId="9" applyFont="1" applyBorder="1" applyAlignment="1">
      <alignment horizontal="center" vertical="center" wrapText="1"/>
    </xf>
    <xf numFmtId="0" fontId="14" fillId="0" borderId="10" xfId="9" applyFont="1" applyBorder="1" applyAlignment="1">
      <alignment horizontal="center" vertical="center" wrapText="1"/>
    </xf>
    <xf numFmtId="0" fontId="14" fillId="6" borderId="6" xfId="0" applyFont="1" applyFill="1" applyBorder="1" applyAlignment="1">
      <alignment vertical="center" wrapText="1"/>
    </xf>
    <xf numFmtId="3" fontId="14" fillId="6" borderId="8" xfId="0" applyNumberFormat="1" applyFont="1" applyFill="1" applyBorder="1" applyAlignment="1">
      <alignment horizontal="right" vertical="center"/>
    </xf>
    <xf numFmtId="0" fontId="25" fillId="0" borderId="10" xfId="0" applyFont="1" applyBorder="1" applyAlignment="1">
      <alignment vertical="center" wrapText="1"/>
    </xf>
    <xf numFmtId="0" fontId="14" fillId="0" borderId="10"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8" fillId="7" borderId="0" xfId="0" applyFont="1" applyFill="1" applyAlignment="1">
      <alignment horizontal="left"/>
    </xf>
    <xf numFmtId="0" fontId="18" fillId="0" borderId="0" xfId="0" applyFont="1" applyFill="1" applyAlignment="1">
      <alignment horizontal="left"/>
    </xf>
    <xf numFmtId="10" fontId="14" fillId="6" borderId="2" xfId="9" applyNumberFormat="1" applyFont="1" applyFill="1" applyBorder="1" applyAlignment="1">
      <alignment horizontal="right" vertical="center" wrapText="1"/>
    </xf>
    <xf numFmtId="0" fontId="23" fillId="6" borderId="2" xfId="0" applyFont="1" applyFill="1" applyBorder="1" applyAlignment="1">
      <alignment horizontal="left"/>
    </xf>
    <xf numFmtId="0" fontId="23" fillId="0" borderId="2" xfId="0" applyFont="1" applyBorder="1" applyAlignment="1">
      <alignment horizontal="center" vertical="center" wrapText="1"/>
    </xf>
    <xf numFmtId="0" fontId="14" fillId="0" borderId="10"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3" fontId="14" fillId="6" borderId="2" xfId="0" applyNumberFormat="1" applyFont="1" applyFill="1" applyBorder="1" applyAlignment="1">
      <alignment vertical="center" wrapText="1"/>
    </xf>
    <xf numFmtId="0" fontId="14" fillId="0" borderId="0"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0" xfId="0" applyFont="1" applyFill="1" applyBorder="1" applyAlignment="1">
      <alignment horizontal="left" vertical="center" wrapText="1" indent="2"/>
    </xf>
    <xf numFmtId="0" fontId="14" fillId="0" borderId="1" xfId="0" applyFont="1" applyFill="1" applyBorder="1" applyAlignment="1">
      <alignment horizontal="left" vertical="center" wrapText="1" indent="2"/>
    </xf>
    <xf numFmtId="0" fontId="14" fillId="0" borderId="8" xfId="0" applyFont="1" applyBorder="1" applyAlignment="1">
      <alignment horizontal="center"/>
    </xf>
    <xf numFmtId="0" fontId="14" fillId="0" borderId="8" xfId="0" applyFont="1" applyBorder="1"/>
    <xf numFmtId="0" fontId="14" fillId="0" borderId="0" xfId="0" applyFont="1" applyBorder="1"/>
    <xf numFmtId="0" fontId="14" fillId="0" borderId="0" xfId="8" applyFont="1" applyAlignment="1">
      <alignment vertical="top"/>
    </xf>
    <xf numFmtId="0" fontId="23" fillId="0" borderId="2" xfId="10" applyFont="1" applyFill="1" applyBorder="1" applyAlignment="1">
      <alignment horizontal="center" vertical="center" wrapText="1"/>
    </xf>
    <xf numFmtId="49" fontId="14" fillId="0" borderId="2" xfId="5" quotePrefix="1" applyNumberFormat="1" applyFont="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81" fillId="0" borderId="0" xfId="0" applyFont="1" applyFill="1" applyAlignment="1">
      <alignment horizontal="left"/>
    </xf>
    <xf numFmtId="3" fontId="77" fillId="0" borderId="0" xfId="0" applyNumberFormat="1" applyFont="1" applyFill="1" applyBorder="1"/>
    <xf numFmtId="0" fontId="14" fillId="0" borderId="0" xfId="0" applyFont="1" applyFill="1" applyBorder="1" applyAlignment="1">
      <alignment horizontal="center" vertical="center" wrapText="1"/>
    </xf>
    <xf numFmtId="0" fontId="86" fillId="0" borderId="0" xfId="8" applyFont="1" applyAlignment="1">
      <alignment vertical="top"/>
    </xf>
    <xf numFmtId="0" fontId="86" fillId="0" borderId="0" xfId="8" applyFont="1" applyAlignment="1">
      <alignment vertical="top" wrapText="1"/>
    </xf>
    <xf numFmtId="0" fontId="87" fillId="0" borderId="0" xfId="8" applyFont="1" applyAlignment="1">
      <alignment vertical="top"/>
    </xf>
    <xf numFmtId="0" fontId="14" fillId="0" borderId="0" xfId="8" applyFont="1" applyAlignment="1">
      <alignment vertical="top" wrapText="1"/>
    </xf>
    <xf numFmtId="0" fontId="14" fillId="0" borderId="0" xfId="10" applyFont="1" applyFill="1" applyBorder="1" applyAlignment="1">
      <alignment vertical="top"/>
    </xf>
    <xf numFmtId="0" fontId="14" fillId="0" borderId="4" xfId="10" applyFont="1" applyFill="1" applyBorder="1" applyAlignment="1">
      <alignment vertical="top"/>
    </xf>
    <xf numFmtId="0" fontId="14" fillId="0" borderId="4" xfId="10" applyFont="1" applyFill="1" applyBorder="1" applyAlignment="1">
      <alignment vertical="center"/>
    </xf>
    <xf numFmtId="0" fontId="14" fillId="0" borderId="2" xfId="12" applyFont="1" applyFill="1" applyBorder="1" applyAlignment="1">
      <alignment horizontal="center" vertical="center" wrapText="1"/>
    </xf>
    <xf numFmtId="3" fontId="14" fillId="6" borderId="8" xfId="6" applyFont="1" applyFill="1" applyBorder="1" applyAlignment="1">
      <alignment horizontal="center" vertical="top"/>
      <protection locked="0"/>
    </xf>
    <xf numFmtId="3" fontId="14" fillId="0" borderId="10" xfId="6" applyFont="1" applyFill="1" applyBorder="1" applyAlignment="1">
      <alignment horizontal="center" vertical="center"/>
      <protection locked="0"/>
    </xf>
    <xf numFmtId="3" fontId="14" fillId="0" borderId="3" xfId="6" applyFont="1" applyFill="1" applyBorder="1" applyAlignment="1">
      <alignment horizontal="center" vertical="center"/>
      <protection locked="0"/>
    </xf>
    <xf numFmtId="0" fontId="14" fillId="0" borderId="6" xfId="5" applyFont="1" applyBorder="1" applyAlignment="1">
      <alignment vertical="center" wrapText="1"/>
    </xf>
    <xf numFmtId="0" fontId="23" fillId="0" borderId="2" xfId="0" applyFont="1" applyBorder="1" applyAlignment="1">
      <alignment horizontal="center" vertical="center" wrapText="1"/>
    </xf>
    <xf numFmtId="0" fontId="23" fillId="0" borderId="1" xfId="0" applyFont="1" applyBorder="1"/>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vertical="center" wrapText="1"/>
    </xf>
    <xf numFmtId="0" fontId="14" fillId="0" borderId="0" xfId="0" applyFont="1"/>
    <xf numFmtId="0" fontId="23" fillId="0" borderId="1" xfId="0" applyFont="1" applyBorder="1"/>
    <xf numFmtId="0" fontId="14" fillId="0" borderId="2" xfId="0" applyFont="1" applyBorder="1" applyAlignment="1">
      <alignment vertical="center" wrapText="1"/>
    </xf>
    <xf numFmtId="0" fontId="23" fillId="0" borderId="2" xfId="0" applyFont="1" applyBorder="1" applyAlignment="1">
      <alignment vertical="center" wrapText="1"/>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6" borderId="2" xfId="0" applyFont="1" applyFill="1" applyBorder="1" applyAlignment="1">
      <alignment horizontal="center"/>
    </xf>
    <xf numFmtId="0" fontId="14" fillId="6" borderId="2" xfId="0" applyFont="1" applyFill="1" applyBorder="1" applyAlignment="1">
      <alignment horizontal="center" vertical="center"/>
    </xf>
    <xf numFmtId="3" fontId="14" fillId="6" borderId="2" xfId="0" applyNumberFormat="1" applyFont="1" applyFill="1" applyBorder="1" applyAlignment="1">
      <alignment vertical="center" wrapText="1"/>
    </xf>
    <xf numFmtId="0" fontId="23" fillId="0" borderId="10" xfId="0" applyFont="1" applyBorder="1" applyAlignment="1">
      <alignment horizontal="center"/>
    </xf>
    <xf numFmtId="0" fontId="23" fillId="0" borderId="3" xfId="0" applyFont="1" applyBorder="1" applyAlignment="1">
      <alignment horizontal="center"/>
    </xf>
    <xf numFmtId="0" fontId="23" fillId="0" borderId="2" xfId="0" applyFont="1" applyBorder="1" applyAlignment="1">
      <alignment horizontal="center" wrapText="1"/>
    </xf>
    <xf numFmtId="0" fontId="23" fillId="0" borderId="2" xfId="9"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0" fontId="27" fillId="0" borderId="2" xfId="0" applyNumberFormat="1" applyFont="1" applyBorder="1" applyAlignment="1">
      <alignment horizontal="right" vertical="center" wrapText="1"/>
    </xf>
    <xf numFmtId="10" fontId="27" fillId="0" borderId="2" xfId="0" applyNumberFormat="1" applyFont="1" applyBorder="1" applyAlignment="1">
      <alignment vertical="center" wrapText="1"/>
    </xf>
    <xf numFmtId="3" fontId="14" fillId="6" borderId="2" xfId="0" applyNumberFormat="1" applyFont="1" applyFill="1" applyBorder="1" applyAlignment="1">
      <alignment vertical="center" wrapText="1"/>
    </xf>
    <xf numFmtId="0" fontId="14" fillId="0" borderId="2" xfId="0" applyFont="1" applyBorder="1" applyAlignment="1">
      <alignment horizontal="center" vertical="center" wrapText="1"/>
    </xf>
    <xf numFmtId="0" fontId="23" fillId="0" borderId="1" xfId="0" applyFont="1" applyBorder="1" applyAlignment="1"/>
    <xf numFmtId="3" fontId="21" fillId="0" borderId="2" xfId="0" applyNumberFormat="1" applyFont="1" applyBorder="1"/>
    <xf numFmtId="0" fontId="31" fillId="0" borderId="2"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14" fillId="0" borderId="0" xfId="0" quotePrefix="1" applyFont="1" applyFill="1" applyBorder="1" applyAlignment="1">
      <alignment horizontal="center" vertical="center"/>
    </xf>
    <xf numFmtId="0" fontId="14" fillId="0" borderId="0" xfId="5" applyFont="1" applyFill="1" applyBorder="1" applyAlignment="1">
      <alignment vertical="center" wrapText="1"/>
    </xf>
    <xf numFmtId="3" fontId="14" fillId="0" borderId="0" xfId="0" applyNumberFormat="1" applyFont="1" applyFill="1" applyBorder="1" applyAlignment="1">
      <alignment horizontal="right" vertical="center"/>
    </xf>
    <xf numFmtId="10" fontId="14" fillId="0" borderId="0" xfId="1" applyNumberFormat="1" applyFont="1" applyFill="1" applyBorder="1" applyAlignment="1" applyProtection="1">
      <alignment horizontal="right" vertical="center" wrapText="1"/>
      <protection locked="0"/>
    </xf>
    <xf numFmtId="3" fontId="51" fillId="0" borderId="0" xfId="6" applyFont="1" applyFill="1" applyBorder="1">
      <alignment horizontal="right" vertical="center"/>
      <protection locked="0"/>
    </xf>
    <xf numFmtId="164" fontId="14" fillId="0" borderId="0" xfId="0" applyNumberFormat="1" applyFont="1" applyFill="1" applyAlignment="1">
      <alignment horizontal="right" vertical="center"/>
    </xf>
    <xf numFmtId="0" fontId="27" fillId="0" borderId="0" xfId="0" applyFont="1" applyAlignment="1">
      <alignment horizontal="left"/>
    </xf>
    <xf numFmtId="0" fontId="14" fillId="0" borderId="2" xfId="0" applyFont="1" applyBorder="1" applyAlignment="1">
      <alignment vertical="center" wrapText="1"/>
    </xf>
    <xf numFmtId="0" fontId="14"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0" xfId="0" applyFont="1" applyBorder="1" applyAlignment="1">
      <alignment horizontal="left" vertical="center" wrapText="1"/>
    </xf>
    <xf numFmtId="0" fontId="14" fillId="0" borderId="2" xfId="0" applyFont="1" applyFill="1" applyBorder="1" applyAlignment="1">
      <alignment horizontal="left" vertical="center" wrapText="1" indent="1"/>
    </xf>
    <xf numFmtId="0" fontId="15" fillId="0" borderId="0" xfId="0" applyFont="1" applyFill="1" applyAlignment="1">
      <alignment horizontal="left" wrapText="1"/>
    </xf>
    <xf numFmtId="0" fontId="14" fillId="0" borderId="2" xfId="0" applyFont="1" applyBorder="1" applyAlignment="1">
      <alignment vertical="center" wrapText="1"/>
    </xf>
    <xf numFmtId="0" fontId="15" fillId="0" borderId="0" xfId="0" applyFont="1" applyFill="1"/>
    <xf numFmtId="0" fontId="14" fillId="0" borderId="2" xfId="0" applyFont="1" applyFill="1" applyBorder="1" applyAlignment="1">
      <alignment horizontal="left" vertical="center" wrapText="1"/>
    </xf>
    <xf numFmtId="3" fontId="14" fillId="6" borderId="2" xfId="0" applyNumberFormat="1" applyFont="1" applyFill="1" applyBorder="1" applyAlignment="1">
      <alignment vertical="center" wrapText="1"/>
    </xf>
    <xf numFmtId="0" fontId="14" fillId="0" borderId="2" xfId="0" applyFont="1" applyBorder="1" applyAlignment="1">
      <alignment horizontal="center" vertical="center" wrapText="1"/>
    </xf>
    <xf numFmtId="3" fontId="14" fillId="0" borderId="2" xfId="0" applyNumberFormat="1" applyFont="1" applyFill="1" applyBorder="1" applyAlignment="1">
      <alignment horizontal="right" vertical="center" wrapText="1"/>
    </xf>
    <xf numFmtId="9" fontId="14" fillId="0" borderId="2" xfId="1" applyFont="1" applyFill="1" applyBorder="1" applyAlignment="1">
      <alignment horizontal="right" vertical="center" wrapText="1"/>
    </xf>
    <xf numFmtId="9" fontId="14" fillId="0" borderId="2" xfId="0" applyNumberFormat="1" applyFont="1" applyFill="1" applyBorder="1" applyAlignment="1">
      <alignment horizontal="right" vertical="center" wrapText="1"/>
    </xf>
    <xf numFmtId="0" fontId="29" fillId="0" borderId="2" xfId="0" applyFont="1" applyBorder="1"/>
    <xf numFmtId="0" fontId="23" fillId="6" borderId="2" xfId="0" applyFont="1" applyFill="1" applyBorder="1" applyAlignment="1">
      <alignment vertical="center" wrapText="1"/>
    </xf>
    <xf numFmtId="0" fontId="14" fillId="0" borderId="2" xfId="0" applyFont="1" applyBorder="1" applyAlignment="1">
      <alignment vertical="center" wrapText="1"/>
    </xf>
    <xf numFmtId="0" fontId="36" fillId="0" borderId="0" xfId="0" applyFont="1" applyFill="1" applyAlignment="1">
      <alignment horizontal="left" vertical="center" wrapText="1"/>
    </xf>
    <xf numFmtId="171" fontId="20" fillId="0" borderId="2" xfId="0" applyNumberFormat="1" applyFont="1" applyBorder="1" applyAlignment="1">
      <alignment wrapText="1"/>
    </xf>
    <xf numFmtId="0" fontId="15" fillId="0" borderId="0" xfId="0" applyFont="1" applyAlignment="1">
      <alignment horizontal="left"/>
    </xf>
    <xf numFmtId="49" fontId="14" fillId="0" borderId="2" xfId="0" applyNumberFormat="1" applyFont="1" applyFill="1" applyBorder="1" applyAlignment="1">
      <alignment horizontal="center" vertical="center" wrapText="1"/>
    </xf>
    <xf numFmtId="0" fontId="14" fillId="0" borderId="0" xfId="0" applyFont="1"/>
    <xf numFmtId="0" fontId="14" fillId="0" borderId="2" xfId="0" applyFont="1" applyFill="1" applyBorder="1" applyAlignment="1">
      <alignment horizontal="left" vertical="center" wrapText="1"/>
    </xf>
    <xf numFmtId="0" fontId="14" fillId="0" borderId="10" xfId="0" applyFont="1" applyBorder="1" applyAlignment="1">
      <alignment horizontal="center" vertical="center"/>
    </xf>
    <xf numFmtId="0" fontId="14" fillId="0" borderId="2"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3" fontId="14" fillId="0" borderId="2" xfId="0" applyNumberFormat="1" applyFont="1" applyFill="1" applyBorder="1" applyAlignment="1">
      <alignment wrapText="1"/>
    </xf>
    <xf numFmtId="43" fontId="14" fillId="0" borderId="12" xfId="23" applyFont="1" applyFill="1" applyBorder="1" applyAlignment="1">
      <alignment wrapText="1"/>
    </xf>
    <xf numFmtId="43" fontId="14" fillId="0" borderId="5" xfId="23" applyFont="1" applyFill="1" applyBorder="1" applyAlignment="1"/>
    <xf numFmtId="49" fontId="15" fillId="0" borderId="0" xfId="0" applyNumberFormat="1" applyFont="1" applyFill="1" applyAlignment="1">
      <alignment horizontal="left" vertical="center"/>
    </xf>
    <xf numFmtId="0" fontId="14" fillId="0" borderId="0" xfId="0" applyFont="1" applyFill="1" applyBorder="1" applyAlignment="1">
      <alignment vertical="center"/>
    </xf>
    <xf numFmtId="1" fontId="14" fillId="0" borderId="0" xfId="0" applyNumberFormat="1" applyFont="1" applyFill="1" applyBorder="1" applyAlignment="1">
      <alignment vertical="center" wrapText="1"/>
    </xf>
    <xf numFmtId="0" fontId="21" fillId="0" borderId="0" xfId="0" applyFont="1" applyFill="1" applyAlignment="1">
      <alignment horizontal="center"/>
    </xf>
    <xf numFmtId="3" fontId="14" fillId="2" borderId="10" xfId="6" applyFont="1" applyFill="1" applyBorder="1" applyAlignment="1">
      <alignment horizontal="right" vertical="center"/>
      <protection locked="0"/>
    </xf>
    <xf numFmtId="10" fontId="14" fillId="2" borderId="10" xfId="1" applyNumberFormat="1" applyFont="1" applyFill="1" applyBorder="1" applyAlignment="1" applyProtection="1">
      <alignment horizontal="right" vertical="center"/>
      <protection locked="0"/>
    </xf>
    <xf numFmtId="10" fontId="14" fillId="2" borderId="2" xfId="1" applyNumberFormat="1" applyFont="1" applyFill="1" applyBorder="1" applyAlignment="1" applyProtection="1">
      <alignment horizontal="right" vertical="center"/>
      <protection locked="0"/>
    </xf>
    <xf numFmtId="0" fontId="14" fillId="0" borderId="0" xfId="0" applyFont="1" applyFill="1" applyAlignment="1">
      <alignment vertical="center" wrapText="1"/>
    </xf>
    <xf numFmtId="0" fontId="14" fillId="0" borderId="13" xfId="0" applyFont="1" applyFill="1" applyBorder="1" applyAlignment="1">
      <alignment horizontal="left" vertical="center" wrapText="1"/>
    </xf>
    <xf numFmtId="0" fontId="14" fillId="0" borderId="4" xfId="0" applyFont="1" applyFill="1" applyBorder="1" applyAlignment="1">
      <alignment horizontal="left" vertical="center" wrapText="1" indent="2"/>
    </xf>
    <xf numFmtId="0" fontId="14" fillId="0" borderId="5" xfId="0" applyFont="1" applyFill="1" applyBorder="1" applyAlignment="1">
      <alignment horizontal="left" vertical="center" wrapText="1" indent="2"/>
    </xf>
    <xf numFmtId="0" fontId="14" fillId="0" borderId="4" xfId="0" applyFont="1" applyFill="1" applyBorder="1" applyAlignment="1">
      <alignment horizontal="left" vertical="center" wrapText="1" indent="1"/>
    </xf>
    <xf numFmtId="0" fontId="14" fillId="0" borderId="5" xfId="0" applyFont="1" applyFill="1" applyBorder="1" applyAlignment="1">
      <alignment horizontal="left" vertical="center" wrapText="1" indent="1"/>
    </xf>
    <xf numFmtId="49" fontId="14" fillId="0" borderId="0" xfId="0" applyNumberFormat="1" applyFont="1" applyFill="1" applyAlignment="1">
      <alignment horizontal="center" vertical="center" wrapText="1"/>
    </xf>
    <xf numFmtId="0" fontId="14" fillId="0" borderId="0" xfId="0" applyFont="1" applyFill="1" applyAlignment="1">
      <alignment horizontal="left" vertical="center" wrapText="1" indent="1"/>
    </xf>
    <xf numFmtId="164" fontId="14" fillId="0" borderId="0" xfId="3" applyNumberFormat="1" applyFont="1" applyFill="1" applyAlignment="1">
      <alignment horizontal="right"/>
    </xf>
    <xf numFmtId="3" fontId="14" fillId="0" borderId="11" xfId="6" applyFont="1" applyFill="1" applyBorder="1" applyAlignment="1">
      <alignment horizontal="center" vertical="center"/>
      <protection locked="0"/>
    </xf>
    <xf numFmtId="10" fontId="23" fillId="6" borderId="2" xfId="1" applyNumberFormat="1" applyFont="1" applyFill="1" applyBorder="1" applyAlignment="1">
      <alignment horizontal="right" vertical="center" wrapText="1"/>
    </xf>
    <xf numFmtId="0" fontId="14" fillId="0" borderId="2" xfId="0" applyFont="1" applyFill="1" applyBorder="1"/>
    <xf numFmtId="0" fontId="14" fillId="0" borderId="2" xfId="0" applyNumberFormat="1" applyFont="1" applyFill="1" applyBorder="1" applyAlignment="1">
      <alignment horizontal="right" vertical="center" wrapText="1"/>
    </xf>
    <xf numFmtId="0" fontId="14" fillId="0" borderId="2" xfId="0" applyFont="1" applyFill="1" applyBorder="1" applyAlignment="1">
      <alignment horizontal="right" vertical="center" wrapText="1"/>
    </xf>
    <xf numFmtId="173" fontId="14" fillId="0" borderId="2" xfId="9" applyNumberFormat="1" applyFont="1" applyBorder="1" applyAlignment="1">
      <alignment horizontal="right" vertical="center" wrapText="1"/>
    </xf>
    <xf numFmtId="0" fontId="14" fillId="2" borderId="0" xfId="0" applyFont="1" applyFill="1" applyBorder="1" applyAlignment="1">
      <alignment horizontal="center" vertical="center" wrapText="1"/>
    </xf>
    <xf numFmtId="0" fontId="23" fillId="0" borderId="0" xfId="0" applyFont="1" applyBorder="1" applyAlignment="1">
      <alignment vertical="center" wrapText="1"/>
    </xf>
    <xf numFmtId="3" fontId="14" fillId="0" borderId="0" xfId="0" applyNumberFormat="1" applyFont="1" applyBorder="1" applyAlignment="1">
      <alignment vertical="center" wrapText="1"/>
    </xf>
    <xf numFmtId="10" fontId="14" fillId="0" borderId="2" xfId="0" applyNumberFormat="1" applyFont="1" applyFill="1" applyBorder="1"/>
    <xf numFmtId="0" fontId="15" fillId="0" borderId="0" xfId="0" applyFont="1" applyFill="1"/>
    <xf numFmtId="0" fontId="30" fillId="0" borderId="0" xfId="0" applyFont="1" applyFill="1" applyAlignment="1">
      <alignment horizontal="left" vertical="center" wrapText="1"/>
    </xf>
    <xf numFmtId="0" fontId="15" fillId="0" borderId="0" xfId="0" applyFont="1" applyFill="1" applyAlignment="1">
      <alignment horizontal="left" wrapText="1"/>
    </xf>
    <xf numFmtId="0" fontId="64" fillId="0" borderId="0" xfId="0" applyFont="1" applyFill="1"/>
    <xf numFmtId="3" fontId="27" fillId="0" borderId="2" xfId="9" applyNumberFormat="1" applyFont="1" applyFill="1" applyBorder="1" applyAlignment="1">
      <alignment horizontal="right" vertical="center" wrapText="1"/>
    </xf>
    <xf numFmtId="173" fontId="27" fillId="0" borderId="2" xfId="9" applyNumberFormat="1" applyFont="1" applyFill="1" applyBorder="1" applyAlignment="1">
      <alignment horizontal="right" vertical="center" wrapText="1"/>
    </xf>
    <xf numFmtId="0" fontId="15" fillId="0" borderId="0" xfId="0" applyFont="1" applyFill="1" applyAlignment="1">
      <alignment wrapText="1"/>
    </xf>
    <xf numFmtId="0" fontId="23"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14" fillId="0" borderId="2" xfId="0" applyFont="1" applyBorder="1" applyAlignment="1">
      <alignment vertical="center" wrapText="1"/>
    </xf>
    <xf numFmtId="3" fontId="14" fillId="6" borderId="2" xfId="0" applyNumberFormat="1" applyFont="1" applyFill="1" applyBorder="1" applyAlignment="1">
      <alignment vertical="center" wrapText="1"/>
    </xf>
    <xf numFmtId="0" fontId="14" fillId="0" borderId="2" xfId="0" applyFont="1" applyBorder="1" applyAlignment="1">
      <alignment horizontal="center" vertical="center" wrapText="1"/>
    </xf>
    <xf numFmtId="0" fontId="15" fillId="0" borderId="0" xfId="0" applyFont="1" applyFill="1"/>
    <xf numFmtId="10" fontId="14" fillId="6" borderId="3" xfId="22" applyNumberFormat="1" applyFont="1" applyFill="1" applyBorder="1" applyAlignment="1">
      <alignment vertical="center" wrapText="1"/>
    </xf>
    <xf numFmtId="10" fontId="14" fillId="6" borderId="2" xfId="22" applyNumberFormat="1" applyFont="1" applyFill="1" applyBorder="1" applyAlignment="1">
      <alignment vertical="center" wrapText="1"/>
    </xf>
    <xf numFmtId="10" fontId="14" fillId="2" borderId="2" xfId="22" applyNumberFormat="1" applyFont="1" applyFill="1" applyBorder="1" applyAlignment="1">
      <alignment vertical="center" wrapText="1"/>
    </xf>
    <xf numFmtId="10" fontId="14" fillId="2" borderId="10" xfId="22" applyNumberFormat="1" applyFont="1" applyFill="1" applyBorder="1" applyAlignment="1">
      <alignment vertical="center" wrapText="1"/>
    </xf>
    <xf numFmtId="10" fontId="22" fillId="0" borderId="2" xfId="22" applyNumberFormat="1" applyFont="1" applyBorder="1" applyAlignment="1">
      <alignment vertical="center" wrapText="1"/>
    </xf>
    <xf numFmtId="10" fontId="14" fillId="0" borderId="2" xfId="22" applyNumberFormat="1" applyFont="1" applyBorder="1" applyAlignment="1">
      <alignment vertical="center" wrapText="1"/>
    </xf>
    <xf numFmtId="10" fontId="14" fillId="0" borderId="6" xfId="22" applyNumberFormat="1" applyFont="1" applyBorder="1" applyAlignment="1">
      <alignment vertical="center" wrapText="1"/>
    </xf>
    <xf numFmtId="10" fontId="14" fillId="0" borderId="9" xfId="22" applyNumberFormat="1" applyFont="1" applyFill="1" applyBorder="1" applyAlignment="1">
      <alignment vertical="center" wrapText="1"/>
    </xf>
    <xf numFmtId="10" fontId="14" fillId="0" borderId="13" xfId="22" applyNumberFormat="1" applyFont="1" applyFill="1" applyBorder="1" applyAlignment="1">
      <alignment vertical="center" wrapText="1"/>
    </xf>
    <xf numFmtId="10" fontId="14" fillId="0" borderId="12" xfId="22" applyNumberFormat="1" applyFont="1" applyFill="1" applyBorder="1" applyAlignment="1">
      <alignment vertical="center" wrapText="1"/>
    </xf>
    <xf numFmtId="10" fontId="14" fillId="0" borderId="8" xfId="22" applyNumberFormat="1" applyFont="1" applyBorder="1" applyAlignment="1">
      <alignment vertical="center" wrapText="1"/>
    </xf>
    <xf numFmtId="10" fontId="14" fillId="2" borderId="6" xfId="22" applyNumberFormat="1" applyFont="1" applyFill="1" applyBorder="1" applyAlignment="1">
      <alignment vertical="center" wrapText="1"/>
    </xf>
    <xf numFmtId="10" fontId="14" fillId="0" borderId="15" xfId="22" applyNumberFormat="1" applyFont="1" applyFill="1" applyBorder="1" applyAlignment="1">
      <alignment vertical="center" wrapText="1"/>
    </xf>
    <xf numFmtId="10" fontId="14" fillId="0" borderId="0" xfId="22" applyNumberFormat="1" applyFont="1" applyFill="1" applyBorder="1" applyAlignment="1">
      <alignment vertical="center" wrapText="1"/>
    </xf>
    <xf numFmtId="10" fontId="14" fillId="0" borderId="4" xfId="22" applyNumberFormat="1" applyFont="1" applyFill="1" applyBorder="1" applyAlignment="1">
      <alignment vertical="center" wrapText="1"/>
    </xf>
    <xf numFmtId="10" fontId="14" fillId="2" borderId="8" xfId="22" applyNumberFormat="1" applyFont="1" applyFill="1" applyBorder="1" applyAlignment="1">
      <alignment vertical="center" wrapText="1"/>
    </xf>
    <xf numFmtId="10" fontId="14" fillId="0" borderId="14" xfId="22" applyNumberFormat="1" applyFont="1" applyFill="1" applyBorder="1" applyAlignment="1">
      <alignment vertical="center" wrapText="1"/>
    </xf>
    <xf numFmtId="10" fontId="14" fillId="0" borderId="1" xfId="22" applyNumberFormat="1" applyFont="1" applyFill="1" applyBorder="1" applyAlignment="1">
      <alignment vertical="center" wrapText="1"/>
    </xf>
    <xf numFmtId="10" fontId="14" fillId="0" borderId="5" xfId="22" applyNumberFormat="1" applyFont="1" applyFill="1" applyBorder="1" applyAlignment="1">
      <alignment vertical="center" wrapText="1"/>
    </xf>
    <xf numFmtId="10" fontId="14" fillId="0" borderId="10" xfId="22" applyNumberFormat="1" applyFont="1" applyBorder="1" applyAlignment="1">
      <alignment vertical="center" wrapText="1"/>
    </xf>
    <xf numFmtId="10" fontId="14" fillId="0" borderId="3" xfId="22" applyNumberFormat="1" applyFont="1" applyFill="1" applyBorder="1" applyAlignment="1">
      <alignment vertical="center" wrapText="1"/>
    </xf>
    <xf numFmtId="10" fontId="14" fillId="0" borderId="6" xfId="22" applyNumberFormat="1" applyFont="1" applyFill="1" applyBorder="1" applyAlignment="1">
      <alignment vertical="center" wrapText="1"/>
    </xf>
    <xf numFmtId="10" fontId="14" fillId="0" borderId="7" xfId="22" applyNumberFormat="1" applyFont="1" applyFill="1" applyBorder="1" applyAlignment="1">
      <alignment vertical="center" wrapText="1"/>
    </xf>
    <xf numFmtId="10" fontId="14" fillId="0" borderId="8" xfId="22" applyNumberFormat="1" applyFont="1" applyFill="1" applyBorder="1" applyAlignment="1">
      <alignment vertical="center" wrapText="1"/>
    </xf>
    <xf numFmtId="10" fontId="14" fillId="0" borderId="2" xfId="22" applyNumberFormat="1" applyFont="1" applyFill="1" applyBorder="1" applyAlignment="1">
      <alignment vertical="center" wrapText="1"/>
    </xf>
    <xf numFmtId="10" fontId="14" fillId="0" borderId="10" xfId="22" applyNumberFormat="1" applyFont="1" applyFill="1" applyBorder="1" applyAlignment="1">
      <alignment vertical="center" wrapText="1"/>
    </xf>
    <xf numFmtId="0" fontId="23" fillId="0" borderId="1" xfId="0" applyFont="1" applyFill="1" applyBorder="1"/>
    <xf numFmtId="0" fontId="15" fillId="0" borderId="0" xfId="0" applyFont="1" applyFill="1" applyBorder="1"/>
    <xf numFmtId="3" fontId="14" fillId="0" borderId="3" xfId="0" applyNumberFormat="1" applyFont="1" applyFill="1" applyBorder="1" applyAlignment="1">
      <alignment vertical="center" wrapText="1"/>
    </xf>
    <xf numFmtId="0" fontId="23" fillId="5" borderId="0" xfId="3" applyFont="1" applyFill="1" applyAlignment="1">
      <alignment horizontal="left"/>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vertical="center" wrapText="1"/>
    </xf>
    <xf numFmtId="0" fontId="14" fillId="0" borderId="0" xfId="0" applyFont="1"/>
    <xf numFmtId="0" fontId="14" fillId="0" borderId="2" xfId="0" applyFont="1" applyBorder="1" applyAlignment="1">
      <alignment vertical="center" wrapText="1"/>
    </xf>
    <xf numFmtId="3" fontId="14" fillId="6" borderId="2" xfId="0" applyNumberFormat="1" applyFont="1" applyFill="1" applyBorder="1" applyAlignment="1">
      <alignment vertical="center" wrapText="1"/>
    </xf>
    <xf numFmtId="0" fontId="23" fillId="0" borderId="1" xfId="0" applyFont="1" applyBorder="1" applyAlignment="1">
      <alignment horizontal="left"/>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Fill="1" applyBorder="1" applyAlignment="1">
      <alignment horizontal="center" vertical="center"/>
    </xf>
    <xf numFmtId="0" fontId="14" fillId="0" borderId="11" xfId="0" applyFont="1" applyBorder="1" applyAlignment="1">
      <alignment horizontal="left" vertical="center" wrapText="1"/>
    </xf>
    <xf numFmtId="0" fontId="23" fillId="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10" fontId="27" fillId="0" borderId="2" xfId="0" applyNumberFormat="1" applyFont="1" applyBorder="1" applyAlignment="1">
      <alignment horizontal="center" vertical="center" wrapText="1"/>
    </xf>
    <xf numFmtId="0" fontId="15" fillId="0" borderId="0" xfId="0" applyFont="1" applyFill="1"/>
    <xf numFmtId="0" fontId="23" fillId="6" borderId="6" xfId="0" applyFont="1" applyFill="1" applyBorder="1" applyAlignment="1">
      <alignment horizontal="center"/>
    </xf>
    <xf numFmtId="0" fontId="33" fillId="2" borderId="0" xfId="4" applyFont="1" applyFill="1" applyAlignment="1">
      <alignment horizontal="center" vertical="center" wrapText="1"/>
    </xf>
    <xf numFmtId="0" fontId="15" fillId="0" borderId="0" xfId="0" applyFont="1" applyAlignment="1">
      <alignment horizontal="left" wrapText="1"/>
    </xf>
    <xf numFmtId="0" fontId="15" fillId="0" borderId="0" xfId="3" applyFont="1" applyAlignment="1">
      <alignment horizontal="left" wrapText="1"/>
    </xf>
    <xf numFmtId="0" fontId="15" fillId="0" borderId="0" xfId="3" applyFont="1" applyFill="1" applyAlignment="1">
      <alignment horizontal="left" wrapText="1"/>
    </xf>
    <xf numFmtId="0" fontId="15" fillId="0" borderId="0" xfId="0" applyFont="1" applyFill="1" applyAlignment="1">
      <alignment horizontal="left" wrapText="1"/>
    </xf>
    <xf numFmtId="0" fontId="36" fillId="0" borderId="0" xfId="0" applyFont="1" applyFill="1" applyAlignment="1">
      <alignment horizontal="left" wrapText="1"/>
    </xf>
    <xf numFmtId="0" fontId="15" fillId="0" borderId="0" xfId="3" applyFont="1" applyFill="1" applyAlignment="1">
      <alignment horizontal="left" vertical="justify" wrapText="1"/>
    </xf>
    <xf numFmtId="0" fontId="15" fillId="0" borderId="0" xfId="3" applyFont="1" applyFill="1" applyAlignment="1">
      <alignment horizontal="left" vertical="top" wrapText="1"/>
    </xf>
    <xf numFmtId="0" fontId="15" fillId="0" borderId="0" xfId="0" applyFont="1" applyFill="1" applyAlignment="1">
      <alignment horizontal="left" vertical="center" wrapText="1"/>
    </xf>
    <xf numFmtId="0" fontId="14" fillId="6" borderId="2" xfId="0" applyFont="1" applyFill="1" applyBorder="1" applyAlignment="1">
      <alignment horizontal="left" vertical="center" wrapText="1"/>
    </xf>
    <xf numFmtId="0" fontId="15" fillId="0" borderId="0" xfId="0" applyFont="1" applyAlignment="1">
      <alignment horizontal="left" vertical="center" wrapText="1"/>
    </xf>
    <xf numFmtId="0" fontId="23" fillId="0" borderId="0" xfId="0" applyFont="1" applyAlignment="1">
      <alignment horizontal="left" wrapText="1"/>
    </xf>
    <xf numFmtId="0" fontId="23" fillId="0" borderId="4" xfId="0" applyFont="1" applyBorder="1" applyAlignment="1">
      <alignment horizontal="left" wrapText="1"/>
    </xf>
    <xf numFmtId="0" fontId="23" fillId="0" borderId="1" xfId="0" applyFont="1" applyBorder="1" applyAlignment="1">
      <alignment horizontal="left" wrapText="1"/>
    </xf>
    <xf numFmtId="0" fontId="23" fillId="0" borderId="5" xfId="0" applyFont="1" applyBorder="1" applyAlignment="1">
      <alignment horizontal="left" wrapText="1"/>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9" fontId="23" fillId="0" borderId="2" xfId="0" applyNumberFormat="1" applyFont="1" applyBorder="1" applyAlignment="1">
      <alignment horizontal="center" vertical="center" wrapText="1"/>
    </xf>
    <xf numFmtId="0" fontId="88" fillId="0" borderId="0" xfId="0" applyFont="1" applyFill="1" applyAlignment="1">
      <alignment horizontal="left"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xf>
    <xf numFmtId="0" fontId="23" fillId="0" borderId="13" xfId="0" applyFont="1" applyBorder="1" applyAlignment="1">
      <alignment horizontal="center" vertical="center" wrapText="1"/>
    </xf>
    <xf numFmtId="49" fontId="15" fillId="0" borderId="0" xfId="0" applyNumberFormat="1" applyFont="1" applyFill="1" applyAlignment="1">
      <alignment horizontal="left" vertical="center" wrapText="1"/>
    </xf>
    <xf numFmtId="49" fontId="36" fillId="0" borderId="0" xfId="0" applyNumberFormat="1" applyFont="1" applyFill="1" applyAlignment="1">
      <alignment horizontal="left" vertical="center" wrapText="1"/>
    </xf>
    <xf numFmtId="0" fontId="23" fillId="0" borderId="15" xfId="0" applyFont="1" applyBorder="1" applyAlignment="1">
      <alignment vertical="center" wrapText="1"/>
    </xf>
    <xf numFmtId="0" fontId="23" fillId="0" borderId="14" xfId="0" applyFont="1" applyBorder="1" applyAlignment="1">
      <alignment vertical="center" wrapText="1"/>
    </xf>
    <xf numFmtId="0" fontId="43" fillId="0" borderId="0" xfId="0" applyFont="1" applyAlignment="1"/>
    <xf numFmtId="0" fontId="23" fillId="0" borderId="0" xfId="0" applyFont="1" applyAlignment="1">
      <alignment vertical="center" wrapText="1"/>
    </xf>
    <xf numFmtId="0" fontId="23" fillId="0" borderId="1" xfId="0" applyFont="1" applyBorder="1" applyAlignment="1">
      <alignment vertical="center" wrapText="1"/>
    </xf>
    <xf numFmtId="0" fontId="14" fillId="0" borderId="2" xfId="0" applyFont="1" applyBorder="1" applyAlignment="1">
      <alignment horizontal="left" vertical="center" wrapText="1" indent="2"/>
    </xf>
    <xf numFmtId="0" fontId="23" fillId="6" borderId="2" xfId="0" applyFont="1" applyFill="1" applyBorder="1" applyAlignment="1">
      <alignment vertical="center" wrapText="1"/>
    </xf>
    <xf numFmtId="0" fontId="23" fillId="0" borderId="1" xfId="0" applyFont="1" applyBorder="1"/>
    <xf numFmtId="0" fontId="14" fillId="0" borderId="2" xfId="0" applyFont="1" applyBorder="1" applyAlignment="1">
      <alignment vertical="center" wrapText="1"/>
    </xf>
    <xf numFmtId="0" fontId="14" fillId="0" borderId="0" xfId="0" applyFont="1"/>
    <xf numFmtId="0" fontId="15" fillId="0" borderId="0" xfId="2" applyFont="1" applyAlignment="1">
      <alignment horizontal="left" wrapText="1"/>
    </xf>
    <xf numFmtId="0" fontId="15" fillId="0" borderId="0" xfId="2" applyFont="1" applyFill="1" applyAlignment="1">
      <alignment horizontal="left" wrapText="1"/>
    </xf>
    <xf numFmtId="0" fontId="14" fillId="0" borderId="0" xfId="2" applyFont="1" applyAlignment="1">
      <alignment horizontal="left" wrapText="1"/>
    </xf>
    <xf numFmtId="0" fontId="15" fillId="0" borderId="0" xfId="0" applyFont="1" applyFill="1" applyAlignment="1">
      <alignment wrapText="1"/>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4" xfId="0" applyFont="1" applyBorder="1" applyAlignment="1">
      <alignment horizontal="center" vertical="center"/>
    </xf>
    <xf numFmtId="0" fontId="23" fillId="0" borderId="14" xfId="0" applyFont="1" applyBorder="1" applyAlignment="1">
      <alignment horizontal="center" vertical="center"/>
    </xf>
    <xf numFmtId="0" fontId="23" fillId="0" borderId="5" xfId="0" applyFont="1" applyBorder="1" applyAlignment="1">
      <alignment horizontal="center" vertical="center"/>
    </xf>
    <xf numFmtId="0" fontId="15" fillId="0" borderId="0" xfId="0" applyFont="1" applyFill="1"/>
    <xf numFmtId="0" fontId="23" fillId="0" borderId="2" xfId="0" applyFont="1" applyBorder="1" applyAlignment="1">
      <alignment horizontal="left" vertical="center" wrapText="1"/>
    </xf>
    <xf numFmtId="0" fontId="23" fillId="0" borderId="2" xfId="0" applyFont="1" applyBorder="1" applyAlignment="1">
      <alignment vertical="center" wrapText="1"/>
    </xf>
    <xf numFmtId="0" fontId="23" fillId="0" borderId="1" xfId="0" applyFont="1" applyBorder="1" applyAlignment="1">
      <alignment horizontal="center" vertical="center" wrapText="1"/>
    </xf>
    <xf numFmtId="0" fontId="23" fillId="0" borderId="6" xfId="0" applyFont="1" applyBorder="1" applyAlignment="1">
      <alignment horizontal="left" wrapText="1"/>
    </xf>
    <xf numFmtId="0" fontId="23" fillId="0" borderId="8" xfId="0" applyFont="1" applyBorder="1" applyAlignment="1">
      <alignment horizontal="left" wrapText="1"/>
    </xf>
    <xf numFmtId="0" fontId="19" fillId="0" borderId="0" xfId="0" applyFont="1" applyAlignment="1">
      <alignment horizontal="left" wrapText="1"/>
    </xf>
    <xf numFmtId="0" fontId="36" fillId="0" borderId="0" xfId="0" applyFont="1" applyAlignment="1">
      <alignment horizontal="left" vertical="center" wrapText="1"/>
    </xf>
    <xf numFmtId="0" fontId="23" fillId="0" borderId="13" xfId="0" applyFont="1" applyBorder="1" applyAlignment="1">
      <alignment horizontal="center" vertical="center"/>
    </xf>
    <xf numFmtId="0" fontId="23" fillId="0" borderId="9"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0" fillId="0" borderId="0" xfId="0" applyFont="1" applyFill="1" applyAlignment="1">
      <alignment horizontal="left" vertical="center" wrapText="1"/>
    </xf>
    <xf numFmtId="0" fontId="30" fillId="0" borderId="0" xfId="0" applyFont="1" applyAlignment="1">
      <alignment horizontal="left" vertical="center" wrapText="1"/>
    </xf>
    <xf numFmtId="0" fontId="23" fillId="2" borderId="1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9"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left" wrapText="1"/>
    </xf>
    <xf numFmtId="0" fontId="23" fillId="2" borderId="12" xfId="0" applyFont="1" applyFill="1" applyBorder="1" applyAlignment="1">
      <alignment horizontal="left" wrapText="1"/>
    </xf>
    <xf numFmtId="0" fontId="23" fillId="2" borderId="15" xfId="0" applyFont="1" applyFill="1" applyBorder="1" applyAlignment="1">
      <alignment horizontal="left" wrapText="1"/>
    </xf>
    <xf numFmtId="0" fontId="23" fillId="2" borderId="4" xfId="0" applyFont="1" applyFill="1" applyBorder="1" applyAlignment="1">
      <alignment horizontal="left" wrapText="1"/>
    </xf>
    <xf numFmtId="0" fontId="23" fillId="2" borderId="1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43" fontId="23" fillId="0" borderId="10" xfId="23" applyFont="1" applyFill="1" applyBorder="1" applyAlignment="1">
      <alignment horizontal="center" vertical="center" wrapText="1"/>
    </xf>
    <xf numFmtId="43" fontId="23" fillId="0" borderId="2" xfId="23" applyFont="1" applyFill="1" applyBorder="1" applyAlignment="1">
      <alignment horizontal="center" vertical="center" wrapText="1"/>
    </xf>
    <xf numFmtId="0" fontId="23" fillId="0" borderId="10" xfId="0" applyFont="1" applyBorder="1" applyAlignment="1">
      <alignment horizontal="center" vertical="center"/>
    </xf>
    <xf numFmtId="0" fontId="14" fillId="0" borderId="2" xfId="0" applyFont="1" applyFill="1" applyBorder="1" applyAlignment="1">
      <alignment horizontal="left" vertical="center"/>
    </xf>
    <xf numFmtId="0" fontId="14" fillId="0" borderId="2"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0" xfId="0" applyFont="1" applyBorder="1" applyAlignment="1">
      <alignment horizontal="left" vertical="center" wrapText="1"/>
    </xf>
    <xf numFmtId="0" fontId="14" fillId="0" borderId="3" xfId="0" applyFont="1" applyBorder="1" applyAlignment="1">
      <alignment horizontal="left" vertical="center" wrapText="1"/>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Fill="1" applyBorder="1" applyAlignment="1">
      <alignment vertical="center" wrapText="1"/>
    </xf>
    <xf numFmtId="0" fontId="14" fillId="0" borderId="3" xfId="0" applyFont="1" applyFill="1" applyBorder="1" applyAlignment="1">
      <alignment vertical="center" wrapText="1"/>
    </xf>
    <xf numFmtId="0" fontId="14" fillId="0" borderId="2" xfId="0" applyFont="1" applyFill="1" applyBorder="1" applyAlignment="1">
      <alignment horizontal="center" vertical="center"/>
    </xf>
    <xf numFmtId="0" fontId="14" fillId="0" borderId="1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2"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64" fillId="0" borderId="4" xfId="0" applyFont="1" applyFill="1" applyBorder="1" applyAlignment="1">
      <alignment horizontal="left" vertical="center" wrapText="1"/>
    </xf>
    <xf numFmtId="0" fontId="64" fillId="0" borderId="5" xfId="0" applyFont="1" applyFill="1" applyBorder="1" applyAlignment="1">
      <alignment horizontal="left" vertical="center" wrapText="1"/>
    </xf>
    <xf numFmtId="0" fontId="14" fillId="0" borderId="11" xfId="0" applyFont="1" applyBorder="1" applyAlignment="1">
      <alignment horizontal="left" vertical="center" wrapText="1"/>
    </xf>
    <xf numFmtId="0" fontId="23" fillId="0" borderId="10" xfId="0" applyFont="1" applyBorder="1" applyAlignment="1">
      <alignment horizontal="left" vertical="center" wrapText="1"/>
    </xf>
    <xf numFmtId="0" fontId="14" fillId="0" borderId="0" xfId="0" applyFont="1" applyBorder="1" applyAlignment="1">
      <alignment vertical="center" wrapText="1"/>
    </xf>
    <xf numFmtId="0" fontId="23" fillId="0" borderId="3" xfId="0" applyFont="1" applyBorder="1" applyAlignment="1">
      <alignment horizontal="left" vertical="center" wrapText="1"/>
    </xf>
    <xf numFmtId="3" fontId="14" fillId="6" borderId="2" xfId="0" applyNumberFormat="1" applyFont="1" applyFill="1" applyBorder="1" applyAlignment="1">
      <alignment vertical="center" wrapText="1"/>
    </xf>
    <xf numFmtId="0" fontId="23" fillId="0" borderId="3" xfId="0" applyFont="1" applyBorder="1" applyAlignment="1">
      <alignment horizontal="left"/>
    </xf>
    <xf numFmtId="0" fontId="14" fillId="6" borderId="2" xfId="0" applyFont="1" applyFill="1" applyBorder="1" applyAlignment="1">
      <alignment horizontal="center" vertical="center"/>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6" borderId="6" xfId="0" applyFont="1" applyFill="1" applyBorder="1" applyAlignment="1">
      <alignment horizontal="center"/>
    </xf>
    <xf numFmtId="0" fontId="14" fillId="6" borderId="7" xfId="0" applyFont="1" applyFill="1" applyBorder="1" applyAlignment="1">
      <alignment horizontal="center"/>
    </xf>
    <xf numFmtId="0" fontId="14" fillId="6" borderId="8" xfId="0" applyFont="1" applyFill="1" applyBorder="1" applyAlignment="1">
      <alignment horizontal="center"/>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45" fillId="0" borderId="0" xfId="0" applyFont="1" applyAlignment="1">
      <alignment vertical="center"/>
    </xf>
    <xf numFmtId="0" fontId="23" fillId="0" borderId="2" xfId="0" applyFont="1" applyBorder="1" applyAlignment="1">
      <alignment horizontal="left" vertical="center"/>
    </xf>
    <xf numFmtId="0" fontId="23"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3" xfId="0" applyFont="1" applyBorder="1" applyAlignment="1">
      <alignment horizontal="center"/>
    </xf>
    <xf numFmtId="0" fontId="23" fillId="0" borderId="2" xfId="0" applyFont="1" applyBorder="1" applyAlignment="1">
      <alignment horizontal="center" wrapText="1"/>
    </xf>
    <xf numFmtId="0" fontId="23" fillId="0" borderId="9" xfId="9" applyFont="1" applyBorder="1" applyAlignment="1">
      <alignment horizontal="center" vertical="center" wrapText="1"/>
    </xf>
    <xf numFmtId="0" fontId="23" fillId="0" borderId="12" xfId="9" applyFont="1" applyBorder="1" applyAlignment="1">
      <alignment horizontal="center" vertical="center" wrapText="1"/>
    </xf>
    <xf numFmtId="0" fontId="23" fillId="0" borderId="15" xfId="9" applyFont="1" applyBorder="1" applyAlignment="1">
      <alignment horizontal="center" vertical="center" wrapText="1"/>
    </xf>
    <xf numFmtId="0" fontId="23" fillId="0" borderId="4" xfId="9" applyFont="1" applyBorder="1" applyAlignment="1">
      <alignment horizontal="center" vertical="center" wrapText="1"/>
    </xf>
    <xf numFmtId="0" fontId="23" fillId="0" borderId="6" xfId="9" applyFont="1" applyBorder="1" applyAlignment="1">
      <alignment horizontal="center" vertical="center" wrapText="1"/>
    </xf>
    <xf numFmtId="0" fontId="23" fillId="0" borderId="8" xfId="9" applyFont="1" applyBorder="1" applyAlignment="1">
      <alignment horizontal="center" vertical="center" wrapText="1"/>
    </xf>
    <xf numFmtId="0" fontId="23" fillId="0" borderId="15" xfId="0" applyFont="1" applyBorder="1" applyAlignment="1">
      <alignment horizontal="left"/>
    </xf>
    <xf numFmtId="0" fontId="23" fillId="0" borderId="0" xfId="0" applyFont="1" applyBorder="1" applyAlignment="1">
      <alignment horizontal="left"/>
    </xf>
    <xf numFmtId="0" fontId="23" fillId="0" borderId="14" xfId="0" applyFont="1" applyBorder="1" applyAlignment="1">
      <alignment horizontal="left"/>
    </xf>
    <xf numFmtId="0" fontId="23" fillId="0" borderId="1" xfId="0" applyFont="1" applyBorder="1" applyAlignment="1">
      <alignment horizontal="left"/>
    </xf>
    <xf numFmtId="0" fontId="23" fillId="0" borderId="2" xfId="0" applyFont="1" applyBorder="1" applyAlignment="1">
      <alignment horizontal="left"/>
    </xf>
    <xf numFmtId="0" fontId="23" fillId="6" borderId="2" xfId="0" applyFont="1" applyFill="1" applyBorder="1" applyAlignment="1">
      <alignment horizontal="center"/>
    </xf>
    <xf numFmtId="0" fontId="14" fillId="0" borderId="2" xfId="5" applyFont="1" applyBorder="1" applyAlignment="1">
      <alignment horizontal="left" vertical="center" wrapText="1"/>
    </xf>
    <xf numFmtId="0" fontId="14" fillId="6" borderId="2" xfId="5" applyFont="1" applyFill="1" applyBorder="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left" vertical="center" wrapText="1"/>
    </xf>
    <xf numFmtId="3" fontId="27" fillId="0" borderId="2" xfId="0" applyNumberFormat="1" applyFont="1" applyBorder="1" applyAlignment="1">
      <alignment horizontal="center" vertical="center"/>
    </xf>
    <xf numFmtId="0" fontId="14" fillId="0" borderId="2" xfId="0" applyFont="1" applyBorder="1" applyAlignment="1">
      <alignment horizontal="center" vertical="center" wrapText="1"/>
    </xf>
    <xf numFmtId="0" fontId="23" fillId="6" borderId="6" xfId="0" applyFont="1" applyFill="1" applyBorder="1" applyAlignment="1">
      <alignment horizontal="left" vertical="center" wrapText="1" indent="1"/>
    </xf>
    <xf numFmtId="0" fontId="23" fillId="6" borderId="7" xfId="0" applyFont="1" applyFill="1" applyBorder="1" applyAlignment="1">
      <alignment horizontal="left" vertical="center" wrapText="1" indent="1"/>
    </xf>
  </cellXfs>
  <cellStyles count="27">
    <cellStyle name="=C:\WINNT35\SYSTEM32\COMMAND.COM" xfId="5" xr:uid="{82CBB6B4-8594-4171-A1AA-B8C48E33D8F5}"/>
    <cellStyle name="1 Otsikko" xfId="18" xr:uid="{E6A58B2F-C483-41F5-979E-EFE2FB1FC3B8}"/>
    <cellStyle name="2 otsikko" xfId="14" xr:uid="{A0BBB04A-D89E-439D-B46F-D89BB5B42BB6}"/>
    <cellStyle name="Heading 1 2" xfId="11" xr:uid="{F98A9279-4FBA-4F64-A46B-335633777EC3}"/>
    <cellStyle name="Heading 2 2" xfId="10" xr:uid="{CD69CE38-710F-4D4F-9262-BD6353A52600}"/>
    <cellStyle name="HeadingTable" xfId="12" xr:uid="{95D1801A-5E07-4FD7-8A7F-8AB2A4E5E82F}"/>
    <cellStyle name="Hyperlinkki" xfId="17" builtinId="8"/>
    <cellStyle name="Normaali" xfId="0" builtinId="0"/>
    <cellStyle name="Normaali 2" xfId="13" xr:uid="{EA6FD018-60A2-403C-A3C8-88B9A763F5AA}"/>
    <cellStyle name="Normaali 22" xfId="3" xr:uid="{FEC84B38-3CF4-4A48-935D-99B41B28C020}"/>
    <cellStyle name="Normal 2" xfId="7" xr:uid="{7281D5CD-C0E9-4AEF-AD75-1CCED95CD781}"/>
    <cellStyle name="Normal 2 2" xfId="8" xr:uid="{D220905E-998A-4877-A443-3D972113F3F8}"/>
    <cellStyle name="Normal 2 2 2" xfId="16" xr:uid="{79F2439D-8D17-47B2-8D71-E9C589738C85}"/>
    <cellStyle name="Normal 2 3" xfId="24" xr:uid="{2BCF3767-D753-46B2-8BE8-68F613260809}"/>
    <cellStyle name="Normal 2 5 2 2" xfId="20" xr:uid="{420B744C-8A02-4EFE-8C10-60F202F45C29}"/>
    <cellStyle name="Normal 2_~0149226 2" xfId="15" xr:uid="{1CAEC2A0-48C8-4162-B268-9A9A527BFD61}"/>
    <cellStyle name="Normal 4" xfId="21" xr:uid="{B7CDBBB0-311B-4047-8413-A2DA460CD60C}"/>
    <cellStyle name="Normal 9" xfId="19" xr:uid="{5734DFD0-AE33-4F48-9773-6F0CC78EE93E}"/>
    <cellStyle name="Normal_20 OPR" xfId="9" xr:uid="{F63EA447-BBFA-44B6-A235-C05CBEA44639}"/>
    <cellStyle name="optionalExposure" xfId="6" xr:uid="{44198B53-8F57-40BD-9CF2-C2E902848F5A}"/>
    <cellStyle name="Percent 2" xfId="22" xr:uid="{DF6ADC2C-A9EA-401F-965B-79A58C9AA14C}"/>
    <cellStyle name="Percent 2 2" xfId="25" xr:uid="{7A4D1CB0-6BFC-44E1-91E1-0A5AB01C8644}"/>
    <cellStyle name="Pilkku 2" xfId="23" xr:uid="{A62FB1BE-90EE-4FA4-989B-B169083D280D}"/>
    <cellStyle name="Pilkku 3" xfId="26" xr:uid="{29588895-B774-496D-AE3B-D1BDDC08E729}"/>
    <cellStyle name="Prosenttia" xfId="1" builtinId="5"/>
    <cellStyle name="VV_otsikko1" xfId="2" xr:uid="{6DA8B581-2F89-4716-89C3-EDE2FE0C3BA1}"/>
    <cellStyle name="vv-otsikko2" xfId="4" xr:uid="{C62D4F4F-4EDB-4C28-AF7B-01DBA71D1FC9}"/>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4" tint="0.59996337778862885"/>
        </patternFill>
      </fill>
    </dxf>
  </dxfs>
  <tableStyles count="0" defaultTableStyle="TableStyleMedium2" defaultPivotStyle="PivotStyleLight16"/>
  <colors>
    <mruColors>
      <color rgb="FFFFFFCC"/>
      <color rgb="FFD8EEFE"/>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158750</xdr:rowOff>
    </xdr:from>
    <xdr:to>
      <xdr:col>0</xdr:col>
      <xdr:colOff>586208</xdr:colOff>
      <xdr:row>3</xdr:row>
      <xdr:rowOff>25400</xdr:rowOff>
    </xdr:to>
    <xdr:pic>
      <xdr:nvPicPr>
        <xdr:cNvPr id="2" name="Picture 5">
          <a:extLst>
            <a:ext uri="{FF2B5EF4-FFF2-40B4-BE49-F238E27FC236}">
              <a16:creationId xmlns:a16="http://schemas.microsoft.com/office/drawing/2014/main" id="{C4B4B740-5763-421F-AFDA-52EC9A1F8A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33349" y="158750"/>
          <a:ext cx="452859" cy="419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147526</xdr:colOff>
      <xdr:row>0</xdr:row>
      <xdr:rowOff>83384</xdr:rowOff>
    </xdr:from>
    <xdr:to>
      <xdr:col>0</xdr:col>
      <xdr:colOff>506301</xdr:colOff>
      <xdr:row>1</xdr:row>
      <xdr:rowOff>85828</xdr:rowOff>
    </xdr:to>
    <xdr:pic>
      <xdr:nvPicPr>
        <xdr:cNvPr id="2" name="Picture 5">
          <a:extLst>
            <a:ext uri="{FF2B5EF4-FFF2-40B4-BE49-F238E27FC236}">
              <a16:creationId xmlns:a16="http://schemas.microsoft.com/office/drawing/2014/main" id="{4AA9B422-CF25-709F-43AD-51C4B06CA9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47526" y="83384"/>
          <a:ext cx="352425" cy="32321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175501</xdr:colOff>
      <xdr:row>30</xdr:row>
      <xdr:rowOff>196856</xdr:rowOff>
    </xdr:from>
    <xdr:to>
      <xdr:col>2</xdr:col>
      <xdr:colOff>615950</xdr:colOff>
      <xdr:row>39</xdr:row>
      <xdr:rowOff>107950</xdr:rowOff>
    </xdr:to>
    <xdr:pic>
      <xdr:nvPicPr>
        <xdr:cNvPr id="3" name="Kuva 2">
          <a:extLst>
            <a:ext uri="{FF2B5EF4-FFF2-40B4-BE49-F238E27FC236}">
              <a16:creationId xmlns:a16="http://schemas.microsoft.com/office/drawing/2014/main" id="{FD9B6EC5-E7F3-45A0-B497-84EAF11319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75501" y="7124706"/>
          <a:ext cx="5952249" cy="3149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40668</xdr:colOff>
      <xdr:row>21</xdr:row>
      <xdr:rowOff>127519</xdr:rowOff>
    </xdr:from>
    <xdr:to>
      <xdr:col>3</xdr:col>
      <xdr:colOff>69399</xdr:colOff>
      <xdr:row>38</xdr:row>
      <xdr:rowOff>120883</xdr:rowOff>
    </xdr:to>
    <xdr:pic>
      <xdr:nvPicPr>
        <xdr:cNvPr id="2" name="Kuva 1">
          <a:extLst>
            <a:ext uri="{FF2B5EF4-FFF2-40B4-BE49-F238E27FC236}">
              <a16:creationId xmlns:a16="http://schemas.microsoft.com/office/drawing/2014/main" id="{5C2A3ED0-B6CE-5E01-B2B6-DA32AE90D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13718" y="6121919"/>
          <a:ext cx="5559581" cy="3695414"/>
        </a:xfrm>
        <a:prstGeom prst="rect">
          <a:avLst/>
        </a:prstGeom>
      </xdr:spPr>
    </xdr:pic>
    <xdr:clientData/>
  </xdr:twoCellAnchor>
</xdr:wsDr>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24A4-23AF-427F-8325-0326E818AE4E}">
  <sheetPr codeName="Taul1">
    <tabColor theme="4"/>
  </sheetPr>
  <dimension ref="A1:I39"/>
  <sheetViews>
    <sheetView showGridLines="0" tabSelected="1" zoomScaleNormal="100" workbookViewId="0">
      <selection activeCell="J2" sqref="J2"/>
    </sheetView>
  </sheetViews>
  <sheetFormatPr defaultColWidth="8.58203125" defaultRowHeight="14.5"/>
  <cols>
    <col min="1" max="16384" width="8.58203125" style="191"/>
  </cols>
  <sheetData>
    <row r="1" spans="1:9">
      <c r="A1" s="205"/>
      <c r="B1" s="205"/>
      <c r="C1" s="207"/>
      <c r="D1" s="207"/>
      <c r="E1" s="207"/>
      <c r="F1" s="207"/>
      <c r="G1" s="207"/>
      <c r="H1" s="207"/>
      <c r="I1" s="207"/>
    </row>
    <row r="2" spans="1:9">
      <c r="A2" s="254"/>
      <c r="B2" s="205"/>
      <c r="C2" s="207"/>
      <c r="D2" s="207"/>
      <c r="E2" s="207"/>
      <c r="F2" s="207"/>
      <c r="G2" s="207"/>
      <c r="H2" s="207"/>
      <c r="I2" s="207"/>
    </row>
    <row r="3" spans="1:9">
      <c r="A3" s="207"/>
      <c r="B3" s="207"/>
      <c r="C3" s="207"/>
      <c r="D3" s="207"/>
      <c r="E3" s="207"/>
      <c r="F3" s="207"/>
      <c r="G3" s="207"/>
      <c r="H3" s="207"/>
      <c r="I3" s="207"/>
    </row>
    <row r="4" spans="1:9">
      <c r="A4" s="207"/>
      <c r="B4" s="207"/>
      <c r="C4" s="207"/>
      <c r="D4" s="207"/>
      <c r="E4" s="207"/>
      <c r="F4" s="207"/>
      <c r="G4" s="207"/>
      <c r="H4" s="207"/>
      <c r="I4" s="207"/>
    </row>
    <row r="5" spans="1:9">
      <c r="A5" s="207"/>
      <c r="B5" s="207"/>
      <c r="C5" s="207"/>
      <c r="D5" s="207"/>
      <c r="E5" s="207"/>
      <c r="F5" s="207"/>
      <c r="G5" s="207"/>
      <c r="H5" s="207"/>
      <c r="I5" s="207"/>
    </row>
    <row r="6" spans="1:9">
      <c r="A6" s="207"/>
      <c r="B6" s="207"/>
      <c r="C6" s="207"/>
      <c r="D6" s="207"/>
      <c r="E6" s="207"/>
      <c r="F6" s="207"/>
      <c r="G6" s="207"/>
      <c r="H6" s="207"/>
      <c r="I6" s="207"/>
    </row>
    <row r="7" spans="1:9">
      <c r="A7" s="207"/>
      <c r="B7" s="207"/>
      <c r="C7" s="207"/>
      <c r="D7" s="207"/>
      <c r="E7" s="207"/>
      <c r="F7" s="207"/>
      <c r="G7" s="207"/>
      <c r="H7" s="207"/>
      <c r="I7" s="207"/>
    </row>
    <row r="8" spans="1:9">
      <c r="A8" s="207"/>
      <c r="B8" s="207"/>
      <c r="C8" s="207"/>
      <c r="D8" s="207"/>
      <c r="E8" s="207"/>
      <c r="F8" s="207"/>
      <c r="G8" s="207"/>
      <c r="H8" s="207"/>
      <c r="I8" s="207"/>
    </row>
    <row r="9" spans="1:9">
      <c r="A9" s="207"/>
      <c r="B9" s="207"/>
      <c r="C9" s="207"/>
      <c r="D9" s="207"/>
      <c r="E9" s="207"/>
      <c r="F9" s="207"/>
      <c r="G9" s="207"/>
      <c r="H9" s="207"/>
      <c r="I9" s="207"/>
    </row>
    <row r="10" spans="1:9">
      <c r="A10" s="207"/>
      <c r="B10" s="207"/>
      <c r="C10" s="207"/>
      <c r="D10" s="207"/>
      <c r="E10" s="207"/>
      <c r="F10" s="207"/>
      <c r="G10" s="207"/>
      <c r="H10" s="207"/>
      <c r="I10" s="207"/>
    </row>
    <row r="11" spans="1:9">
      <c r="A11" s="207"/>
      <c r="B11" s="207"/>
      <c r="C11" s="207"/>
      <c r="D11" s="207"/>
      <c r="E11" s="207"/>
      <c r="F11" s="207"/>
      <c r="G11" s="207"/>
      <c r="H11" s="207"/>
      <c r="I11" s="207"/>
    </row>
    <row r="12" spans="1:9">
      <c r="A12" s="207"/>
      <c r="B12" s="207"/>
      <c r="C12" s="207"/>
      <c r="D12" s="207"/>
      <c r="E12" s="207"/>
      <c r="F12" s="207"/>
      <c r="G12" s="207"/>
      <c r="H12" s="207"/>
      <c r="I12" s="207"/>
    </row>
    <row r="13" spans="1:9">
      <c r="A13" s="207"/>
      <c r="B13" s="207"/>
      <c r="C13" s="207"/>
      <c r="D13" s="207"/>
      <c r="E13" s="207"/>
      <c r="F13" s="207"/>
      <c r="G13" s="207"/>
      <c r="H13" s="207"/>
      <c r="I13" s="207"/>
    </row>
    <row r="14" spans="1:9">
      <c r="A14" s="207"/>
      <c r="B14" s="207"/>
      <c r="C14" s="207"/>
      <c r="D14" s="207"/>
      <c r="E14" s="207"/>
      <c r="F14" s="207"/>
      <c r="G14" s="207"/>
      <c r="H14" s="207"/>
      <c r="I14" s="207"/>
    </row>
    <row r="15" spans="1:9">
      <c r="A15" s="207"/>
      <c r="B15" s="207"/>
      <c r="C15" s="207"/>
      <c r="D15" s="207"/>
      <c r="E15" s="207"/>
      <c r="F15" s="207"/>
      <c r="G15" s="207"/>
      <c r="H15" s="207"/>
      <c r="I15" s="207"/>
    </row>
    <row r="16" spans="1:9">
      <c r="A16" s="205"/>
      <c r="B16" s="207"/>
      <c r="C16" s="207"/>
      <c r="D16" s="207"/>
      <c r="E16" s="207"/>
      <c r="F16" s="207"/>
      <c r="G16" s="207"/>
      <c r="H16" s="207"/>
      <c r="I16" s="207"/>
    </row>
    <row r="17" spans="1:9" ht="63.5" customHeight="1">
      <c r="A17" s="870" t="s">
        <v>1545</v>
      </c>
      <c r="B17" s="870"/>
      <c r="C17" s="870"/>
      <c r="D17" s="870"/>
      <c r="E17" s="870"/>
      <c r="F17" s="870"/>
      <c r="G17" s="870"/>
      <c r="H17" s="870"/>
      <c r="I17" s="870"/>
    </row>
    <row r="18" spans="1:9" ht="23.5">
      <c r="A18" s="450"/>
      <c r="B18" s="207"/>
      <c r="C18" s="207"/>
      <c r="D18" s="207"/>
      <c r="E18" s="207"/>
      <c r="F18" s="207"/>
      <c r="G18" s="207"/>
      <c r="H18" s="207"/>
      <c r="I18" s="207"/>
    </row>
    <row r="19" spans="1:9">
      <c r="A19" s="207"/>
      <c r="B19" s="207"/>
      <c r="C19" s="207"/>
      <c r="D19" s="207"/>
      <c r="E19" s="207"/>
      <c r="F19" s="207"/>
      <c r="G19" s="207"/>
      <c r="H19" s="207"/>
      <c r="I19" s="207"/>
    </row>
    <row r="20" spans="1:9">
      <c r="A20" s="207"/>
      <c r="B20" s="207"/>
      <c r="C20" s="207"/>
      <c r="D20" s="207"/>
      <c r="E20" s="207"/>
      <c r="F20" s="207"/>
      <c r="G20" s="207"/>
      <c r="H20" s="207"/>
      <c r="I20" s="207"/>
    </row>
    <row r="21" spans="1:9">
      <c r="A21" s="207"/>
      <c r="B21" s="207"/>
      <c r="C21" s="207"/>
      <c r="D21" s="207"/>
      <c r="E21" s="207"/>
      <c r="F21" s="207"/>
      <c r="G21" s="207"/>
      <c r="H21" s="207"/>
      <c r="I21" s="207"/>
    </row>
    <row r="22" spans="1:9">
      <c r="A22" s="207"/>
      <c r="B22" s="207"/>
      <c r="C22" s="207"/>
      <c r="D22" s="207"/>
      <c r="E22" s="207"/>
      <c r="F22" s="207"/>
      <c r="G22" s="207"/>
      <c r="H22" s="207"/>
      <c r="I22" s="207"/>
    </row>
    <row r="23" spans="1:9">
      <c r="A23" s="207"/>
      <c r="B23" s="207"/>
      <c r="C23" s="207"/>
      <c r="D23" s="207"/>
      <c r="E23" s="207"/>
      <c r="F23" s="207"/>
      <c r="G23" s="207"/>
      <c r="H23" s="207"/>
      <c r="I23" s="207"/>
    </row>
    <row r="24" spans="1:9">
      <c r="A24" s="207"/>
      <c r="B24" s="207"/>
      <c r="C24" s="207"/>
      <c r="D24" s="207"/>
      <c r="E24" s="207"/>
      <c r="F24" s="207"/>
      <c r="G24" s="207"/>
      <c r="H24" s="207"/>
      <c r="I24" s="207"/>
    </row>
    <row r="25" spans="1:9">
      <c r="A25" s="207"/>
      <c r="B25" s="207"/>
      <c r="C25" s="207"/>
      <c r="D25" s="207"/>
      <c r="E25" s="207"/>
      <c r="F25" s="207"/>
      <c r="G25" s="207"/>
      <c r="H25" s="207"/>
      <c r="I25" s="207"/>
    </row>
    <row r="26" spans="1:9">
      <c r="A26" s="207"/>
      <c r="B26" s="207"/>
      <c r="C26" s="207"/>
      <c r="D26" s="207"/>
      <c r="E26" s="207"/>
      <c r="F26" s="207"/>
      <c r="G26" s="207"/>
      <c r="H26" s="207"/>
      <c r="I26" s="207"/>
    </row>
    <row r="27" spans="1:9">
      <c r="A27" s="207"/>
      <c r="B27" s="207"/>
      <c r="C27" s="207"/>
      <c r="D27" s="207"/>
      <c r="E27" s="207"/>
      <c r="F27" s="207"/>
      <c r="G27" s="207"/>
      <c r="H27" s="207"/>
      <c r="I27" s="207"/>
    </row>
    <row r="28" spans="1:9">
      <c r="A28" s="207"/>
      <c r="B28" s="207"/>
      <c r="C28" s="207"/>
      <c r="D28" s="207"/>
      <c r="E28" s="207"/>
      <c r="F28" s="207"/>
      <c r="G28" s="207"/>
      <c r="H28" s="207"/>
      <c r="I28" s="207"/>
    </row>
    <row r="29" spans="1:9">
      <c r="A29" s="207"/>
      <c r="B29" s="207"/>
      <c r="C29" s="207"/>
      <c r="D29" s="207"/>
      <c r="E29" s="207"/>
      <c r="F29" s="207"/>
      <c r="G29" s="207"/>
      <c r="H29" s="207"/>
      <c r="I29" s="207"/>
    </row>
    <row r="30" spans="1:9">
      <c r="A30" s="207"/>
      <c r="B30" s="207"/>
      <c r="C30" s="207"/>
      <c r="D30" s="207"/>
      <c r="E30" s="207"/>
      <c r="F30" s="207"/>
      <c r="G30" s="207"/>
      <c r="H30" s="207"/>
      <c r="I30" s="207"/>
    </row>
    <row r="31" spans="1:9">
      <c r="A31" s="207"/>
      <c r="B31" s="207"/>
      <c r="C31" s="207"/>
      <c r="D31" s="207"/>
      <c r="E31" s="207"/>
      <c r="F31" s="207"/>
      <c r="G31" s="207"/>
      <c r="H31" s="207"/>
      <c r="I31" s="207"/>
    </row>
    <row r="32" spans="1:9">
      <c r="A32" s="207"/>
      <c r="B32" s="207"/>
      <c r="C32" s="207"/>
      <c r="D32" s="207"/>
      <c r="E32" s="207"/>
      <c r="F32" s="207"/>
      <c r="G32" s="207"/>
      <c r="H32" s="207"/>
      <c r="I32" s="207"/>
    </row>
    <row r="33" spans="1:9">
      <c r="A33" s="207"/>
      <c r="B33" s="207"/>
      <c r="C33" s="207"/>
      <c r="D33" s="207"/>
      <c r="E33" s="207"/>
      <c r="F33" s="207"/>
      <c r="G33" s="207"/>
      <c r="H33" s="207"/>
      <c r="I33" s="207"/>
    </row>
    <row r="34" spans="1:9">
      <c r="A34" s="207"/>
      <c r="B34" s="207"/>
      <c r="C34" s="207"/>
      <c r="D34" s="207"/>
      <c r="E34" s="207"/>
      <c r="F34" s="207"/>
      <c r="G34" s="207"/>
      <c r="H34" s="207"/>
      <c r="I34" s="207"/>
    </row>
    <row r="35" spans="1:9">
      <c r="A35" s="207"/>
      <c r="B35" s="207"/>
      <c r="C35" s="207"/>
      <c r="D35" s="207"/>
      <c r="E35" s="207"/>
      <c r="F35" s="207"/>
      <c r="G35" s="207"/>
      <c r="H35" s="207"/>
      <c r="I35" s="207"/>
    </row>
    <row r="36" spans="1:9">
      <c r="A36" s="207"/>
      <c r="B36" s="207"/>
      <c r="C36" s="207"/>
      <c r="D36" s="207"/>
      <c r="E36" s="207"/>
      <c r="F36" s="207"/>
      <c r="G36" s="207"/>
      <c r="H36" s="207"/>
      <c r="I36" s="207"/>
    </row>
    <row r="37" spans="1:9">
      <c r="A37" s="207"/>
      <c r="B37" s="207"/>
      <c r="C37" s="207"/>
      <c r="D37" s="207"/>
      <c r="E37" s="207"/>
      <c r="F37" s="207"/>
      <c r="G37" s="207"/>
      <c r="H37" s="207"/>
      <c r="I37" s="207"/>
    </row>
    <row r="38" spans="1:9">
      <c r="A38" s="207"/>
      <c r="B38" s="207"/>
      <c r="C38" s="207"/>
      <c r="D38" s="207"/>
      <c r="E38" s="207"/>
      <c r="F38" s="207"/>
      <c r="G38" s="207"/>
      <c r="H38" s="207"/>
      <c r="I38" s="207"/>
    </row>
    <row r="39" spans="1:9">
      <c r="A39" s="207"/>
      <c r="B39" s="207"/>
      <c r="C39" s="207"/>
      <c r="D39" s="207"/>
      <c r="E39" s="207"/>
      <c r="F39" s="207"/>
      <c r="G39" s="207"/>
      <c r="H39" s="207"/>
      <c r="I39" s="207"/>
    </row>
  </sheetData>
  <mergeCells count="1">
    <mergeCell ref="A17:I17"/>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35C2-F422-439D-A196-1ECAFE0238E8}">
  <sheetPr codeName="Sheet10">
    <tabColor theme="4"/>
  </sheetPr>
  <dimension ref="A1:G17"/>
  <sheetViews>
    <sheetView showGridLines="0" zoomScaleNormal="100" workbookViewId="0">
      <selection activeCell="B19" sqref="B19"/>
    </sheetView>
  </sheetViews>
  <sheetFormatPr defaultColWidth="8.58203125" defaultRowHeight="14.5"/>
  <cols>
    <col min="1" max="1" width="8.58203125" style="5"/>
    <col min="2" max="2" width="76.83203125" style="5" customWidth="1"/>
    <col min="3" max="16384" width="8.58203125" style="5"/>
  </cols>
  <sheetData>
    <row r="1" spans="1:7" ht="21">
      <c r="A1" s="208">
        <v>2</v>
      </c>
      <c r="B1" s="208" t="s">
        <v>10</v>
      </c>
    </row>
    <row r="2" spans="1:7" ht="21">
      <c r="A2" s="30"/>
      <c r="B2" s="27"/>
      <c r="C2" s="29"/>
      <c r="D2" s="29"/>
      <c r="E2" s="29"/>
      <c r="F2" s="29"/>
      <c r="G2" s="29"/>
    </row>
    <row r="3" spans="1:7" ht="17.25" customHeight="1">
      <c r="A3" s="168" t="s">
        <v>11</v>
      </c>
      <c r="B3" s="169" t="s">
        <v>14</v>
      </c>
      <c r="C3" s="29"/>
      <c r="D3" s="29"/>
      <c r="E3" s="21"/>
    </row>
    <row r="4" spans="1:7" ht="17.25" customHeight="1">
      <c r="A4" s="168" t="s">
        <v>12</v>
      </c>
      <c r="B4" s="169" t="s">
        <v>15</v>
      </c>
      <c r="C4" s="29"/>
      <c r="D4" s="29"/>
      <c r="E4" s="21"/>
    </row>
    <row r="5" spans="1:7" ht="17.25" customHeight="1">
      <c r="A5" s="168" t="s">
        <v>13</v>
      </c>
      <c r="B5" s="169" t="s">
        <v>16</v>
      </c>
      <c r="C5" s="29"/>
      <c r="D5" s="29"/>
      <c r="E5" s="21"/>
    </row>
    <row r="6" spans="1:7" ht="17.25" customHeight="1">
      <c r="A6" s="168" t="s">
        <v>1444</v>
      </c>
      <c r="B6" s="169" t="s">
        <v>17</v>
      </c>
      <c r="C6" s="29"/>
      <c r="D6" s="29"/>
      <c r="E6" s="21"/>
    </row>
    <row r="7" spans="1:7" ht="17.25" customHeight="1">
      <c r="A7" s="168" t="s">
        <v>1445</v>
      </c>
      <c r="B7" s="169" t="s">
        <v>18</v>
      </c>
      <c r="C7" s="29"/>
      <c r="D7" s="29"/>
      <c r="E7" s="21"/>
    </row>
    <row r="8" spans="1:7" ht="17.25" customHeight="1">
      <c r="A8" s="168" t="s">
        <v>1446</v>
      </c>
      <c r="B8" s="169" t="s">
        <v>19</v>
      </c>
      <c r="C8" s="29"/>
      <c r="D8" s="29"/>
      <c r="E8" s="21"/>
    </row>
    <row r="9" spans="1:7" ht="17.25" customHeight="1">
      <c r="A9" s="168" t="s">
        <v>1447</v>
      </c>
      <c r="B9" s="169" t="s">
        <v>20</v>
      </c>
      <c r="C9" s="29"/>
      <c r="D9" s="29"/>
      <c r="E9" s="21"/>
    </row>
    <row r="10" spans="1:7" ht="17.25" customHeight="1">
      <c r="A10" s="168" t="s">
        <v>1448</v>
      </c>
      <c r="B10" s="169" t="s">
        <v>21</v>
      </c>
      <c r="C10" s="29"/>
      <c r="D10" s="29"/>
      <c r="E10" s="21"/>
    </row>
    <row r="11" spans="1:7" ht="17.25" customHeight="1">
      <c r="A11" s="168" t="s">
        <v>1449</v>
      </c>
      <c r="B11" s="169" t="s">
        <v>22</v>
      </c>
      <c r="C11" s="29"/>
      <c r="D11" s="29"/>
      <c r="E11" s="21"/>
    </row>
    <row r="12" spans="1:7" ht="17.25" customHeight="1">
      <c r="A12" s="168" t="s">
        <v>1450</v>
      </c>
      <c r="B12" s="169" t="s">
        <v>23</v>
      </c>
      <c r="C12" s="29"/>
      <c r="D12" s="29"/>
      <c r="E12" s="21"/>
    </row>
    <row r="13" spans="1:7" ht="17.25" customHeight="1">
      <c r="A13" s="168"/>
      <c r="B13" s="169"/>
      <c r="C13" s="29"/>
      <c r="D13" s="29"/>
      <c r="E13" s="21"/>
    </row>
    <row r="14" spans="1:7" ht="17.25" customHeight="1"/>
    <row r="15" spans="1:7" ht="17.25" customHeight="1"/>
    <row r="16" spans="1:7" ht="17.25" customHeight="1"/>
    <row r="17" ht="17.25" customHeight="1"/>
  </sheetData>
  <phoneticPr fontId="12" type="noConversion"/>
  <hyperlinks>
    <hyperlink ref="B3" location="'Table 2.1'!A1" display="Standardised approach (EU CR5)" xr:uid="{00243D64-AE8B-4C87-BA26-DA2347A4B855}"/>
    <hyperlink ref="B4" location="'Table 2.2'!A1" display="Standardised approach – Credit risk exposure and CRM effects (EU CR4)" xr:uid="{077F8856-0E79-4D75-A474-A1D86B103C4F}"/>
    <hyperlink ref="B5" location="'Table 2.3'!A1" display="CRM techniques overview:  Disclosure of the use of credit risk mitigation techniques (EU CR3)" xr:uid="{AF6B14A5-AC13-4A5F-9879-9AA039210E2B}"/>
    <hyperlink ref="B6" location="'Table 2.4'!A1" display="Maturity of exposures (EU CR1-A)" xr:uid="{CEB899C4-73C3-4D6C-8589-A55B3CA9205C}"/>
    <hyperlink ref="B7" location="'Table 2.5'!A1" display="Performing and non-performing exposures and related provisions (EU CR1)" xr:uid="{26E98EFB-0FA0-47DE-B2F7-209C5D4CC216}"/>
    <hyperlink ref="B8" location="'Table 2.6'!A1" display="Changes in the stock of non-performing loans and advances (EU CR2)" xr:uid="{7E318108-5009-443D-A565-F31865F065D7}"/>
    <hyperlink ref="B9" location="'Table 2.7'!A1" display="Credit quality of forborne exposures (EU CQ1)" xr:uid="{98E1AA6D-1D46-4579-AA35-14226D3FC1BB}"/>
    <hyperlink ref="B10" location="'Table 2.8'!A1" display="Quality of non-performing exposures by geography (EU CQ4)" xr:uid="{0411471B-34E3-4CBA-8EB4-43B92D1D7F45}"/>
    <hyperlink ref="B11" location="'Table 2.9'!A1" display="Credit quality of loans and advances to non-financial corporations by industry (EU CQ5)" xr:uid="{BF3B1334-1A7B-47D4-909A-A004CF9CBD48}"/>
    <hyperlink ref="B12" location="'Table 2.10'!A1" display="Collateral obtained by taking possession and execution processes (EU CQ7)" xr:uid="{7EF17BED-096A-4A61-97D8-34E38D80DAA6}"/>
  </hyperlinks>
  <pageMargins left="0.7" right="0.7" top="0.75" bottom="0.75" header="0.3" footer="0.3"/>
  <pageSetup paperSize="9" scale="85" orientation="landscape" r:id="rId1"/>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0D0-69E3-4CB8-B2E8-107035407A50}">
  <sheetPr codeName="Taul6"/>
  <dimension ref="A1:S53"/>
  <sheetViews>
    <sheetView showGridLines="0" zoomScaleNormal="100" workbookViewId="0">
      <selection activeCell="U26" sqref="U26"/>
    </sheetView>
  </sheetViews>
  <sheetFormatPr defaultColWidth="8.58203125" defaultRowHeight="14.5"/>
  <cols>
    <col min="1" max="1" width="3.5" style="5" customWidth="1"/>
    <col min="2" max="2" width="51.08203125" style="5" customWidth="1"/>
    <col min="3" max="5" width="6.08203125" style="5" customWidth="1"/>
    <col min="6" max="6" width="6.08203125" style="14" customWidth="1"/>
    <col min="7" max="18" width="6.08203125" style="5" customWidth="1"/>
    <col min="19" max="19" width="7.25" style="5" customWidth="1"/>
    <col min="20" max="16384" width="8.58203125" style="5"/>
  </cols>
  <sheetData>
    <row r="1" spans="1:19" ht="18.5">
      <c r="A1" s="211" t="s">
        <v>1468</v>
      </c>
      <c r="B1" s="7"/>
      <c r="C1" s="7"/>
      <c r="D1" s="7"/>
      <c r="E1" s="203"/>
      <c r="F1" s="206"/>
      <c r="G1" s="203"/>
      <c r="H1" s="203"/>
      <c r="I1" s="203"/>
      <c r="J1" s="203"/>
      <c r="K1" s="203"/>
      <c r="L1" s="7"/>
      <c r="M1" s="7"/>
      <c r="N1" s="7"/>
      <c r="O1" s="7"/>
      <c r="P1" s="7"/>
      <c r="Q1" s="7"/>
      <c r="R1" s="7"/>
      <c r="S1" s="7"/>
    </row>
    <row r="2" spans="1:19" ht="18.5">
      <c r="A2" s="7"/>
      <c r="B2" s="79"/>
      <c r="C2" s="7"/>
      <c r="D2" s="7"/>
      <c r="E2" s="203"/>
      <c r="F2" s="206"/>
      <c r="G2" s="203"/>
      <c r="H2" s="203"/>
      <c r="I2" s="203"/>
      <c r="J2" s="203"/>
      <c r="K2" s="203"/>
      <c r="L2" s="7"/>
      <c r="M2" s="7"/>
      <c r="N2" s="7"/>
      <c r="O2" s="7"/>
      <c r="P2" s="7"/>
      <c r="Q2" s="7"/>
      <c r="R2" s="7"/>
      <c r="S2" s="7"/>
    </row>
    <row r="3" spans="1:19">
      <c r="A3" s="7"/>
      <c r="B3" s="7"/>
      <c r="C3" s="7"/>
      <c r="D3" s="7"/>
      <c r="E3" s="7"/>
      <c r="F3" s="106"/>
      <c r="G3" s="7"/>
      <c r="H3" s="7"/>
      <c r="I3" s="7"/>
      <c r="J3" s="7"/>
      <c r="K3" s="7"/>
      <c r="L3" s="7"/>
      <c r="M3" s="7"/>
      <c r="N3" s="7"/>
      <c r="O3" s="7"/>
      <c r="P3" s="7"/>
      <c r="Q3" s="7"/>
      <c r="R3" s="7"/>
      <c r="S3" s="7"/>
    </row>
    <row r="4" spans="1:19">
      <c r="A4" s="76" t="s">
        <v>1407</v>
      </c>
      <c r="B4" s="76"/>
      <c r="C4" s="4"/>
      <c r="D4" s="4"/>
      <c r="E4" s="4"/>
      <c r="F4" s="4"/>
      <c r="G4" s="4"/>
      <c r="H4" s="4"/>
      <c r="I4" s="4"/>
      <c r="J4" s="4"/>
      <c r="K4" s="4"/>
      <c r="L4" s="4"/>
      <c r="M4" s="4"/>
      <c r="N4" s="4"/>
      <c r="O4" s="4"/>
      <c r="P4" s="4"/>
      <c r="Q4" s="4"/>
      <c r="R4" s="4"/>
      <c r="S4" s="4"/>
    </row>
    <row r="5" spans="1:19" ht="16" customHeight="1">
      <c r="A5" s="886" t="s">
        <v>228</v>
      </c>
      <c r="B5" s="887"/>
      <c r="C5" s="892" t="s">
        <v>226</v>
      </c>
      <c r="D5" s="893"/>
      <c r="E5" s="893"/>
      <c r="F5" s="893"/>
      <c r="G5" s="893"/>
      <c r="H5" s="893"/>
      <c r="I5" s="893"/>
      <c r="J5" s="893"/>
      <c r="K5" s="893"/>
      <c r="L5" s="893"/>
      <c r="M5" s="893"/>
      <c r="N5" s="893"/>
      <c r="O5" s="893"/>
      <c r="P5" s="893"/>
      <c r="Q5" s="894"/>
      <c r="R5" s="895" t="s">
        <v>128</v>
      </c>
      <c r="S5" s="895" t="s">
        <v>229</v>
      </c>
    </row>
    <row r="6" spans="1:19" ht="16" customHeight="1">
      <c r="A6" s="888"/>
      <c r="B6" s="889"/>
      <c r="C6" s="84">
        <v>0</v>
      </c>
      <c r="D6" s="214">
        <v>0.02</v>
      </c>
      <c r="E6" s="84">
        <v>0.04</v>
      </c>
      <c r="F6" s="214">
        <v>0.1</v>
      </c>
      <c r="G6" s="214">
        <v>0.2</v>
      </c>
      <c r="H6" s="214">
        <v>0.35</v>
      </c>
      <c r="I6" s="214">
        <v>0.5</v>
      </c>
      <c r="J6" s="214">
        <v>0.7</v>
      </c>
      <c r="K6" s="214">
        <v>0.75</v>
      </c>
      <c r="L6" s="214">
        <v>1</v>
      </c>
      <c r="M6" s="214">
        <v>1.5</v>
      </c>
      <c r="N6" s="214">
        <v>2.5</v>
      </c>
      <c r="O6" s="214">
        <v>3.7</v>
      </c>
      <c r="P6" s="214">
        <v>12.5</v>
      </c>
      <c r="Q6" s="214" t="s">
        <v>230</v>
      </c>
      <c r="R6" s="895"/>
      <c r="S6" s="895"/>
    </row>
    <row r="7" spans="1:19" ht="16" customHeight="1">
      <c r="A7" s="890"/>
      <c r="B7" s="891"/>
      <c r="C7" s="87" t="s">
        <v>92</v>
      </c>
      <c r="D7" s="87" t="s">
        <v>93</v>
      </c>
      <c r="E7" s="87" t="s">
        <v>94</v>
      </c>
      <c r="F7" s="87" t="s">
        <v>140</v>
      </c>
      <c r="G7" s="87" t="s">
        <v>141</v>
      </c>
      <c r="H7" s="87" t="s">
        <v>218</v>
      </c>
      <c r="I7" s="87" t="s">
        <v>219</v>
      </c>
      <c r="J7" s="87" t="s">
        <v>220</v>
      </c>
      <c r="K7" s="87" t="s">
        <v>221</v>
      </c>
      <c r="L7" s="87" t="s">
        <v>222</v>
      </c>
      <c r="M7" s="87" t="s">
        <v>223</v>
      </c>
      <c r="N7" s="87" t="s">
        <v>224</v>
      </c>
      <c r="O7" s="87" t="s">
        <v>225</v>
      </c>
      <c r="P7" s="87" t="s">
        <v>231</v>
      </c>
      <c r="Q7" s="87" t="s">
        <v>232</v>
      </c>
      <c r="R7" s="87" t="s">
        <v>233</v>
      </c>
      <c r="S7" s="87" t="s">
        <v>234</v>
      </c>
    </row>
    <row r="8" spans="1:19" ht="16" customHeight="1">
      <c r="A8" s="705">
        <v>1</v>
      </c>
      <c r="B8" s="704" t="s">
        <v>235</v>
      </c>
      <c r="C8" s="431">
        <v>24146.834612783769</v>
      </c>
      <c r="D8" s="289" t="s">
        <v>81</v>
      </c>
      <c r="E8" s="289" t="s">
        <v>81</v>
      </c>
      <c r="F8" s="289" t="s">
        <v>81</v>
      </c>
      <c r="G8" s="431" t="s">
        <v>81</v>
      </c>
      <c r="H8" s="289" t="s">
        <v>81</v>
      </c>
      <c r="I8" s="289" t="s">
        <v>81</v>
      </c>
      <c r="J8" s="289" t="s">
        <v>81</v>
      </c>
      <c r="K8" s="289" t="s">
        <v>81</v>
      </c>
      <c r="L8" s="289" t="s">
        <v>81</v>
      </c>
      <c r="M8" s="289" t="s">
        <v>81</v>
      </c>
      <c r="N8" s="431">
        <v>178.25625915999998</v>
      </c>
      <c r="O8" s="289" t="s">
        <v>81</v>
      </c>
      <c r="P8" s="289" t="s">
        <v>81</v>
      </c>
      <c r="Q8" s="283" t="s">
        <v>81</v>
      </c>
      <c r="R8" s="287">
        <v>24325.090871943768</v>
      </c>
      <c r="S8" s="285" t="s">
        <v>81</v>
      </c>
    </row>
    <row r="9" spans="1:19" ht="16" customHeight="1">
      <c r="A9" s="52">
        <v>2</v>
      </c>
      <c r="B9" s="242" t="s">
        <v>236</v>
      </c>
      <c r="C9" s="431">
        <v>4472.1188318509649</v>
      </c>
      <c r="D9" s="289" t="s">
        <v>81</v>
      </c>
      <c r="E9" s="289" t="s">
        <v>81</v>
      </c>
      <c r="F9" s="289" t="s">
        <v>81</v>
      </c>
      <c r="G9" s="431">
        <v>90.773605010000011</v>
      </c>
      <c r="H9" s="289" t="s">
        <v>81</v>
      </c>
      <c r="I9" s="289" t="s">
        <v>81</v>
      </c>
      <c r="J9" s="289" t="s">
        <v>81</v>
      </c>
      <c r="K9" s="289" t="s">
        <v>81</v>
      </c>
      <c r="L9" s="289" t="s">
        <v>81</v>
      </c>
      <c r="M9" s="289" t="s">
        <v>81</v>
      </c>
      <c r="N9" s="289" t="s">
        <v>81</v>
      </c>
      <c r="O9" s="289" t="s">
        <v>81</v>
      </c>
      <c r="P9" s="289" t="s">
        <v>81</v>
      </c>
      <c r="Q9" s="283" t="s">
        <v>81</v>
      </c>
      <c r="R9" s="287">
        <v>4562.8924368609651</v>
      </c>
      <c r="S9" s="285" t="s">
        <v>81</v>
      </c>
    </row>
    <row r="10" spans="1:19" ht="16" customHeight="1">
      <c r="A10" s="52">
        <v>3</v>
      </c>
      <c r="B10" s="242" t="s">
        <v>237</v>
      </c>
      <c r="C10" s="431" t="s">
        <v>81</v>
      </c>
      <c r="D10" s="289" t="s">
        <v>81</v>
      </c>
      <c r="E10" s="289" t="s">
        <v>81</v>
      </c>
      <c r="F10" s="289" t="s">
        <v>81</v>
      </c>
      <c r="G10" s="431">
        <v>72.566181880000002</v>
      </c>
      <c r="H10" s="289" t="s">
        <v>81</v>
      </c>
      <c r="I10" s="431">
        <v>0.75</v>
      </c>
      <c r="J10" s="289" t="s">
        <v>81</v>
      </c>
      <c r="K10" s="289" t="s">
        <v>81</v>
      </c>
      <c r="L10" s="431" t="s">
        <v>81</v>
      </c>
      <c r="M10" s="289" t="s">
        <v>81</v>
      </c>
      <c r="N10" s="289" t="s">
        <v>81</v>
      </c>
      <c r="O10" s="289" t="s">
        <v>81</v>
      </c>
      <c r="P10" s="289" t="s">
        <v>81</v>
      </c>
      <c r="Q10" s="283" t="s">
        <v>81</v>
      </c>
      <c r="R10" s="287">
        <v>73.316181880000002</v>
      </c>
      <c r="S10" s="285" t="s">
        <v>81</v>
      </c>
    </row>
    <row r="11" spans="1:19" ht="16" customHeight="1">
      <c r="A11" s="52">
        <v>4</v>
      </c>
      <c r="B11" s="242" t="s">
        <v>238</v>
      </c>
      <c r="C11" s="431">
        <v>790.00473400991245</v>
      </c>
      <c r="D11" s="289" t="s">
        <v>81</v>
      </c>
      <c r="E11" s="289" t="s">
        <v>81</v>
      </c>
      <c r="F11" s="289" t="s">
        <v>81</v>
      </c>
      <c r="G11" s="431" t="s">
        <v>81</v>
      </c>
      <c r="H11" s="289" t="s">
        <v>81</v>
      </c>
      <c r="I11" s="431" t="s">
        <v>81</v>
      </c>
      <c r="J11" s="289" t="s">
        <v>81</v>
      </c>
      <c r="K11" s="289" t="s">
        <v>81</v>
      </c>
      <c r="L11" s="431" t="s">
        <v>81</v>
      </c>
      <c r="M11" s="289" t="s">
        <v>81</v>
      </c>
      <c r="N11" s="289" t="s">
        <v>81</v>
      </c>
      <c r="O11" s="289" t="s">
        <v>81</v>
      </c>
      <c r="P11" s="289" t="s">
        <v>81</v>
      </c>
      <c r="Q11" s="283" t="s">
        <v>81</v>
      </c>
      <c r="R11" s="287">
        <v>790.00473400991245</v>
      </c>
      <c r="S11" s="285">
        <v>790.00473400999999</v>
      </c>
    </row>
    <row r="12" spans="1:19" ht="16" customHeight="1">
      <c r="A12" s="52">
        <v>5</v>
      </c>
      <c r="B12" s="242" t="s">
        <v>239</v>
      </c>
      <c r="C12" s="431">
        <v>706.43392089999998</v>
      </c>
      <c r="D12" s="289" t="s">
        <v>81</v>
      </c>
      <c r="E12" s="289"/>
      <c r="F12" s="289" t="s">
        <v>81</v>
      </c>
      <c r="G12" s="431" t="s">
        <v>81</v>
      </c>
      <c r="H12" s="289" t="s">
        <v>81</v>
      </c>
      <c r="I12" s="431" t="s">
        <v>81</v>
      </c>
      <c r="J12" s="289" t="s">
        <v>81</v>
      </c>
      <c r="K12" s="289" t="s">
        <v>81</v>
      </c>
      <c r="L12" s="431" t="s">
        <v>81</v>
      </c>
      <c r="M12" s="289" t="s">
        <v>81</v>
      </c>
      <c r="N12" s="289" t="s">
        <v>81</v>
      </c>
      <c r="O12" s="289" t="s">
        <v>81</v>
      </c>
      <c r="P12" s="289" t="s">
        <v>81</v>
      </c>
      <c r="Q12" s="283" t="s">
        <v>81</v>
      </c>
      <c r="R12" s="287">
        <v>706.43392089999998</v>
      </c>
      <c r="S12" s="285">
        <v>706.43392089999998</v>
      </c>
    </row>
    <row r="13" spans="1:19" ht="16" customHeight="1">
      <c r="A13" s="52">
        <v>6</v>
      </c>
      <c r="B13" s="242" t="s">
        <v>240</v>
      </c>
      <c r="C13" s="431">
        <v>400.47933924</v>
      </c>
      <c r="D13" s="764"/>
      <c r="E13" s="289"/>
      <c r="F13" s="289" t="s">
        <v>81</v>
      </c>
      <c r="G13" s="431">
        <v>776.57362725422388</v>
      </c>
      <c r="H13" s="289" t="s">
        <v>81</v>
      </c>
      <c r="I13" s="431">
        <v>213.90779623501544</v>
      </c>
      <c r="J13" s="289" t="s">
        <v>81</v>
      </c>
      <c r="K13" s="289" t="s">
        <v>81</v>
      </c>
      <c r="L13" s="431">
        <v>16.593164820000002</v>
      </c>
      <c r="M13" s="431">
        <v>3.9987900000000003E-3</v>
      </c>
      <c r="N13" s="289" t="s">
        <v>81</v>
      </c>
      <c r="O13" s="289" t="s">
        <v>81</v>
      </c>
      <c r="P13" s="289" t="s">
        <v>81</v>
      </c>
      <c r="Q13" s="283" t="s">
        <v>81</v>
      </c>
      <c r="R13" s="287">
        <v>1407.5579263433317</v>
      </c>
      <c r="S13" s="777">
        <v>49.635561450000012</v>
      </c>
    </row>
    <row r="14" spans="1:19" ht="16" customHeight="1">
      <c r="A14" s="52">
        <v>7</v>
      </c>
      <c r="B14" s="242" t="s">
        <v>241</v>
      </c>
      <c r="C14" s="289" t="s">
        <v>81</v>
      </c>
      <c r="D14" s="289" t="s">
        <v>81</v>
      </c>
      <c r="E14" s="289"/>
      <c r="F14" s="289" t="s">
        <v>81</v>
      </c>
      <c r="G14" s="431">
        <v>197.52440002926355</v>
      </c>
      <c r="H14" s="289" t="s">
        <v>81</v>
      </c>
      <c r="I14" s="431">
        <v>660.34525100815267</v>
      </c>
      <c r="J14" s="289" t="s">
        <v>81</v>
      </c>
      <c r="K14" s="289" t="s">
        <v>81</v>
      </c>
      <c r="L14" s="431">
        <v>25128.488374403249</v>
      </c>
      <c r="M14" s="289"/>
      <c r="N14" s="289" t="s">
        <v>81</v>
      </c>
      <c r="O14" s="289" t="s">
        <v>81</v>
      </c>
      <c r="P14" s="289" t="s">
        <v>81</v>
      </c>
      <c r="Q14" s="283" t="s">
        <v>81</v>
      </c>
      <c r="R14" s="287">
        <v>25986.358025440793</v>
      </c>
      <c r="S14" s="285">
        <v>22549.950980060003</v>
      </c>
    </row>
    <row r="15" spans="1:19" ht="16" customHeight="1">
      <c r="A15" s="52">
        <v>8</v>
      </c>
      <c r="B15" s="242" t="s">
        <v>242</v>
      </c>
      <c r="C15" s="289" t="s">
        <v>81</v>
      </c>
      <c r="D15" s="289" t="s">
        <v>81</v>
      </c>
      <c r="E15" s="289"/>
      <c r="F15" s="289" t="s">
        <v>81</v>
      </c>
      <c r="G15" s="289" t="s">
        <v>81</v>
      </c>
      <c r="H15" s="289" t="s">
        <v>81</v>
      </c>
      <c r="I15" s="431" t="s">
        <v>81</v>
      </c>
      <c r="J15" s="289" t="s">
        <v>81</v>
      </c>
      <c r="K15" s="431">
        <v>13911.805536950002</v>
      </c>
      <c r="L15" s="431" t="s">
        <v>81</v>
      </c>
      <c r="M15" s="289" t="s">
        <v>81</v>
      </c>
      <c r="N15" s="289" t="s">
        <v>81</v>
      </c>
      <c r="O15" s="289" t="s">
        <v>81</v>
      </c>
      <c r="P15" s="289" t="s">
        <v>81</v>
      </c>
      <c r="Q15" s="283" t="s">
        <v>81</v>
      </c>
      <c r="R15" s="287">
        <v>13911.805536950002</v>
      </c>
      <c r="S15" s="285">
        <v>13911.805536950002</v>
      </c>
    </row>
    <row r="16" spans="1:19" ht="16" customHeight="1">
      <c r="A16" s="52">
        <v>9</v>
      </c>
      <c r="B16" s="242" t="s">
        <v>243</v>
      </c>
      <c r="C16" s="289" t="s">
        <v>81</v>
      </c>
      <c r="D16" s="289" t="s">
        <v>81</v>
      </c>
      <c r="E16" s="289" t="s">
        <v>81</v>
      </c>
      <c r="F16" s="289" t="s">
        <v>81</v>
      </c>
      <c r="G16" s="289" t="s">
        <v>81</v>
      </c>
      <c r="H16" s="431">
        <v>47820.868649579999</v>
      </c>
      <c r="I16" s="431">
        <v>6993.7388644799994</v>
      </c>
      <c r="J16" s="289" t="s">
        <v>81</v>
      </c>
      <c r="K16" s="289" t="s">
        <v>81</v>
      </c>
      <c r="L16" s="431" t="s">
        <v>81</v>
      </c>
      <c r="M16" s="289" t="s">
        <v>81</v>
      </c>
      <c r="N16" s="289" t="s">
        <v>81</v>
      </c>
      <c r="O16" s="289" t="s">
        <v>81</v>
      </c>
      <c r="P16" s="289" t="s">
        <v>81</v>
      </c>
      <c r="Q16" s="283" t="s">
        <v>81</v>
      </c>
      <c r="R16" s="287">
        <v>54814.607514060001</v>
      </c>
      <c r="S16" s="285">
        <v>54814.607514089999</v>
      </c>
    </row>
    <row r="17" spans="1:19" ht="14.5" customHeight="1">
      <c r="A17" s="52">
        <v>10</v>
      </c>
      <c r="B17" s="242" t="s">
        <v>244</v>
      </c>
      <c r="C17" s="289" t="s">
        <v>81</v>
      </c>
      <c r="D17" s="289" t="s">
        <v>81</v>
      </c>
      <c r="E17" s="289" t="s">
        <v>81</v>
      </c>
      <c r="F17" s="289" t="s">
        <v>81</v>
      </c>
      <c r="G17" s="289" t="s">
        <v>81</v>
      </c>
      <c r="H17" s="289" t="s">
        <v>81</v>
      </c>
      <c r="I17" s="431" t="s">
        <v>81</v>
      </c>
      <c r="J17" s="289" t="s">
        <v>81</v>
      </c>
      <c r="K17" s="289" t="s">
        <v>81</v>
      </c>
      <c r="L17" s="431">
        <v>1785.0522634764077</v>
      </c>
      <c r="M17" s="431">
        <v>290.85742658145551</v>
      </c>
      <c r="N17" s="289" t="s">
        <v>81</v>
      </c>
      <c r="O17" s="289" t="s">
        <v>81</v>
      </c>
      <c r="P17" s="289" t="s">
        <v>81</v>
      </c>
      <c r="Q17" s="283" t="s">
        <v>81</v>
      </c>
      <c r="R17" s="287">
        <v>2075.9096900578634</v>
      </c>
      <c r="S17" s="285">
        <v>2075.90969008</v>
      </c>
    </row>
    <row r="18" spans="1:19" ht="16" customHeight="1">
      <c r="A18" s="52">
        <v>11</v>
      </c>
      <c r="B18" s="242" t="s">
        <v>245</v>
      </c>
      <c r="C18" s="289" t="s">
        <v>81</v>
      </c>
      <c r="D18" s="289" t="s">
        <v>81</v>
      </c>
      <c r="E18" s="289" t="s">
        <v>81</v>
      </c>
      <c r="F18" s="289" t="s">
        <v>81</v>
      </c>
      <c r="G18" s="289" t="s">
        <v>81</v>
      </c>
      <c r="H18" s="289" t="s">
        <v>81</v>
      </c>
      <c r="I18" s="431" t="s">
        <v>81</v>
      </c>
      <c r="J18" s="289" t="s">
        <v>81</v>
      </c>
      <c r="K18" s="289" t="s">
        <v>81</v>
      </c>
      <c r="L18" s="431" t="s">
        <v>81</v>
      </c>
      <c r="M18" s="431">
        <v>1139.3212771800002</v>
      </c>
      <c r="N18" s="289" t="s">
        <v>81</v>
      </c>
      <c r="O18" s="289" t="s">
        <v>81</v>
      </c>
      <c r="P18" s="289" t="s">
        <v>81</v>
      </c>
      <c r="Q18" s="283" t="s">
        <v>81</v>
      </c>
      <c r="R18" s="287">
        <v>1139.3212771800002</v>
      </c>
      <c r="S18" s="285">
        <v>1139.3212771800002</v>
      </c>
    </row>
    <row r="19" spans="1:19" ht="16" customHeight="1">
      <c r="A19" s="52">
        <v>12</v>
      </c>
      <c r="B19" s="242" t="s">
        <v>246</v>
      </c>
      <c r="C19" s="289" t="s">
        <v>81</v>
      </c>
      <c r="D19" s="289" t="s">
        <v>81</v>
      </c>
      <c r="E19" s="289" t="s">
        <v>81</v>
      </c>
      <c r="F19" s="605">
        <v>6921.3832552600006</v>
      </c>
      <c r="G19" s="289" t="s">
        <v>81</v>
      </c>
      <c r="H19" s="289" t="s">
        <v>81</v>
      </c>
      <c r="I19" s="431" t="s">
        <v>81</v>
      </c>
      <c r="J19" s="289" t="s">
        <v>81</v>
      </c>
      <c r="K19" s="289" t="s">
        <v>81</v>
      </c>
      <c r="L19" s="431" t="s">
        <v>81</v>
      </c>
      <c r="M19" s="289" t="s">
        <v>81</v>
      </c>
      <c r="N19" s="289" t="s">
        <v>81</v>
      </c>
      <c r="O19" s="289" t="s">
        <v>81</v>
      </c>
      <c r="P19" s="289" t="s">
        <v>81</v>
      </c>
      <c r="Q19" s="283" t="s">
        <v>81</v>
      </c>
      <c r="R19" s="287">
        <v>6921.3832552600006</v>
      </c>
      <c r="S19" s="777"/>
    </row>
    <row r="20" spans="1:19" hidden="1">
      <c r="A20" s="52">
        <v>13</v>
      </c>
      <c r="B20" s="242" t="s">
        <v>247</v>
      </c>
      <c r="C20" s="289" t="s">
        <v>81</v>
      </c>
      <c r="D20" s="289" t="s">
        <v>81</v>
      </c>
      <c r="E20" s="289" t="s">
        <v>81</v>
      </c>
      <c r="F20" s="431" t="s">
        <v>81</v>
      </c>
      <c r="G20" s="289" t="s">
        <v>81</v>
      </c>
      <c r="H20" s="289" t="s">
        <v>81</v>
      </c>
      <c r="I20" s="431" t="s">
        <v>81</v>
      </c>
      <c r="J20" s="289" t="s">
        <v>81</v>
      </c>
      <c r="K20" s="289" t="s">
        <v>81</v>
      </c>
      <c r="L20" s="431" t="s">
        <v>81</v>
      </c>
      <c r="M20" s="289" t="s">
        <v>81</v>
      </c>
      <c r="N20" s="289" t="s">
        <v>81</v>
      </c>
      <c r="O20" s="289" t="s">
        <v>81</v>
      </c>
      <c r="P20" s="289" t="s">
        <v>81</v>
      </c>
      <c r="Q20" s="283" t="s">
        <v>81</v>
      </c>
      <c r="R20" s="287" t="s">
        <v>81</v>
      </c>
      <c r="S20" s="285" t="s">
        <v>81</v>
      </c>
    </row>
    <row r="21" spans="1:19" ht="16" customHeight="1">
      <c r="A21" s="52">
        <v>14</v>
      </c>
      <c r="B21" s="242" t="s">
        <v>248</v>
      </c>
      <c r="C21" s="289" t="s">
        <v>81</v>
      </c>
      <c r="D21" s="289" t="s">
        <v>81</v>
      </c>
      <c r="E21" s="289" t="s">
        <v>81</v>
      </c>
      <c r="F21" s="431" t="s">
        <v>81</v>
      </c>
      <c r="G21" s="289" t="s">
        <v>81</v>
      </c>
      <c r="H21" s="289" t="s">
        <v>81</v>
      </c>
      <c r="I21" s="289" t="s">
        <v>81</v>
      </c>
      <c r="J21" s="289" t="s">
        <v>81</v>
      </c>
      <c r="K21" s="289" t="s">
        <v>81</v>
      </c>
      <c r="L21" s="431" t="s">
        <v>81</v>
      </c>
      <c r="M21" s="289" t="s">
        <v>81</v>
      </c>
      <c r="N21" s="289" t="s">
        <v>81</v>
      </c>
      <c r="O21" s="289" t="s">
        <v>81</v>
      </c>
      <c r="P21" s="431">
        <v>13.85022734</v>
      </c>
      <c r="Q21" s="283" t="s">
        <v>81</v>
      </c>
      <c r="R21" s="287">
        <v>13.85022734</v>
      </c>
      <c r="S21" s="285">
        <v>13.85022734</v>
      </c>
    </row>
    <row r="22" spans="1:19" ht="16" customHeight="1">
      <c r="A22" s="52">
        <v>15</v>
      </c>
      <c r="B22" s="242" t="s">
        <v>249</v>
      </c>
      <c r="C22" s="289" t="s">
        <v>81</v>
      </c>
      <c r="D22" s="289" t="s">
        <v>81</v>
      </c>
      <c r="E22" s="289" t="s">
        <v>81</v>
      </c>
      <c r="F22" s="431" t="s">
        <v>81</v>
      </c>
      <c r="G22" s="289" t="s">
        <v>81</v>
      </c>
      <c r="H22" s="289" t="s">
        <v>81</v>
      </c>
      <c r="I22" s="289" t="s">
        <v>81</v>
      </c>
      <c r="J22" s="289" t="s">
        <v>81</v>
      </c>
      <c r="K22" s="289" t="s">
        <v>81</v>
      </c>
      <c r="L22" s="431">
        <v>2400.48202214</v>
      </c>
      <c r="M22" s="289" t="s">
        <v>81</v>
      </c>
      <c r="N22" s="289" t="s">
        <v>81</v>
      </c>
      <c r="O22" s="289" t="s">
        <v>81</v>
      </c>
      <c r="P22" s="289" t="s">
        <v>81</v>
      </c>
      <c r="Q22" s="283" t="s">
        <v>81</v>
      </c>
      <c r="R22" s="287">
        <v>2400.48202214</v>
      </c>
      <c r="S22" s="285">
        <v>2400.48202214</v>
      </c>
    </row>
    <row r="23" spans="1:19" ht="16" customHeight="1">
      <c r="A23" s="52">
        <v>16</v>
      </c>
      <c r="B23" s="242" t="s">
        <v>250</v>
      </c>
      <c r="C23" s="289" t="s">
        <v>81</v>
      </c>
      <c r="D23" s="289" t="s">
        <v>81</v>
      </c>
      <c r="E23" s="289" t="s">
        <v>81</v>
      </c>
      <c r="F23" s="431" t="s">
        <v>81</v>
      </c>
      <c r="G23" s="289" t="s">
        <v>81</v>
      </c>
      <c r="H23" s="289" t="s">
        <v>81</v>
      </c>
      <c r="I23" s="289" t="s">
        <v>81</v>
      </c>
      <c r="J23" s="289" t="s">
        <v>81</v>
      </c>
      <c r="K23" s="289" t="s">
        <v>81</v>
      </c>
      <c r="L23" s="431">
        <v>611.79567838000003</v>
      </c>
      <c r="M23" s="289" t="s">
        <v>81</v>
      </c>
      <c r="N23" s="289" t="s">
        <v>81</v>
      </c>
      <c r="O23" s="289" t="s">
        <v>81</v>
      </c>
      <c r="P23" s="289" t="s">
        <v>81</v>
      </c>
      <c r="Q23" s="285">
        <v>562.92301135000002</v>
      </c>
      <c r="R23" s="287">
        <v>1174.7186897300001</v>
      </c>
      <c r="S23" s="285">
        <v>1174.7186897300001</v>
      </c>
    </row>
    <row r="24" spans="1:19" ht="16" customHeight="1">
      <c r="A24" s="280">
        <v>17</v>
      </c>
      <c r="B24" s="251" t="s">
        <v>251</v>
      </c>
      <c r="C24" s="287">
        <f>SUM(C8:C23)</f>
        <v>30515.871438784641</v>
      </c>
      <c r="D24" s="287"/>
      <c r="E24" s="287"/>
      <c r="F24" s="287">
        <f t="shared" ref="F24:R24" si="0">SUM(F8:F23)</f>
        <v>6921.3832552600006</v>
      </c>
      <c r="G24" s="287">
        <f t="shared" si="0"/>
        <v>1137.4378141734874</v>
      </c>
      <c r="H24" s="287">
        <f t="shared" si="0"/>
        <v>47820.868649579999</v>
      </c>
      <c r="I24" s="287">
        <f t="shared" si="0"/>
        <v>7868.7419117231675</v>
      </c>
      <c r="J24" s="287"/>
      <c r="K24" s="287">
        <f t="shared" si="0"/>
        <v>13911.805536950002</v>
      </c>
      <c r="L24" s="287">
        <f t="shared" si="0"/>
        <v>29942.411503219657</v>
      </c>
      <c r="M24" s="287">
        <f t="shared" si="0"/>
        <v>1430.1827025514558</v>
      </c>
      <c r="N24" s="287">
        <f t="shared" si="0"/>
        <v>178.25625915999998</v>
      </c>
      <c r="O24" s="287"/>
      <c r="P24" s="287">
        <f t="shared" si="0"/>
        <v>13.85022734</v>
      </c>
      <c r="Q24" s="287">
        <f t="shared" si="0"/>
        <v>562.92301135000002</v>
      </c>
      <c r="R24" s="287">
        <f t="shared" si="0"/>
        <v>140303.73231009665</v>
      </c>
      <c r="S24" s="287">
        <v>100061.41930449</v>
      </c>
    </row>
    <row r="25" spans="1:19">
      <c r="A25" s="6"/>
      <c r="B25" s="6"/>
      <c r="C25" s="6"/>
      <c r="D25" s="6"/>
      <c r="E25" s="6"/>
      <c r="F25" s="4"/>
      <c r="G25" s="6"/>
      <c r="H25" s="6"/>
      <c r="I25" s="6"/>
      <c r="J25" s="6"/>
      <c r="K25" s="6"/>
      <c r="L25" s="6"/>
      <c r="M25" s="6"/>
      <c r="N25" s="6"/>
      <c r="O25" s="6"/>
      <c r="P25" s="6"/>
      <c r="Q25" s="6"/>
      <c r="R25" s="6"/>
      <c r="S25" s="6"/>
    </row>
    <row r="26" spans="1:19">
      <c r="A26" s="76" t="s">
        <v>1059</v>
      </c>
      <c r="B26" s="76"/>
      <c r="C26" s="4"/>
      <c r="D26" s="4"/>
      <c r="E26" s="4"/>
      <c r="F26" s="4"/>
      <c r="G26" s="4"/>
      <c r="H26" s="4"/>
      <c r="I26" s="4"/>
      <c r="J26" s="4"/>
      <c r="K26" s="4"/>
      <c r="L26" s="4"/>
      <c r="M26" s="4"/>
      <c r="N26" s="4"/>
      <c r="O26" s="4"/>
      <c r="P26" s="4"/>
      <c r="Q26" s="4"/>
      <c r="R26" s="4"/>
      <c r="S26" s="4"/>
    </row>
    <row r="27" spans="1:19" ht="16" customHeight="1">
      <c r="A27" s="886" t="s">
        <v>228</v>
      </c>
      <c r="B27" s="887"/>
      <c r="C27" s="892" t="s">
        <v>226</v>
      </c>
      <c r="D27" s="893"/>
      <c r="E27" s="893"/>
      <c r="F27" s="893"/>
      <c r="G27" s="893"/>
      <c r="H27" s="893"/>
      <c r="I27" s="893"/>
      <c r="J27" s="893"/>
      <c r="K27" s="893"/>
      <c r="L27" s="893"/>
      <c r="M27" s="893"/>
      <c r="N27" s="893"/>
      <c r="O27" s="893"/>
      <c r="P27" s="893"/>
      <c r="Q27" s="894"/>
      <c r="R27" s="895" t="s">
        <v>128</v>
      </c>
      <c r="S27" s="895" t="s">
        <v>229</v>
      </c>
    </row>
    <row r="28" spans="1:19" ht="16" customHeight="1">
      <c r="A28" s="888"/>
      <c r="B28" s="889"/>
      <c r="C28" s="84">
        <v>0</v>
      </c>
      <c r="D28" s="214">
        <v>0.02</v>
      </c>
      <c r="E28" s="84">
        <v>0.04</v>
      </c>
      <c r="F28" s="214">
        <v>0.1</v>
      </c>
      <c r="G28" s="214">
        <v>0.2</v>
      </c>
      <c r="H28" s="214">
        <v>0.35</v>
      </c>
      <c r="I28" s="214">
        <v>0.5</v>
      </c>
      <c r="J28" s="214">
        <v>0.7</v>
      </c>
      <c r="K28" s="214">
        <v>0.75</v>
      </c>
      <c r="L28" s="214">
        <v>1</v>
      </c>
      <c r="M28" s="214">
        <v>1.5</v>
      </c>
      <c r="N28" s="214">
        <v>2.5</v>
      </c>
      <c r="O28" s="214">
        <v>3.7</v>
      </c>
      <c r="P28" s="214">
        <v>12.5</v>
      </c>
      <c r="Q28" s="214" t="s">
        <v>230</v>
      </c>
      <c r="R28" s="895"/>
      <c r="S28" s="895"/>
    </row>
    <row r="29" spans="1:19" ht="16" customHeight="1">
      <c r="A29" s="890"/>
      <c r="B29" s="891"/>
      <c r="C29" s="87" t="s">
        <v>92</v>
      </c>
      <c r="D29" s="87" t="s">
        <v>93</v>
      </c>
      <c r="E29" s="87" t="s">
        <v>94</v>
      </c>
      <c r="F29" s="87" t="s">
        <v>140</v>
      </c>
      <c r="G29" s="87" t="s">
        <v>141</v>
      </c>
      <c r="H29" s="87" t="s">
        <v>218</v>
      </c>
      <c r="I29" s="87" t="s">
        <v>219</v>
      </c>
      <c r="J29" s="87" t="s">
        <v>220</v>
      </c>
      <c r="K29" s="87" t="s">
        <v>221</v>
      </c>
      <c r="L29" s="87" t="s">
        <v>222</v>
      </c>
      <c r="M29" s="87" t="s">
        <v>223</v>
      </c>
      <c r="N29" s="87" t="s">
        <v>224</v>
      </c>
      <c r="O29" s="87" t="s">
        <v>225</v>
      </c>
      <c r="P29" s="87" t="s">
        <v>231</v>
      </c>
      <c r="Q29" s="87" t="s">
        <v>232</v>
      </c>
      <c r="R29" s="87" t="s">
        <v>233</v>
      </c>
      <c r="S29" s="87" t="s">
        <v>234</v>
      </c>
    </row>
    <row r="30" spans="1:19" ht="16" customHeight="1">
      <c r="A30" s="52">
        <v>1</v>
      </c>
      <c r="B30" s="154" t="s">
        <v>235</v>
      </c>
      <c r="C30" s="285">
        <v>26390.452995598323</v>
      </c>
      <c r="D30" s="285"/>
      <c r="E30" s="285"/>
      <c r="F30" s="285"/>
      <c r="G30" s="285" t="s">
        <v>81</v>
      </c>
      <c r="H30" s="285"/>
      <c r="I30" s="285"/>
      <c r="J30" s="285"/>
      <c r="K30" s="285" t="s">
        <v>81</v>
      </c>
      <c r="L30" s="285" t="s">
        <v>81</v>
      </c>
      <c r="M30" s="285" t="s">
        <v>81</v>
      </c>
      <c r="N30" s="285">
        <v>189.70368563</v>
      </c>
      <c r="O30" s="285"/>
      <c r="P30" s="285"/>
      <c r="Q30" s="285"/>
      <c r="R30" s="287">
        <v>26580.156681228324</v>
      </c>
      <c r="S30" s="285">
        <v>0</v>
      </c>
    </row>
    <row r="31" spans="1:19" ht="16" customHeight="1">
      <c r="A31" s="52">
        <v>2</v>
      </c>
      <c r="B31" s="242" t="s">
        <v>236</v>
      </c>
      <c r="C31" s="285">
        <v>3947.7026478781559</v>
      </c>
      <c r="D31" s="285"/>
      <c r="E31" s="285"/>
      <c r="F31" s="285"/>
      <c r="G31" s="285">
        <v>97.193139492102574</v>
      </c>
      <c r="H31" s="285"/>
      <c r="I31" s="285"/>
      <c r="J31" s="285"/>
      <c r="K31" s="285" t="s">
        <v>81</v>
      </c>
      <c r="L31" s="285" t="s">
        <v>81</v>
      </c>
      <c r="M31" s="285" t="s">
        <v>81</v>
      </c>
      <c r="N31" s="285"/>
      <c r="O31" s="285"/>
      <c r="P31" s="285"/>
      <c r="Q31" s="285"/>
      <c r="R31" s="287">
        <v>4044.8957873702584</v>
      </c>
      <c r="S31" s="285">
        <v>0</v>
      </c>
    </row>
    <row r="32" spans="1:19" ht="16" customHeight="1">
      <c r="A32" s="52">
        <v>3</v>
      </c>
      <c r="B32" s="242" t="s">
        <v>237</v>
      </c>
      <c r="C32" s="285"/>
      <c r="D32" s="285"/>
      <c r="E32" s="285"/>
      <c r="F32" s="285"/>
      <c r="G32" s="285">
        <v>72.563692579999994</v>
      </c>
      <c r="H32" s="285"/>
      <c r="I32" s="285">
        <v>0.75</v>
      </c>
      <c r="J32" s="285"/>
      <c r="K32" s="285" t="s">
        <v>81</v>
      </c>
      <c r="L32" s="285" t="s">
        <v>81</v>
      </c>
      <c r="M32" s="285" t="s">
        <v>81</v>
      </c>
      <c r="N32" s="285"/>
      <c r="O32" s="285"/>
      <c r="P32" s="285"/>
      <c r="Q32" s="285"/>
      <c r="R32" s="287">
        <v>73.313692579999994</v>
      </c>
      <c r="S32" s="285">
        <v>0</v>
      </c>
    </row>
    <row r="33" spans="1:19" ht="16" customHeight="1">
      <c r="A33" s="52">
        <v>4</v>
      </c>
      <c r="B33" s="242" t="s">
        <v>238</v>
      </c>
      <c r="C33" s="285">
        <v>709.59538371746567</v>
      </c>
      <c r="D33" s="285"/>
      <c r="E33" s="285"/>
      <c r="F33" s="285"/>
      <c r="G33" s="285" t="s">
        <v>81</v>
      </c>
      <c r="H33" s="285"/>
      <c r="I33" s="285"/>
      <c r="J33" s="285"/>
      <c r="K33" s="285" t="s">
        <v>81</v>
      </c>
      <c r="L33" s="285" t="s">
        <v>81</v>
      </c>
      <c r="M33" s="285" t="s">
        <v>81</v>
      </c>
      <c r="N33" s="285"/>
      <c r="O33" s="285"/>
      <c r="P33" s="285"/>
      <c r="Q33" s="285"/>
      <c r="R33" s="287">
        <v>709.59538371746567</v>
      </c>
      <c r="S33" s="285">
        <v>709.59538371879978</v>
      </c>
    </row>
    <row r="34" spans="1:19" ht="16" customHeight="1">
      <c r="A34" s="52">
        <v>5</v>
      </c>
      <c r="B34" s="242" t="s">
        <v>239</v>
      </c>
      <c r="C34" s="285">
        <v>708.21142249000002</v>
      </c>
      <c r="D34" s="285"/>
      <c r="E34" s="285"/>
      <c r="F34" s="285"/>
      <c r="G34" s="285" t="s">
        <v>81</v>
      </c>
      <c r="H34" s="285"/>
      <c r="I34" s="285"/>
      <c r="J34" s="285"/>
      <c r="K34" s="285" t="s">
        <v>81</v>
      </c>
      <c r="L34" s="285" t="s">
        <v>81</v>
      </c>
      <c r="M34" s="285" t="s">
        <v>81</v>
      </c>
      <c r="N34" s="285"/>
      <c r="O34" s="285"/>
      <c r="P34" s="285"/>
      <c r="Q34" s="285"/>
      <c r="R34" s="287">
        <v>708.21142249000002</v>
      </c>
      <c r="S34" s="285">
        <v>708.21142249000025</v>
      </c>
    </row>
    <row r="35" spans="1:19" ht="16" customHeight="1">
      <c r="A35" s="52">
        <v>6</v>
      </c>
      <c r="B35" s="242" t="s">
        <v>240</v>
      </c>
      <c r="C35" s="285">
        <v>123.48744777</v>
      </c>
      <c r="D35" s="285"/>
      <c r="E35" s="285"/>
      <c r="F35" s="285"/>
      <c r="G35" s="285">
        <v>761.81893636722555</v>
      </c>
      <c r="H35" s="285"/>
      <c r="I35" s="285">
        <v>344.53222827000002</v>
      </c>
      <c r="J35" s="285"/>
      <c r="K35" s="285" t="s">
        <v>81</v>
      </c>
      <c r="L35" s="285">
        <v>44.704108850000004</v>
      </c>
      <c r="M35" s="285">
        <v>9.7529500000000015E-3</v>
      </c>
      <c r="N35" s="285"/>
      <c r="O35" s="285"/>
      <c r="P35" s="285"/>
      <c r="Q35" s="285"/>
      <c r="R35" s="287">
        <v>1274.5524742072255</v>
      </c>
      <c r="S35" s="285">
        <v>232.84827761800045</v>
      </c>
    </row>
    <row r="36" spans="1:19" ht="16" customHeight="1">
      <c r="A36" s="52">
        <v>7</v>
      </c>
      <c r="B36" s="242" t="s">
        <v>241</v>
      </c>
      <c r="C36" s="285"/>
      <c r="D36" s="285"/>
      <c r="E36" s="285"/>
      <c r="F36" s="285"/>
      <c r="G36" s="285">
        <v>216.8604949758176</v>
      </c>
      <c r="H36" s="285"/>
      <c r="I36" s="285">
        <v>557.93006213000001</v>
      </c>
      <c r="J36" s="285"/>
      <c r="K36" s="285" t="s">
        <v>81</v>
      </c>
      <c r="L36" s="285">
        <v>27495.251185828045</v>
      </c>
      <c r="M36" s="285"/>
      <c r="N36" s="285"/>
      <c r="O36" s="285"/>
      <c r="P36" s="285"/>
      <c r="Q36" s="285"/>
      <c r="R36" s="287">
        <v>28270.041742933863</v>
      </c>
      <c r="S36" s="285">
        <v>24207.834719015325</v>
      </c>
    </row>
    <row r="37" spans="1:19" ht="16" customHeight="1">
      <c r="A37" s="52">
        <v>8</v>
      </c>
      <c r="B37" s="242" t="s">
        <v>242</v>
      </c>
      <c r="C37" s="285"/>
      <c r="D37" s="285"/>
      <c r="E37" s="285"/>
      <c r="F37" s="285"/>
      <c r="G37" s="285"/>
      <c r="H37" s="285"/>
      <c r="I37" s="285"/>
      <c r="J37" s="285"/>
      <c r="K37" s="285">
        <v>14218.264229166683</v>
      </c>
      <c r="L37" s="285" t="s">
        <v>81</v>
      </c>
      <c r="M37" s="285" t="s">
        <v>81</v>
      </c>
      <c r="N37" s="285"/>
      <c r="O37" s="285"/>
      <c r="P37" s="285"/>
      <c r="Q37" s="285"/>
      <c r="R37" s="287">
        <v>14218.264229166683</v>
      </c>
      <c r="S37" s="285">
        <v>14218.32138901353</v>
      </c>
    </row>
    <row r="38" spans="1:19" ht="16" customHeight="1">
      <c r="A38" s="52">
        <v>9</v>
      </c>
      <c r="B38" s="242" t="s">
        <v>243</v>
      </c>
      <c r="C38" s="285"/>
      <c r="D38" s="285"/>
      <c r="E38" s="285"/>
      <c r="F38" s="285"/>
      <c r="G38" s="285"/>
      <c r="H38" s="285">
        <v>46735.59369953</v>
      </c>
      <c r="I38" s="285">
        <v>7141.3250798500003</v>
      </c>
      <c r="J38" s="285"/>
      <c r="K38" s="285" t="s">
        <v>81</v>
      </c>
      <c r="L38" s="285" t="s">
        <v>81</v>
      </c>
      <c r="M38" s="285" t="s">
        <v>81</v>
      </c>
      <c r="N38" s="285"/>
      <c r="O38" s="285"/>
      <c r="P38" s="285"/>
      <c r="Q38" s="285"/>
      <c r="R38" s="287">
        <v>53876.918779380001</v>
      </c>
      <c r="S38" s="285">
        <v>53877.288778906906</v>
      </c>
    </row>
    <row r="39" spans="1:19" ht="16" customHeight="1">
      <c r="A39" s="52">
        <v>10</v>
      </c>
      <c r="B39" s="242" t="s">
        <v>244</v>
      </c>
      <c r="C39" s="285"/>
      <c r="D39" s="285"/>
      <c r="E39" s="285"/>
      <c r="F39" s="285"/>
      <c r="G39" s="285"/>
      <c r="H39" s="285"/>
      <c r="I39" s="285"/>
      <c r="J39" s="285"/>
      <c r="K39" s="285" t="s">
        <v>81</v>
      </c>
      <c r="L39" s="285">
        <v>1595.2040509519766</v>
      </c>
      <c r="M39" s="285">
        <v>475.3058196250646</v>
      </c>
      <c r="N39" s="285"/>
      <c r="O39" s="285"/>
      <c r="P39" s="285"/>
      <c r="Q39" s="285"/>
      <c r="R39" s="287">
        <v>2070.5098705770411</v>
      </c>
      <c r="S39" s="285">
        <v>2070.5098706022109</v>
      </c>
    </row>
    <row r="40" spans="1:19" ht="16" customHeight="1">
      <c r="A40" s="52">
        <v>11</v>
      </c>
      <c r="B40" s="242" t="s">
        <v>245</v>
      </c>
      <c r="C40" s="285"/>
      <c r="D40" s="285"/>
      <c r="E40" s="285"/>
      <c r="F40" s="285"/>
      <c r="G40" s="285"/>
      <c r="H40" s="285"/>
      <c r="I40" s="285"/>
      <c r="J40" s="285"/>
      <c r="K40" s="285" t="s">
        <v>81</v>
      </c>
      <c r="L40" s="285" t="s">
        <v>81</v>
      </c>
      <c r="M40" s="285">
        <v>1131.09272756</v>
      </c>
      <c r="N40" s="285"/>
      <c r="O40" s="285"/>
      <c r="P40" s="285"/>
      <c r="Q40" s="285"/>
      <c r="R40" s="287">
        <v>1131.09272756</v>
      </c>
      <c r="S40" s="285">
        <v>1131.0927275554006</v>
      </c>
    </row>
    <row r="41" spans="1:19" ht="16" customHeight="1">
      <c r="A41" s="52">
        <v>12</v>
      </c>
      <c r="B41" s="242" t="s">
        <v>246</v>
      </c>
      <c r="C41" s="285"/>
      <c r="D41" s="285"/>
      <c r="E41" s="285"/>
      <c r="F41" s="285">
        <v>6084.4101377799998</v>
      </c>
      <c r="G41" s="285"/>
      <c r="H41" s="285"/>
      <c r="I41" s="285"/>
      <c r="J41" s="285"/>
      <c r="K41" s="285" t="s">
        <v>81</v>
      </c>
      <c r="L41" s="285" t="s">
        <v>81</v>
      </c>
      <c r="M41" s="285" t="s">
        <v>81</v>
      </c>
      <c r="N41" s="285"/>
      <c r="O41" s="285"/>
      <c r="P41" s="285"/>
      <c r="Q41" s="285"/>
      <c r="R41" s="287">
        <v>6084.4101377799998</v>
      </c>
      <c r="S41" s="285"/>
    </row>
    <row r="42" spans="1:19" hidden="1">
      <c r="A42" s="52">
        <v>13</v>
      </c>
      <c r="B42" s="242" t="s">
        <v>247</v>
      </c>
      <c r="C42" s="285"/>
      <c r="D42" s="285"/>
      <c r="E42" s="285"/>
      <c r="F42" s="285"/>
      <c r="G42" s="285"/>
      <c r="H42" s="285"/>
      <c r="I42" s="285"/>
      <c r="J42" s="285"/>
      <c r="K42" s="285" t="s">
        <v>81</v>
      </c>
      <c r="L42" s="285" t="s">
        <v>81</v>
      </c>
      <c r="M42" s="285" t="s">
        <v>81</v>
      </c>
      <c r="N42" s="285"/>
      <c r="O42" s="285"/>
      <c r="P42" s="285"/>
      <c r="Q42" s="285"/>
      <c r="R42" s="287"/>
      <c r="S42" s="285"/>
    </row>
    <row r="43" spans="1:19" ht="16" customHeight="1">
      <c r="A43" s="52">
        <v>14</v>
      </c>
      <c r="B43" s="242" t="s">
        <v>248</v>
      </c>
      <c r="C43" s="285"/>
      <c r="D43" s="285"/>
      <c r="E43" s="285"/>
      <c r="F43" s="285"/>
      <c r="G43" s="285"/>
      <c r="H43" s="285"/>
      <c r="I43" s="285"/>
      <c r="J43" s="285"/>
      <c r="K43" s="285" t="s">
        <v>81</v>
      </c>
      <c r="L43" s="285" t="s">
        <v>81</v>
      </c>
      <c r="M43" s="285" t="s">
        <v>81</v>
      </c>
      <c r="N43" s="285"/>
      <c r="O43" s="285"/>
      <c r="P43" s="285">
        <v>16.118285749999998</v>
      </c>
      <c r="Q43" s="285"/>
      <c r="R43" s="287">
        <v>16.118285749999998</v>
      </c>
      <c r="S43" s="285">
        <v>16.118285745000005</v>
      </c>
    </row>
    <row r="44" spans="1:19" ht="16" customHeight="1">
      <c r="A44" s="52">
        <v>15</v>
      </c>
      <c r="B44" s="242" t="s">
        <v>249</v>
      </c>
      <c r="C44" s="285"/>
      <c r="D44" s="285"/>
      <c r="E44" s="285"/>
      <c r="F44" s="285"/>
      <c r="G44" s="285"/>
      <c r="H44" s="285"/>
      <c r="I44" s="285"/>
      <c r="J44" s="285"/>
      <c r="K44" s="285" t="s">
        <v>81</v>
      </c>
      <c r="L44" s="285">
        <v>2409.9002925500004</v>
      </c>
      <c r="M44" s="285" t="s">
        <v>81</v>
      </c>
      <c r="N44" s="285"/>
      <c r="O44" s="285"/>
      <c r="P44" s="285" t="s">
        <v>81</v>
      </c>
      <c r="Q44" s="285"/>
      <c r="R44" s="287">
        <v>2409.9002925500004</v>
      </c>
      <c r="S44" s="285">
        <v>2409.9002925500008</v>
      </c>
    </row>
    <row r="45" spans="1:19" ht="16" customHeight="1">
      <c r="A45" s="52">
        <v>16</v>
      </c>
      <c r="B45" s="242" t="s">
        <v>250</v>
      </c>
      <c r="C45" s="285"/>
      <c r="D45" s="285"/>
      <c r="E45" s="285"/>
      <c r="F45" s="285"/>
      <c r="G45" s="285"/>
      <c r="H45" s="285"/>
      <c r="I45" s="285"/>
      <c r="J45" s="285"/>
      <c r="K45" s="285" t="s">
        <v>81</v>
      </c>
      <c r="L45" s="285">
        <v>595.05238434</v>
      </c>
      <c r="M45" s="285" t="s">
        <v>81</v>
      </c>
      <c r="N45" s="285"/>
      <c r="O45" s="285"/>
      <c r="P45" s="285" t="s">
        <v>81</v>
      </c>
      <c r="Q45" s="285">
        <v>584.26879015999998</v>
      </c>
      <c r="R45" s="287">
        <v>1179.3211744999999</v>
      </c>
      <c r="S45" s="285">
        <v>1179.3211744999635</v>
      </c>
    </row>
    <row r="46" spans="1:19" ht="16" customHeight="1">
      <c r="A46" s="280">
        <v>17</v>
      </c>
      <c r="B46" s="251" t="s">
        <v>251</v>
      </c>
      <c r="C46" s="287">
        <v>31879.449897453946</v>
      </c>
      <c r="D46" s="287"/>
      <c r="E46" s="287"/>
      <c r="F46" s="287">
        <v>6084.4101377799998</v>
      </c>
      <c r="G46" s="287">
        <v>1148.4362634151457</v>
      </c>
      <c r="H46" s="287">
        <v>46735.59369953</v>
      </c>
      <c r="I46" s="287">
        <v>8044.5373702500001</v>
      </c>
      <c r="J46" s="287"/>
      <c r="K46" s="287">
        <v>14218.264229166683</v>
      </c>
      <c r="L46" s="287">
        <v>32140.112022520021</v>
      </c>
      <c r="M46" s="287">
        <v>1606.4083001350646</v>
      </c>
      <c r="N46" s="287">
        <v>189.70368563</v>
      </c>
      <c r="O46" s="287"/>
      <c r="P46" s="287">
        <v>16.118285749999998</v>
      </c>
      <c r="Q46" s="287">
        <v>584.26879015999998</v>
      </c>
      <c r="R46" s="287">
        <v>142647.30268179087</v>
      </c>
      <c r="S46" s="287">
        <v>100761.04232171513</v>
      </c>
    </row>
    <row r="47" spans="1:19">
      <c r="A47" s="7"/>
      <c r="B47" s="7"/>
      <c r="C47" s="7"/>
      <c r="D47" s="7"/>
      <c r="E47" s="7"/>
      <c r="F47" s="106"/>
      <c r="G47" s="7"/>
      <c r="H47" s="7"/>
      <c r="I47" s="7"/>
      <c r="J47" s="7"/>
      <c r="K47" s="7"/>
      <c r="L47" s="7"/>
      <c r="M47" s="7"/>
      <c r="N47" s="7"/>
      <c r="O47" s="7"/>
      <c r="P47" s="7"/>
      <c r="Q47" s="7"/>
      <c r="R47" s="7"/>
      <c r="S47" s="7"/>
    </row>
    <row r="48" spans="1:19" ht="19.5" customHeight="1">
      <c r="A48" s="874" t="s">
        <v>1459</v>
      </c>
      <c r="B48" s="874"/>
      <c r="C48" s="874"/>
      <c r="D48" s="874"/>
      <c r="E48" s="874"/>
      <c r="F48" s="874"/>
      <c r="G48" s="874"/>
      <c r="H48" s="874"/>
      <c r="I48" s="874"/>
      <c r="J48" s="874"/>
      <c r="K48" s="874"/>
      <c r="L48" s="874"/>
      <c r="M48" s="874"/>
      <c r="N48" s="874"/>
      <c r="O48" s="874"/>
      <c r="P48" s="874"/>
      <c r="Q48" s="874"/>
      <c r="R48" s="874"/>
      <c r="S48" s="874"/>
    </row>
    <row r="49" spans="1:19" ht="15" customHeight="1">
      <c r="A49" s="753"/>
      <c r="B49" s="753"/>
      <c r="C49" s="753"/>
      <c r="D49" s="753"/>
      <c r="E49" s="753"/>
      <c r="F49" s="753"/>
      <c r="G49" s="753"/>
      <c r="H49" s="753"/>
      <c r="I49" s="753"/>
      <c r="J49" s="753"/>
      <c r="K49" s="753"/>
      <c r="L49" s="753"/>
      <c r="M49" s="753"/>
      <c r="N49" s="753"/>
      <c r="O49" s="753"/>
      <c r="P49" s="753"/>
      <c r="Q49" s="753"/>
      <c r="R49" s="753"/>
      <c r="S49" s="753"/>
    </row>
    <row r="50" spans="1:19" ht="39" customHeight="1">
      <c r="A50" s="874" t="s">
        <v>252</v>
      </c>
      <c r="B50" s="874"/>
      <c r="C50" s="874"/>
      <c r="D50" s="874"/>
      <c r="E50" s="874"/>
      <c r="F50" s="874"/>
      <c r="G50" s="874"/>
      <c r="H50" s="874"/>
      <c r="I50" s="874"/>
      <c r="J50" s="874"/>
      <c r="K50" s="874"/>
      <c r="L50" s="874"/>
      <c r="M50" s="874"/>
      <c r="N50" s="874"/>
      <c r="O50" s="874"/>
      <c r="P50" s="874"/>
      <c r="Q50" s="874"/>
      <c r="R50" s="874"/>
      <c r="S50" s="874"/>
    </row>
    <row r="51" spans="1:19">
      <c r="A51" s="751"/>
      <c r="B51" s="751"/>
      <c r="C51" s="751"/>
      <c r="D51" s="751"/>
      <c r="E51" s="751"/>
      <c r="F51" s="751"/>
      <c r="G51" s="751"/>
      <c r="H51" s="751"/>
      <c r="I51" s="751"/>
      <c r="J51" s="751"/>
      <c r="K51" s="751"/>
      <c r="L51" s="751"/>
      <c r="M51" s="751"/>
      <c r="N51" s="751"/>
      <c r="O51" s="751"/>
      <c r="P51" s="751"/>
      <c r="Q51" s="751"/>
      <c r="R51" s="751"/>
      <c r="S51" s="751"/>
    </row>
    <row r="52" spans="1:19" ht="29.15" customHeight="1">
      <c r="A52" s="874" t="s">
        <v>253</v>
      </c>
      <c r="B52" s="874"/>
      <c r="C52" s="874"/>
      <c r="D52" s="874"/>
      <c r="E52" s="874"/>
      <c r="F52" s="874"/>
      <c r="G52" s="874"/>
      <c r="H52" s="874"/>
      <c r="I52" s="874"/>
      <c r="J52" s="874"/>
      <c r="K52" s="874"/>
      <c r="L52" s="874"/>
      <c r="M52" s="874"/>
      <c r="N52" s="874"/>
      <c r="O52" s="874"/>
      <c r="P52" s="874"/>
      <c r="Q52" s="874"/>
      <c r="R52" s="874"/>
      <c r="S52" s="874"/>
    </row>
    <row r="53" spans="1:19">
      <c r="A53" s="7"/>
      <c r="B53" s="7"/>
      <c r="C53" s="7"/>
      <c r="D53" s="7"/>
      <c r="E53" s="7"/>
      <c r="F53" s="106"/>
      <c r="G53" s="7"/>
      <c r="H53" s="7"/>
      <c r="I53" s="7"/>
      <c r="J53" s="7"/>
      <c r="K53" s="7"/>
      <c r="L53" s="7"/>
      <c r="M53" s="7"/>
      <c r="N53" s="7"/>
      <c r="O53" s="7"/>
      <c r="P53" s="7"/>
      <c r="Q53" s="7"/>
      <c r="R53" s="7"/>
      <c r="S53" s="7"/>
    </row>
  </sheetData>
  <mergeCells count="11">
    <mergeCell ref="A48:S48"/>
    <mergeCell ref="A50:S50"/>
    <mergeCell ref="A52:S52"/>
    <mergeCell ref="A5:B7"/>
    <mergeCell ref="C5:Q5"/>
    <mergeCell ref="R5:R6"/>
    <mergeCell ref="S5:S6"/>
    <mergeCell ref="A27:B29"/>
    <mergeCell ref="C27:Q27"/>
    <mergeCell ref="R27:R28"/>
    <mergeCell ref="S27:S28"/>
  </mergeCells>
  <pageMargins left="0.70866141732283472" right="0.70866141732283472" top="0.74803149606299213" bottom="0.74803149606299213" header="0.31496062992125984" footer="0.31496062992125984"/>
  <pageSetup paperSize="9" scale="74" fitToHeight="2" orientation="landscape" r:id="rId1"/>
  <rowBreaks count="1" manualBreakCount="1">
    <brk id="25"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8F4F0-7962-4F46-9018-5EA79352CB8D}">
  <sheetPr codeName="Taul7">
    <pageSetUpPr fitToPage="1"/>
  </sheetPr>
  <dimension ref="A1:H50"/>
  <sheetViews>
    <sheetView showGridLines="0" zoomScaleNormal="100" zoomScalePageLayoutView="80" workbookViewId="0">
      <selection activeCell="I1" sqref="I1"/>
    </sheetView>
  </sheetViews>
  <sheetFormatPr defaultColWidth="8.58203125" defaultRowHeight="14.5"/>
  <cols>
    <col min="1" max="1" width="4.08203125" style="5" customWidth="1"/>
    <col min="2" max="2" width="43.75" style="5" customWidth="1"/>
    <col min="3" max="6" width="15.33203125" style="5" customWidth="1"/>
    <col min="7" max="8" width="10.58203125" style="5" customWidth="1"/>
    <col min="9" max="16384" width="8.58203125" style="5"/>
  </cols>
  <sheetData>
    <row r="1" spans="1:8" ht="18.5">
      <c r="A1" s="211" t="s">
        <v>1469</v>
      </c>
      <c r="B1" s="7"/>
      <c r="C1" s="7"/>
      <c r="D1" s="7"/>
      <c r="E1" s="7"/>
      <c r="F1" s="7"/>
      <c r="G1" s="7"/>
      <c r="H1" s="7"/>
    </row>
    <row r="2" spans="1:8" ht="18.5">
      <c r="A2" s="3"/>
      <c r="B2" s="7"/>
      <c r="C2" s="7"/>
      <c r="D2" s="7"/>
      <c r="E2" s="203"/>
      <c r="F2" s="203"/>
      <c r="G2" s="203"/>
      <c r="H2" s="7"/>
    </row>
    <row r="3" spans="1:8">
      <c r="A3" s="7"/>
      <c r="B3" s="7"/>
      <c r="C3" s="7"/>
      <c r="D3" s="206"/>
      <c r="E3" s="206"/>
      <c r="F3" s="203"/>
      <c r="G3" s="7"/>
      <c r="H3" s="7"/>
    </row>
    <row r="4" spans="1:8">
      <c r="A4" s="76" t="s">
        <v>1407</v>
      </c>
      <c r="B4" s="7"/>
      <c r="C4" s="6"/>
      <c r="D4" s="6"/>
      <c r="E4" s="6"/>
      <c r="F4" s="6"/>
      <c r="G4" s="6"/>
      <c r="H4" s="6"/>
    </row>
    <row r="5" spans="1:8" ht="20.5" customHeight="1">
      <c r="A5" s="886" t="s">
        <v>228</v>
      </c>
      <c r="B5" s="887"/>
      <c r="C5" s="894" t="s">
        <v>254</v>
      </c>
      <c r="D5" s="885"/>
      <c r="E5" s="892" t="s">
        <v>255</v>
      </c>
      <c r="F5" s="894"/>
      <c r="G5" s="892" t="s">
        <v>256</v>
      </c>
      <c r="H5" s="894"/>
    </row>
    <row r="6" spans="1:8" ht="26.15" customHeight="1">
      <c r="A6" s="888"/>
      <c r="B6" s="889"/>
      <c r="C6" s="216" t="s">
        <v>257</v>
      </c>
      <c r="D6" s="213" t="s">
        <v>258</v>
      </c>
      <c r="E6" s="216" t="s">
        <v>257</v>
      </c>
      <c r="F6" s="213" t="s">
        <v>258</v>
      </c>
      <c r="G6" s="213" t="s">
        <v>259</v>
      </c>
      <c r="H6" s="213" t="s">
        <v>260</v>
      </c>
    </row>
    <row r="7" spans="1:8">
      <c r="A7" s="890"/>
      <c r="B7" s="891"/>
      <c r="C7" s="87" t="s">
        <v>92</v>
      </c>
      <c r="D7" s="77" t="s">
        <v>93</v>
      </c>
      <c r="E7" s="77" t="s">
        <v>94</v>
      </c>
      <c r="F7" s="77" t="s">
        <v>140</v>
      </c>
      <c r="G7" s="77" t="s">
        <v>141</v>
      </c>
      <c r="H7" s="77" t="s">
        <v>218</v>
      </c>
    </row>
    <row r="8" spans="1:8">
      <c r="A8" s="282">
        <v>1</v>
      </c>
      <c r="B8" s="752" t="s">
        <v>235</v>
      </c>
      <c r="C8" s="285">
        <v>19537.904943450008</v>
      </c>
      <c r="D8" s="285">
        <v>469.91131728000005</v>
      </c>
      <c r="E8" s="285">
        <v>24190.543881176895</v>
      </c>
      <c r="F8" s="285">
        <v>134.54699077000001</v>
      </c>
      <c r="G8" s="285">
        <v>445.64064790000003</v>
      </c>
      <c r="H8" s="429">
        <v>1.8320204855388173E-2</v>
      </c>
    </row>
    <row r="9" spans="1:8">
      <c r="A9" s="282">
        <v>2</v>
      </c>
      <c r="B9" s="242" t="s">
        <v>236</v>
      </c>
      <c r="C9" s="285">
        <v>3455.7831516999991</v>
      </c>
      <c r="D9" s="285">
        <v>997.9947118</v>
      </c>
      <c r="E9" s="285">
        <v>4241.6391569852512</v>
      </c>
      <c r="F9" s="285">
        <v>321.25327987999998</v>
      </c>
      <c r="G9" s="285">
        <v>18.154721002999995</v>
      </c>
      <c r="H9" s="429">
        <v>3.9787747035896492E-3</v>
      </c>
    </row>
    <row r="10" spans="1:8">
      <c r="A10" s="282">
        <v>3</v>
      </c>
      <c r="B10" s="242" t="s">
        <v>237</v>
      </c>
      <c r="C10" s="285">
        <v>46.989162139999991</v>
      </c>
      <c r="D10" s="285">
        <v>22.358421960000001</v>
      </c>
      <c r="E10" s="285">
        <v>72.194342471858675</v>
      </c>
      <c r="F10" s="285">
        <v>1.12183941</v>
      </c>
      <c r="G10" s="285">
        <v>14.88823637637174</v>
      </c>
      <c r="H10" s="429">
        <v>0.20306889958294019</v>
      </c>
    </row>
    <row r="11" spans="1:8">
      <c r="A11" s="282">
        <v>4</v>
      </c>
      <c r="B11" s="242" t="s">
        <v>238</v>
      </c>
      <c r="C11" s="285">
        <v>673.12992425999994</v>
      </c>
      <c r="D11" s="285"/>
      <c r="E11" s="285">
        <v>789.10896631206174</v>
      </c>
      <c r="F11" s="285">
        <v>0.89576769999999994</v>
      </c>
      <c r="G11" s="285"/>
      <c r="H11" s="429"/>
    </row>
    <row r="12" spans="1:8">
      <c r="A12" s="282">
        <v>5</v>
      </c>
      <c r="B12" s="242" t="s">
        <v>239</v>
      </c>
      <c r="C12" s="285">
        <v>706.43392089999998</v>
      </c>
      <c r="D12" s="285"/>
      <c r="E12" s="285">
        <v>706.43392089999998</v>
      </c>
      <c r="F12" s="285"/>
      <c r="G12" s="285"/>
      <c r="H12" s="429"/>
    </row>
    <row r="13" spans="1:8">
      <c r="A13" s="282">
        <v>6</v>
      </c>
      <c r="B13" s="242" t="s">
        <v>240</v>
      </c>
      <c r="C13" s="285">
        <v>1447.5495450899998</v>
      </c>
      <c r="D13" s="285">
        <v>879.8830125799999</v>
      </c>
      <c r="E13" s="285">
        <v>1064.91282041</v>
      </c>
      <c r="F13" s="285">
        <v>342.64510593</v>
      </c>
      <c r="G13" s="285">
        <v>278.86778657324999</v>
      </c>
      <c r="H13" s="429">
        <v>0.19812171233220607</v>
      </c>
    </row>
    <row r="14" spans="1:8">
      <c r="A14" s="282">
        <v>7</v>
      </c>
      <c r="B14" s="754" t="s">
        <v>241</v>
      </c>
      <c r="C14" s="285">
        <v>23755.33320465864</v>
      </c>
      <c r="D14" s="285">
        <v>16081.1359974443</v>
      </c>
      <c r="E14" s="285">
        <v>21323.39272862807</v>
      </c>
      <c r="F14" s="285">
        <v>4662.9652968199998</v>
      </c>
      <c r="G14" s="285">
        <v>24406.992721552251</v>
      </c>
      <c r="H14" s="429">
        <v>0.93922329160749773</v>
      </c>
    </row>
    <row r="15" spans="1:8">
      <c r="A15" s="282">
        <v>8</v>
      </c>
      <c r="B15" s="242" t="s">
        <v>261</v>
      </c>
      <c r="C15" s="285">
        <v>15805.171275781813</v>
      </c>
      <c r="D15" s="285">
        <v>7791.7673421736163</v>
      </c>
      <c r="E15" s="285">
        <v>12881.925531447909</v>
      </c>
      <c r="F15" s="285">
        <v>1029.8800054999999</v>
      </c>
      <c r="G15" s="285">
        <v>9986.2227851430598</v>
      </c>
      <c r="H15" s="429">
        <v>0.71782363249838266</v>
      </c>
    </row>
    <row r="16" spans="1:8">
      <c r="A16" s="282">
        <v>9</v>
      </c>
      <c r="B16" s="242" t="s">
        <v>262</v>
      </c>
      <c r="C16" s="285">
        <v>54409.221890396329</v>
      </c>
      <c r="D16" s="285">
        <v>873.54465463407848</v>
      </c>
      <c r="E16" s="285">
        <v>54409.221890396329</v>
      </c>
      <c r="F16" s="285">
        <v>405.38562366000002</v>
      </c>
      <c r="G16" s="285">
        <v>19114.876893936111</v>
      </c>
      <c r="H16" s="429">
        <v>0.34871866753829089</v>
      </c>
    </row>
    <row r="17" spans="1:8">
      <c r="A17" s="282">
        <v>10</v>
      </c>
      <c r="B17" s="242" t="s">
        <v>244</v>
      </c>
      <c r="C17" s="285">
        <v>2352.4883243564223</v>
      </c>
      <c r="D17" s="285">
        <v>172.90956404467667</v>
      </c>
      <c r="E17" s="285">
        <v>2028.6813921080734</v>
      </c>
      <c r="F17" s="285">
        <v>47.228297950000005</v>
      </c>
      <c r="G17" s="285">
        <v>2221.3384033515922</v>
      </c>
      <c r="H17" s="429">
        <v>1.0700554142552561</v>
      </c>
    </row>
    <row r="18" spans="1:8">
      <c r="A18" s="282">
        <v>11</v>
      </c>
      <c r="B18" s="242" t="s">
        <v>245</v>
      </c>
      <c r="C18" s="285">
        <v>987.2417042120004</v>
      </c>
      <c r="D18" s="285">
        <v>320.23554925000008</v>
      </c>
      <c r="E18" s="285">
        <v>981.71279920222685</v>
      </c>
      <c r="F18" s="285">
        <v>157.60847797</v>
      </c>
      <c r="G18" s="285">
        <v>1708.9819157632719</v>
      </c>
      <c r="H18" s="429">
        <v>1.5000000000043285</v>
      </c>
    </row>
    <row r="19" spans="1:8">
      <c r="A19" s="282">
        <v>12</v>
      </c>
      <c r="B19" s="242" t="s">
        <v>246</v>
      </c>
      <c r="C19" s="285">
        <v>6921.3832552600006</v>
      </c>
      <c r="D19" s="285"/>
      <c r="E19" s="285">
        <v>6921.3832552600006</v>
      </c>
      <c r="F19" s="285"/>
      <c r="G19" s="285">
        <v>692.13832552600002</v>
      </c>
      <c r="H19" s="429">
        <v>9.9999999999999992E-2</v>
      </c>
    </row>
    <row r="20" spans="1:8" hidden="1">
      <c r="A20" s="282">
        <v>13</v>
      </c>
      <c r="B20" s="242" t="s">
        <v>263</v>
      </c>
      <c r="C20" s="285"/>
      <c r="D20" s="285"/>
      <c r="E20" s="285"/>
      <c r="F20" s="285"/>
      <c r="G20" s="285"/>
      <c r="H20" s="429"/>
    </row>
    <row r="21" spans="1:8">
      <c r="A21" s="282">
        <v>14</v>
      </c>
      <c r="B21" s="242" t="s">
        <v>264</v>
      </c>
      <c r="C21" s="285">
        <v>11.309813407500002</v>
      </c>
      <c r="D21" s="285">
        <v>2.5404139300000002</v>
      </c>
      <c r="E21" s="285">
        <v>11.309813407500002</v>
      </c>
      <c r="F21" s="285">
        <v>2.5404139300000002</v>
      </c>
      <c r="G21" s="285">
        <v>173.12784171875001</v>
      </c>
      <c r="H21" s="429">
        <v>12.499999999999998</v>
      </c>
    </row>
    <row r="22" spans="1:8">
      <c r="A22" s="282">
        <v>15</v>
      </c>
      <c r="B22" s="242" t="s">
        <v>265</v>
      </c>
      <c r="C22" s="285">
        <v>2400.48202214</v>
      </c>
      <c r="D22" s="285"/>
      <c r="E22" s="285">
        <v>2400.48202214</v>
      </c>
      <c r="F22" s="285"/>
      <c r="G22" s="285">
        <v>2400.48202214</v>
      </c>
      <c r="H22" s="429">
        <v>1</v>
      </c>
    </row>
    <row r="23" spans="1:8">
      <c r="A23" s="282">
        <v>16</v>
      </c>
      <c r="B23" s="242" t="s">
        <v>250</v>
      </c>
      <c r="C23" s="285">
        <v>1174.7186897300001</v>
      </c>
      <c r="D23" s="285"/>
      <c r="E23" s="285">
        <v>1174.7186897300001</v>
      </c>
      <c r="F23" s="285"/>
      <c r="G23" s="285">
        <v>904.21247719877533</v>
      </c>
      <c r="H23" s="429">
        <v>0.76972681638920848</v>
      </c>
    </row>
    <row r="24" spans="1:8">
      <c r="A24" s="284">
        <v>17</v>
      </c>
      <c r="B24" s="251" t="s">
        <v>251</v>
      </c>
      <c r="C24" s="287">
        <v>133685.14082748271</v>
      </c>
      <c r="D24" s="287">
        <v>27612.280985096673</v>
      </c>
      <c r="E24" s="287">
        <v>133197.66121057616</v>
      </c>
      <c r="F24" s="287">
        <v>7106.0710995200006</v>
      </c>
      <c r="G24" s="287">
        <v>62365.924778182445</v>
      </c>
      <c r="H24" s="288">
        <v>0.44450652702768223</v>
      </c>
    </row>
    <row r="25" spans="1:8">
      <c r="A25" s="89"/>
      <c r="B25" s="218"/>
      <c r="C25" s="226"/>
      <c r="D25" s="226"/>
      <c r="E25" s="226"/>
      <c r="F25" s="226"/>
      <c r="G25" s="226"/>
      <c r="H25" s="227"/>
    </row>
    <row r="26" spans="1:8">
      <c r="A26" s="76" t="s">
        <v>1059</v>
      </c>
      <c r="B26" s="7"/>
      <c r="C26" s="6"/>
      <c r="D26" s="6"/>
      <c r="E26" s="6"/>
      <c r="F26" s="6"/>
      <c r="G26" s="6"/>
      <c r="H26" s="6"/>
    </row>
    <row r="27" spans="1:8" ht="18.649999999999999" customHeight="1">
      <c r="A27" s="886" t="s">
        <v>228</v>
      </c>
      <c r="B27" s="887"/>
      <c r="C27" s="894" t="s">
        <v>254</v>
      </c>
      <c r="D27" s="885"/>
      <c r="E27" s="892" t="s">
        <v>255</v>
      </c>
      <c r="F27" s="894"/>
      <c r="G27" s="892" t="s">
        <v>256</v>
      </c>
      <c r="H27" s="894"/>
    </row>
    <row r="28" spans="1:8" ht="24">
      <c r="A28" s="888"/>
      <c r="B28" s="889"/>
      <c r="C28" s="216" t="s">
        <v>257</v>
      </c>
      <c r="D28" s="213" t="s">
        <v>258</v>
      </c>
      <c r="E28" s="216" t="s">
        <v>257</v>
      </c>
      <c r="F28" s="213" t="s">
        <v>258</v>
      </c>
      <c r="G28" s="213" t="s">
        <v>259</v>
      </c>
      <c r="H28" s="213" t="s">
        <v>260</v>
      </c>
    </row>
    <row r="29" spans="1:8">
      <c r="A29" s="890"/>
      <c r="B29" s="891"/>
      <c r="C29" s="87" t="s">
        <v>92</v>
      </c>
      <c r="D29" s="77" t="s">
        <v>93</v>
      </c>
      <c r="E29" s="77" t="s">
        <v>94</v>
      </c>
      <c r="F29" s="77" t="s">
        <v>140</v>
      </c>
      <c r="G29" s="77" t="s">
        <v>141</v>
      </c>
      <c r="H29" s="77" t="s">
        <v>218</v>
      </c>
    </row>
    <row r="30" spans="1:8">
      <c r="A30" s="282">
        <v>1</v>
      </c>
      <c r="B30" s="154" t="s">
        <v>235</v>
      </c>
      <c r="C30" s="285">
        <v>22002.337129500014</v>
      </c>
      <c r="D30" s="285">
        <v>469.43553827</v>
      </c>
      <c r="E30" s="285">
        <v>26389.68628771932</v>
      </c>
      <c r="F30" s="285">
        <v>190.47039350949973</v>
      </c>
      <c r="G30" s="285">
        <v>474.25921407499959</v>
      </c>
      <c r="H30" s="286">
        <v>1.7842604156277468E-2</v>
      </c>
    </row>
    <row r="31" spans="1:8">
      <c r="A31" s="282">
        <v>2</v>
      </c>
      <c r="B31" s="242" t="s">
        <v>236</v>
      </c>
      <c r="C31" s="285">
        <v>2937.5115027699972</v>
      </c>
      <c r="D31" s="285">
        <v>938.00437734999991</v>
      </c>
      <c r="E31" s="285">
        <v>3763.4780021635033</v>
      </c>
      <c r="F31" s="285">
        <v>281.41778520630004</v>
      </c>
      <c r="G31" s="285">
        <v>19.438627899000011</v>
      </c>
      <c r="H31" s="286">
        <v>4.8057178530278022E-3</v>
      </c>
    </row>
    <row r="32" spans="1:8">
      <c r="A32" s="282">
        <v>3</v>
      </c>
      <c r="B32" s="242" t="s">
        <v>237</v>
      </c>
      <c r="C32" s="285">
        <v>46.555902789999962</v>
      </c>
      <c r="D32" s="285">
        <v>25.472141150000002</v>
      </c>
      <c r="E32" s="285">
        <v>72.563692579999994</v>
      </c>
      <c r="F32" s="285">
        <v>0.75</v>
      </c>
      <c r="G32" s="285">
        <v>14.887738516000006</v>
      </c>
      <c r="H32" s="286">
        <v>0.20306900378472256</v>
      </c>
    </row>
    <row r="33" spans="1:8">
      <c r="A33" s="282">
        <v>4</v>
      </c>
      <c r="B33" s="242" t="s">
        <v>238</v>
      </c>
      <c r="C33" s="285">
        <v>567.55157719999988</v>
      </c>
      <c r="D33" s="285"/>
      <c r="E33" s="285">
        <v>707.62117968379982</v>
      </c>
      <c r="F33" s="285">
        <v>1.9742040350000001</v>
      </c>
      <c r="G33" s="285"/>
      <c r="H33" s="286"/>
    </row>
    <row r="34" spans="1:8">
      <c r="A34" s="282">
        <v>5</v>
      </c>
      <c r="B34" s="242" t="s">
        <v>239</v>
      </c>
      <c r="C34" s="285">
        <v>708.2114224899999</v>
      </c>
      <c r="D34" s="285"/>
      <c r="E34" s="285">
        <v>708.2114224899999</v>
      </c>
      <c r="F34" s="285"/>
      <c r="G34" s="285"/>
      <c r="H34" s="286"/>
    </row>
    <row r="35" spans="1:8">
      <c r="A35" s="282">
        <v>6</v>
      </c>
      <c r="B35" s="242" t="s">
        <v>240</v>
      </c>
      <c r="C35" s="285">
        <v>1128.6361124000011</v>
      </c>
      <c r="D35" s="285">
        <v>1093.9975571599998</v>
      </c>
      <c r="E35" s="285">
        <v>807.48574004999966</v>
      </c>
      <c r="F35" s="285">
        <v>467.06673415699976</v>
      </c>
      <c r="G35" s="285">
        <v>369.34863967939998</v>
      </c>
      <c r="H35" s="286">
        <v>0.28978692298188913</v>
      </c>
    </row>
    <row r="36" spans="1:8">
      <c r="A36" s="282">
        <v>7</v>
      </c>
      <c r="B36" s="242" t="s">
        <v>241</v>
      </c>
      <c r="C36" s="285">
        <v>25980.425575140001</v>
      </c>
      <c r="D36" s="285">
        <v>15959.334677090001</v>
      </c>
      <c r="E36" s="285">
        <v>23590.43885251</v>
      </c>
      <c r="F36" s="285">
        <v>4679.6028904300001</v>
      </c>
      <c r="G36" s="285">
        <v>27003.950340980002</v>
      </c>
      <c r="H36" s="286">
        <v>0.95521437805176979</v>
      </c>
    </row>
    <row r="37" spans="1:8">
      <c r="A37" s="282">
        <v>8</v>
      </c>
      <c r="B37" s="242" t="s">
        <v>261</v>
      </c>
      <c r="C37" s="285">
        <v>16152.282125170001</v>
      </c>
      <c r="D37" s="285">
        <v>7164.0438479699997</v>
      </c>
      <c r="E37" s="285">
        <v>13223.19320426</v>
      </c>
      <c r="F37" s="285">
        <v>995.0710249</v>
      </c>
      <c r="G37" s="285">
        <v>10173.619496249999</v>
      </c>
      <c r="H37" s="286">
        <v>0.71553175073122455</v>
      </c>
    </row>
    <row r="38" spans="1:8">
      <c r="A38" s="282">
        <v>9</v>
      </c>
      <c r="B38" s="242" t="s">
        <v>262</v>
      </c>
      <c r="C38" s="285">
        <v>53454.846800913103</v>
      </c>
      <c r="D38" s="285">
        <v>782.08255644999997</v>
      </c>
      <c r="E38" s="285">
        <v>53454.846800913103</v>
      </c>
      <c r="F38" s="285">
        <v>422.07197846999998</v>
      </c>
      <c r="G38" s="285">
        <v>18987.988373299799</v>
      </c>
      <c r="H38" s="286">
        <v>0.35243270779927877</v>
      </c>
    </row>
    <row r="39" spans="1:8" s="14" customFormat="1">
      <c r="A39" s="756">
        <v>10</v>
      </c>
      <c r="B39" s="242" t="s">
        <v>244</v>
      </c>
      <c r="C39" s="285">
        <v>2320.9232569720516</v>
      </c>
      <c r="D39" s="285">
        <v>186.41833461079767</v>
      </c>
      <c r="E39" s="285">
        <v>2014.42202254775</v>
      </c>
      <c r="F39" s="285">
        <v>56.087848054400048</v>
      </c>
      <c r="G39" s="285">
        <v>2308.1627803900001</v>
      </c>
      <c r="H39" s="286">
        <v>1.1147798970495781</v>
      </c>
    </row>
    <row r="40" spans="1:8" s="14" customFormat="1" ht="14.5" customHeight="1">
      <c r="A40" s="756">
        <v>11</v>
      </c>
      <c r="B40" s="242" t="s">
        <v>245</v>
      </c>
      <c r="C40" s="285">
        <v>918.63170635089909</v>
      </c>
      <c r="D40" s="285">
        <v>443.12562712000033</v>
      </c>
      <c r="E40" s="285">
        <v>911.48753254549933</v>
      </c>
      <c r="F40" s="285">
        <v>219.60519500990011</v>
      </c>
      <c r="G40" s="285">
        <v>1696.6390913333992</v>
      </c>
      <c r="H40" s="286">
        <v>1.5000000000002651</v>
      </c>
    </row>
    <row r="41" spans="1:8" s="14" customFormat="1" ht="14.5" customHeight="1">
      <c r="A41" s="756">
        <v>12</v>
      </c>
      <c r="B41" s="242" t="s">
        <v>246</v>
      </c>
      <c r="C41" s="285">
        <v>6084.4101377800025</v>
      </c>
      <c r="D41" s="285"/>
      <c r="E41" s="285">
        <v>6084.4101377800025</v>
      </c>
      <c r="F41" s="285"/>
      <c r="G41" s="285">
        <v>608.44101377800052</v>
      </c>
      <c r="H41" s="286">
        <v>0.10000000000000005</v>
      </c>
    </row>
    <row r="42" spans="1:8" ht="14.5" hidden="1" customHeight="1">
      <c r="A42" s="282">
        <v>13</v>
      </c>
      <c r="B42" s="242" t="s">
        <v>263</v>
      </c>
      <c r="C42" s="285"/>
      <c r="D42" s="285"/>
      <c r="E42" s="285"/>
      <c r="F42" s="285"/>
      <c r="G42" s="285"/>
      <c r="H42" s="286"/>
    </row>
    <row r="43" spans="1:8">
      <c r="A43" s="282">
        <v>14</v>
      </c>
      <c r="B43" s="242" t="s">
        <v>264</v>
      </c>
      <c r="C43" s="285">
        <v>13.528399374999996</v>
      </c>
      <c r="D43" s="285">
        <v>2.5898863700000003</v>
      </c>
      <c r="E43" s="285">
        <v>13.528399374999996</v>
      </c>
      <c r="F43" s="285">
        <v>2.5898863700000003</v>
      </c>
      <c r="G43" s="285">
        <v>201.47857181320001</v>
      </c>
      <c r="H43" s="286">
        <v>12.500000000043434</v>
      </c>
    </row>
    <row r="44" spans="1:8">
      <c r="A44" s="282">
        <v>15</v>
      </c>
      <c r="B44" s="242" t="s">
        <v>265</v>
      </c>
      <c r="C44" s="285">
        <v>2409.9002925499985</v>
      </c>
      <c r="D44" s="285"/>
      <c r="E44" s="285">
        <v>2409.9002925499985</v>
      </c>
      <c r="F44" s="285"/>
      <c r="G44" s="285">
        <v>2409.9002925499985</v>
      </c>
      <c r="H44" s="286">
        <v>1</v>
      </c>
    </row>
    <row r="45" spans="1:8">
      <c r="A45" s="282">
        <v>16</v>
      </c>
      <c r="B45" s="242" t="s">
        <v>250</v>
      </c>
      <c r="C45" s="285">
        <v>1179.3211745001495</v>
      </c>
      <c r="D45" s="285"/>
      <c r="E45" s="285">
        <v>1179.3211745001495</v>
      </c>
      <c r="F45" s="285"/>
      <c r="G45" s="285">
        <v>907.16981551718106</v>
      </c>
      <c r="H45" s="286">
        <v>0.76923049897894125</v>
      </c>
    </row>
    <row r="46" spans="1:8">
      <c r="A46" s="284">
        <v>17</v>
      </c>
      <c r="B46" s="251" t="s">
        <v>251</v>
      </c>
      <c r="C46" s="287">
        <v>135905.07311590124</v>
      </c>
      <c r="D46" s="287">
        <v>27064.504543540796</v>
      </c>
      <c r="E46" s="287">
        <v>135330.59474166814</v>
      </c>
      <c r="F46" s="287">
        <v>7316.7079401421006</v>
      </c>
      <c r="G46" s="287">
        <v>65175.283996080965</v>
      </c>
      <c r="H46" s="288">
        <v>0.45689811703948768</v>
      </c>
    </row>
    <row r="47" spans="1:8">
      <c r="A47" s="7"/>
      <c r="B47" s="7"/>
      <c r="C47" s="7"/>
      <c r="D47" s="7"/>
      <c r="E47" s="7"/>
      <c r="F47" s="7"/>
      <c r="G47" s="7"/>
      <c r="H47" s="7"/>
    </row>
    <row r="48" spans="1:8" ht="15" customHeight="1">
      <c r="A48" s="874" t="s">
        <v>266</v>
      </c>
      <c r="B48" s="874"/>
      <c r="C48" s="874"/>
      <c r="D48" s="874"/>
      <c r="E48" s="874"/>
      <c r="F48" s="874"/>
      <c r="G48" s="874"/>
      <c r="H48" s="874"/>
    </row>
    <row r="49" spans="1:8" ht="15" customHeight="1">
      <c r="A49" s="896" t="s">
        <v>1460</v>
      </c>
      <c r="B49" s="896"/>
      <c r="C49" s="896"/>
      <c r="D49" s="896"/>
      <c r="E49" s="896"/>
      <c r="F49" s="896"/>
      <c r="G49" s="896"/>
      <c r="H49" s="896"/>
    </row>
    <row r="50" spans="1:8">
      <c r="A50" s="7"/>
      <c r="B50" s="7"/>
      <c r="C50" s="7"/>
      <c r="D50" s="7"/>
      <c r="E50" s="7"/>
      <c r="F50" s="7"/>
      <c r="G50" s="7"/>
      <c r="H50" s="7"/>
    </row>
  </sheetData>
  <mergeCells count="10">
    <mergeCell ref="A48:H48"/>
    <mergeCell ref="A49:H49"/>
    <mergeCell ref="A5:B7"/>
    <mergeCell ref="C5:D5"/>
    <mergeCell ref="E5:F5"/>
    <mergeCell ref="G5:H5"/>
    <mergeCell ref="A27:B29"/>
    <mergeCell ref="C27:D27"/>
    <mergeCell ref="E27:F27"/>
    <mergeCell ref="G27:H27"/>
  </mergeCells>
  <pageMargins left="0.70866141732283472" right="0.70866141732283472" top="0.74803149606299213" bottom="0.74803149606299213" header="0.31496062992125984" footer="0.31496062992125984"/>
  <pageSetup paperSize="9"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244C-4D9E-4C5C-91B0-67AA8F2C362D}">
  <sheetPr codeName="Sheet14">
    <pageSetUpPr autoPageBreaks="0" fitToPage="1"/>
  </sheetPr>
  <dimension ref="A1:G25"/>
  <sheetViews>
    <sheetView showGridLines="0" zoomScaleNormal="100" zoomScaleSheetLayoutView="100" zoomScalePageLayoutView="80" workbookViewId="0">
      <selection activeCell="H1" sqref="H1"/>
    </sheetView>
  </sheetViews>
  <sheetFormatPr defaultColWidth="8.33203125" defaultRowHeight="14.5"/>
  <cols>
    <col min="1" max="1" width="6.58203125" style="5" customWidth="1"/>
    <col min="2" max="2" width="36.25" style="5" customWidth="1"/>
    <col min="3" max="7" width="12.58203125" style="5" customWidth="1"/>
    <col min="8" max="16384" width="8.33203125" style="5"/>
  </cols>
  <sheetData>
    <row r="1" spans="1:7" ht="18.5">
      <c r="A1" s="211" t="s">
        <v>1470</v>
      </c>
      <c r="B1" s="7"/>
      <c r="C1" s="7"/>
      <c r="D1" s="7"/>
      <c r="E1" s="7"/>
      <c r="F1" s="7"/>
      <c r="G1" s="7"/>
    </row>
    <row r="2" spans="1:7" ht="18.5">
      <c r="A2" s="3"/>
      <c r="B2" s="7"/>
      <c r="C2" s="7"/>
      <c r="D2" s="7"/>
      <c r="E2" s="7"/>
      <c r="F2" s="7"/>
      <c r="G2" s="7"/>
    </row>
    <row r="3" spans="1:7" ht="13.5" customHeight="1">
      <c r="A3" s="7"/>
      <c r="B3" s="7"/>
      <c r="C3" s="91"/>
      <c r="D3" s="91"/>
      <c r="E3" s="91"/>
      <c r="F3" s="91"/>
      <c r="G3" s="91"/>
    </row>
    <row r="4" spans="1:7">
      <c r="A4" s="4"/>
      <c r="B4" s="8"/>
      <c r="C4" s="897" t="s">
        <v>267</v>
      </c>
      <c r="D4" s="886" t="s">
        <v>268</v>
      </c>
      <c r="E4" s="92"/>
      <c r="F4" s="93"/>
      <c r="G4" s="93"/>
    </row>
    <row r="5" spans="1:7" ht="21" customHeight="1">
      <c r="A5" s="4"/>
      <c r="B5" s="8"/>
      <c r="C5" s="898"/>
      <c r="D5" s="888"/>
      <c r="E5" s="897" t="s">
        <v>269</v>
      </c>
      <c r="F5" s="897" t="s">
        <v>270</v>
      </c>
      <c r="G5" s="88"/>
    </row>
    <row r="6" spans="1:7" ht="41.15" customHeight="1">
      <c r="A6" s="4"/>
      <c r="B6" s="8"/>
      <c r="C6" s="899"/>
      <c r="D6" s="890"/>
      <c r="E6" s="899"/>
      <c r="F6" s="899"/>
      <c r="G6" s="196" t="s">
        <v>271</v>
      </c>
    </row>
    <row r="7" spans="1:7" ht="14.25" customHeight="1">
      <c r="A7" s="465" t="s">
        <v>1407</v>
      </c>
      <c r="B7" s="95"/>
      <c r="C7" s="52" t="s">
        <v>92</v>
      </c>
      <c r="D7" s="96" t="s">
        <v>93</v>
      </c>
      <c r="E7" s="52" t="s">
        <v>94</v>
      </c>
      <c r="F7" s="52" t="s">
        <v>140</v>
      </c>
      <c r="G7" s="197" t="s">
        <v>141</v>
      </c>
    </row>
    <row r="8" spans="1:7" ht="15" customHeight="1">
      <c r="A8" s="52">
        <v>1</v>
      </c>
      <c r="B8" s="154" t="s">
        <v>272</v>
      </c>
      <c r="C8" s="310">
        <v>36332.13190473651</v>
      </c>
      <c r="D8" s="310">
        <v>79208.031642529444</v>
      </c>
      <c r="E8" s="310">
        <v>73056.840154427598</v>
      </c>
      <c r="F8" s="310">
        <v>6151.1914881018492</v>
      </c>
      <c r="G8" s="279"/>
    </row>
    <row r="9" spans="1:7" ht="15" customHeight="1">
      <c r="A9" s="52">
        <v>2</v>
      </c>
      <c r="B9" s="154" t="s">
        <v>273</v>
      </c>
      <c r="C9" s="310">
        <v>5353.2707587999994</v>
      </c>
      <c r="D9" s="310">
        <v>7978.6512009300004</v>
      </c>
      <c r="E9" s="310">
        <v>6921.31700043</v>
      </c>
      <c r="F9" s="310">
        <v>1057.3342005</v>
      </c>
      <c r="G9" s="300"/>
    </row>
    <row r="10" spans="1:7" ht="15" customHeight="1">
      <c r="A10" s="280">
        <v>3</v>
      </c>
      <c r="B10" s="251" t="s">
        <v>128</v>
      </c>
      <c r="C10" s="311">
        <v>41685.402663536515</v>
      </c>
      <c r="D10" s="311">
        <v>87186.682843459435</v>
      </c>
      <c r="E10" s="311">
        <v>79978.157154857603</v>
      </c>
      <c r="F10" s="311">
        <v>7208.5256886018497</v>
      </c>
      <c r="G10" s="281"/>
    </row>
    <row r="11" spans="1:7" ht="15" customHeight="1">
      <c r="A11" s="52">
        <v>4</v>
      </c>
      <c r="B11" s="154" t="s">
        <v>275</v>
      </c>
      <c r="C11" s="310">
        <v>321.96750588000009</v>
      </c>
      <c r="D11" s="310">
        <v>2322.3815820599998</v>
      </c>
      <c r="E11" s="310">
        <v>2094.12042311</v>
      </c>
      <c r="F11" s="310">
        <v>228.26115894999998</v>
      </c>
      <c r="G11" s="279"/>
    </row>
    <row r="12" spans="1:7" ht="15" customHeight="1">
      <c r="A12" s="52" t="s">
        <v>276</v>
      </c>
      <c r="B12" s="154" t="s">
        <v>277</v>
      </c>
      <c r="C12" s="310">
        <v>308.94332492948621</v>
      </c>
      <c r="D12" s="310">
        <v>2270.3092271899936</v>
      </c>
      <c r="E12" s="570"/>
      <c r="F12" s="570"/>
      <c r="G12" s="71"/>
    </row>
    <row r="13" spans="1:7">
      <c r="A13" s="4"/>
      <c r="B13" s="4"/>
      <c r="C13" s="101"/>
      <c r="D13" s="53"/>
      <c r="E13" s="53"/>
      <c r="F13" s="53"/>
      <c r="G13" s="4"/>
    </row>
    <row r="14" spans="1:7">
      <c r="A14" s="874" t="s">
        <v>1503</v>
      </c>
      <c r="B14" s="874"/>
      <c r="C14" s="874"/>
      <c r="D14" s="874"/>
      <c r="E14" s="874"/>
      <c r="F14" s="874" t="s">
        <v>278</v>
      </c>
      <c r="G14" s="874" t="s">
        <v>279</v>
      </c>
    </row>
    <row r="15" spans="1:7">
      <c r="A15" s="97"/>
      <c r="B15" s="97"/>
      <c r="C15" s="98"/>
      <c r="D15" s="98"/>
      <c r="E15" s="98"/>
      <c r="F15" s="99"/>
      <c r="G15" s="97"/>
    </row>
    <row r="16" spans="1:7">
      <c r="A16" s="4"/>
      <c r="B16" s="8"/>
      <c r="C16" s="897" t="s">
        <v>267</v>
      </c>
      <c r="D16" s="886" t="s">
        <v>268</v>
      </c>
      <c r="E16" s="92"/>
      <c r="F16" s="93"/>
      <c r="G16" s="93"/>
    </row>
    <row r="17" spans="1:7">
      <c r="A17" s="4"/>
      <c r="B17" s="8"/>
      <c r="C17" s="898"/>
      <c r="D17" s="888"/>
      <c r="E17" s="897" t="s">
        <v>269</v>
      </c>
      <c r="F17" s="897" t="s">
        <v>270</v>
      </c>
      <c r="G17" s="88"/>
    </row>
    <row r="18" spans="1:7" ht="36">
      <c r="A18" s="4"/>
      <c r="B18" s="8"/>
      <c r="C18" s="899"/>
      <c r="D18" s="890"/>
      <c r="E18" s="899"/>
      <c r="F18" s="899"/>
      <c r="G18" s="196" t="s">
        <v>271</v>
      </c>
    </row>
    <row r="19" spans="1:7">
      <c r="A19" s="703" t="s">
        <v>1059</v>
      </c>
      <c r="B19" s="95"/>
      <c r="C19" s="52" t="s">
        <v>92</v>
      </c>
      <c r="D19" s="96" t="s">
        <v>93</v>
      </c>
      <c r="E19" s="52" t="s">
        <v>94</v>
      </c>
      <c r="F19" s="96" t="s">
        <v>140</v>
      </c>
      <c r="G19" s="52" t="s">
        <v>141</v>
      </c>
    </row>
    <row r="20" spans="1:7">
      <c r="A20" s="52">
        <v>1</v>
      </c>
      <c r="B20" s="154" t="s">
        <v>272</v>
      </c>
      <c r="C20" s="310">
        <v>39193.131078069244</v>
      </c>
      <c r="D20" s="310">
        <v>79705.567129750212</v>
      </c>
      <c r="E20" s="310">
        <v>73754.955098668477</v>
      </c>
      <c r="F20" s="310">
        <v>5950.6120310817405</v>
      </c>
      <c r="G20" s="279"/>
    </row>
    <row r="21" spans="1:7">
      <c r="A21" s="52">
        <v>2</v>
      </c>
      <c r="B21" s="154" t="s">
        <v>273</v>
      </c>
      <c r="C21" s="310">
        <v>5379.8253147065789</v>
      </c>
      <c r="D21" s="310">
        <v>6906.7792604913902</v>
      </c>
      <c r="E21" s="310">
        <v>6084.3624624713893</v>
      </c>
      <c r="F21" s="310">
        <v>822.41679801999999</v>
      </c>
      <c r="G21" s="300" t="s">
        <v>274</v>
      </c>
    </row>
    <row r="22" spans="1:7">
      <c r="A22" s="280">
        <v>3</v>
      </c>
      <c r="B22" s="251" t="s">
        <v>128</v>
      </c>
      <c r="C22" s="311">
        <v>44572.956392775828</v>
      </c>
      <c r="D22" s="311">
        <v>86612.346390241612</v>
      </c>
      <c r="E22" s="311">
        <v>79839.317561139862</v>
      </c>
      <c r="F22" s="311">
        <v>6773.0288291017396</v>
      </c>
      <c r="G22" s="281"/>
    </row>
    <row r="23" spans="1:7">
      <c r="A23" s="52">
        <v>4</v>
      </c>
      <c r="B23" s="154" t="s">
        <v>275</v>
      </c>
      <c r="C23" s="310">
        <v>368.7921945697824</v>
      </c>
      <c r="D23" s="310">
        <v>2240.0459604487783</v>
      </c>
      <c r="E23" s="310">
        <v>2069.5904507099999</v>
      </c>
      <c r="F23" s="310">
        <v>170.45550973877801</v>
      </c>
      <c r="G23" s="279"/>
    </row>
    <row r="24" spans="1:7">
      <c r="A24" s="52" t="s">
        <v>276</v>
      </c>
      <c r="B24" s="154" t="s">
        <v>277</v>
      </c>
      <c r="C24" s="310">
        <v>353.22536467000975</v>
      </c>
      <c r="D24" s="310">
        <v>2147.30409599</v>
      </c>
      <c r="E24" s="570" t="s">
        <v>81</v>
      </c>
      <c r="F24" s="570" t="s">
        <v>81</v>
      </c>
      <c r="G24" s="71"/>
    </row>
    <row r="25" spans="1:7">
      <c r="A25" s="7"/>
      <c r="B25" s="7"/>
      <c r="C25" s="463" t="s">
        <v>81</v>
      </c>
      <c r="D25" s="463" t="s">
        <v>81</v>
      </c>
      <c r="E25" s="463" t="s">
        <v>81</v>
      </c>
      <c r="F25" s="463" t="s">
        <v>81</v>
      </c>
      <c r="G25" s="7"/>
    </row>
  </sheetData>
  <mergeCells count="9">
    <mergeCell ref="C16:C18"/>
    <mergeCell ref="D16:D18"/>
    <mergeCell ref="E17:E18"/>
    <mergeCell ref="F17:F18"/>
    <mergeCell ref="E5:E6"/>
    <mergeCell ref="F5:F6"/>
    <mergeCell ref="C4:C6"/>
    <mergeCell ref="D4:D6"/>
    <mergeCell ref="A14:G14"/>
  </mergeCells>
  <pageMargins left="0.70866141732283472" right="0.70866141732283472" top="0.74803149606299213" bottom="0.74803149606299213" header="0.31496062992125984" footer="0.31496062992125984"/>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33A5-F2E0-4C08-9807-D90C00E891AA}">
  <sheetPr codeName="Sheet15">
    <pageSetUpPr fitToPage="1"/>
  </sheetPr>
  <dimension ref="A1:H19"/>
  <sheetViews>
    <sheetView showGridLines="0" zoomScaleNormal="100" workbookViewId="0">
      <selection activeCell="I1" sqref="I1"/>
    </sheetView>
  </sheetViews>
  <sheetFormatPr defaultColWidth="8.58203125" defaultRowHeight="14.5"/>
  <cols>
    <col min="1" max="1" width="6.58203125" style="5" customWidth="1"/>
    <col min="2" max="2" width="18.08203125" style="5" customWidth="1"/>
    <col min="3" max="8" width="14.83203125" style="5" customWidth="1"/>
    <col min="9" max="16384" width="8.58203125" style="5"/>
  </cols>
  <sheetData>
    <row r="1" spans="1:8" ht="18.5">
      <c r="A1" s="211" t="s">
        <v>1471</v>
      </c>
      <c r="B1" s="7"/>
      <c r="C1" s="7"/>
      <c r="D1" s="7"/>
      <c r="E1" s="7"/>
      <c r="F1" s="7"/>
      <c r="G1" s="7"/>
      <c r="H1" s="7"/>
    </row>
    <row r="2" spans="1:8">
      <c r="A2" s="7"/>
      <c r="B2" s="7"/>
      <c r="C2" s="7"/>
      <c r="D2" s="7"/>
      <c r="E2" s="7"/>
      <c r="F2" s="7"/>
      <c r="G2" s="7"/>
      <c r="H2" s="7"/>
    </row>
    <row r="3" spans="1:8">
      <c r="A3" s="100"/>
      <c r="B3" s="4"/>
      <c r="C3" s="4"/>
      <c r="D3" s="4"/>
      <c r="E3" s="4"/>
      <c r="F3" s="4"/>
      <c r="G3" s="4"/>
      <c r="H3" s="4"/>
    </row>
    <row r="4" spans="1:8">
      <c r="A4" s="100"/>
      <c r="B4" s="4"/>
      <c r="C4" s="80" t="s">
        <v>92</v>
      </c>
      <c r="D4" s="80" t="s">
        <v>93</v>
      </c>
      <c r="E4" s="80" t="s">
        <v>94</v>
      </c>
      <c r="F4" s="80" t="s">
        <v>140</v>
      </c>
      <c r="G4" s="80" t="s">
        <v>141</v>
      </c>
      <c r="H4" s="80" t="s">
        <v>218</v>
      </c>
    </row>
    <row r="5" spans="1:8">
      <c r="A5" s="4"/>
      <c r="B5" s="4"/>
      <c r="C5" s="900" t="s">
        <v>280</v>
      </c>
      <c r="D5" s="900"/>
      <c r="E5" s="900"/>
      <c r="F5" s="900"/>
      <c r="G5" s="900"/>
      <c r="H5" s="900"/>
    </row>
    <row r="6" spans="1:8" ht="42" customHeight="1">
      <c r="A6" s="49" t="s">
        <v>1407</v>
      </c>
      <c r="B6" s="74"/>
      <c r="C6" s="17" t="s">
        <v>281</v>
      </c>
      <c r="D6" s="17" t="s">
        <v>282</v>
      </c>
      <c r="E6" s="17" t="s">
        <v>283</v>
      </c>
      <c r="F6" s="17" t="s">
        <v>284</v>
      </c>
      <c r="G6" s="17" t="s">
        <v>285</v>
      </c>
      <c r="H6" s="17" t="s">
        <v>128</v>
      </c>
    </row>
    <row r="7" spans="1:8">
      <c r="A7" s="77">
        <v>1</v>
      </c>
      <c r="B7" s="306" t="s">
        <v>272</v>
      </c>
      <c r="C7" s="307"/>
      <c r="D7" s="310">
        <v>3748.4454691681494</v>
      </c>
      <c r="E7" s="310">
        <v>25051.877783391799</v>
      </c>
      <c r="F7" s="310">
        <v>67720.793743329865</v>
      </c>
      <c r="G7" s="310">
        <v>7301.2174711743519</v>
      </c>
      <c r="H7" s="310">
        <v>103822.33446706417</v>
      </c>
    </row>
    <row r="8" spans="1:8">
      <c r="A8" s="77">
        <v>2</v>
      </c>
      <c r="B8" s="306" t="s">
        <v>286</v>
      </c>
      <c r="C8" s="307"/>
      <c r="D8" s="310">
        <v>1211.5302036999999</v>
      </c>
      <c r="E8" s="310">
        <v>7001.919685189996</v>
      </c>
      <c r="F8" s="310">
        <v>4579.7741941600034</v>
      </c>
      <c r="G8" s="310"/>
      <c r="H8" s="310">
        <v>12793.22408305</v>
      </c>
    </row>
    <row r="9" spans="1:8">
      <c r="A9" s="308">
        <v>3</v>
      </c>
      <c r="B9" s="309" t="s">
        <v>128</v>
      </c>
      <c r="C9" s="243"/>
      <c r="D9" s="311">
        <v>4959.9756728681496</v>
      </c>
      <c r="E9" s="311">
        <v>32053.797468581797</v>
      </c>
      <c r="F9" s="311">
        <v>72300.567937489861</v>
      </c>
      <c r="G9" s="311">
        <v>7301.2174711743519</v>
      </c>
      <c r="H9" s="311">
        <v>116615.55855011416</v>
      </c>
    </row>
    <row r="10" spans="1:8">
      <c r="A10" s="7"/>
      <c r="B10" s="7"/>
      <c r="C10" s="7"/>
      <c r="D10" s="7"/>
      <c r="E10" s="7"/>
      <c r="F10" s="7"/>
      <c r="G10" s="7"/>
      <c r="H10" s="7"/>
    </row>
    <row r="11" spans="1:8">
      <c r="A11" s="780" t="s">
        <v>1509</v>
      </c>
      <c r="B11" s="206"/>
      <c r="C11" s="206"/>
      <c r="D11" s="206"/>
      <c r="E11" s="7"/>
      <c r="F11" s="7"/>
      <c r="G11" s="7"/>
      <c r="H11" s="7"/>
    </row>
    <row r="12" spans="1:8">
      <c r="A12" s="7"/>
      <c r="B12" s="7"/>
      <c r="C12" s="7"/>
      <c r="D12" s="7"/>
      <c r="E12" s="7"/>
      <c r="F12" s="7"/>
      <c r="G12" s="7"/>
      <c r="H12" s="7"/>
    </row>
    <row r="13" spans="1:8">
      <c r="A13" s="100"/>
      <c r="B13" s="4"/>
      <c r="C13" s="80" t="s">
        <v>92</v>
      </c>
      <c r="D13" s="80" t="s">
        <v>93</v>
      </c>
      <c r="E13" s="80" t="s">
        <v>94</v>
      </c>
      <c r="F13" s="80" t="s">
        <v>140</v>
      </c>
      <c r="G13" s="80" t="s">
        <v>141</v>
      </c>
      <c r="H13" s="80" t="s">
        <v>218</v>
      </c>
    </row>
    <row r="14" spans="1:8">
      <c r="A14" s="4"/>
      <c r="B14" s="4"/>
      <c r="C14" s="900" t="s">
        <v>280</v>
      </c>
      <c r="D14" s="900"/>
      <c r="E14" s="900"/>
      <c r="F14" s="900"/>
      <c r="G14" s="900"/>
      <c r="H14" s="900"/>
    </row>
    <row r="15" spans="1:8">
      <c r="A15" s="49" t="s">
        <v>1059</v>
      </c>
      <c r="B15" s="74"/>
      <c r="C15" s="17" t="s">
        <v>281</v>
      </c>
      <c r="D15" s="17" t="s">
        <v>282</v>
      </c>
      <c r="E15" s="17" t="s">
        <v>283</v>
      </c>
      <c r="F15" s="17" t="s">
        <v>284</v>
      </c>
      <c r="G15" s="17" t="s">
        <v>285</v>
      </c>
      <c r="H15" s="17" t="s">
        <v>128</v>
      </c>
    </row>
    <row r="16" spans="1:8">
      <c r="A16" s="77">
        <v>1</v>
      </c>
      <c r="B16" s="306" t="s">
        <v>272</v>
      </c>
      <c r="C16" s="307"/>
      <c r="D16" s="310">
        <v>4382.4118963502597</v>
      </c>
      <c r="E16" s="310">
        <v>24806.511211335546</v>
      </c>
      <c r="F16" s="310">
        <v>68001.260509750224</v>
      </c>
      <c r="G16" s="310">
        <v>7285.3090082598519</v>
      </c>
      <c r="H16" s="310">
        <v>104475.49262569589</v>
      </c>
    </row>
    <row r="17" spans="1:8">
      <c r="A17" s="77">
        <v>2</v>
      </c>
      <c r="B17" s="306" t="s">
        <v>286</v>
      </c>
      <c r="C17" s="307"/>
      <c r="D17" s="310">
        <v>788.19466694000005</v>
      </c>
      <c r="E17" s="310">
        <v>6517.8615573199959</v>
      </c>
      <c r="F17" s="310">
        <v>4431.5406914099995</v>
      </c>
      <c r="G17" s="310">
        <v>2.4534442800000003</v>
      </c>
      <c r="H17" s="310">
        <v>11740.050359949995</v>
      </c>
    </row>
    <row r="18" spans="1:8">
      <c r="A18" s="308">
        <v>3</v>
      </c>
      <c r="B18" s="309" t="s">
        <v>128</v>
      </c>
      <c r="C18" s="243"/>
      <c r="D18" s="311">
        <v>5170.6065632902601</v>
      </c>
      <c r="E18" s="311">
        <v>31324.372768655543</v>
      </c>
      <c r="F18" s="311">
        <v>72432.801201160226</v>
      </c>
      <c r="G18" s="311">
        <v>7287.7624525398523</v>
      </c>
      <c r="H18" s="311">
        <v>116215.54298564589</v>
      </c>
    </row>
    <row r="19" spans="1:8">
      <c r="A19" s="7"/>
      <c r="B19" s="7"/>
      <c r="C19" s="7"/>
      <c r="D19" s="7"/>
      <c r="E19" s="7"/>
      <c r="F19" s="7"/>
      <c r="G19" s="7"/>
      <c r="H19" s="7"/>
    </row>
  </sheetData>
  <mergeCells count="2">
    <mergeCell ref="C5:H5"/>
    <mergeCell ref="C14:H14"/>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81E4C-B60F-43DE-8A01-FFB5A306427E}">
  <sheetPr codeName="Taul8">
    <pageSetUpPr fitToPage="1"/>
  </sheetPr>
  <dimension ref="A1:Q62"/>
  <sheetViews>
    <sheetView showGridLines="0" zoomScaleNormal="100" workbookViewId="0">
      <selection activeCell="I34" sqref="I33:N34"/>
    </sheetView>
  </sheetViews>
  <sheetFormatPr defaultColWidth="8.58203125" defaultRowHeight="12"/>
  <cols>
    <col min="1" max="1" width="5.33203125" style="40" customWidth="1"/>
    <col min="2" max="2" width="25" style="40" customWidth="1"/>
    <col min="3" max="3" width="14.83203125" style="40" bestFit="1" customWidth="1"/>
    <col min="4" max="5" width="8.58203125" style="40" customWidth="1"/>
    <col min="6" max="6" width="12.25" style="40" bestFit="1" customWidth="1"/>
    <col min="7" max="8" width="8.58203125" style="40" customWidth="1"/>
    <col min="9" max="9" width="11.33203125" style="40" bestFit="1" customWidth="1"/>
    <col min="10" max="10" width="10.58203125" style="40" bestFit="1" customWidth="1"/>
    <col min="11" max="12" width="11.33203125" style="40" bestFit="1" customWidth="1"/>
    <col min="13" max="13" width="9.83203125" style="40" bestFit="1" customWidth="1"/>
    <col min="14" max="14" width="11.33203125" style="40" bestFit="1" customWidth="1"/>
    <col min="15" max="15" width="9.58203125" style="40" customWidth="1"/>
    <col min="16" max="16" width="12.83203125" style="40" bestFit="1" customWidth="1"/>
    <col min="17" max="17" width="12" style="40" bestFit="1" customWidth="1"/>
    <col min="18" max="16384" width="8.58203125" style="40"/>
  </cols>
  <sheetData>
    <row r="1" spans="1:17" ht="18.5">
      <c r="A1" s="211" t="s">
        <v>1472</v>
      </c>
      <c r="B1" s="4"/>
      <c r="C1" s="4"/>
      <c r="D1" s="4"/>
      <c r="E1" s="4"/>
      <c r="F1" s="4"/>
      <c r="G1" s="4"/>
      <c r="H1" s="854"/>
      <c r="I1" s="854"/>
      <c r="J1" s="854"/>
      <c r="K1" s="854"/>
      <c r="L1" s="4"/>
      <c r="M1" s="4"/>
      <c r="N1" s="4"/>
      <c r="O1" s="4"/>
      <c r="P1" s="4"/>
      <c r="Q1" s="4"/>
    </row>
    <row r="2" spans="1:17" ht="16" customHeight="1">
      <c r="A2" s="218"/>
      <c r="B2" s="218"/>
      <c r="C2" s="4"/>
      <c r="D2" s="4"/>
      <c r="E2" s="4"/>
      <c r="F2" s="4"/>
      <c r="G2" s="4"/>
      <c r="H2" s="854"/>
      <c r="I2" s="854"/>
      <c r="J2" s="854"/>
      <c r="K2" s="854"/>
      <c r="L2" s="854"/>
      <c r="M2" s="4"/>
      <c r="N2" s="4"/>
      <c r="O2" s="4"/>
      <c r="P2" s="4"/>
      <c r="Q2" s="4"/>
    </row>
    <row r="3" spans="1:17" ht="16" customHeight="1">
      <c r="A3" s="218"/>
      <c r="B3" s="218"/>
      <c r="C3" s="4"/>
      <c r="D3" s="4"/>
      <c r="E3" s="4"/>
      <c r="F3" s="4"/>
      <c r="G3" s="4"/>
      <c r="H3" s="4"/>
      <c r="I3" s="4"/>
      <c r="J3" s="4"/>
      <c r="K3" s="4"/>
      <c r="L3" s="4"/>
      <c r="M3" s="4"/>
      <c r="N3" s="4"/>
      <c r="O3" s="4"/>
      <c r="P3" s="4"/>
      <c r="Q3" s="4"/>
    </row>
    <row r="4" spans="1:17">
      <c r="A4" s="218"/>
      <c r="B4" s="218"/>
      <c r="C4" s="776" t="s">
        <v>92</v>
      </c>
      <c r="D4" s="776" t="s">
        <v>93</v>
      </c>
      <c r="E4" s="776" t="s">
        <v>94</v>
      </c>
      <c r="F4" s="776" t="s">
        <v>140</v>
      </c>
      <c r="G4" s="776" t="s">
        <v>141</v>
      </c>
      <c r="H4" s="776" t="s">
        <v>218</v>
      </c>
      <c r="I4" s="776" t="s">
        <v>219</v>
      </c>
      <c r="J4" s="776" t="s">
        <v>220</v>
      </c>
      <c r="K4" s="776" t="s">
        <v>221</v>
      </c>
      <c r="L4" s="776" t="s">
        <v>222</v>
      </c>
      <c r="M4" s="776" t="s">
        <v>223</v>
      </c>
      <c r="N4" s="776" t="s">
        <v>224</v>
      </c>
      <c r="O4" s="776" t="s">
        <v>225</v>
      </c>
      <c r="P4" s="776" t="s">
        <v>231</v>
      </c>
      <c r="Q4" s="776" t="s">
        <v>232</v>
      </c>
    </row>
    <row r="5" spans="1:17" ht="40.5" customHeight="1">
      <c r="A5" s="218"/>
      <c r="B5" s="220"/>
      <c r="C5" s="885" t="s">
        <v>287</v>
      </c>
      <c r="D5" s="885"/>
      <c r="E5" s="885"/>
      <c r="F5" s="885"/>
      <c r="G5" s="885"/>
      <c r="H5" s="885"/>
      <c r="I5" s="897" t="s">
        <v>288</v>
      </c>
      <c r="J5" s="897"/>
      <c r="K5" s="897"/>
      <c r="L5" s="885"/>
      <c r="M5" s="885"/>
      <c r="N5" s="885"/>
      <c r="O5" s="897" t="s">
        <v>289</v>
      </c>
      <c r="P5" s="885" t="s">
        <v>290</v>
      </c>
      <c r="Q5" s="885"/>
    </row>
    <row r="6" spans="1:17" ht="70.5" customHeight="1">
      <c r="A6" s="218"/>
      <c r="B6" s="218"/>
      <c r="C6" s="886" t="s">
        <v>291</v>
      </c>
      <c r="D6" s="901"/>
      <c r="E6" s="901"/>
      <c r="F6" s="897" t="s">
        <v>292</v>
      </c>
      <c r="G6" s="885"/>
      <c r="H6" s="885"/>
      <c r="I6" s="886" t="s">
        <v>293</v>
      </c>
      <c r="J6" s="901"/>
      <c r="K6" s="901"/>
      <c r="L6" s="897" t="s">
        <v>294</v>
      </c>
      <c r="M6" s="885"/>
      <c r="N6" s="885"/>
      <c r="O6" s="898"/>
      <c r="P6" s="885" t="s">
        <v>295</v>
      </c>
      <c r="Q6" s="885" t="s">
        <v>296</v>
      </c>
    </row>
    <row r="7" spans="1:17" ht="30" customHeight="1">
      <c r="A7" s="249" t="s">
        <v>1407</v>
      </c>
      <c r="B7" s="219"/>
      <c r="C7" s="217"/>
      <c r="D7" s="213" t="s">
        <v>297</v>
      </c>
      <c r="E7" s="215" t="s">
        <v>298</v>
      </c>
      <c r="F7" s="217"/>
      <c r="G7" s="216" t="s">
        <v>298</v>
      </c>
      <c r="H7" s="213" t="s">
        <v>299</v>
      </c>
      <c r="I7" s="217"/>
      <c r="J7" s="213" t="s">
        <v>297</v>
      </c>
      <c r="K7" s="213" t="s">
        <v>298</v>
      </c>
      <c r="L7" s="217"/>
      <c r="M7" s="216" t="s">
        <v>298</v>
      </c>
      <c r="N7" s="213" t="s">
        <v>299</v>
      </c>
      <c r="O7" s="899"/>
      <c r="P7" s="885"/>
      <c r="Q7" s="885"/>
    </row>
    <row r="8" spans="1:17" ht="24">
      <c r="A8" s="275" t="s">
        <v>300</v>
      </c>
      <c r="B8" s="251" t="s">
        <v>301</v>
      </c>
      <c r="C8" s="264">
        <v>17730.2451038</v>
      </c>
      <c r="D8" s="264">
        <v>17730.2451038</v>
      </c>
      <c r="E8" s="575"/>
      <c r="F8" s="575"/>
      <c r="G8" s="575"/>
      <c r="H8" s="575"/>
      <c r="I8" s="573"/>
      <c r="J8" s="575"/>
      <c r="K8" s="575"/>
      <c r="L8" s="575"/>
      <c r="M8" s="575"/>
      <c r="N8" s="575"/>
      <c r="O8" s="575"/>
      <c r="P8" s="575"/>
      <c r="Q8" s="575"/>
    </row>
    <row r="9" spans="1:17" ht="13.5" customHeight="1">
      <c r="A9" s="275" t="s">
        <v>302</v>
      </c>
      <c r="B9" s="251" t="s">
        <v>272</v>
      </c>
      <c r="C9" s="264">
        <v>95474.263718629998</v>
      </c>
      <c r="D9" s="264">
        <v>79901.853781630009</v>
      </c>
      <c r="E9" s="264">
        <v>15549.34978721</v>
      </c>
      <c r="F9" s="264">
        <v>3254.33447114</v>
      </c>
      <c r="G9" s="264">
        <v>45.623738060000001</v>
      </c>
      <c r="H9" s="264">
        <v>2967.2801402600003</v>
      </c>
      <c r="I9" s="264">
        <v>-305.91615314000001</v>
      </c>
      <c r="J9" s="264">
        <v>-51.571428939999997</v>
      </c>
      <c r="K9" s="264">
        <v>-254.04393133000002</v>
      </c>
      <c r="L9" s="264">
        <v>-612.76359315999991</v>
      </c>
      <c r="M9" s="264">
        <v>-7.1920416300000003</v>
      </c>
      <c r="N9" s="264">
        <v>-537.05548026999998</v>
      </c>
      <c r="O9" s="264">
        <v>-16.783348119999999</v>
      </c>
      <c r="P9" s="264">
        <v>76885.650060479995</v>
      </c>
      <c r="Q9" s="264">
        <v>2322.3815820599998</v>
      </c>
    </row>
    <row r="10" spans="1:17" ht="13.5" customHeight="1">
      <c r="A10" s="276" t="s">
        <v>303</v>
      </c>
      <c r="B10" s="240" t="s">
        <v>304</v>
      </c>
      <c r="C10" s="263">
        <v>541.03691264999998</v>
      </c>
      <c r="D10" s="263">
        <v>541.03691264999998</v>
      </c>
      <c r="E10" s="263"/>
      <c r="F10" s="263"/>
      <c r="G10" s="263"/>
      <c r="H10" s="263"/>
      <c r="I10" s="263"/>
      <c r="J10" s="263"/>
      <c r="K10" s="263"/>
      <c r="L10" s="263"/>
      <c r="M10" s="263"/>
      <c r="N10" s="263"/>
      <c r="O10" s="263"/>
      <c r="P10" s="263"/>
      <c r="Q10" s="263"/>
    </row>
    <row r="11" spans="1:17" ht="13.5" customHeight="1">
      <c r="A11" s="276" t="s">
        <v>305</v>
      </c>
      <c r="B11" s="240" t="s">
        <v>306</v>
      </c>
      <c r="C11" s="263">
        <v>2175.7035109399999</v>
      </c>
      <c r="D11" s="263">
        <v>2160.1051998800003</v>
      </c>
      <c r="E11" s="263">
        <v>15.59831106</v>
      </c>
      <c r="F11" s="263">
        <v>0.33798071999999996</v>
      </c>
      <c r="G11" s="263"/>
      <c r="H11" s="263">
        <v>0.33798071999999996</v>
      </c>
      <c r="I11" s="263">
        <v>-1.0551059899999999</v>
      </c>
      <c r="J11" s="263">
        <v>-0.21599950000000001</v>
      </c>
      <c r="K11" s="263">
        <v>-0.83910649000000004</v>
      </c>
      <c r="L11" s="263">
        <v>-0.12414749999999999</v>
      </c>
      <c r="M11" s="263"/>
      <c r="N11" s="263">
        <v>-0.12414749999999999</v>
      </c>
      <c r="O11" s="263"/>
      <c r="P11" s="263">
        <v>211.98202806</v>
      </c>
      <c r="Q11" s="263"/>
    </row>
    <row r="12" spans="1:17" ht="13.5" customHeight="1">
      <c r="A12" s="276" t="s">
        <v>307</v>
      </c>
      <c r="B12" s="240" t="s">
        <v>308</v>
      </c>
      <c r="C12" s="263">
        <v>39.276339110000002</v>
      </c>
      <c r="D12" s="263">
        <v>39.235449549999998</v>
      </c>
      <c r="E12" s="263">
        <v>4.0889559999999998E-2</v>
      </c>
      <c r="F12" s="263"/>
      <c r="G12" s="263"/>
      <c r="H12" s="263"/>
      <c r="I12" s="263">
        <v>-0.29285732000000003</v>
      </c>
      <c r="J12" s="263">
        <v>-0.29265312999999998</v>
      </c>
      <c r="K12" s="263">
        <v>-2.0419000000000001E-4</v>
      </c>
      <c r="L12" s="263"/>
      <c r="M12" s="263"/>
      <c r="N12" s="263"/>
      <c r="O12" s="263"/>
      <c r="P12" s="263">
        <v>1.5715944799999999</v>
      </c>
      <c r="Q12" s="263"/>
    </row>
    <row r="13" spans="1:17" ht="13.5" customHeight="1">
      <c r="A13" s="276" t="s">
        <v>309</v>
      </c>
      <c r="B13" s="240" t="s">
        <v>310</v>
      </c>
      <c r="C13" s="263">
        <v>2170.0074878299997</v>
      </c>
      <c r="D13" s="263">
        <v>1748.0591723399998</v>
      </c>
      <c r="E13" s="263">
        <v>421.65825613999999</v>
      </c>
      <c r="F13" s="263">
        <v>8.6321730199999998</v>
      </c>
      <c r="G13" s="263"/>
      <c r="H13" s="263">
        <v>7.8216222899999996</v>
      </c>
      <c r="I13" s="263">
        <v>-5.1533402400000003</v>
      </c>
      <c r="J13" s="263">
        <v>-1.2966673500000001</v>
      </c>
      <c r="K13" s="263">
        <v>-3.85667289</v>
      </c>
      <c r="L13" s="263">
        <v>-6.3458842600000001</v>
      </c>
      <c r="M13" s="263"/>
      <c r="N13" s="263">
        <v>-5.5353335299999999</v>
      </c>
      <c r="O13" s="263"/>
      <c r="P13" s="263">
        <v>1855.11841751</v>
      </c>
      <c r="Q13" s="263">
        <v>2.2862887600000001</v>
      </c>
    </row>
    <row r="14" spans="1:17" ht="13.5" customHeight="1">
      <c r="A14" s="276" t="s">
        <v>311</v>
      </c>
      <c r="B14" s="240" t="s">
        <v>312</v>
      </c>
      <c r="C14" s="263">
        <v>36951.826511089996</v>
      </c>
      <c r="D14" s="263">
        <v>31400.628298160002</v>
      </c>
      <c r="E14" s="263">
        <v>5540.9100901700003</v>
      </c>
      <c r="F14" s="263">
        <v>1143.9757195100001</v>
      </c>
      <c r="G14" s="263">
        <v>28.484270629999997</v>
      </c>
      <c r="H14" s="263">
        <v>927.95651138999995</v>
      </c>
      <c r="I14" s="263">
        <v>-180.24680755</v>
      </c>
      <c r="J14" s="263">
        <v>-39.494407369999998</v>
      </c>
      <c r="K14" s="263">
        <v>-140.5342479</v>
      </c>
      <c r="L14" s="263">
        <v>-329.27951832999997</v>
      </c>
      <c r="M14" s="263">
        <v>-6.7376092600000002</v>
      </c>
      <c r="N14" s="263">
        <v>-261.54054449</v>
      </c>
      <c r="O14" s="263">
        <v>-7.7188174400000005</v>
      </c>
      <c r="P14" s="263">
        <v>26867.97195861</v>
      </c>
      <c r="Q14" s="263">
        <v>747.29961220000007</v>
      </c>
    </row>
    <row r="15" spans="1:17" ht="13.5" customHeight="1">
      <c r="A15" s="276" t="s">
        <v>313</v>
      </c>
      <c r="B15" s="154" t="s">
        <v>314</v>
      </c>
      <c r="C15" s="263">
        <v>18019.574343640001</v>
      </c>
      <c r="D15" s="263">
        <v>15809.553736799999</v>
      </c>
      <c r="E15" s="263">
        <v>2199.7799256200001</v>
      </c>
      <c r="F15" s="263">
        <v>837.28900285999998</v>
      </c>
      <c r="G15" s="263">
        <v>16.838513980000002</v>
      </c>
      <c r="H15" s="263">
        <v>693.48236464000001</v>
      </c>
      <c r="I15" s="263">
        <v>-86.237783459999989</v>
      </c>
      <c r="J15" s="263">
        <v>-11.0944123</v>
      </c>
      <c r="K15" s="263">
        <v>-74.925218870000009</v>
      </c>
      <c r="L15" s="263">
        <v>-231.17510655000001</v>
      </c>
      <c r="M15" s="263">
        <v>-3.7104705299999998</v>
      </c>
      <c r="N15" s="263">
        <v>-181.50684415000001</v>
      </c>
      <c r="O15" s="263">
        <v>-6.9046786500000001</v>
      </c>
      <c r="P15" s="263">
        <v>16849.666904999998</v>
      </c>
      <c r="Q15" s="263">
        <v>558.35565901999996</v>
      </c>
    </row>
    <row r="16" spans="1:17" ht="13.5" customHeight="1">
      <c r="A16" s="276" t="s">
        <v>315</v>
      </c>
      <c r="B16" s="240" t="s">
        <v>316</v>
      </c>
      <c r="C16" s="263">
        <v>53596.412957010005</v>
      </c>
      <c r="D16" s="263">
        <v>44012.78874905</v>
      </c>
      <c r="E16" s="263">
        <v>9571.1422402799999</v>
      </c>
      <c r="F16" s="263">
        <v>2101.3885978900003</v>
      </c>
      <c r="G16" s="263">
        <v>17.13946743</v>
      </c>
      <c r="H16" s="263">
        <v>2031.1640258599998</v>
      </c>
      <c r="I16" s="263">
        <v>-119.16804205</v>
      </c>
      <c r="J16" s="263">
        <v>-10.271701589999999</v>
      </c>
      <c r="K16" s="263">
        <v>-108.81369987000001</v>
      </c>
      <c r="L16" s="263">
        <v>-277.01404307999996</v>
      </c>
      <c r="M16" s="263">
        <v>-0.45443236999999997</v>
      </c>
      <c r="N16" s="263">
        <v>-269.85545475999999</v>
      </c>
      <c r="O16" s="263">
        <v>-9.064530679999999</v>
      </c>
      <c r="P16" s="263">
        <v>47949.00606182</v>
      </c>
      <c r="Q16" s="263">
        <v>1572.7956811000001</v>
      </c>
    </row>
    <row r="17" spans="1:17" ht="13.5" customHeight="1">
      <c r="A17" s="275" t="s">
        <v>317</v>
      </c>
      <c r="B17" s="251" t="s">
        <v>286</v>
      </c>
      <c r="C17" s="264">
        <v>13330.65429115</v>
      </c>
      <c r="D17" s="264">
        <v>13283.060477030001</v>
      </c>
      <c r="E17" s="264">
        <v>47.593814109999997</v>
      </c>
      <c r="F17" s="264">
        <v>4.4937499599999997</v>
      </c>
      <c r="G17" s="264"/>
      <c r="H17" s="264">
        <v>4.4937499599999997</v>
      </c>
      <c r="I17" s="264">
        <v>-1.51054138</v>
      </c>
      <c r="J17" s="264">
        <v>-0.94448382999999991</v>
      </c>
      <c r="K17" s="264">
        <v>-0.56605754000000008</v>
      </c>
      <c r="L17" s="264">
        <v>-1.7155400000000001</v>
      </c>
      <c r="M17" s="264"/>
      <c r="N17" s="264">
        <v>-1.7155400000000001</v>
      </c>
      <c r="O17" s="264"/>
      <c r="P17" s="264">
        <v>7978.6512009300004</v>
      </c>
      <c r="Q17" s="264"/>
    </row>
    <row r="18" spans="1:17" ht="13.5" hidden="1" customHeight="1">
      <c r="A18" s="276" t="s">
        <v>318</v>
      </c>
      <c r="B18" s="240" t="s">
        <v>304</v>
      </c>
      <c r="C18" s="263">
        <v>0</v>
      </c>
      <c r="D18" s="263">
        <v>0</v>
      </c>
      <c r="E18" s="263">
        <v>0</v>
      </c>
      <c r="F18" s="263">
        <v>0</v>
      </c>
      <c r="G18" s="263"/>
      <c r="H18" s="263">
        <v>0</v>
      </c>
      <c r="I18" s="263">
        <v>0</v>
      </c>
      <c r="J18" s="263">
        <v>0</v>
      </c>
      <c r="K18" s="263">
        <v>0</v>
      </c>
      <c r="L18" s="263">
        <v>0</v>
      </c>
      <c r="M18" s="263">
        <v>0</v>
      </c>
      <c r="N18" s="263">
        <v>0</v>
      </c>
      <c r="O18" s="263">
        <v>0</v>
      </c>
      <c r="P18" s="263">
        <v>0</v>
      </c>
      <c r="Q18" s="263"/>
    </row>
    <row r="19" spans="1:17" ht="13.5" customHeight="1">
      <c r="A19" s="276" t="s">
        <v>319</v>
      </c>
      <c r="B19" s="240" t="s">
        <v>306</v>
      </c>
      <c r="C19" s="263">
        <v>3642.6211669099998</v>
      </c>
      <c r="D19" s="263">
        <v>3642.6211669099998</v>
      </c>
      <c r="E19" s="263"/>
      <c r="F19" s="263"/>
      <c r="G19" s="263"/>
      <c r="H19" s="263"/>
      <c r="I19" s="263">
        <v>-0.21662398000000002</v>
      </c>
      <c r="J19" s="263">
        <v>-0.21662398000000002</v>
      </c>
      <c r="K19" s="263"/>
      <c r="L19" s="263"/>
      <c r="M19" s="263"/>
      <c r="N19" s="263"/>
      <c r="O19" s="263"/>
      <c r="P19" s="263">
        <v>265.99318847000001</v>
      </c>
      <c r="Q19" s="263"/>
    </row>
    <row r="20" spans="1:17" ht="13.5" customHeight="1">
      <c r="A20" s="276" t="s">
        <v>320</v>
      </c>
      <c r="B20" s="240" t="s">
        <v>308</v>
      </c>
      <c r="C20" s="263">
        <v>8806.9774463800004</v>
      </c>
      <c r="D20" s="263">
        <v>8806.9774463800004</v>
      </c>
      <c r="E20" s="263"/>
      <c r="F20" s="263"/>
      <c r="G20" s="263"/>
      <c r="H20" s="263"/>
      <c r="I20" s="263">
        <v>-0.20655767999999999</v>
      </c>
      <c r="J20" s="263">
        <v>-0.20655767999999999</v>
      </c>
      <c r="K20" s="263"/>
      <c r="L20" s="263"/>
      <c r="M20" s="263"/>
      <c r="N20" s="263"/>
      <c r="O20" s="263"/>
      <c r="P20" s="263">
        <v>7652.9173283300006</v>
      </c>
      <c r="Q20" s="263"/>
    </row>
    <row r="21" spans="1:17" ht="13.5" customHeight="1">
      <c r="A21" s="276" t="s">
        <v>321</v>
      </c>
      <c r="B21" s="240" t="s">
        <v>310</v>
      </c>
      <c r="C21" s="263">
        <v>156.53160740999999</v>
      </c>
      <c r="D21" s="263">
        <v>148.71075231</v>
      </c>
      <c r="E21" s="263">
        <v>7.8208550900000002</v>
      </c>
      <c r="F21" s="263"/>
      <c r="G21" s="263"/>
      <c r="H21" s="263"/>
      <c r="I21" s="263">
        <v>-0.13578022000000001</v>
      </c>
      <c r="J21" s="263">
        <v>-4.4331300000000004E-3</v>
      </c>
      <c r="K21" s="263">
        <v>-0.13134707999999998</v>
      </c>
      <c r="L21" s="263"/>
      <c r="M21" s="263"/>
      <c r="N21" s="263"/>
      <c r="O21" s="263"/>
      <c r="P21" s="263"/>
      <c r="Q21" s="263"/>
    </row>
    <row r="22" spans="1:17" ht="13.5" customHeight="1">
      <c r="A22" s="276" t="s">
        <v>322</v>
      </c>
      <c r="B22" s="240" t="s">
        <v>312</v>
      </c>
      <c r="C22" s="263">
        <v>724.52407044000006</v>
      </c>
      <c r="D22" s="263">
        <v>684.75111141999992</v>
      </c>
      <c r="E22" s="263">
        <v>39.772959010000001</v>
      </c>
      <c r="F22" s="263">
        <v>4.4937499599999997</v>
      </c>
      <c r="G22" s="263"/>
      <c r="H22" s="263">
        <v>4.4937499599999997</v>
      </c>
      <c r="I22" s="263">
        <v>-0.95157950000000002</v>
      </c>
      <c r="J22" s="263">
        <v>-0.51686904</v>
      </c>
      <c r="K22" s="263">
        <v>-0.43471046000000002</v>
      </c>
      <c r="L22" s="263">
        <v>-1.7155400000000001</v>
      </c>
      <c r="M22" s="263"/>
      <c r="N22" s="263">
        <v>-1.7155400000000001</v>
      </c>
      <c r="O22" s="263"/>
      <c r="P22" s="263">
        <v>59.740684130000005</v>
      </c>
      <c r="Q22" s="263"/>
    </row>
    <row r="23" spans="1:17" ht="13.5" customHeight="1">
      <c r="A23" s="275" t="s">
        <v>323</v>
      </c>
      <c r="B23" s="251" t="s">
        <v>258</v>
      </c>
      <c r="C23" s="264">
        <v>27665.57543334</v>
      </c>
      <c r="D23" s="264">
        <v>26255.923314389998</v>
      </c>
      <c r="E23" s="264">
        <v>1409.6521189500002</v>
      </c>
      <c r="F23" s="264">
        <v>224.47938712999999</v>
      </c>
      <c r="G23" s="264">
        <v>28.054326629999998</v>
      </c>
      <c r="H23" s="264">
        <v>196.37966294</v>
      </c>
      <c r="I23" s="264">
        <v>19.813256129999999</v>
      </c>
      <c r="J23" s="264">
        <v>4.25105428</v>
      </c>
      <c r="K23" s="264">
        <v>15.562201849999999</v>
      </c>
      <c r="L23" s="264">
        <v>29.742206239999998</v>
      </c>
      <c r="M23" s="264">
        <v>6.3449629999999993E-2</v>
      </c>
      <c r="N23" s="264">
        <v>29.678756610000001</v>
      </c>
      <c r="O23" s="264"/>
      <c r="P23" s="264">
        <v>4181.67214298</v>
      </c>
      <c r="Q23" s="264">
        <v>69.525530369999998</v>
      </c>
    </row>
    <row r="24" spans="1:17" ht="13.5" hidden="1" customHeight="1">
      <c r="A24" s="276" t="s">
        <v>324</v>
      </c>
      <c r="B24" s="240" t="s">
        <v>304</v>
      </c>
      <c r="C24" s="263">
        <v>0</v>
      </c>
      <c r="D24" s="263">
        <v>0</v>
      </c>
      <c r="E24" s="263">
        <v>0</v>
      </c>
      <c r="F24" s="263">
        <v>0</v>
      </c>
      <c r="G24" s="263">
        <v>0</v>
      </c>
      <c r="H24" s="263">
        <v>0</v>
      </c>
      <c r="I24" s="263">
        <v>0</v>
      </c>
      <c r="J24" s="263">
        <v>0</v>
      </c>
      <c r="K24" s="263">
        <v>0</v>
      </c>
      <c r="L24" s="263">
        <v>0</v>
      </c>
      <c r="M24" s="263">
        <v>0</v>
      </c>
      <c r="N24" s="263">
        <v>0</v>
      </c>
      <c r="O24" s="263">
        <v>0</v>
      </c>
      <c r="P24" s="263">
        <v>0</v>
      </c>
      <c r="Q24" s="263">
        <v>0</v>
      </c>
    </row>
    <row r="25" spans="1:17" ht="13.5" customHeight="1">
      <c r="A25" s="276" t="s">
        <v>325</v>
      </c>
      <c r="B25" s="240" t="s">
        <v>306</v>
      </c>
      <c r="C25" s="263">
        <v>1813.1652734500001</v>
      </c>
      <c r="D25" s="263">
        <v>1767.98459149</v>
      </c>
      <c r="E25" s="263">
        <v>45.180681960000001</v>
      </c>
      <c r="F25" s="263">
        <v>0.16201927999999999</v>
      </c>
      <c r="G25" s="263"/>
      <c r="H25" s="263">
        <v>0.16201927999999999</v>
      </c>
      <c r="I25" s="263">
        <v>1.9723000000000001E-2</v>
      </c>
      <c r="J25" s="263">
        <v>1.9723000000000001E-2</v>
      </c>
      <c r="K25" s="263"/>
      <c r="L25" s="263"/>
      <c r="M25" s="263"/>
      <c r="N25" s="263"/>
      <c r="O25" s="263"/>
      <c r="P25" s="263">
        <v>83.833495169999992</v>
      </c>
      <c r="Q25" s="263"/>
    </row>
    <row r="26" spans="1:17" ht="13.5" customHeight="1">
      <c r="A26" s="276" t="s">
        <v>326</v>
      </c>
      <c r="B26" s="240" t="s">
        <v>308</v>
      </c>
      <c r="C26" s="263">
        <v>857.96199037999997</v>
      </c>
      <c r="D26" s="263">
        <v>857.96199037999997</v>
      </c>
      <c r="E26" s="263"/>
      <c r="F26" s="263"/>
      <c r="G26" s="263"/>
      <c r="H26" s="263"/>
      <c r="I26" s="263">
        <v>6.7599999999999997E-6</v>
      </c>
      <c r="J26" s="263">
        <v>6.7599999999999997E-6</v>
      </c>
      <c r="K26" s="263"/>
      <c r="L26" s="263"/>
      <c r="M26" s="263"/>
      <c r="N26" s="263"/>
      <c r="O26" s="263"/>
      <c r="P26" s="263">
        <v>29.523321559999999</v>
      </c>
      <c r="Q26" s="263"/>
    </row>
    <row r="27" spans="1:17" ht="13.5" customHeight="1">
      <c r="A27" s="276" t="s">
        <v>327</v>
      </c>
      <c r="B27" s="240" t="s">
        <v>310</v>
      </c>
      <c r="C27" s="263">
        <v>863.20148376999998</v>
      </c>
      <c r="D27" s="263">
        <v>855.97269129999995</v>
      </c>
      <c r="E27" s="263">
        <v>7.2287924700000001</v>
      </c>
      <c r="F27" s="263">
        <v>1.5076952699999999</v>
      </c>
      <c r="G27" s="263"/>
      <c r="H27" s="263">
        <v>1.5076952699999999</v>
      </c>
      <c r="I27" s="263">
        <v>0.25814588000000005</v>
      </c>
      <c r="J27" s="263">
        <v>0.15149620000000003</v>
      </c>
      <c r="K27" s="263">
        <v>0.10664968</v>
      </c>
      <c r="L27" s="263"/>
      <c r="M27" s="263"/>
      <c r="N27" s="263"/>
      <c r="O27" s="263"/>
      <c r="P27" s="263">
        <v>97.442886699999988</v>
      </c>
      <c r="Q27" s="263">
        <v>7.6952700000000006E-3</v>
      </c>
    </row>
    <row r="28" spans="1:17" ht="13.5" customHeight="1">
      <c r="A28" s="276" t="s">
        <v>328</v>
      </c>
      <c r="B28" s="240" t="s">
        <v>312</v>
      </c>
      <c r="C28" s="263">
        <v>17101.855781940001</v>
      </c>
      <c r="D28" s="263">
        <v>15984.3731209</v>
      </c>
      <c r="E28" s="263">
        <v>1117.48266104</v>
      </c>
      <c r="F28" s="263">
        <v>193.60241455000002</v>
      </c>
      <c r="G28" s="263">
        <v>27.806858279999997</v>
      </c>
      <c r="H28" s="263">
        <v>165.79542917000001</v>
      </c>
      <c r="I28" s="263">
        <v>19.45657448</v>
      </c>
      <c r="J28" s="263">
        <v>4.0110056500000004</v>
      </c>
      <c r="K28" s="263">
        <v>15.445568829999997</v>
      </c>
      <c r="L28" s="263">
        <v>29.587838219999998</v>
      </c>
      <c r="M28" s="263">
        <v>6.3442189999999996E-2</v>
      </c>
      <c r="N28" s="263">
        <v>29.524396030000002</v>
      </c>
      <c r="O28" s="263"/>
      <c r="P28" s="263">
        <v>3430.2310911800005</v>
      </c>
      <c r="Q28" s="263">
        <v>65.415021350000004</v>
      </c>
    </row>
    <row r="29" spans="1:17" ht="13.5" customHeight="1">
      <c r="A29" s="276" t="s">
        <v>329</v>
      </c>
      <c r="B29" s="240" t="s">
        <v>316</v>
      </c>
      <c r="C29" s="263">
        <v>7029.3909038000002</v>
      </c>
      <c r="D29" s="263">
        <v>6789.6309203199999</v>
      </c>
      <c r="E29" s="263">
        <v>239.75998348000002</v>
      </c>
      <c r="F29" s="263">
        <v>29.207258030000002</v>
      </c>
      <c r="G29" s="263">
        <v>0.24746835</v>
      </c>
      <c r="H29" s="263">
        <v>28.914519220000003</v>
      </c>
      <c r="I29" s="263">
        <v>7.880601000000001E-2</v>
      </c>
      <c r="J29" s="263">
        <v>6.8822670000000002E-2</v>
      </c>
      <c r="K29" s="263">
        <v>9.9833400000000003E-3</v>
      </c>
      <c r="L29" s="263">
        <v>0.15436801999999999</v>
      </c>
      <c r="M29" s="263">
        <v>7.4400000000000008E-6</v>
      </c>
      <c r="N29" s="263">
        <v>0.15436058000000002</v>
      </c>
      <c r="O29" s="263"/>
      <c r="P29" s="263">
        <v>540.64134837000006</v>
      </c>
      <c r="Q29" s="263">
        <v>4.1028137500000001</v>
      </c>
    </row>
    <row r="30" spans="1:17" ht="13.5" customHeight="1">
      <c r="A30" s="277" t="s">
        <v>330</v>
      </c>
      <c r="B30" s="278" t="s">
        <v>128</v>
      </c>
      <c r="C30" s="265">
        <v>154200.73854691998</v>
      </c>
      <c r="D30" s="265">
        <v>137171.08267685</v>
      </c>
      <c r="E30" s="265">
        <v>17006.595720270001</v>
      </c>
      <c r="F30" s="265">
        <v>3483.3076082299999</v>
      </c>
      <c r="G30" s="265">
        <v>73.678064689999999</v>
      </c>
      <c r="H30" s="265">
        <v>3168.1535531600002</v>
      </c>
      <c r="I30" s="265">
        <v>-327.23995064999997</v>
      </c>
      <c r="J30" s="265">
        <v>-56.766967049999998</v>
      </c>
      <c r="K30" s="265">
        <v>-270.17219072</v>
      </c>
      <c r="L30" s="265">
        <v>-644.22133939999992</v>
      </c>
      <c r="M30" s="265">
        <v>-7.2554912599999994</v>
      </c>
      <c r="N30" s="265">
        <v>-568.44977687999994</v>
      </c>
      <c r="O30" s="265">
        <v>-16.783348119999999</v>
      </c>
      <c r="P30" s="265">
        <v>89045.973404389995</v>
      </c>
      <c r="Q30" s="265">
        <v>2391.9071124299999</v>
      </c>
    </row>
    <row r="31" spans="1:17" ht="18" customHeight="1">
      <c r="A31" s="104"/>
      <c r="B31" s="105"/>
      <c r="C31" s="105"/>
      <c r="D31" s="105"/>
      <c r="E31" s="105"/>
      <c r="F31" s="105"/>
      <c r="G31" s="105"/>
      <c r="H31" s="105"/>
      <c r="I31" s="105"/>
      <c r="J31" s="105"/>
      <c r="K31" s="105"/>
      <c r="L31" s="105"/>
      <c r="M31" s="105"/>
      <c r="N31" s="105"/>
      <c r="O31" s="105"/>
      <c r="P31" s="105"/>
      <c r="Q31" s="105"/>
    </row>
    <row r="32" spans="1:17" ht="18" customHeight="1">
      <c r="A32" s="104"/>
      <c r="B32" s="218"/>
      <c r="C32" s="105"/>
      <c r="D32" s="105"/>
      <c r="E32" s="105"/>
      <c r="F32" s="105"/>
      <c r="G32" s="105"/>
      <c r="H32" s="105"/>
      <c r="I32" s="105"/>
      <c r="J32" s="105"/>
      <c r="K32" s="105"/>
      <c r="L32" s="105"/>
      <c r="M32" s="105"/>
      <c r="N32" s="105"/>
      <c r="O32" s="105"/>
      <c r="P32" s="105"/>
      <c r="Q32" s="105"/>
    </row>
    <row r="33" spans="1:17">
      <c r="A33" s="218"/>
      <c r="B33" s="218"/>
      <c r="C33" s="52" t="s">
        <v>92</v>
      </c>
      <c r="D33" s="52" t="s">
        <v>93</v>
      </c>
      <c r="E33" s="52" t="s">
        <v>94</v>
      </c>
      <c r="F33" s="52" t="s">
        <v>140</v>
      </c>
      <c r="G33" s="52" t="s">
        <v>141</v>
      </c>
      <c r="H33" s="52" t="s">
        <v>218</v>
      </c>
      <c r="I33" s="52" t="s">
        <v>219</v>
      </c>
      <c r="J33" s="52" t="s">
        <v>220</v>
      </c>
      <c r="K33" s="52" t="s">
        <v>221</v>
      </c>
      <c r="L33" s="52" t="s">
        <v>222</v>
      </c>
      <c r="M33" s="52" t="s">
        <v>223</v>
      </c>
      <c r="N33" s="52" t="s">
        <v>224</v>
      </c>
      <c r="O33" s="52" t="s">
        <v>225</v>
      </c>
      <c r="P33" s="52" t="s">
        <v>231</v>
      </c>
      <c r="Q33" s="52" t="s">
        <v>232</v>
      </c>
    </row>
    <row r="34" spans="1:17" ht="62.15" customHeight="1">
      <c r="A34" s="218"/>
      <c r="B34" s="218"/>
      <c r="C34" s="885" t="s">
        <v>287</v>
      </c>
      <c r="D34" s="885"/>
      <c r="E34" s="885"/>
      <c r="F34" s="885"/>
      <c r="G34" s="885"/>
      <c r="H34" s="885"/>
      <c r="I34" s="897" t="s">
        <v>288</v>
      </c>
      <c r="J34" s="897"/>
      <c r="K34" s="897"/>
      <c r="L34" s="885"/>
      <c r="M34" s="885"/>
      <c r="N34" s="885"/>
      <c r="O34" s="897" t="s">
        <v>289</v>
      </c>
      <c r="P34" s="885" t="s">
        <v>290</v>
      </c>
      <c r="Q34" s="885"/>
    </row>
    <row r="35" spans="1:17" ht="66" customHeight="1">
      <c r="A35" s="218"/>
      <c r="B35" s="218"/>
      <c r="C35" s="886" t="s">
        <v>291</v>
      </c>
      <c r="D35" s="901"/>
      <c r="E35" s="901"/>
      <c r="F35" s="897" t="s">
        <v>292</v>
      </c>
      <c r="G35" s="885"/>
      <c r="H35" s="885"/>
      <c r="I35" s="886" t="s">
        <v>293</v>
      </c>
      <c r="J35" s="901"/>
      <c r="K35" s="901"/>
      <c r="L35" s="897" t="s">
        <v>294</v>
      </c>
      <c r="M35" s="885"/>
      <c r="N35" s="885"/>
      <c r="O35" s="898"/>
      <c r="P35" s="885" t="s">
        <v>295</v>
      </c>
      <c r="Q35" s="885" t="s">
        <v>296</v>
      </c>
    </row>
    <row r="36" spans="1:17" ht="32.15" customHeight="1">
      <c r="A36" s="857" t="s">
        <v>1059</v>
      </c>
      <c r="B36" s="853"/>
      <c r="C36" s="852"/>
      <c r="D36" s="849" t="s">
        <v>297</v>
      </c>
      <c r="E36" s="850" t="s">
        <v>298</v>
      </c>
      <c r="F36" s="852"/>
      <c r="G36" s="851" t="s">
        <v>298</v>
      </c>
      <c r="H36" s="849" t="s">
        <v>299</v>
      </c>
      <c r="I36" s="852"/>
      <c r="J36" s="849" t="s">
        <v>297</v>
      </c>
      <c r="K36" s="213" t="s">
        <v>298</v>
      </c>
      <c r="L36" s="217"/>
      <c r="M36" s="216" t="s">
        <v>298</v>
      </c>
      <c r="N36" s="213" t="s">
        <v>299</v>
      </c>
      <c r="O36" s="899"/>
      <c r="P36" s="885"/>
      <c r="Q36" s="885"/>
    </row>
    <row r="37" spans="1:17" ht="24">
      <c r="A37" s="275" t="s">
        <v>300</v>
      </c>
      <c r="B37" s="251" t="s">
        <v>301</v>
      </c>
      <c r="C37" s="264">
        <v>19796.917303009999</v>
      </c>
      <c r="D37" s="264">
        <v>19796.917302999998</v>
      </c>
      <c r="E37" s="575"/>
      <c r="F37" s="575"/>
      <c r="G37" s="575"/>
      <c r="H37" s="575"/>
      <c r="I37" s="573"/>
      <c r="J37" s="575"/>
      <c r="K37" s="575"/>
      <c r="L37" s="575"/>
      <c r="M37" s="575"/>
      <c r="N37" s="575"/>
      <c r="O37" s="575"/>
      <c r="P37" s="575"/>
      <c r="Q37" s="575"/>
    </row>
    <row r="38" spans="1:17" ht="13.5" customHeight="1">
      <c r="A38" s="275" t="s">
        <v>302</v>
      </c>
      <c r="B38" s="251" t="s">
        <v>272</v>
      </c>
      <c r="C38" s="264">
        <v>96797.684554646432</v>
      </c>
      <c r="D38" s="264">
        <v>81251.464813869999</v>
      </c>
      <c r="E38" s="264">
        <v>15527.960183809999</v>
      </c>
      <c r="F38" s="264">
        <v>3186.4811153600103</v>
      </c>
      <c r="G38" s="264">
        <v>29.01982521</v>
      </c>
      <c r="H38" s="264">
        <v>2988.5122097199996</v>
      </c>
      <c r="I38" s="264">
        <v>-302.14867957313004</v>
      </c>
      <c r="J38" s="264">
        <v>-60.608940759999996</v>
      </c>
      <c r="K38" s="264">
        <v>-241.24802287367001</v>
      </c>
      <c r="L38" s="264">
        <v>-580.23608534145001</v>
      </c>
      <c r="M38" s="264">
        <v>-0.49415154</v>
      </c>
      <c r="N38" s="264">
        <v>-526.52332038145005</v>
      </c>
      <c r="O38" s="264"/>
      <c r="P38" s="264">
        <v>77465.52116929293</v>
      </c>
      <c r="Q38" s="264">
        <v>2240.0459604487783</v>
      </c>
    </row>
    <row r="39" spans="1:17" ht="13.5" customHeight="1">
      <c r="A39" s="276" t="s">
        <v>303</v>
      </c>
      <c r="B39" s="240" t="s">
        <v>304</v>
      </c>
      <c r="C39" s="263">
        <v>592.82654996000008</v>
      </c>
      <c r="D39" s="263">
        <v>592.82654996000008</v>
      </c>
      <c r="E39" s="263"/>
      <c r="F39" s="263"/>
      <c r="G39" s="263"/>
      <c r="H39" s="263"/>
      <c r="I39" s="263"/>
      <c r="J39" s="263"/>
      <c r="K39" s="263"/>
      <c r="L39" s="263"/>
      <c r="M39" s="263"/>
      <c r="N39" s="263"/>
      <c r="O39" s="263"/>
      <c r="P39" s="263"/>
      <c r="Q39" s="263"/>
    </row>
    <row r="40" spans="1:17" ht="13.5" customHeight="1">
      <c r="A40" s="276" t="s">
        <v>305</v>
      </c>
      <c r="B40" s="240" t="s">
        <v>306</v>
      </c>
      <c r="C40" s="263">
        <v>1924.9697819466101</v>
      </c>
      <c r="D40" s="263">
        <v>1914.6028987801199</v>
      </c>
      <c r="E40" s="263">
        <v>10.366883166487002</v>
      </c>
      <c r="F40" s="263">
        <v>0.33502388999999999</v>
      </c>
      <c r="G40" s="263"/>
      <c r="H40" s="263">
        <v>0.33502388999999999</v>
      </c>
      <c r="I40" s="263">
        <v>-1.8141651891407</v>
      </c>
      <c r="J40" s="263">
        <v>-0.19345455914070001</v>
      </c>
      <c r="K40" s="263">
        <v>-1.6207106299999998</v>
      </c>
      <c r="L40" s="263">
        <v>-0.17149217999999999</v>
      </c>
      <c r="M40" s="263"/>
      <c r="N40" s="263">
        <v>-0.17149217999999999</v>
      </c>
      <c r="O40" s="263"/>
      <c r="P40" s="263">
        <v>225.15638307000049</v>
      </c>
      <c r="Q40" s="263"/>
    </row>
    <row r="41" spans="1:17" ht="13.5" customHeight="1">
      <c r="A41" s="276" t="s">
        <v>307</v>
      </c>
      <c r="B41" s="240" t="s">
        <v>308</v>
      </c>
      <c r="C41" s="263">
        <v>77.016121818542203</v>
      </c>
      <c r="D41" s="263">
        <v>77.016121818542203</v>
      </c>
      <c r="E41" s="263"/>
      <c r="F41" s="263"/>
      <c r="G41" s="263"/>
      <c r="H41" s="263"/>
      <c r="I41" s="263">
        <v>-2.3756E-4</v>
      </c>
      <c r="J41" s="263">
        <v>-2.3756E-4</v>
      </c>
      <c r="K41" s="263"/>
      <c r="L41" s="263"/>
      <c r="M41" s="263"/>
      <c r="N41" s="263"/>
      <c r="O41" s="263"/>
      <c r="P41" s="263">
        <v>13.290570370000001</v>
      </c>
      <c r="Q41" s="263"/>
    </row>
    <row r="42" spans="1:17" ht="13.5" customHeight="1">
      <c r="A42" s="276" t="s">
        <v>309</v>
      </c>
      <c r="B42" s="240" t="s">
        <v>310</v>
      </c>
      <c r="C42" s="263">
        <v>2519.2864979983005</v>
      </c>
      <c r="D42" s="263">
        <v>2157.7184699007603</v>
      </c>
      <c r="E42" s="263">
        <v>361.273284761105</v>
      </c>
      <c r="F42" s="263">
        <v>7.8486602699999999</v>
      </c>
      <c r="G42" s="263"/>
      <c r="H42" s="263">
        <v>7.0381095399999998</v>
      </c>
      <c r="I42" s="263">
        <v>-6.3903835959611008</v>
      </c>
      <c r="J42" s="263">
        <v>-2.0891473849772999</v>
      </c>
      <c r="K42" s="263">
        <v>-4.3012362109837001</v>
      </c>
      <c r="L42" s="263">
        <v>-6.4441893300000004</v>
      </c>
      <c r="M42" s="263"/>
      <c r="N42" s="263">
        <v>-5.6336385999999994</v>
      </c>
      <c r="O42" s="263"/>
      <c r="P42" s="263">
        <v>1994.0938374149371</v>
      </c>
      <c r="Q42" s="263">
        <v>1.4044709398427389</v>
      </c>
    </row>
    <row r="43" spans="1:17" ht="13.5" customHeight="1">
      <c r="A43" s="276" t="s">
        <v>311</v>
      </c>
      <c r="B43" s="240" t="s">
        <v>312</v>
      </c>
      <c r="C43" s="263">
        <v>37821.584253400004</v>
      </c>
      <c r="D43" s="263">
        <v>31385.389219000001</v>
      </c>
      <c r="E43" s="263">
        <v>6427.94183514</v>
      </c>
      <c r="F43" s="263">
        <v>1142.0097005100099</v>
      </c>
      <c r="G43" s="263">
        <v>15.33772057</v>
      </c>
      <c r="H43" s="263">
        <v>1009.9247109299999</v>
      </c>
      <c r="I43" s="263">
        <v>-190.01554814455</v>
      </c>
      <c r="J43" s="263">
        <v>-45.680478533657997</v>
      </c>
      <c r="K43" s="263">
        <v>-144.10949345089</v>
      </c>
      <c r="L43" s="263">
        <v>-303.80777857722995</v>
      </c>
      <c r="M43" s="263">
        <v>-0.35734988000000001</v>
      </c>
      <c r="N43" s="263">
        <v>-258.12433872723</v>
      </c>
      <c r="O43" s="263"/>
      <c r="P43" s="263">
        <v>26826.581102649849</v>
      </c>
      <c r="Q43" s="263">
        <v>675.94891817000098</v>
      </c>
    </row>
    <row r="44" spans="1:17" ht="13.5" customHeight="1">
      <c r="A44" s="276" t="s">
        <v>313</v>
      </c>
      <c r="B44" s="154" t="s">
        <v>314</v>
      </c>
      <c r="C44" s="263">
        <v>17399.103951514</v>
      </c>
      <c r="D44" s="263">
        <v>13713.480292</v>
      </c>
      <c r="E44" s="263">
        <v>3678.4471325</v>
      </c>
      <c r="F44" s="263">
        <v>818.59361346999503</v>
      </c>
      <c r="G44" s="263">
        <v>4.8446625000000001</v>
      </c>
      <c r="H44" s="263">
        <v>700.92397270000004</v>
      </c>
      <c r="I44" s="263">
        <v>-83.477355261555005</v>
      </c>
      <c r="J44" s="263">
        <v>-11.81425462292</v>
      </c>
      <c r="K44" s="263">
        <v>-71.478912708636003</v>
      </c>
      <c r="L44" s="263">
        <v>-222.08700491816001</v>
      </c>
      <c r="M44" s="263">
        <v>-0.29856729999999998</v>
      </c>
      <c r="N44" s="263">
        <v>-179.82286943816001</v>
      </c>
      <c r="O44" s="263"/>
      <c r="P44" s="263">
        <v>16151.644386709839</v>
      </c>
      <c r="Q44" s="263">
        <v>545.21527698000102</v>
      </c>
    </row>
    <row r="45" spans="1:17" ht="13.5" customHeight="1">
      <c r="A45" s="276" t="s">
        <v>315</v>
      </c>
      <c r="B45" s="240" t="s">
        <v>316</v>
      </c>
      <c r="C45" s="263">
        <v>53862.001349518701</v>
      </c>
      <c r="D45" s="263">
        <v>45123.911554410006</v>
      </c>
      <c r="E45" s="263">
        <v>8728.3781807399992</v>
      </c>
      <c r="F45" s="263">
        <v>2036.28773069</v>
      </c>
      <c r="G45" s="263">
        <v>13.68210464</v>
      </c>
      <c r="H45" s="263">
        <v>1971.2143653599999</v>
      </c>
      <c r="I45" s="263">
        <v>-103.92834508347001</v>
      </c>
      <c r="J45" s="263">
        <v>-12.645622731666</v>
      </c>
      <c r="K45" s="263">
        <v>-91.216582581795009</v>
      </c>
      <c r="L45" s="263">
        <v>-269.81262525421999</v>
      </c>
      <c r="M45" s="263">
        <v>-0.13680165999999999</v>
      </c>
      <c r="N45" s="263">
        <v>-262.59385087422004</v>
      </c>
      <c r="O45" s="263"/>
      <c r="P45" s="263">
        <v>48406.399275789292</v>
      </c>
      <c r="Q45" s="263">
        <v>1562.6925713400062</v>
      </c>
    </row>
    <row r="46" spans="1:17" ht="13.5" customHeight="1">
      <c r="A46" s="275" t="s">
        <v>317</v>
      </c>
      <c r="B46" s="251" t="s">
        <v>286</v>
      </c>
      <c r="C46" s="264">
        <v>12285.798997790002</v>
      </c>
      <c r="D46" s="264">
        <v>12220.839131102701</v>
      </c>
      <c r="E46" s="264">
        <v>64.959866694915505</v>
      </c>
      <c r="F46" s="264">
        <v>3.1457996724999999</v>
      </c>
      <c r="G46" s="264"/>
      <c r="H46" s="264">
        <v>3.1457996724999999</v>
      </c>
      <c r="I46" s="264">
        <v>-1.7875475895310999</v>
      </c>
      <c r="J46" s="264">
        <v>-1.14597942</v>
      </c>
      <c r="K46" s="264">
        <v>-0.64156817478700001</v>
      </c>
      <c r="L46" s="264">
        <v>-0.55267467250000002</v>
      </c>
      <c r="M46" s="264"/>
      <c r="N46" s="264">
        <v>-0.55267467250000002</v>
      </c>
      <c r="O46" s="264"/>
      <c r="P46" s="264">
        <v>6906.7792604913902</v>
      </c>
      <c r="Q46" s="264"/>
    </row>
    <row r="47" spans="1:17" ht="13.5" hidden="1" customHeight="1">
      <c r="A47" s="276" t="s">
        <v>318</v>
      </c>
      <c r="B47" s="240" t="s">
        <v>304</v>
      </c>
      <c r="C47" s="263">
        <v>0</v>
      </c>
      <c r="D47" s="263">
        <v>0</v>
      </c>
      <c r="E47" s="263">
        <v>0</v>
      </c>
      <c r="F47" s="263">
        <v>0</v>
      </c>
      <c r="G47" s="263">
        <v>0</v>
      </c>
      <c r="H47" s="263">
        <v>0</v>
      </c>
      <c r="I47" s="263">
        <v>0</v>
      </c>
      <c r="J47" s="263">
        <v>0</v>
      </c>
      <c r="K47" s="263">
        <v>0</v>
      </c>
      <c r="L47" s="263">
        <v>0</v>
      </c>
      <c r="M47" s="263">
        <v>0</v>
      </c>
      <c r="N47" s="263">
        <v>0</v>
      </c>
      <c r="O47" s="263"/>
      <c r="P47" s="263">
        <v>0</v>
      </c>
      <c r="Q47" s="263">
        <v>0</v>
      </c>
    </row>
    <row r="48" spans="1:17" ht="13.5" customHeight="1">
      <c r="A48" s="276" t="s">
        <v>319</v>
      </c>
      <c r="B48" s="240" t="s">
        <v>306</v>
      </c>
      <c r="C48" s="263">
        <v>3418.1483593388807</v>
      </c>
      <c r="D48" s="263">
        <v>3418.1483593388807</v>
      </c>
      <c r="E48" s="263"/>
      <c r="F48" s="263"/>
      <c r="G48" s="263"/>
      <c r="H48" s="263"/>
      <c r="I48" s="263">
        <v>-0.20255625638319999</v>
      </c>
      <c r="J48" s="263">
        <v>-0.20255625638319999</v>
      </c>
      <c r="K48" s="263"/>
      <c r="L48" s="263"/>
      <c r="M48" s="263"/>
      <c r="N48" s="263"/>
      <c r="O48" s="263"/>
      <c r="P48" s="263">
        <v>259.60169593000001</v>
      </c>
      <c r="Q48" s="263"/>
    </row>
    <row r="49" spans="1:17" ht="13.5" customHeight="1">
      <c r="A49" s="276" t="s">
        <v>320</v>
      </c>
      <c r="B49" s="240" t="s">
        <v>308</v>
      </c>
      <c r="C49" s="263">
        <v>7798.3247919246896</v>
      </c>
      <c r="D49" s="263">
        <v>7798.3247919246896</v>
      </c>
      <c r="E49" s="263"/>
      <c r="F49" s="263"/>
      <c r="G49" s="263"/>
      <c r="H49" s="263"/>
      <c r="I49" s="263">
        <v>-0.18996635688019001</v>
      </c>
      <c r="J49" s="263">
        <v>-0.18996635688019001</v>
      </c>
      <c r="K49" s="263"/>
      <c r="L49" s="263"/>
      <c r="M49" s="263"/>
      <c r="N49" s="263"/>
      <c r="O49" s="263"/>
      <c r="P49" s="263">
        <v>6588.3791940413894</v>
      </c>
      <c r="Q49" s="263"/>
    </row>
    <row r="50" spans="1:17" ht="13.5" customHeight="1">
      <c r="A50" s="276" t="s">
        <v>321</v>
      </c>
      <c r="B50" s="240" t="s">
        <v>310</v>
      </c>
      <c r="C50" s="263">
        <v>185.13794676021999</v>
      </c>
      <c r="D50" s="263">
        <v>177.70501114717601</v>
      </c>
      <c r="E50" s="263">
        <v>7.43293561304354</v>
      </c>
      <c r="F50" s="263"/>
      <c r="G50" s="263"/>
      <c r="H50" s="263"/>
      <c r="I50" s="263">
        <v>-0.17420152602891001</v>
      </c>
      <c r="J50" s="263">
        <v>-1.9412326028914E-2</v>
      </c>
      <c r="K50" s="263">
        <v>-0.15478920000000002</v>
      </c>
      <c r="L50" s="263"/>
      <c r="M50" s="263"/>
      <c r="N50" s="263"/>
      <c r="O50" s="263"/>
      <c r="P50" s="263">
        <v>0</v>
      </c>
      <c r="Q50" s="263"/>
    </row>
    <row r="51" spans="1:17" ht="13.5" customHeight="1">
      <c r="A51" s="276" t="s">
        <v>322</v>
      </c>
      <c r="B51" s="240" t="s">
        <v>312</v>
      </c>
      <c r="C51" s="263">
        <v>884.18789977789993</v>
      </c>
      <c r="D51" s="263">
        <v>826.66096869602893</v>
      </c>
      <c r="E51" s="263">
        <v>57.526931081872</v>
      </c>
      <c r="F51" s="263">
        <v>3.1457996724999999</v>
      </c>
      <c r="G51" s="263"/>
      <c r="H51" s="263">
        <v>3.1457996724999999</v>
      </c>
      <c r="I51" s="263">
        <v>-1.2208234432387999</v>
      </c>
      <c r="J51" s="263">
        <v>-0.73404446845180993</v>
      </c>
      <c r="K51" s="263">
        <v>-0.486778974787</v>
      </c>
      <c r="L51" s="263">
        <v>-0.55267467250000002</v>
      </c>
      <c r="M51" s="263"/>
      <c r="N51" s="263">
        <v>-0.55267467250000002</v>
      </c>
      <c r="O51" s="263"/>
      <c r="P51" s="263">
        <v>58.798370520000006</v>
      </c>
      <c r="Q51" s="263"/>
    </row>
    <row r="52" spans="1:17" ht="13.5" customHeight="1">
      <c r="A52" s="275" t="s">
        <v>323</v>
      </c>
      <c r="B52" s="251" t="s">
        <v>258</v>
      </c>
      <c r="C52" s="264">
        <v>26988.743097160001</v>
      </c>
      <c r="D52" s="264">
        <v>25279.719530509999</v>
      </c>
      <c r="E52" s="264">
        <v>1709.02356766</v>
      </c>
      <c r="F52" s="264">
        <v>248.43476178</v>
      </c>
      <c r="G52" s="264">
        <v>7.57602668</v>
      </c>
      <c r="H52" s="264">
        <v>240.16489292</v>
      </c>
      <c r="I52" s="264">
        <v>15.833951470000001</v>
      </c>
      <c r="J52" s="264">
        <v>4.4390151500000004</v>
      </c>
      <c r="K52" s="264">
        <v>11.394936320000001</v>
      </c>
      <c r="L52" s="264">
        <v>28.586677850000001</v>
      </c>
      <c r="M52" s="264">
        <v>6.8595000000000006E-4</v>
      </c>
      <c r="N52" s="264">
        <v>28.5859919</v>
      </c>
      <c r="O52" s="264"/>
      <c r="P52" s="264">
        <v>4990.9737542899902</v>
      </c>
      <c r="Q52" s="264">
        <v>75.257024139999999</v>
      </c>
    </row>
    <row r="53" spans="1:17" ht="13.5" hidden="1" customHeight="1">
      <c r="A53" s="276" t="s">
        <v>324</v>
      </c>
      <c r="B53" s="240" t="s">
        <v>304</v>
      </c>
      <c r="C53" s="263">
        <v>0</v>
      </c>
      <c r="D53" s="263">
        <v>0</v>
      </c>
      <c r="E53" s="263">
        <v>0</v>
      </c>
      <c r="F53" s="263">
        <v>0</v>
      </c>
      <c r="G53" s="263">
        <v>0</v>
      </c>
      <c r="H53" s="263">
        <v>0</v>
      </c>
      <c r="I53" s="263">
        <v>0</v>
      </c>
      <c r="J53" s="263">
        <v>0</v>
      </c>
      <c r="K53" s="263">
        <v>0</v>
      </c>
      <c r="L53" s="263">
        <v>0</v>
      </c>
      <c r="M53" s="263">
        <v>0</v>
      </c>
      <c r="N53" s="263">
        <v>0</v>
      </c>
      <c r="O53" s="263"/>
      <c r="P53" s="263">
        <v>0</v>
      </c>
      <c r="Q53" s="263">
        <v>0</v>
      </c>
    </row>
    <row r="54" spans="1:17" ht="13.5" customHeight="1">
      <c r="A54" s="276" t="s">
        <v>325</v>
      </c>
      <c r="B54" s="240" t="s">
        <v>306</v>
      </c>
      <c r="C54" s="263">
        <v>1742.6207891200002</v>
      </c>
      <c r="D54" s="263">
        <v>1696.2143964300001</v>
      </c>
      <c r="E54" s="263">
        <v>46.406392689999997</v>
      </c>
      <c r="F54" s="263">
        <v>0.16497610999999998</v>
      </c>
      <c r="G54" s="263"/>
      <c r="H54" s="263">
        <v>0.16497610999999998</v>
      </c>
      <c r="I54" s="263">
        <v>1.622852E-2</v>
      </c>
      <c r="J54" s="263">
        <v>1.622852E-2</v>
      </c>
      <c r="K54" s="263"/>
      <c r="L54" s="263"/>
      <c r="M54" s="263"/>
      <c r="N54" s="263"/>
      <c r="O54" s="263"/>
      <c r="P54" s="263">
        <v>136.32996262999998</v>
      </c>
      <c r="Q54" s="263"/>
    </row>
    <row r="55" spans="1:17" ht="13.5" customHeight="1">
      <c r="A55" s="276" t="s">
        <v>326</v>
      </c>
      <c r="B55" s="240" t="s">
        <v>308</v>
      </c>
      <c r="C55" s="263">
        <v>1078.1525801600001</v>
      </c>
      <c r="D55" s="263">
        <v>1078.1525801600001</v>
      </c>
      <c r="E55" s="263"/>
      <c r="F55" s="263"/>
      <c r="G55" s="263"/>
      <c r="H55" s="263"/>
      <c r="I55" s="263">
        <v>3.7299999999999994E-6</v>
      </c>
      <c r="J55" s="263">
        <v>3.7299999999999994E-6</v>
      </c>
      <c r="K55" s="263"/>
      <c r="L55" s="263"/>
      <c r="M55" s="263"/>
      <c r="N55" s="263"/>
      <c r="O55" s="263"/>
      <c r="P55" s="263">
        <v>38.879160200000001</v>
      </c>
      <c r="Q55" s="263"/>
    </row>
    <row r="56" spans="1:17" ht="13.5" customHeight="1">
      <c r="A56" s="276" t="s">
        <v>327</v>
      </c>
      <c r="B56" s="240" t="s">
        <v>310</v>
      </c>
      <c r="C56" s="263">
        <v>891.8842559200001</v>
      </c>
      <c r="D56" s="263">
        <v>870.68590653000001</v>
      </c>
      <c r="E56" s="263">
        <v>21.198349390000001</v>
      </c>
      <c r="F56" s="263">
        <v>1.5</v>
      </c>
      <c r="G56" s="263"/>
      <c r="H56" s="263">
        <v>1.5</v>
      </c>
      <c r="I56" s="263">
        <v>0.19582227000000002</v>
      </c>
      <c r="J56" s="263">
        <v>0.18364533999999999</v>
      </c>
      <c r="K56" s="263">
        <v>1.2176930000000001E-2</v>
      </c>
      <c r="L56" s="263"/>
      <c r="M56" s="263"/>
      <c r="N56" s="263"/>
      <c r="O56" s="263"/>
      <c r="P56" s="263">
        <v>113.46342892</v>
      </c>
      <c r="Q56" s="263"/>
    </row>
    <row r="57" spans="1:17" ht="13.5" customHeight="1">
      <c r="A57" s="276" t="s">
        <v>328</v>
      </c>
      <c r="B57" s="240" t="s">
        <v>312</v>
      </c>
      <c r="C57" s="263">
        <v>16745.381773839999</v>
      </c>
      <c r="D57" s="263">
        <v>15314.788386</v>
      </c>
      <c r="E57" s="263">
        <v>1430.59338852</v>
      </c>
      <c r="F57" s="263">
        <v>219.02796378000002</v>
      </c>
      <c r="G57" s="263">
        <v>7.3105856399999993</v>
      </c>
      <c r="H57" s="263">
        <v>211.69237814000002</v>
      </c>
      <c r="I57" s="263">
        <v>15.518350119999978</v>
      </c>
      <c r="J57" s="263">
        <v>4.1416313499999999</v>
      </c>
      <c r="K57" s="263">
        <v>11.376718769999989</v>
      </c>
      <c r="L57" s="263">
        <v>28.413713659999999</v>
      </c>
      <c r="M57" s="263">
        <v>6.8595000000000006E-4</v>
      </c>
      <c r="N57" s="263">
        <v>28.413027710000001</v>
      </c>
      <c r="O57" s="263"/>
      <c r="P57" s="263">
        <v>4108.9733901999998</v>
      </c>
      <c r="Q57" s="263">
        <v>69.048372020000002</v>
      </c>
    </row>
    <row r="58" spans="1:17" ht="13.5" customHeight="1">
      <c r="A58" s="276" t="s">
        <v>329</v>
      </c>
      <c r="B58" s="240" t="s">
        <v>316</v>
      </c>
      <c r="C58" s="263">
        <v>6530.7036981210003</v>
      </c>
      <c r="D58" s="263">
        <v>6319.8782613900003</v>
      </c>
      <c r="E58" s="263">
        <v>210.82543706000001</v>
      </c>
      <c r="F58" s="263">
        <v>27.7418218900001</v>
      </c>
      <c r="G58" s="263">
        <v>0.26544104000000002</v>
      </c>
      <c r="H58" s="263">
        <v>26.807538670000103</v>
      </c>
      <c r="I58" s="263">
        <v>0.10354682999999959</v>
      </c>
      <c r="J58" s="263">
        <v>9.7506209999999593E-2</v>
      </c>
      <c r="K58" s="263">
        <v>6.04062E-3</v>
      </c>
      <c r="L58" s="263">
        <v>0.17296418999999999</v>
      </c>
      <c r="M58" s="263"/>
      <c r="N58" s="263">
        <v>0.17296418999999999</v>
      </c>
      <c r="O58" s="263"/>
      <c r="P58" s="263">
        <v>593.32781233999208</v>
      </c>
      <c r="Q58" s="263">
        <v>6.20865212</v>
      </c>
    </row>
    <row r="59" spans="1:17" ht="13.5" customHeight="1">
      <c r="A59" s="277" t="s">
        <v>330</v>
      </c>
      <c r="B59" s="278" t="s">
        <v>128</v>
      </c>
      <c r="C59" s="265">
        <v>155869.14395260645</v>
      </c>
      <c r="D59" s="265">
        <v>138548.94077848271</v>
      </c>
      <c r="E59" s="265">
        <v>17301.943618164918</v>
      </c>
      <c r="F59" s="265">
        <v>3438.0616768125105</v>
      </c>
      <c r="G59" s="265">
        <v>36.595851889999999</v>
      </c>
      <c r="H59" s="265">
        <v>3231.8229023125</v>
      </c>
      <c r="I59" s="265">
        <v>-319.77017863266116</v>
      </c>
      <c r="J59" s="265">
        <v>-66.193935330000002</v>
      </c>
      <c r="K59" s="265">
        <v>-253.28452736845702</v>
      </c>
      <c r="L59" s="265">
        <v>-609.37543786394997</v>
      </c>
      <c r="M59" s="265">
        <v>-0.49483748999999999</v>
      </c>
      <c r="N59" s="265">
        <v>-555.66198695395008</v>
      </c>
      <c r="O59" s="265"/>
      <c r="P59" s="265">
        <v>89363.274184074311</v>
      </c>
      <c r="Q59" s="265">
        <v>2315.3029845887781</v>
      </c>
    </row>
    <row r="60" spans="1:17" ht="13.5" customHeight="1">
      <c r="A60" s="793"/>
      <c r="B60" s="794"/>
      <c r="C60" s="795"/>
      <c r="D60" s="795"/>
      <c r="E60" s="795"/>
      <c r="F60" s="795"/>
      <c r="G60" s="795"/>
      <c r="H60" s="795"/>
      <c r="I60" s="795"/>
      <c r="J60" s="795"/>
      <c r="K60" s="795"/>
      <c r="L60" s="795"/>
      <c r="M60" s="795"/>
      <c r="N60" s="795"/>
      <c r="O60" s="795"/>
      <c r="P60" s="795"/>
      <c r="Q60" s="795"/>
    </row>
    <row r="61" spans="1:17" ht="13">
      <c r="A61" s="902" t="s">
        <v>1537</v>
      </c>
      <c r="B61" s="902"/>
      <c r="C61" s="902"/>
      <c r="D61" s="902"/>
      <c r="E61" s="902"/>
      <c r="F61" s="902"/>
      <c r="G61" s="902"/>
      <c r="H61" s="902"/>
      <c r="I61" s="902"/>
      <c r="J61" s="902"/>
      <c r="K61" s="902"/>
      <c r="L61" s="902"/>
      <c r="M61" s="902"/>
      <c r="N61" s="902"/>
      <c r="O61" s="902"/>
      <c r="P61" s="902"/>
      <c r="Q61" s="902"/>
    </row>
    <row r="62" spans="1:17">
      <c r="A62" s="202"/>
      <c r="B62" s="202"/>
      <c r="C62" s="202"/>
      <c r="D62" s="202"/>
      <c r="E62" s="202"/>
      <c r="F62" s="202"/>
      <c r="G62" s="202"/>
      <c r="H62" s="202"/>
      <c r="I62" s="202"/>
      <c r="J62" s="202"/>
      <c r="K62" s="202"/>
      <c r="L62" s="202"/>
      <c r="M62" s="202"/>
      <c r="N62" s="202"/>
      <c r="O62" s="202"/>
      <c r="P62" s="202"/>
      <c r="Q62" s="202"/>
    </row>
  </sheetData>
  <mergeCells count="21">
    <mergeCell ref="A61:Q61"/>
    <mergeCell ref="C5:H5"/>
    <mergeCell ref="I5:N5"/>
    <mergeCell ref="O5:O7"/>
    <mergeCell ref="P5:Q5"/>
    <mergeCell ref="C6:E6"/>
    <mergeCell ref="F6:H6"/>
    <mergeCell ref="I6:K6"/>
    <mergeCell ref="L6:N6"/>
    <mergeCell ref="P6:P7"/>
    <mergeCell ref="Q6:Q7"/>
    <mergeCell ref="Q35:Q36"/>
    <mergeCell ref="C34:H34"/>
    <mergeCell ref="I34:N34"/>
    <mergeCell ref="O34:O36"/>
    <mergeCell ref="P34:Q34"/>
    <mergeCell ref="C35:E35"/>
    <mergeCell ref="F35:H35"/>
    <mergeCell ref="I35:K35"/>
    <mergeCell ref="L35:N35"/>
    <mergeCell ref="P35:P36"/>
  </mergeCells>
  <pageMargins left="0.70866141732283472" right="0.70866141732283472" top="0.74803149606299213" bottom="0.74803149606299213" header="0.31496062992125984" footer="0.31496062992125984"/>
  <pageSetup paperSize="9" scale="61" fitToHeight="0" orientation="landscape" r:id="rId1"/>
  <rowBreaks count="1" manualBreakCount="1">
    <brk id="32" max="16" man="1"/>
  </rowBreaks>
  <ignoredErrors>
    <ignoredError sqref="A8:A30 A37:A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5626-D8F4-4273-BECB-7B1CCA3751DF}">
  <sheetPr codeName="Sheet17">
    <pageSetUpPr fitToPage="1"/>
  </sheetPr>
  <dimension ref="A1:C23"/>
  <sheetViews>
    <sheetView showGridLines="0" zoomScaleNormal="100" workbookViewId="0">
      <selection activeCell="D24" sqref="D24"/>
    </sheetView>
  </sheetViews>
  <sheetFormatPr defaultColWidth="8.58203125" defaultRowHeight="14.5"/>
  <cols>
    <col min="1" max="1" width="4.33203125" style="5" customWidth="1"/>
    <col min="2" max="2" width="46.33203125" style="5" customWidth="1"/>
    <col min="3" max="3" width="23.25" style="5" customWidth="1"/>
    <col min="4" max="4" width="22.83203125" style="5" customWidth="1"/>
    <col min="5" max="16384" width="8.58203125" style="5"/>
  </cols>
  <sheetData>
    <row r="1" spans="1:3" ht="18.5">
      <c r="A1" s="211" t="s">
        <v>1473</v>
      </c>
      <c r="B1" s="106"/>
      <c r="C1" s="106"/>
    </row>
    <row r="2" spans="1:3" ht="18.5">
      <c r="A2" s="3"/>
      <c r="B2" s="106"/>
      <c r="C2" s="106"/>
    </row>
    <row r="3" spans="1:3">
      <c r="A3" s="1"/>
      <c r="B3" s="2"/>
      <c r="C3" s="2"/>
    </row>
    <row r="4" spans="1:3">
      <c r="A4" s="11"/>
      <c r="B4" s="4"/>
      <c r="C4" s="52" t="s">
        <v>92</v>
      </c>
    </row>
    <row r="5" spans="1:3">
      <c r="A5" s="107" t="s">
        <v>1059</v>
      </c>
      <c r="B5" s="74"/>
      <c r="C5" s="17" t="s">
        <v>331</v>
      </c>
    </row>
    <row r="6" spans="1:3">
      <c r="A6" s="275" t="s">
        <v>302</v>
      </c>
      <c r="B6" s="251" t="s">
        <v>1408</v>
      </c>
      <c r="C6" s="294">
        <f>C20</f>
        <v>3186.4811153600103</v>
      </c>
    </row>
    <row r="7" spans="1:3">
      <c r="A7" s="276" t="s">
        <v>303</v>
      </c>
      <c r="B7" s="154" t="s">
        <v>332</v>
      </c>
      <c r="C7" s="293">
        <v>902.72365415999991</v>
      </c>
    </row>
    <row r="8" spans="1:3">
      <c r="A8" s="276" t="s">
        <v>305</v>
      </c>
      <c r="B8" s="154" t="s">
        <v>333</v>
      </c>
      <c r="C8" s="293">
        <v>-834.87029838000001</v>
      </c>
    </row>
    <row r="9" spans="1:3">
      <c r="A9" s="276" t="s">
        <v>307</v>
      </c>
      <c r="B9" s="240" t="s">
        <v>334</v>
      </c>
      <c r="C9" s="293">
        <v>-34.89067266</v>
      </c>
    </row>
    <row r="10" spans="1:3">
      <c r="A10" s="276" t="s">
        <v>309</v>
      </c>
      <c r="B10" s="240" t="s">
        <v>335</v>
      </c>
      <c r="C10" s="577">
        <v>-799.97962572000006</v>
      </c>
    </row>
    <row r="11" spans="1:3">
      <c r="A11" s="275" t="s">
        <v>311</v>
      </c>
      <c r="B11" s="251" t="s">
        <v>1434</v>
      </c>
      <c r="C11" s="264">
        <v>3254.33447114</v>
      </c>
    </row>
    <row r="12" spans="1:3">
      <c r="A12" s="7"/>
      <c r="B12" s="7"/>
      <c r="C12" s="7"/>
    </row>
    <row r="13" spans="1:3">
      <c r="A13" s="11"/>
      <c r="B13" s="4"/>
      <c r="C13" s="52" t="s">
        <v>92</v>
      </c>
    </row>
    <row r="14" spans="1:3">
      <c r="A14" s="107" t="s">
        <v>1059</v>
      </c>
      <c r="B14" s="74"/>
      <c r="C14" s="17" t="s">
        <v>331</v>
      </c>
    </row>
    <row r="15" spans="1:3">
      <c r="A15" s="275" t="s">
        <v>302</v>
      </c>
      <c r="B15" s="251" t="s">
        <v>1317</v>
      </c>
      <c r="C15" s="294">
        <v>2572.6531883099942</v>
      </c>
    </row>
    <row r="16" spans="1:3">
      <c r="A16" s="276" t="s">
        <v>303</v>
      </c>
      <c r="B16" s="154" t="s">
        <v>332</v>
      </c>
      <c r="C16" s="293">
        <v>2358.3467863800001</v>
      </c>
    </row>
    <row r="17" spans="1:3">
      <c r="A17" s="276" t="s">
        <v>305</v>
      </c>
      <c r="B17" s="154" t="s">
        <v>333</v>
      </c>
      <c r="C17" s="293">
        <v>-1744.5188590099999</v>
      </c>
    </row>
    <row r="18" spans="1:3">
      <c r="A18" s="276" t="s">
        <v>307</v>
      </c>
      <c r="B18" s="240" t="s">
        <v>334</v>
      </c>
      <c r="C18" s="293">
        <v>-92.627648640000004</v>
      </c>
    </row>
    <row r="19" spans="1:3">
      <c r="A19" s="276" t="s">
        <v>309</v>
      </c>
      <c r="B19" s="240" t="s">
        <v>335</v>
      </c>
      <c r="C19" s="293">
        <v>-1651.89121037</v>
      </c>
    </row>
    <row r="20" spans="1:3">
      <c r="A20" s="275" t="s">
        <v>311</v>
      </c>
      <c r="B20" s="251" t="s">
        <v>1316</v>
      </c>
      <c r="C20" s="264">
        <v>3186.4811153600103</v>
      </c>
    </row>
    <row r="21" spans="1:3">
      <c r="A21" s="7"/>
      <c r="B21" s="7"/>
      <c r="C21" s="7"/>
    </row>
    <row r="22" spans="1:3" ht="28.5" customHeight="1">
      <c r="A22" s="871" t="s">
        <v>336</v>
      </c>
      <c r="B22" s="871"/>
      <c r="C22" s="871"/>
    </row>
    <row r="23" spans="1:3">
      <c r="A23" s="7"/>
      <c r="B23" s="7"/>
      <c r="C23" s="7"/>
    </row>
  </sheetData>
  <mergeCells count="1">
    <mergeCell ref="A22:C22"/>
  </mergeCells>
  <pageMargins left="0.70866141732283472" right="0.70866141732283472" top="0.74803149606299213" bottom="0.74803149606299213" header="0.31496062992125984" footer="0.31496062992125984"/>
  <pageSetup paperSize="9" orientation="portrait" r:id="rId1"/>
  <ignoredErrors>
    <ignoredError sqref="A15:A20 A6:A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9ABD1-3D0E-4DD6-A96E-9C1AB45A514B}">
  <sheetPr codeName="Sheet18">
    <pageSetUpPr fitToPage="1"/>
  </sheetPr>
  <dimension ref="A1:J37"/>
  <sheetViews>
    <sheetView showGridLines="0" zoomScaleNormal="100" workbookViewId="0">
      <selection activeCell="K1" sqref="K1"/>
    </sheetView>
  </sheetViews>
  <sheetFormatPr defaultColWidth="8.58203125" defaultRowHeight="14.5"/>
  <cols>
    <col min="1" max="1" width="8.58203125" style="5"/>
    <col min="2" max="2" width="23.83203125" style="5" customWidth="1"/>
    <col min="3" max="3" width="8.5" style="5" customWidth="1"/>
    <col min="4" max="4" width="8.25" style="5" customWidth="1"/>
    <col min="5" max="5" width="11.33203125" style="5" customWidth="1"/>
    <col min="6" max="6" width="8.33203125" style="5" customWidth="1"/>
    <col min="7" max="7" width="12.33203125" style="5" customWidth="1"/>
    <col min="8" max="8" width="9.75" style="5" customWidth="1"/>
    <col min="9" max="9" width="7.75" style="5" customWidth="1"/>
    <col min="10" max="10" width="13.08203125" style="5" customWidth="1"/>
    <col min="11" max="16384" width="8.58203125" style="5"/>
  </cols>
  <sheetData>
    <row r="1" spans="1:10" ht="18.5">
      <c r="A1" s="211" t="s">
        <v>1474</v>
      </c>
      <c r="B1" s="7"/>
      <c r="C1" s="7"/>
      <c r="D1" s="7"/>
      <c r="E1" s="7"/>
      <c r="F1" s="7"/>
      <c r="G1" s="7"/>
      <c r="H1" s="7"/>
      <c r="I1" s="7"/>
      <c r="J1" s="7"/>
    </row>
    <row r="2" spans="1:10" ht="18.5">
      <c r="A2" s="3"/>
      <c r="B2" s="7"/>
      <c r="C2" s="7"/>
      <c r="D2" s="7"/>
      <c r="E2" s="7"/>
      <c r="F2" s="7"/>
      <c r="G2" s="7"/>
      <c r="H2" s="7"/>
      <c r="I2" s="7"/>
      <c r="J2" s="7"/>
    </row>
    <row r="3" spans="1:10" ht="15.5">
      <c r="A3" s="108"/>
      <c r="B3" s="109"/>
      <c r="C3" s="109"/>
      <c r="D3" s="109"/>
      <c r="E3" s="109"/>
      <c r="F3" s="109"/>
      <c r="G3" s="109"/>
      <c r="H3" s="109"/>
      <c r="I3" s="109"/>
      <c r="J3" s="109"/>
    </row>
    <row r="4" spans="1:10" ht="23.25" customHeight="1">
      <c r="A4" s="8"/>
      <c r="B4" s="8"/>
      <c r="C4" s="52" t="s">
        <v>92</v>
      </c>
      <c r="D4" s="52" t="s">
        <v>93</v>
      </c>
      <c r="E4" s="52" t="s">
        <v>94</v>
      </c>
      <c r="F4" s="52" t="s">
        <v>140</v>
      </c>
      <c r="G4" s="52" t="s">
        <v>141</v>
      </c>
      <c r="H4" s="52" t="s">
        <v>218</v>
      </c>
      <c r="I4" s="52" t="s">
        <v>219</v>
      </c>
      <c r="J4" s="52" t="s">
        <v>220</v>
      </c>
    </row>
    <row r="5" spans="1:10" ht="62.5" customHeight="1">
      <c r="A5" s="220"/>
      <c r="B5" s="83"/>
      <c r="C5" s="885" t="s">
        <v>337</v>
      </c>
      <c r="D5" s="885"/>
      <c r="E5" s="885"/>
      <c r="F5" s="885"/>
      <c r="G5" s="885" t="s">
        <v>288</v>
      </c>
      <c r="H5" s="885"/>
      <c r="I5" s="886" t="s">
        <v>338</v>
      </c>
      <c r="J5" s="887"/>
    </row>
    <row r="6" spans="1:10" ht="22" customHeight="1">
      <c r="A6" s="83"/>
      <c r="B6" s="83"/>
      <c r="C6" s="885" t="s">
        <v>339</v>
      </c>
      <c r="D6" s="886" t="s">
        <v>340</v>
      </c>
      <c r="E6" s="901"/>
      <c r="F6" s="887"/>
      <c r="G6" s="894" t="s">
        <v>341</v>
      </c>
      <c r="H6" s="885" t="s">
        <v>342</v>
      </c>
      <c r="I6" s="78"/>
      <c r="J6" s="885" t="s">
        <v>343</v>
      </c>
    </row>
    <row r="7" spans="1:10" ht="104.15" customHeight="1">
      <c r="A7" s="49" t="s">
        <v>1407</v>
      </c>
      <c r="B7" s="86"/>
      <c r="C7" s="885"/>
      <c r="D7" s="110"/>
      <c r="E7" s="17" t="s">
        <v>344</v>
      </c>
      <c r="F7" s="17" t="s">
        <v>345</v>
      </c>
      <c r="G7" s="885"/>
      <c r="H7" s="885"/>
      <c r="I7" s="111"/>
      <c r="J7" s="885"/>
    </row>
    <row r="8" spans="1:10" ht="24" hidden="1">
      <c r="A8" s="275" t="s">
        <v>300</v>
      </c>
      <c r="B8" s="251" t="s">
        <v>301</v>
      </c>
      <c r="C8" s="755" t="s">
        <v>81</v>
      </c>
      <c r="D8" s="755" t="s">
        <v>81</v>
      </c>
      <c r="E8" s="755" t="s">
        <v>81</v>
      </c>
      <c r="F8" s="755" t="s">
        <v>81</v>
      </c>
      <c r="G8" s="755" t="s">
        <v>81</v>
      </c>
      <c r="H8" s="755" t="s">
        <v>81</v>
      </c>
      <c r="I8" s="755" t="s">
        <v>81</v>
      </c>
      <c r="J8" s="755" t="s">
        <v>81</v>
      </c>
    </row>
    <row r="9" spans="1:10">
      <c r="A9" s="275" t="s">
        <v>302</v>
      </c>
      <c r="B9" s="251" t="s">
        <v>272</v>
      </c>
      <c r="C9" s="755">
        <v>3538.3360766658402</v>
      </c>
      <c r="D9" s="755">
        <v>1821.34747758</v>
      </c>
      <c r="E9" s="755">
        <v>1786.8215450500099</v>
      </c>
      <c r="F9" s="755">
        <v>1808.5623482200001</v>
      </c>
      <c r="G9" s="755">
        <v>-32.609667619484995</v>
      </c>
      <c r="H9" s="755">
        <v>-295.93920705426001</v>
      </c>
      <c r="I9" s="755">
        <v>4582.1574650800057</v>
      </c>
      <c r="J9" s="755">
        <v>1413.553369780002</v>
      </c>
    </row>
    <row r="10" spans="1:10" hidden="1">
      <c r="A10" s="276" t="s">
        <v>303</v>
      </c>
      <c r="B10" s="240" t="s">
        <v>304</v>
      </c>
      <c r="C10" s="467"/>
      <c r="D10" s="467"/>
      <c r="E10" s="467"/>
      <c r="F10" s="467"/>
      <c r="G10" s="467"/>
      <c r="H10" s="467"/>
      <c r="I10" s="467"/>
      <c r="J10" s="467"/>
    </row>
    <row r="11" spans="1:10" hidden="1">
      <c r="A11" s="276" t="s">
        <v>305</v>
      </c>
      <c r="B11" s="240" t="s">
        <v>306</v>
      </c>
      <c r="C11" s="467"/>
      <c r="D11" s="467"/>
      <c r="E11" s="467"/>
      <c r="F11" s="467"/>
      <c r="G11" s="467"/>
      <c r="H11" s="467"/>
      <c r="I11" s="467"/>
      <c r="J11" s="467"/>
    </row>
    <row r="12" spans="1:10" hidden="1">
      <c r="A12" s="276" t="s">
        <v>307</v>
      </c>
      <c r="B12" s="240" t="s">
        <v>308</v>
      </c>
      <c r="C12" s="467"/>
      <c r="D12" s="467"/>
      <c r="E12" s="467"/>
      <c r="F12" s="467"/>
      <c r="G12" s="467"/>
      <c r="H12" s="467"/>
      <c r="I12" s="467"/>
      <c r="J12" s="467"/>
    </row>
    <row r="13" spans="1:10">
      <c r="A13" s="276" t="s">
        <v>309</v>
      </c>
      <c r="B13" s="240" t="s">
        <v>310</v>
      </c>
      <c r="C13" s="269">
        <v>12.716290789999999</v>
      </c>
      <c r="D13" s="269"/>
      <c r="E13" s="269"/>
      <c r="F13" s="269"/>
      <c r="G13" s="269">
        <v>-2.2658712099999998</v>
      </c>
      <c r="H13" s="269"/>
      <c r="I13" s="269">
        <v>10.09172834</v>
      </c>
      <c r="J13" s="269"/>
    </row>
    <row r="14" spans="1:10">
      <c r="A14" s="276" t="s">
        <v>311</v>
      </c>
      <c r="B14" s="240" t="s">
        <v>312</v>
      </c>
      <c r="C14" s="269">
        <v>885.86684762308005</v>
      </c>
      <c r="D14" s="269">
        <v>616.71505377999995</v>
      </c>
      <c r="E14" s="269">
        <v>615.11289998999996</v>
      </c>
      <c r="F14" s="269">
        <v>609.20084772999996</v>
      </c>
      <c r="G14" s="269">
        <v>-20.536893077132003</v>
      </c>
      <c r="H14" s="269">
        <v>-180.10405335357999</v>
      </c>
      <c r="I14" s="269">
        <v>1132.0274477600019</v>
      </c>
      <c r="J14" s="269">
        <v>415.61841015000005</v>
      </c>
    </row>
    <row r="15" spans="1:10">
      <c r="A15" s="276" t="s">
        <v>313</v>
      </c>
      <c r="B15" s="240" t="s">
        <v>316</v>
      </c>
      <c r="C15" s="269">
        <v>2639.75293825276</v>
      </c>
      <c r="D15" s="269">
        <v>1204.6324238</v>
      </c>
      <c r="E15" s="269">
        <v>1171.70864506001</v>
      </c>
      <c r="F15" s="269">
        <v>1199.36150049</v>
      </c>
      <c r="G15" s="269">
        <v>-9.8069033323529009</v>
      </c>
      <c r="H15" s="269">
        <v>-115.83515370068</v>
      </c>
      <c r="I15" s="269">
        <v>3440.0382889800062</v>
      </c>
      <c r="J15" s="269">
        <v>997.93495963000112</v>
      </c>
    </row>
    <row r="16" spans="1:10" hidden="1">
      <c r="A16" s="275" t="s">
        <v>315</v>
      </c>
      <c r="B16" s="251" t="s">
        <v>346</v>
      </c>
      <c r="C16" s="321"/>
      <c r="D16" s="321"/>
      <c r="E16" s="321"/>
      <c r="F16" s="321"/>
      <c r="G16" s="321"/>
      <c r="H16" s="321"/>
      <c r="I16" s="321"/>
      <c r="J16" s="321"/>
    </row>
    <row r="17" spans="1:10">
      <c r="A17" s="275" t="s">
        <v>317</v>
      </c>
      <c r="B17" s="251" t="s">
        <v>347</v>
      </c>
      <c r="C17" s="755">
        <v>86.443216939999999</v>
      </c>
      <c r="D17" s="755">
        <v>54.946763450000006</v>
      </c>
      <c r="E17" s="755">
        <v>54.93083146</v>
      </c>
      <c r="F17" s="755">
        <v>46.28612648</v>
      </c>
      <c r="G17" s="755">
        <v>4.1580827999999999</v>
      </c>
      <c r="H17" s="755">
        <v>6.2759206199999999</v>
      </c>
      <c r="I17" s="755">
        <v>45.710150939999998</v>
      </c>
      <c r="J17" s="755">
        <v>28.493161370000003</v>
      </c>
    </row>
    <row r="18" spans="1:10">
      <c r="A18" s="277">
        <v>100</v>
      </c>
      <c r="B18" s="466" t="s">
        <v>128</v>
      </c>
      <c r="C18" s="571">
        <v>3624.7792936058404</v>
      </c>
      <c r="D18" s="571">
        <v>1876.29424103</v>
      </c>
      <c r="E18" s="571">
        <v>1841.75237651001</v>
      </c>
      <c r="F18" s="571">
        <v>1854.8484747</v>
      </c>
      <c r="G18" s="571">
        <v>-36.767750419484997</v>
      </c>
      <c r="H18" s="571">
        <v>-302.21512767426003</v>
      </c>
      <c r="I18" s="571">
        <v>4627.8676160200048</v>
      </c>
      <c r="J18" s="571">
        <v>1442.0465311500018</v>
      </c>
    </row>
    <row r="19" spans="1:10">
      <c r="A19" s="104"/>
      <c r="B19" s="83"/>
      <c r="C19" s="112"/>
      <c r="D19" s="112"/>
      <c r="E19" s="112"/>
      <c r="F19" s="113"/>
      <c r="G19" s="113"/>
      <c r="H19" s="113"/>
      <c r="I19" s="113"/>
      <c r="J19" s="113"/>
    </row>
    <row r="20" spans="1:10" ht="14.5" customHeight="1">
      <c r="A20" s="903"/>
      <c r="B20" s="903"/>
      <c r="C20" s="903"/>
      <c r="D20" s="903"/>
      <c r="E20" s="903"/>
      <c r="F20" s="903"/>
      <c r="G20" s="903"/>
      <c r="H20" s="903"/>
      <c r="I20" s="903"/>
      <c r="J20" s="903"/>
    </row>
    <row r="21" spans="1:10">
      <c r="A21" s="7"/>
      <c r="B21" s="7"/>
      <c r="C21" s="7"/>
      <c r="D21" s="7"/>
      <c r="E21" s="7"/>
      <c r="F21" s="7"/>
      <c r="G21" s="7"/>
      <c r="H21" s="7"/>
      <c r="I21" s="7"/>
      <c r="J21" s="7"/>
    </row>
    <row r="22" spans="1:10" ht="23.25" customHeight="1">
      <c r="A22" s="8"/>
      <c r="B22" s="8"/>
      <c r="C22" s="52" t="s">
        <v>92</v>
      </c>
      <c r="D22" s="52" t="s">
        <v>93</v>
      </c>
      <c r="E22" s="52" t="s">
        <v>94</v>
      </c>
      <c r="F22" s="52" t="s">
        <v>140</v>
      </c>
      <c r="G22" s="52" t="s">
        <v>141</v>
      </c>
      <c r="H22" s="52" t="s">
        <v>218</v>
      </c>
      <c r="I22" s="52" t="s">
        <v>219</v>
      </c>
      <c r="J22" s="52" t="s">
        <v>220</v>
      </c>
    </row>
    <row r="23" spans="1:10" ht="62.5" customHeight="1">
      <c r="A23" s="83"/>
      <c r="B23" s="83"/>
      <c r="C23" s="885" t="s">
        <v>337</v>
      </c>
      <c r="D23" s="885"/>
      <c r="E23" s="885"/>
      <c r="F23" s="885"/>
      <c r="G23" s="885" t="s">
        <v>288</v>
      </c>
      <c r="H23" s="885"/>
      <c r="I23" s="886" t="s">
        <v>338</v>
      </c>
      <c r="J23" s="887"/>
    </row>
    <row r="24" spans="1:10" ht="22" customHeight="1">
      <c r="A24" s="83"/>
      <c r="B24" s="83"/>
      <c r="C24" s="885" t="s">
        <v>339</v>
      </c>
      <c r="D24" s="886" t="s">
        <v>340</v>
      </c>
      <c r="E24" s="901"/>
      <c r="F24" s="887"/>
      <c r="G24" s="894" t="s">
        <v>341</v>
      </c>
      <c r="H24" s="885" t="s">
        <v>342</v>
      </c>
      <c r="I24" s="78"/>
      <c r="J24" s="885" t="s">
        <v>343</v>
      </c>
    </row>
    <row r="25" spans="1:10" ht="104.15" customHeight="1">
      <c r="A25" s="49" t="s">
        <v>1059</v>
      </c>
      <c r="B25" s="86"/>
      <c r="C25" s="885"/>
      <c r="D25" s="110"/>
      <c r="E25" s="17" t="s">
        <v>344</v>
      </c>
      <c r="F25" s="17" t="s">
        <v>345</v>
      </c>
      <c r="G25" s="885"/>
      <c r="H25" s="885"/>
      <c r="I25" s="111"/>
      <c r="J25" s="885"/>
    </row>
    <row r="26" spans="1:10" ht="24" hidden="1">
      <c r="A26" s="275" t="s">
        <v>300</v>
      </c>
      <c r="B26" s="251" t="s">
        <v>301</v>
      </c>
      <c r="C26" s="468" t="s">
        <v>81</v>
      </c>
      <c r="D26" s="468" t="s">
        <v>81</v>
      </c>
      <c r="E26" s="468" t="s">
        <v>81</v>
      </c>
      <c r="F26" s="468" t="s">
        <v>81</v>
      </c>
      <c r="G26" s="468" t="s">
        <v>81</v>
      </c>
      <c r="H26" s="468" t="s">
        <v>81</v>
      </c>
      <c r="I26" s="468" t="s">
        <v>81</v>
      </c>
      <c r="J26" s="468" t="s">
        <v>81</v>
      </c>
    </row>
    <row r="27" spans="1:10">
      <c r="A27" s="275" t="s">
        <v>302</v>
      </c>
      <c r="B27" s="251" t="s">
        <v>272</v>
      </c>
      <c r="C27" s="468">
        <v>3324.10008465181</v>
      </c>
      <c r="D27" s="468">
        <v>1660.7830304199902</v>
      </c>
      <c r="E27" s="468">
        <v>1624.8757302699901</v>
      </c>
      <c r="F27" s="468">
        <v>1654.5222706699901</v>
      </c>
      <c r="G27" s="468">
        <v>-18.264615675811999</v>
      </c>
      <c r="H27" s="468">
        <v>-250.44807014326</v>
      </c>
      <c r="I27" s="468">
        <v>4386.9030931200214</v>
      </c>
      <c r="J27" s="468">
        <v>1295.7280864400004</v>
      </c>
    </row>
    <row r="28" spans="1:10" hidden="1">
      <c r="A28" s="276" t="s">
        <v>303</v>
      </c>
      <c r="B28" s="240" t="s">
        <v>304</v>
      </c>
      <c r="C28" s="467" t="s">
        <v>81</v>
      </c>
      <c r="D28" s="467" t="s">
        <v>81</v>
      </c>
      <c r="E28" s="467" t="s">
        <v>81</v>
      </c>
      <c r="F28" s="467" t="s">
        <v>81</v>
      </c>
      <c r="G28" s="467" t="s">
        <v>81</v>
      </c>
      <c r="H28" s="467" t="s">
        <v>81</v>
      </c>
      <c r="I28" s="467" t="s">
        <v>81</v>
      </c>
      <c r="J28" s="467" t="s">
        <v>81</v>
      </c>
    </row>
    <row r="29" spans="1:10" hidden="1">
      <c r="A29" s="276" t="s">
        <v>305</v>
      </c>
      <c r="B29" s="240" t="s">
        <v>306</v>
      </c>
      <c r="C29" s="467" t="s">
        <v>81</v>
      </c>
      <c r="D29" s="467" t="s">
        <v>81</v>
      </c>
      <c r="E29" s="467" t="s">
        <v>81</v>
      </c>
      <c r="F29" s="467" t="s">
        <v>81</v>
      </c>
      <c r="G29" s="467" t="s">
        <v>81</v>
      </c>
      <c r="H29" s="467" t="s">
        <v>81</v>
      </c>
      <c r="I29" s="467" t="s">
        <v>81</v>
      </c>
      <c r="J29" s="467" t="s">
        <v>81</v>
      </c>
    </row>
    <row r="30" spans="1:10" hidden="1">
      <c r="A30" s="276" t="s">
        <v>307</v>
      </c>
      <c r="B30" s="240" t="s">
        <v>308</v>
      </c>
      <c r="C30" s="467" t="s">
        <v>81</v>
      </c>
      <c r="D30" s="467" t="s">
        <v>81</v>
      </c>
      <c r="E30" s="467" t="s">
        <v>81</v>
      </c>
      <c r="F30" s="467" t="s">
        <v>81</v>
      </c>
      <c r="G30" s="467" t="s">
        <v>81</v>
      </c>
      <c r="H30" s="467" t="s">
        <v>81</v>
      </c>
      <c r="I30" s="467" t="s">
        <v>81</v>
      </c>
      <c r="J30" s="467" t="s">
        <v>81</v>
      </c>
    </row>
    <row r="31" spans="1:10">
      <c r="A31" s="276" t="s">
        <v>309</v>
      </c>
      <c r="B31" s="240" t="s">
        <v>310</v>
      </c>
      <c r="C31" s="269">
        <v>1.15379834</v>
      </c>
      <c r="D31" s="269">
        <v>0.13099928999999999</v>
      </c>
      <c r="E31" s="269">
        <v>0.13099928999999999</v>
      </c>
      <c r="F31" s="269">
        <v>0.13099928999999999</v>
      </c>
      <c r="G31" s="269">
        <v>-1.0068629999999999E-2</v>
      </c>
      <c r="H31" s="269">
        <v>-2.7568800000000002E-3</v>
      </c>
      <c r="I31" s="269">
        <v>0.87661290999999997</v>
      </c>
      <c r="J31" s="269">
        <v>0.12824241</v>
      </c>
    </row>
    <row r="32" spans="1:10">
      <c r="A32" s="276" t="s">
        <v>311</v>
      </c>
      <c r="B32" s="240" t="s">
        <v>312</v>
      </c>
      <c r="C32" s="269">
        <v>534.06371867163602</v>
      </c>
      <c r="D32" s="269">
        <v>442.80533538999998</v>
      </c>
      <c r="E32" s="269">
        <v>440.64304308999999</v>
      </c>
      <c r="F32" s="269">
        <v>441.44806649000003</v>
      </c>
      <c r="G32" s="269">
        <v>-8.4336538275161992</v>
      </c>
      <c r="H32" s="269">
        <v>-135.14916096313999</v>
      </c>
      <c r="I32" s="269">
        <v>750.792065710001</v>
      </c>
      <c r="J32" s="269">
        <v>275.79286447999948</v>
      </c>
    </row>
    <row r="33" spans="1:10">
      <c r="A33" s="276" t="s">
        <v>313</v>
      </c>
      <c r="B33" s="240" t="s">
        <v>316</v>
      </c>
      <c r="C33" s="269">
        <v>2788.8825676401702</v>
      </c>
      <c r="D33" s="269">
        <v>1217.8466957399901</v>
      </c>
      <c r="E33" s="269">
        <v>1184.10168788999</v>
      </c>
      <c r="F33" s="269">
        <v>1212.9432048899901</v>
      </c>
      <c r="G33" s="269">
        <v>-9.8208932182962005</v>
      </c>
      <c r="H33" s="269">
        <v>-115.29615230012</v>
      </c>
      <c r="I33" s="269">
        <v>3635.2344145000261</v>
      </c>
      <c r="J33" s="269">
        <v>1019.806979549997</v>
      </c>
    </row>
    <row r="34" spans="1:10" hidden="1">
      <c r="A34" s="275" t="s">
        <v>315</v>
      </c>
      <c r="B34" s="251" t="s">
        <v>346</v>
      </c>
      <c r="C34" s="321" t="s">
        <v>81</v>
      </c>
      <c r="D34" s="321" t="s">
        <v>81</v>
      </c>
      <c r="E34" s="321" t="s">
        <v>81</v>
      </c>
      <c r="F34" s="321" t="s">
        <v>81</v>
      </c>
      <c r="G34" s="321" t="s">
        <v>81</v>
      </c>
      <c r="H34" s="321" t="s">
        <v>81</v>
      </c>
      <c r="I34" s="321" t="s">
        <v>81</v>
      </c>
      <c r="J34" s="321" t="s">
        <v>81</v>
      </c>
    </row>
    <row r="35" spans="1:10">
      <c r="A35" s="275" t="s">
        <v>317</v>
      </c>
      <c r="B35" s="251" t="s">
        <v>347</v>
      </c>
      <c r="C35" s="468">
        <v>10.35319514</v>
      </c>
      <c r="D35" s="468">
        <v>28.757080479999999</v>
      </c>
      <c r="E35" s="468">
        <v>28.721321750000001</v>
      </c>
      <c r="F35" s="468">
        <v>25.337693039999998</v>
      </c>
      <c r="G35" s="468">
        <v>5.1893559999999998E-2</v>
      </c>
      <c r="H35" s="468">
        <v>3.9173499900000004</v>
      </c>
      <c r="I35" s="468">
        <v>12.004558030000002</v>
      </c>
      <c r="J35" s="468">
        <v>5.8045271399999994</v>
      </c>
    </row>
    <row r="36" spans="1:10">
      <c r="A36" s="277">
        <v>100</v>
      </c>
      <c r="B36" s="278" t="s">
        <v>128</v>
      </c>
      <c r="C36" s="571">
        <v>3334.45327979181</v>
      </c>
      <c r="D36" s="571">
        <v>1689.5401108999902</v>
      </c>
      <c r="E36" s="571">
        <v>1653.5970520199899</v>
      </c>
      <c r="F36" s="571">
        <v>1679.8599637099901</v>
      </c>
      <c r="G36" s="571">
        <v>-18.316509235811996</v>
      </c>
      <c r="H36" s="571">
        <v>-254.36542013326002</v>
      </c>
      <c r="I36" s="571">
        <v>4398.9076511500216</v>
      </c>
      <c r="J36" s="571">
        <v>1301.5326135800005</v>
      </c>
    </row>
    <row r="37" spans="1:10">
      <c r="A37" s="7"/>
      <c r="B37" s="7"/>
      <c r="C37" s="7"/>
      <c r="D37" s="7"/>
      <c r="E37" s="7"/>
      <c r="F37" s="7"/>
      <c r="G37" s="7"/>
      <c r="H37" s="7"/>
      <c r="I37" s="7"/>
      <c r="J37" s="7"/>
    </row>
  </sheetData>
  <mergeCells count="17">
    <mergeCell ref="A20:J20"/>
    <mergeCell ref="C5:F5"/>
    <mergeCell ref="G5:H5"/>
    <mergeCell ref="I5:J5"/>
    <mergeCell ref="C6:C7"/>
    <mergeCell ref="D6:F6"/>
    <mergeCell ref="G6:G7"/>
    <mergeCell ref="H6:H7"/>
    <mergeCell ref="J6:J7"/>
    <mergeCell ref="C23:F23"/>
    <mergeCell ref="G23:H23"/>
    <mergeCell ref="I23:J23"/>
    <mergeCell ref="C24:C25"/>
    <mergeCell ref="D24:F24"/>
    <mergeCell ref="G24:G25"/>
    <mergeCell ref="H24:H25"/>
    <mergeCell ref="J24:J25"/>
  </mergeCells>
  <pageMargins left="0.70866141732283472" right="0.70866141732283472" top="0.74803149606299213" bottom="0.74803149606299213" header="0.31496062992125984" footer="0.31496062992125984"/>
  <pageSetup paperSize="9" fitToHeight="0" orientation="landscape" r:id="rId1"/>
  <rowBreaks count="1" manualBreakCount="1">
    <brk id="21" max="16383" man="1"/>
  </rowBreaks>
  <ignoredErrors>
    <ignoredError sqref="A8:A17 A27:A36 A26:XFD2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D924-6788-473C-84C9-F4236AF1E1E2}">
  <sheetPr codeName="Sheet19">
    <pageSetUpPr fitToPage="1"/>
  </sheetPr>
  <dimension ref="A1:I56"/>
  <sheetViews>
    <sheetView showGridLines="0" zoomScaleNormal="100" workbookViewId="0">
      <selection activeCell="J1" sqref="J1"/>
    </sheetView>
  </sheetViews>
  <sheetFormatPr defaultColWidth="8.58203125" defaultRowHeight="14.5"/>
  <cols>
    <col min="1" max="1" width="3.83203125" style="5" customWidth="1"/>
    <col min="2" max="2" width="24.08203125" style="5" customWidth="1"/>
    <col min="3" max="6" width="8.58203125" style="5"/>
    <col min="7" max="7" width="11.33203125" style="5" customWidth="1"/>
    <col min="8" max="8" width="12.83203125" style="5" customWidth="1"/>
    <col min="9" max="9" width="12.08203125" style="5" hidden="1" customWidth="1"/>
    <col min="10" max="16384" width="8.58203125" style="5"/>
  </cols>
  <sheetData>
    <row r="1" spans="1:9" ht="18.5">
      <c r="A1" s="211" t="s">
        <v>1475</v>
      </c>
      <c r="B1" s="7"/>
      <c r="C1" s="7"/>
      <c r="D1" s="7"/>
      <c r="E1" s="7"/>
      <c r="F1" s="7"/>
      <c r="G1" s="7"/>
      <c r="H1" s="7"/>
      <c r="I1" s="7"/>
    </row>
    <row r="2" spans="1:9">
      <c r="A2" s="7"/>
      <c r="B2" s="7"/>
      <c r="C2" s="7"/>
      <c r="D2" s="7"/>
      <c r="E2" s="7"/>
      <c r="F2" s="7"/>
      <c r="G2" s="7"/>
      <c r="H2" s="7"/>
      <c r="I2" s="7"/>
    </row>
    <row r="3" spans="1:9" ht="15.5">
      <c r="A3" s="108"/>
      <c r="B3" s="109"/>
      <c r="C3" s="109"/>
      <c r="D3" s="109"/>
      <c r="E3" s="7"/>
      <c r="F3" s="7"/>
      <c r="G3" s="109"/>
      <c r="H3" s="114"/>
      <c r="I3" s="115"/>
    </row>
    <row r="4" spans="1:9" ht="15.5">
      <c r="A4" s="108"/>
      <c r="B4" s="109"/>
      <c r="C4" s="109"/>
      <c r="D4" s="109"/>
      <c r="E4" s="906"/>
      <c r="F4" s="906"/>
      <c r="G4" s="109"/>
      <c r="H4" s="109"/>
      <c r="I4" s="116"/>
    </row>
    <row r="5" spans="1:9">
      <c r="A5" s="8"/>
      <c r="B5" s="787"/>
      <c r="C5" s="70" t="s">
        <v>92</v>
      </c>
      <c r="D5" s="70" t="s">
        <v>93</v>
      </c>
      <c r="E5" s="70" t="s">
        <v>94</v>
      </c>
      <c r="F5" s="70" t="s">
        <v>140</v>
      </c>
      <c r="G5" s="52" t="s">
        <v>141</v>
      </c>
      <c r="H5" s="52" t="s">
        <v>348</v>
      </c>
      <c r="I5" s="52" t="s">
        <v>219</v>
      </c>
    </row>
    <row r="6" spans="1:9" ht="84" customHeight="1">
      <c r="A6" s="8"/>
      <c r="B6" s="787"/>
      <c r="C6" s="886" t="s">
        <v>349</v>
      </c>
      <c r="D6" s="901"/>
      <c r="E6" s="901"/>
      <c r="F6" s="901"/>
      <c r="G6" s="897" t="s">
        <v>350</v>
      </c>
      <c r="H6" s="885" t="s">
        <v>351</v>
      </c>
      <c r="I6" s="885" t="s">
        <v>352</v>
      </c>
    </row>
    <row r="7" spans="1:9" ht="34.5" customHeight="1">
      <c r="A7" s="8"/>
      <c r="B7" s="8"/>
      <c r="C7" s="117"/>
      <c r="D7" s="886" t="s">
        <v>353</v>
      </c>
      <c r="E7" s="887"/>
      <c r="F7" s="901" t="s">
        <v>354</v>
      </c>
      <c r="G7" s="898"/>
      <c r="H7" s="885"/>
      <c r="I7" s="885"/>
    </row>
    <row r="8" spans="1:9">
      <c r="A8" s="8"/>
      <c r="B8" s="8"/>
      <c r="C8" s="117"/>
      <c r="D8" s="904"/>
      <c r="E8" s="885" t="s">
        <v>344</v>
      </c>
      <c r="F8" s="889"/>
      <c r="G8" s="898"/>
      <c r="H8" s="885"/>
      <c r="I8" s="885"/>
    </row>
    <row r="9" spans="1:9">
      <c r="A9" s="107" t="s">
        <v>1407</v>
      </c>
      <c r="B9" s="95"/>
      <c r="C9" s="118"/>
      <c r="D9" s="905"/>
      <c r="E9" s="885"/>
      <c r="F9" s="891"/>
      <c r="G9" s="898"/>
      <c r="H9" s="897"/>
      <c r="I9" s="885"/>
    </row>
    <row r="10" spans="1:9">
      <c r="A10" s="275" t="s">
        <v>302</v>
      </c>
      <c r="B10" s="251" t="s">
        <v>257</v>
      </c>
      <c r="C10" s="755">
        <v>112063.74623217</v>
      </c>
      <c r="D10" s="755">
        <v>3258.8282211000001</v>
      </c>
      <c r="E10" s="755">
        <v>3184.95874039</v>
      </c>
      <c r="F10" s="572">
        <v>112062.88473113001</v>
      </c>
      <c r="G10" s="572">
        <v>-921.90582770000003</v>
      </c>
      <c r="H10" s="599"/>
      <c r="I10" s="755"/>
    </row>
    <row r="11" spans="1:9">
      <c r="A11" s="276" t="s">
        <v>303</v>
      </c>
      <c r="B11" s="154" t="s">
        <v>355</v>
      </c>
      <c r="C11" s="269">
        <v>95598.11293280001</v>
      </c>
      <c r="D11" s="269">
        <v>3150.5610402699999</v>
      </c>
      <c r="E11" s="269">
        <v>3078.9675439099997</v>
      </c>
      <c r="F11" s="574">
        <v>95597.250351899987</v>
      </c>
      <c r="G11" s="574">
        <v>-876.38563671999998</v>
      </c>
      <c r="H11" s="597"/>
      <c r="I11" s="269"/>
    </row>
    <row r="12" spans="1:9">
      <c r="A12" s="276" t="s">
        <v>305</v>
      </c>
      <c r="B12" s="154" t="s">
        <v>356</v>
      </c>
      <c r="C12" s="269">
        <v>7530.7507705500002</v>
      </c>
      <c r="D12" s="269">
        <v>6.3868061599999999</v>
      </c>
      <c r="E12" s="269">
        <v>4.2087437899999998</v>
      </c>
      <c r="F12" s="574">
        <v>7530.7518504099999</v>
      </c>
      <c r="G12" s="574">
        <v>-2.51317491</v>
      </c>
      <c r="H12" s="597"/>
      <c r="I12" s="269"/>
    </row>
    <row r="13" spans="1:9">
      <c r="A13" s="276" t="s">
        <v>307</v>
      </c>
      <c r="B13" s="154" t="s">
        <v>357</v>
      </c>
      <c r="C13" s="269">
        <v>3243.7440605700003</v>
      </c>
      <c r="D13" s="269">
        <v>79.66599669</v>
      </c>
      <c r="E13" s="269">
        <v>79.623640760000001</v>
      </c>
      <c r="F13" s="574">
        <v>3243.7440605700003</v>
      </c>
      <c r="G13" s="574">
        <v>-23.878306120000001</v>
      </c>
      <c r="H13" s="597"/>
      <c r="I13" s="269"/>
    </row>
    <row r="14" spans="1:9">
      <c r="A14" s="276" t="s">
        <v>309</v>
      </c>
      <c r="B14" s="154" t="s">
        <v>358</v>
      </c>
      <c r="C14" s="269">
        <v>2758.33818681</v>
      </c>
      <c r="D14" s="269">
        <v>14.445283460000001</v>
      </c>
      <c r="E14" s="269">
        <v>14.431102340000001</v>
      </c>
      <c r="F14" s="574">
        <v>2758.33818681</v>
      </c>
      <c r="G14" s="574">
        <v>-17.896234600000003</v>
      </c>
      <c r="H14" s="597"/>
      <c r="I14" s="269"/>
    </row>
    <row r="15" spans="1:9">
      <c r="A15" s="276" t="s">
        <v>311</v>
      </c>
      <c r="B15" s="154" t="s">
        <v>359</v>
      </c>
      <c r="C15" s="269">
        <v>2696.3495618100001</v>
      </c>
      <c r="D15" s="269">
        <v>1.04296693</v>
      </c>
      <c r="E15" s="269">
        <v>1.04296693</v>
      </c>
      <c r="F15" s="574">
        <v>2696.3495618100001</v>
      </c>
      <c r="G15" s="574">
        <v>-0.27781283000000001</v>
      </c>
      <c r="H15" s="597"/>
      <c r="I15" s="269"/>
    </row>
    <row r="16" spans="1:9">
      <c r="A16" s="276" t="s">
        <v>313</v>
      </c>
      <c r="B16" s="154" t="s">
        <v>360</v>
      </c>
      <c r="C16" s="269">
        <v>109.59178263</v>
      </c>
      <c r="D16" s="269">
        <v>2.7976495200000002</v>
      </c>
      <c r="E16" s="269">
        <v>2.7765042799999997</v>
      </c>
      <c r="F16" s="574">
        <v>109.59178263</v>
      </c>
      <c r="G16" s="574">
        <v>-0.41531362999999999</v>
      </c>
      <c r="H16" s="597"/>
      <c r="I16" s="269"/>
    </row>
    <row r="17" spans="1:9">
      <c r="A17" s="276" t="s">
        <v>315</v>
      </c>
      <c r="B17" s="154" t="s">
        <v>361</v>
      </c>
      <c r="C17" s="269">
        <v>86.105344349999996</v>
      </c>
      <c r="D17" s="269">
        <v>1.0859586799999998</v>
      </c>
      <c r="E17" s="269">
        <v>1.0657189899999999</v>
      </c>
      <c r="F17" s="574">
        <v>86.105344349999996</v>
      </c>
      <c r="G17" s="574">
        <v>-0.23735339999999999</v>
      </c>
      <c r="H17" s="597"/>
      <c r="I17" s="269"/>
    </row>
    <row r="18" spans="1:9">
      <c r="A18" s="276" t="s">
        <v>317</v>
      </c>
      <c r="B18" s="154" t="s">
        <v>362</v>
      </c>
      <c r="C18" s="269">
        <v>40.753592659999995</v>
      </c>
      <c r="D18" s="269">
        <v>2.8425193900000001</v>
      </c>
      <c r="E18" s="269">
        <v>2.8425193900000001</v>
      </c>
      <c r="F18" s="588">
        <v>40.753592659999995</v>
      </c>
      <c r="G18" s="588">
        <v>-0.30199548999999998</v>
      </c>
      <c r="H18" s="598"/>
      <c r="I18" s="589"/>
    </row>
    <row r="19" spans="1:9">
      <c r="A19" s="275" t="s">
        <v>318</v>
      </c>
      <c r="B19" s="251" t="s">
        <v>258</v>
      </c>
      <c r="C19" s="755">
        <v>27890.054820470003</v>
      </c>
      <c r="D19" s="755">
        <v>224.47938712999999</v>
      </c>
      <c r="E19" s="755">
        <v>217.35457021000002</v>
      </c>
      <c r="F19" s="595"/>
      <c r="G19" s="596"/>
      <c r="H19" s="755">
        <v>49.555462370000001</v>
      </c>
      <c r="I19" s="603"/>
    </row>
    <row r="20" spans="1:9">
      <c r="A20" s="276" t="s">
        <v>319</v>
      </c>
      <c r="B20" s="154" t="s">
        <v>355</v>
      </c>
      <c r="C20" s="269">
        <v>24037.953521669999</v>
      </c>
      <c r="D20" s="269">
        <v>205.67150293</v>
      </c>
      <c r="E20" s="269">
        <v>200.26573999999999</v>
      </c>
      <c r="F20" s="591"/>
      <c r="G20" s="592"/>
      <c r="H20" s="430">
        <v>41.286385240000001</v>
      </c>
      <c r="I20" s="601"/>
    </row>
    <row r="21" spans="1:9">
      <c r="A21" s="276" t="s">
        <v>320</v>
      </c>
      <c r="B21" s="154" t="s">
        <v>356</v>
      </c>
      <c r="C21" s="269">
        <v>685.97324675000004</v>
      </c>
      <c r="D21" s="269">
        <v>1.7551172099999999</v>
      </c>
      <c r="E21" s="269">
        <v>4.8263109999999998E-2</v>
      </c>
      <c r="F21" s="591"/>
      <c r="G21" s="592"/>
      <c r="H21" s="430">
        <v>6.5691639999999996E-2</v>
      </c>
      <c r="I21" s="601"/>
    </row>
    <row r="22" spans="1:9">
      <c r="A22" s="276" t="s">
        <v>321</v>
      </c>
      <c r="B22" s="154" t="s">
        <v>357</v>
      </c>
      <c r="C22" s="269">
        <v>1141.4971351900001</v>
      </c>
      <c r="D22" s="269">
        <v>9.4446701099999988</v>
      </c>
      <c r="E22" s="269">
        <v>9.4324702200000008</v>
      </c>
      <c r="F22" s="591"/>
      <c r="G22" s="592"/>
      <c r="H22" s="430">
        <v>0.29511171000000003</v>
      </c>
      <c r="I22" s="601"/>
    </row>
    <row r="23" spans="1:9">
      <c r="A23" s="276" t="s">
        <v>322</v>
      </c>
      <c r="B23" s="154" t="s">
        <v>358</v>
      </c>
      <c r="C23" s="269">
        <v>1598.3771747999999</v>
      </c>
      <c r="D23" s="269">
        <v>7.5596126699999999</v>
      </c>
      <c r="E23" s="269">
        <v>7.5596126699999999</v>
      </c>
      <c r="F23" s="591"/>
      <c r="G23" s="592"/>
      <c r="H23" s="430">
        <v>7.8807604900000001</v>
      </c>
      <c r="I23" s="601"/>
    </row>
    <row r="24" spans="1:9">
      <c r="A24" s="276" t="s">
        <v>323</v>
      </c>
      <c r="B24" s="154" t="s">
        <v>359</v>
      </c>
      <c r="C24" s="269">
        <v>91.067848499999997</v>
      </c>
      <c r="D24" s="269">
        <v>4.9834700000000003E-3</v>
      </c>
      <c r="E24" s="269">
        <v>4.9834700000000003E-3</v>
      </c>
      <c r="F24" s="591"/>
      <c r="G24" s="592"/>
      <c r="H24" s="430">
        <v>1.9766840000000001E-2</v>
      </c>
      <c r="I24" s="601"/>
    </row>
    <row r="25" spans="1:9">
      <c r="A25" s="276" t="s">
        <v>324</v>
      </c>
      <c r="B25" s="154" t="s">
        <v>360</v>
      </c>
      <c r="C25" s="269">
        <v>49.112565590000003</v>
      </c>
      <c r="D25" s="269">
        <v>7.6986800000000003E-3</v>
      </c>
      <c r="E25" s="269">
        <v>7.6986800000000003E-3</v>
      </c>
      <c r="F25" s="591"/>
      <c r="G25" s="592"/>
      <c r="H25" s="430">
        <v>2.6967600000000003E-3</v>
      </c>
      <c r="I25" s="601"/>
    </row>
    <row r="26" spans="1:9">
      <c r="A26" s="276" t="s">
        <v>325</v>
      </c>
      <c r="B26" s="154" t="s">
        <v>361</v>
      </c>
      <c r="C26" s="269">
        <v>256.67140401</v>
      </c>
      <c r="D26" s="269">
        <v>1.377452E-2</v>
      </c>
      <c r="E26" s="269">
        <v>1.377452E-2</v>
      </c>
      <c r="F26" s="591"/>
      <c r="G26" s="592"/>
      <c r="H26" s="430">
        <v>5.0333699999999997E-3</v>
      </c>
      <c r="I26" s="601"/>
    </row>
    <row r="27" spans="1:9">
      <c r="A27" s="276" t="s">
        <v>326</v>
      </c>
      <c r="B27" s="154" t="s">
        <v>362</v>
      </c>
      <c r="C27" s="269">
        <v>29.401923960000001</v>
      </c>
      <c r="D27" s="269">
        <v>2.2027540000000002E-2</v>
      </c>
      <c r="E27" s="269">
        <v>2.2027540000000002E-2</v>
      </c>
      <c r="F27" s="593"/>
      <c r="G27" s="594"/>
      <c r="H27" s="430">
        <v>1.632E-5</v>
      </c>
      <c r="I27" s="602"/>
    </row>
    <row r="28" spans="1:9">
      <c r="A28" s="277" t="s">
        <v>327</v>
      </c>
      <c r="B28" s="278" t="s">
        <v>128</v>
      </c>
      <c r="C28" s="571">
        <v>139953.80105264002</v>
      </c>
      <c r="D28" s="571">
        <v>3483.3076082299999</v>
      </c>
      <c r="E28" s="571">
        <v>3402.3133106</v>
      </c>
      <c r="F28" s="571">
        <v>112062.88473113001</v>
      </c>
      <c r="G28" s="571">
        <v>-921.90582770000003</v>
      </c>
      <c r="H28" s="571">
        <v>49.555462370000001</v>
      </c>
      <c r="I28" s="600"/>
    </row>
    <row r="29" spans="1:9">
      <c r="A29" s="7"/>
      <c r="B29" s="7"/>
      <c r="C29" s="7"/>
      <c r="D29" s="7"/>
      <c r="E29" s="7"/>
      <c r="F29" s="7"/>
      <c r="G29" s="203"/>
      <c r="H29" s="203"/>
      <c r="I29" s="7"/>
    </row>
    <row r="30" spans="1:9">
      <c r="A30" s="780" t="s">
        <v>1509</v>
      </c>
      <c r="B30" s="203"/>
      <c r="C30" s="203"/>
      <c r="D30" s="203"/>
      <c r="E30" s="203"/>
      <c r="F30" s="576"/>
      <c r="G30" s="19"/>
      <c r="H30" s="178"/>
      <c r="I30" s="7"/>
    </row>
    <row r="31" spans="1:9">
      <c r="A31" s="7"/>
      <c r="B31" s="7"/>
      <c r="C31" s="7"/>
      <c r="D31" s="7"/>
      <c r="E31" s="7"/>
      <c r="F31" s="7"/>
      <c r="G31" s="7"/>
      <c r="H31" s="7"/>
      <c r="I31" s="7"/>
    </row>
    <row r="32" spans="1:9">
      <c r="A32" s="8"/>
      <c r="B32" s="8"/>
      <c r="C32" s="70" t="s">
        <v>92</v>
      </c>
      <c r="D32" s="70" t="s">
        <v>93</v>
      </c>
      <c r="E32" s="70" t="s">
        <v>94</v>
      </c>
      <c r="F32" s="70" t="s">
        <v>140</v>
      </c>
      <c r="G32" s="52" t="s">
        <v>141</v>
      </c>
      <c r="H32" s="52" t="s">
        <v>348</v>
      </c>
      <c r="I32" s="52" t="s">
        <v>219</v>
      </c>
    </row>
    <row r="33" spans="1:9" ht="84" customHeight="1">
      <c r="A33" s="8"/>
      <c r="B33" s="8"/>
      <c r="C33" s="886" t="s">
        <v>349</v>
      </c>
      <c r="D33" s="901"/>
      <c r="E33" s="901"/>
      <c r="F33" s="901"/>
      <c r="G33" s="897" t="s">
        <v>350</v>
      </c>
      <c r="H33" s="885" t="s">
        <v>351</v>
      </c>
      <c r="I33" s="885" t="s">
        <v>352</v>
      </c>
    </row>
    <row r="34" spans="1:9" ht="34.5" customHeight="1">
      <c r="A34" s="8"/>
      <c r="B34" s="8"/>
      <c r="C34" s="117"/>
      <c r="D34" s="886" t="s">
        <v>353</v>
      </c>
      <c r="E34" s="887"/>
      <c r="F34" s="901" t="s">
        <v>354</v>
      </c>
      <c r="G34" s="898"/>
      <c r="H34" s="885"/>
      <c r="I34" s="885"/>
    </row>
    <row r="35" spans="1:9">
      <c r="A35" s="8"/>
      <c r="B35" s="8"/>
      <c r="C35" s="117"/>
      <c r="D35" s="904"/>
      <c r="E35" s="885" t="s">
        <v>344</v>
      </c>
      <c r="F35" s="889"/>
      <c r="G35" s="898"/>
      <c r="H35" s="885"/>
      <c r="I35" s="885"/>
    </row>
    <row r="36" spans="1:9">
      <c r="A36" s="107" t="s">
        <v>1059</v>
      </c>
      <c r="B36" s="95"/>
      <c r="C36" s="118"/>
      <c r="D36" s="905"/>
      <c r="E36" s="885"/>
      <c r="F36" s="891"/>
      <c r="G36" s="899"/>
      <c r="H36" s="885"/>
      <c r="I36" s="885"/>
    </row>
    <row r="37" spans="1:9">
      <c r="A37" s="275" t="s">
        <v>302</v>
      </c>
      <c r="B37" s="251" t="s">
        <v>257</v>
      </c>
      <c r="C37" s="468">
        <v>112273.11046725999</v>
      </c>
      <c r="D37" s="468">
        <v>3189.6269150300004</v>
      </c>
      <c r="E37" s="468">
        <v>3070.0826609999999</v>
      </c>
      <c r="F37" s="572">
        <v>112271.87783178</v>
      </c>
      <c r="G37" s="572">
        <v>-884.72498677999999</v>
      </c>
      <c r="H37" s="599" t="s">
        <v>81</v>
      </c>
      <c r="I37" s="583"/>
    </row>
    <row r="38" spans="1:9">
      <c r="A38" s="276" t="s">
        <v>303</v>
      </c>
      <c r="B38" s="154" t="s">
        <v>355</v>
      </c>
      <c r="C38" s="269">
        <v>96262.697232060003</v>
      </c>
      <c r="D38" s="269">
        <v>3085.43353841</v>
      </c>
      <c r="E38" s="269">
        <v>2968.1907589299999</v>
      </c>
      <c r="F38" s="574">
        <v>96261.501350189996</v>
      </c>
      <c r="G38" s="574">
        <v>-843.80128460000003</v>
      </c>
      <c r="H38" s="597" t="s">
        <v>81</v>
      </c>
      <c r="I38" s="269"/>
    </row>
    <row r="39" spans="1:9">
      <c r="A39" s="276" t="s">
        <v>305</v>
      </c>
      <c r="B39" s="154" t="s">
        <v>356</v>
      </c>
      <c r="C39" s="269">
        <v>7027.9576668500004</v>
      </c>
      <c r="D39" s="269">
        <v>6.2050981399999996</v>
      </c>
      <c r="E39" s="269">
        <v>4.1019714500000006</v>
      </c>
      <c r="F39" s="574">
        <v>7027.9588095500003</v>
      </c>
      <c r="G39" s="574">
        <v>-2.59216449</v>
      </c>
      <c r="H39" s="597" t="s">
        <v>81</v>
      </c>
      <c r="I39" s="269"/>
    </row>
    <row r="40" spans="1:9">
      <c r="A40" s="276" t="s">
        <v>307</v>
      </c>
      <c r="B40" s="154" t="s">
        <v>357</v>
      </c>
      <c r="C40" s="269">
        <v>3021.7553158000001</v>
      </c>
      <c r="D40" s="269">
        <v>74.430953470000006</v>
      </c>
      <c r="E40" s="269">
        <v>74.367179559999997</v>
      </c>
      <c r="F40" s="574">
        <v>3021.7553158000001</v>
      </c>
      <c r="G40" s="574">
        <v>-20.649890750000001</v>
      </c>
      <c r="H40" s="597" t="s">
        <v>81</v>
      </c>
      <c r="I40" s="269"/>
    </row>
    <row r="41" spans="1:9">
      <c r="A41" s="276" t="s">
        <v>309</v>
      </c>
      <c r="B41" s="154" t="s">
        <v>358</v>
      </c>
      <c r="C41" s="269">
        <v>2965.8671046700001</v>
      </c>
      <c r="D41" s="269">
        <v>15.798038550000001</v>
      </c>
      <c r="E41" s="269">
        <v>15.70072777</v>
      </c>
      <c r="F41" s="574">
        <v>2965.8292083599999</v>
      </c>
      <c r="G41" s="574">
        <v>-16.70767953</v>
      </c>
      <c r="H41" s="597" t="s">
        <v>81</v>
      </c>
      <c r="I41" s="269"/>
    </row>
    <row r="42" spans="1:9">
      <c r="A42" s="276" t="s">
        <v>311</v>
      </c>
      <c r="B42" s="154" t="s">
        <v>359</v>
      </c>
      <c r="C42" s="269">
        <v>2716.7274060599998</v>
      </c>
      <c r="D42" s="269">
        <v>1.03467471</v>
      </c>
      <c r="E42" s="269">
        <v>1.03467471</v>
      </c>
      <c r="F42" s="574">
        <v>2716.7274060599998</v>
      </c>
      <c r="G42" s="574">
        <v>-0.25825206000000001</v>
      </c>
      <c r="H42" s="597" t="s">
        <v>81</v>
      </c>
      <c r="I42" s="269"/>
    </row>
    <row r="43" spans="1:9">
      <c r="A43" s="276" t="s">
        <v>313</v>
      </c>
      <c r="B43" s="154" t="s">
        <v>360</v>
      </c>
      <c r="C43" s="269">
        <v>120.46466884</v>
      </c>
      <c r="D43" s="269">
        <v>0.3515549</v>
      </c>
      <c r="E43" s="269">
        <v>0.3515549</v>
      </c>
      <c r="F43" s="574">
        <v>120.46466884</v>
      </c>
      <c r="G43" s="574">
        <v>-0.13533242000000001</v>
      </c>
      <c r="H43" s="597" t="s">
        <v>81</v>
      </c>
      <c r="I43" s="269"/>
    </row>
    <row r="44" spans="1:9">
      <c r="A44" s="276" t="s">
        <v>315</v>
      </c>
      <c r="B44" s="154" t="s">
        <v>361</v>
      </c>
      <c r="C44" s="269">
        <v>117.67681938</v>
      </c>
      <c r="D44" s="269">
        <v>2.93620809</v>
      </c>
      <c r="E44" s="269">
        <v>2.8989449199999999</v>
      </c>
      <c r="F44" s="574">
        <v>117.67681938</v>
      </c>
      <c r="G44" s="574">
        <v>-0.41873606000000002</v>
      </c>
      <c r="H44" s="597" t="s">
        <v>81</v>
      </c>
      <c r="I44" s="269"/>
    </row>
    <row r="45" spans="1:9">
      <c r="A45" s="276" t="s">
        <v>317</v>
      </c>
      <c r="B45" s="154" t="s">
        <v>362</v>
      </c>
      <c r="C45" s="269">
        <v>39.964253599999999</v>
      </c>
      <c r="D45" s="269">
        <v>3.4368487599999997</v>
      </c>
      <c r="E45" s="269">
        <v>3.4368487599999997</v>
      </c>
      <c r="F45" s="588">
        <v>39.964253599999999</v>
      </c>
      <c r="G45" s="588">
        <v>-0.16164687999999999</v>
      </c>
      <c r="H45" s="598" t="s">
        <v>81</v>
      </c>
      <c r="I45" s="589"/>
    </row>
    <row r="46" spans="1:9">
      <c r="A46" s="275" t="s">
        <v>318</v>
      </c>
      <c r="B46" s="251" t="s">
        <v>258</v>
      </c>
      <c r="C46" s="468">
        <v>27237.177858939998</v>
      </c>
      <c r="D46" s="468">
        <v>248.43476178</v>
      </c>
      <c r="E46" s="468">
        <v>241.76341330000002</v>
      </c>
      <c r="F46" s="595" t="s">
        <v>81</v>
      </c>
      <c r="G46" s="596" t="s">
        <v>81</v>
      </c>
      <c r="H46" s="669">
        <v>44.420629320000003</v>
      </c>
      <c r="I46" s="603"/>
    </row>
    <row r="47" spans="1:9">
      <c r="A47" s="276" t="s">
        <v>319</v>
      </c>
      <c r="B47" s="154" t="s">
        <v>355</v>
      </c>
      <c r="C47" s="269">
        <v>23298.386808179999</v>
      </c>
      <c r="D47" s="269">
        <v>202.78243563999999</v>
      </c>
      <c r="E47" s="269">
        <v>196.21279815</v>
      </c>
      <c r="F47" s="591" t="s">
        <v>81</v>
      </c>
      <c r="G47" s="592" t="s">
        <v>81</v>
      </c>
      <c r="H47" s="430">
        <v>32.908554250000002</v>
      </c>
      <c r="I47" s="601"/>
    </row>
    <row r="48" spans="1:9">
      <c r="A48" s="276" t="s">
        <v>320</v>
      </c>
      <c r="B48" s="154" t="s">
        <v>356</v>
      </c>
      <c r="C48" s="269">
        <v>1456.9674207200001</v>
      </c>
      <c r="D48" s="269">
        <v>8.6856640800000005</v>
      </c>
      <c r="E48" s="269">
        <v>8.6856640800000005</v>
      </c>
      <c r="F48" s="591" t="s">
        <v>81</v>
      </c>
      <c r="G48" s="592" t="s">
        <v>81</v>
      </c>
      <c r="H48" s="430">
        <v>8.5257724700000015</v>
      </c>
      <c r="I48" s="601"/>
    </row>
    <row r="49" spans="1:9">
      <c r="A49" s="276" t="s">
        <v>321</v>
      </c>
      <c r="B49" s="154" t="s">
        <v>357</v>
      </c>
      <c r="C49" s="269">
        <v>1069.0530838300001</v>
      </c>
      <c r="D49" s="269">
        <v>36.78686587</v>
      </c>
      <c r="E49" s="269">
        <v>36.775665979999999</v>
      </c>
      <c r="F49" s="591" t="s">
        <v>81</v>
      </c>
      <c r="G49" s="592" t="s">
        <v>81</v>
      </c>
      <c r="H49" s="430">
        <v>2.83728275</v>
      </c>
      <c r="I49" s="601"/>
    </row>
    <row r="50" spans="1:9">
      <c r="A50" s="276" t="s">
        <v>322</v>
      </c>
      <c r="B50" s="154" t="s">
        <v>358</v>
      </c>
      <c r="C50" s="269">
        <v>718.75603924000006</v>
      </c>
      <c r="D50" s="269">
        <v>0.13781826999999999</v>
      </c>
      <c r="E50" s="269">
        <v>4.7307169999999996E-2</v>
      </c>
      <c r="F50" s="591" t="s">
        <v>81</v>
      </c>
      <c r="G50" s="592" t="s">
        <v>81</v>
      </c>
      <c r="H50" s="430">
        <v>7.6896320000000004E-2</v>
      </c>
      <c r="I50" s="601"/>
    </row>
    <row r="51" spans="1:9">
      <c r="A51" s="276" t="s">
        <v>323</v>
      </c>
      <c r="B51" s="154" t="s">
        <v>359</v>
      </c>
      <c r="C51" s="269">
        <v>451.14382320999999</v>
      </c>
      <c r="D51" s="269">
        <v>1.2207699999999999E-3</v>
      </c>
      <c r="E51" s="269">
        <v>1.2207699999999999E-3</v>
      </c>
      <c r="F51" s="591" t="s">
        <v>81</v>
      </c>
      <c r="G51" s="592" t="s">
        <v>81</v>
      </c>
      <c r="H51" s="430">
        <v>1.015871E-2</v>
      </c>
      <c r="I51" s="601"/>
    </row>
    <row r="52" spans="1:9">
      <c r="A52" s="276" t="s">
        <v>324</v>
      </c>
      <c r="B52" s="154" t="s">
        <v>360</v>
      </c>
      <c r="C52" s="269">
        <v>145.00157730000001</v>
      </c>
      <c r="D52" s="269">
        <v>1.3535790000000001E-2</v>
      </c>
      <c r="E52" s="269">
        <v>1.3535790000000001E-2</v>
      </c>
      <c r="F52" s="591" t="s">
        <v>81</v>
      </c>
      <c r="G52" s="592" t="s">
        <v>81</v>
      </c>
      <c r="H52" s="430">
        <v>5.99564E-2</v>
      </c>
      <c r="I52" s="601"/>
    </row>
    <row r="53" spans="1:9">
      <c r="A53" s="276" t="s">
        <v>325</v>
      </c>
      <c r="B53" s="154" t="s">
        <v>361</v>
      </c>
      <c r="C53" s="269">
        <v>61.499352170000002</v>
      </c>
      <c r="D53" s="269">
        <v>4.6550000000000003E-3</v>
      </c>
      <c r="E53" s="269">
        <v>4.6550000000000003E-3</v>
      </c>
      <c r="F53" s="591" t="s">
        <v>81</v>
      </c>
      <c r="G53" s="592" t="s">
        <v>81</v>
      </c>
      <c r="H53" s="430">
        <v>1.9761399999999999E-3</v>
      </c>
      <c r="I53" s="601"/>
    </row>
    <row r="54" spans="1:9">
      <c r="A54" s="276" t="s">
        <v>326</v>
      </c>
      <c r="B54" s="154" t="s">
        <v>362</v>
      </c>
      <c r="C54" s="269">
        <v>36.369754289999996</v>
      </c>
      <c r="D54" s="269">
        <v>2.2566360000000001E-2</v>
      </c>
      <c r="E54" s="269">
        <v>2.2566360000000001E-2</v>
      </c>
      <c r="F54" s="593" t="s">
        <v>81</v>
      </c>
      <c r="G54" s="594" t="s">
        <v>81</v>
      </c>
      <c r="H54" s="430">
        <v>3.2280000000000003E-5</v>
      </c>
      <c r="I54" s="602"/>
    </row>
    <row r="55" spans="1:9">
      <c r="A55" s="277" t="s">
        <v>327</v>
      </c>
      <c r="B55" s="278" t="s">
        <v>128</v>
      </c>
      <c r="C55" s="571">
        <v>139510.28832620001</v>
      </c>
      <c r="D55" s="571">
        <v>3438.0616768099999</v>
      </c>
      <c r="E55" s="571">
        <v>3311.8460743000001</v>
      </c>
      <c r="F55" s="590">
        <v>112271.87783178</v>
      </c>
      <c r="G55" s="590">
        <v>-884.72498677999999</v>
      </c>
      <c r="H55" s="571">
        <v>44.420629320000003</v>
      </c>
      <c r="I55" s="600"/>
    </row>
    <row r="56" spans="1:9">
      <c r="A56" s="7"/>
      <c r="B56" s="7"/>
      <c r="C56" s="7"/>
      <c r="D56" s="7"/>
      <c r="E56" s="7"/>
      <c r="F56" s="7"/>
      <c r="G56" s="7"/>
      <c r="H56" s="7"/>
      <c r="I56" s="7"/>
    </row>
  </sheetData>
  <mergeCells count="17">
    <mergeCell ref="E4:F4"/>
    <mergeCell ref="C6:F6"/>
    <mergeCell ref="H6:H9"/>
    <mergeCell ref="I6:I9"/>
    <mergeCell ref="D7:E7"/>
    <mergeCell ref="F7:F9"/>
    <mergeCell ref="D8:D9"/>
    <mergeCell ref="E8:E9"/>
    <mergeCell ref="G6:G9"/>
    <mergeCell ref="I33:I36"/>
    <mergeCell ref="C33:F33"/>
    <mergeCell ref="G33:G36"/>
    <mergeCell ref="H33:H36"/>
    <mergeCell ref="D34:E34"/>
    <mergeCell ref="F34:F36"/>
    <mergeCell ref="D35:D36"/>
    <mergeCell ref="E35:E36"/>
  </mergeCells>
  <phoneticPr fontId="12" type="noConversion"/>
  <pageMargins left="0.70866141732283472" right="0.70866141732283472" top="0.74803149606299213" bottom="0.74803149606299213" header="0.31496062992125984" footer="0.31496062992125984"/>
  <pageSetup paperSize="9" scale="80" fitToHeight="0" orientation="portrait" r:id="rId1"/>
  <rowBreaks count="1" manualBreakCount="1">
    <brk id="31" max="8" man="1"/>
  </rowBreaks>
  <ignoredErrors>
    <ignoredError sqref="A10:A28 A37:A5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28B2-3801-4283-9ACD-5E021CB45C8C}">
  <sheetPr codeName="Sheet20">
    <pageSetUpPr fitToPage="1"/>
  </sheetPr>
  <dimension ref="A1:H57"/>
  <sheetViews>
    <sheetView showGridLines="0" zoomScaleNormal="100" workbookViewId="0">
      <selection activeCell="I1" sqref="I1"/>
    </sheetView>
  </sheetViews>
  <sheetFormatPr defaultColWidth="8.58203125" defaultRowHeight="14.5"/>
  <cols>
    <col min="1" max="1" width="4.33203125" style="5" customWidth="1"/>
    <col min="2" max="2" width="42.83203125" style="5" customWidth="1"/>
    <col min="3" max="5" width="8.58203125" style="5"/>
    <col min="6" max="6" width="11.83203125" style="5" customWidth="1"/>
    <col min="7" max="7" width="11.33203125" style="5" customWidth="1"/>
    <col min="8" max="8" width="11.75" style="5" hidden="1" customWidth="1"/>
    <col min="9" max="16384" width="8.58203125" style="5"/>
  </cols>
  <sheetData>
    <row r="1" spans="1:8" ht="18.5">
      <c r="A1" s="211" t="s">
        <v>1476</v>
      </c>
      <c r="B1" s="7"/>
      <c r="C1" s="7"/>
      <c r="D1" s="7"/>
      <c r="E1" s="7"/>
      <c r="F1" s="7"/>
      <c r="G1" s="7"/>
      <c r="H1" s="7"/>
    </row>
    <row r="2" spans="1:8">
      <c r="A2" s="7"/>
      <c r="B2" s="7"/>
      <c r="C2" s="7"/>
      <c r="D2" s="7"/>
      <c r="E2" s="7"/>
      <c r="F2" s="7"/>
      <c r="G2" s="7"/>
      <c r="H2" s="7"/>
    </row>
    <row r="3" spans="1:8" ht="15.5">
      <c r="A3" s="108"/>
      <c r="B3" s="109"/>
      <c r="C3" s="109"/>
      <c r="D3" s="906"/>
      <c r="E3" s="906"/>
      <c r="F3" s="109"/>
      <c r="G3" s="109"/>
      <c r="H3" s="109"/>
    </row>
    <row r="4" spans="1:8">
      <c r="A4" s="8"/>
      <c r="B4" s="8"/>
      <c r="C4" s="52" t="s">
        <v>92</v>
      </c>
      <c r="D4" s="52" t="s">
        <v>93</v>
      </c>
      <c r="E4" s="52" t="s">
        <v>94</v>
      </c>
      <c r="F4" s="52" t="s">
        <v>140</v>
      </c>
      <c r="G4" s="52" t="s">
        <v>141</v>
      </c>
      <c r="H4" s="52" t="s">
        <v>218</v>
      </c>
    </row>
    <row r="5" spans="1:8" ht="19.5" customHeight="1">
      <c r="A5" s="8"/>
      <c r="B5" s="220"/>
      <c r="C5" s="886" t="s">
        <v>363</v>
      </c>
      <c r="D5" s="901"/>
      <c r="E5" s="901"/>
      <c r="F5" s="887"/>
      <c r="G5" s="885" t="s">
        <v>350</v>
      </c>
      <c r="H5" s="885" t="s">
        <v>352</v>
      </c>
    </row>
    <row r="6" spans="1:8" ht="49.5" customHeight="1">
      <c r="A6" s="8"/>
      <c r="B6" s="8"/>
      <c r="C6" s="190"/>
      <c r="D6" s="886" t="s">
        <v>353</v>
      </c>
      <c r="E6" s="887"/>
      <c r="F6" s="897" t="s">
        <v>364</v>
      </c>
      <c r="G6" s="885"/>
      <c r="H6" s="885"/>
    </row>
    <row r="7" spans="1:8">
      <c r="A7" s="8"/>
      <c r="B7" s="8"/>
      <c r="C7" s="190"/>
      <c r="D7" s="907"/>
      <c r="E7" s="885" t="s">
        <v>344</v>
      </c>
      <c r="F7" s="898"/>
      <c r="G7" s="885"/>
      <c r="H7" s="885"/>
    </row>
    <row r="8" spans="1:8">
      <c r="A8" s="107" t="s">
        <v>1407</v>
      </c>
      <c r="B8" s="95"/>
      <c r="C8" s="102"/>
      <c r="D8" s="908"/>
      <c r="E8" s="885"/>
      <c r="F8" s="899"/>
      <c r="G8" s="885"/>
      <c r="H8" s="885"/>
    </row>
    <row r="9" spans="1:8">
      <c r="A9" s="276" t="s">
        <v>302</v>
      </c>
      <c r="B9" s="762" t="s">
        <v>365</v>
      </c>
      <c r="C9" s="269">
        <v>1350.1574163314499</v>
      </c>
      <c r="D9" s="269">
        <v>72.988595500000002</v>
      </c>
      <c r="E9" s="269">
        <v>70.434458239999998</v>
      </c>
      <c r="F9" s="269">
        <v>1350.1574163314499</v>
      </c>
      <c r="G9" s="269">
        <v>-28.045354937606</v>
      </c>
      <c r="H9" s="269"/>
    </row>
    <row r="10" spans="1:8">
      <c r="A10" s="276" t="s">
        <v>303</v>
      </c>
      <c r="B10" s="762" t="s">
        <v>366</v>
      </c>
      <c r="C10" s="269">
        <v>134.31549406928701</v>
      </c>
      <c r="D10" s="269">
        <v>5.3453611700000003</v>
      </c>
      <c r="E10" s="269">
        <v>5.3453611700000003</v>
      </c>
      <c r="F10" s="269">
        <v>134.31549406928701</v>
      </c>
      <c r="G10" s="269">
        <v>-3.3469450724419998</v>
      </c>
      <c r="H10" s="269"/>
    </row>
    <row r="11" spans="1:8">
      <c r="A11" s="276" t="s">
        <v>305</v>
      </c>
      <c r="B11" s="762" t="s">
        <v>367</v>
      </c>
      <c r="C11" s="269">
        <v>3638.4318860423105</v>
      </c>
      <c r="D11" s="269">
        <v>140.51756601</v>
      </c>
      <c r="E11" s="269">
        <v>136.53201616999999</v>
      </c>
      <c r="F11" s="269">
        <v>3638.4318860423105</v>
      </c>
      <c r="G11" s="269">
        <v>-81.938714333744997</v>
      </c>
      <c r="H11" s="269"/>
    </row>
    <row r="12" spans="1:8">
      <c r="A12" s="276" t="s">
        <v>307</v>
      </c>
      <c r="B12" s="762" t="s">
        <v>368</v>
      </c>
      <c r="C12" s="269">
        <v>4009.4788713664398</v>
      </c>
      <c r="D12" s="269">
        <v>13.46220316</v>
      </c>
      <c r="E12" s="269">
        <v>13.46220316</v>
      </c>
      <c r="F12" s="269">
        <v>4009.4788713664398</v>
      </c>
      <c r="G12" s="269">
        <v>-6.1282725871543002</v>
      </c>
      <c r="H12" s="269"/>
    </row>
    <row r="13" spans="1:8">
      <c r="A13" s="276" t="s">
        <v>309</v>
      </c>
      <c r="B13" s="762" t="s">
        <v>369</v>
      </c>
      <c r="C13" s="269">
        <v>280.79301936794104</v>
      </c>
      <c r="D13" s="269">
        <v>3.5664046600000003</v>
      </c>
      <c r="E13" s="269">
        <v>3.5664046600000003</v>
      </c>
      <c r="F13" s="269">
        <v>280.79301936794104</v>
      </c>
      <c r="G13" s="269">
        <v>-1.1864496522661001</v>
      </c>
      <c r="H13" s="269"/>
    </row>
    <row r="14" spans="1:8">
      <c r="A14" s="276" t="s">
        <v>311</v>
      </c>
      <c r="B14" s="762" t="s">
        <v>370</v>
      </c>
      <c r="C14" s="269">
        <v>2137.5589916568401</v>
      </c>
      <c r="D14" s="269">
        <v>249.84120987</v>
      </c>
      <c r="E14" s="269">
        <v>248.46390091000001</v>
      </c>
      <c r="F14" s="269">
        <v>2137.5589916568401</v>
      </c>
      <c r="G14" s="269">
        <v>-142.07491056000001</v>
      </c>
      <c r="H14" s="269"/>
    </row>
    <row r="15" spans="1:8">
      <c r="A15" s="276" t="s">
        <v>313</v>
      </c>
      <c r="B15" s="762" t="s">
        <v>371</v>
      </c>
      <c r="C15" s="269">
        <v>3731.7905044910003</v>
      </c>
      <c r="D15" s="269">
        <v>92.14083651</v>
      </c>
      <c r="E15" s="269">
        <v>83.962541000000002</v>
      </c>
      <c r="F15" s="269">
        <v>3731.7905044910003</v>
      </c>
      <c r="G15" s="269">
        <v>-51.042613430419998</v>
      </c>
      <c r="H15" s="269"/>
    </row>
    <row r="16" spans="1:8">
      <c r="A16" s="276" t="s">
        <v>315</v>
      </c>
      <c r="B16" s="762" t="s">
        <v>372</v>
      </c>
      <c r="C16" s="269">
        <v>1609.1021522117401</v>
      </c>
      <c r="D16" s="269">
        <v>37.526864709999899</v>
      </c>
      <c r="E16" s="269">
        <v>37.373840479999998</v>
      </c>
      <c r="F16" s="269">
        <v>1608.66778422174</v>
      </c>
      <c r="G16" s="269">
        <v>-12.265146559702</v>
      </c>
      <c r="H16" s="269"/>
    </row>
    <row r="17" spans="1:8">
      <c r="A17" s="276" t="s">
        <v>317</v>
      </c>
      <c r="B17" s="762" t="s">
        <v>373</v>
      </c>
      <c r="C17" s="269">
        <v>257.39397663327202</v>
      </c>
      <c r="D17" s="269">
        <v>29.616063670000003</v>
      </c>
      <c r="E17" s="269">
        <v>29.436000549999999</v>
      </c>
      <c r="F17" s="269">
        <v>257.39397663327202</v>
      </c>
      <c r="G17" s="269">
        <v>-8.222309841273999</v>
      </c>
      <c r="H17" s="269"/>
    </row>
    <row r="18" spans="1:8">
      <c r="A18" s="276" t="s">
        <v>318</v>
      </c>
      <c r="B18" s="762" t="s">
        <v>374</v>
      </c>
      <c r="C18" s="269">
        <v>1213.0836084902699</v>
      </c>
      <c r="D18" s="269">
        <v>18.102398899999997</v>
      </c>
      <c r="E18" s="269">
        <v>17.848636149999997</v>
      </c>
      <c r="F18" s="269">
        <v>1213.08360749027</v>
      </c>
      <c r="G18" s="269">
        <v>-10.341042042038</v>
      </c>
      <c r="H18" s="269"/>
    </row>
    <row r="19" spans="1:8">
      <c r="A19" s="766" t="s">
        <v>319</v>
      </c>
      <c r="B19" s="273" t="s">
        <v>1456</v>
      </c>
      <c r="C19" s="430">
        <v>1811.4519376686299</v>
      </c>
      <c r="D19" s="430">
        <v>17.967872379999999</v>
      </c>
      <c r="E19" s="430">
        <v>17.967872379999999</v>
      </c>
      <c r="F19" s="430">
        <v>1811.4519376686299</v>
      </c>
      <c r="G19" s="430">
        <v>-6.3427848093533008</v>
      </c>
      <c r="H19" s="269"/>
    </row>
    <row r="20" spans="1:8">
      <c r="A20" s="766" t="s">
        <v>320</v>
      </c>
      <c r="B20" s="273" t="s">
        <v>376</v>
      </c>
      <c r="C20" s="430">
        <v>15043.823625974001</v>
      </c>
      <c r="D20" s="430">
        <v>352.43731316000003</v>
      </c>
      <c r="E20" s="430">
        <v>351.90082642000004</v>
      </c>
      <c r="F20" s="430">
        <v>15043.686553264</v>
      </c>
      <c r="G20" s="430">
        <v>-110.43369412909999</v>
      </c>
      <c r="H20" s="269"/>
    </row>
    <row r="21" spans="1:8">
      <c r="A21" s="276" t="s">
        <v>321</v>
      </c>
      <c r="B21" s="762" t="s">
        <v>377</v>
      </c>
      <c r="C21" s="269">
        <v>1413.1856854085599</v>
      </c>
      <c r="D21" s="269">
        <v>27.616289649999999</v>
      </c>
      <c r="E21" s="269">
        <v>27.535324320000001</v>
      </c>
      <c r="F21" s="269">
        <v>1413.1856854085599</v>
      </c>
      <c r="G21" s="269">
        <v>-14.222564398645</v>
      </c>
      <c r="H21" s="269"/>
    </row>
    <row r="22" spans="1:8">
      <c r="A22" s="276" t="s">
        <v>322</v>
      </c>
      <c r="B22" s="762" t="s">
        <v>378</v>
      </c>
      <c r="C22" s="269">
        <v>846.41949984088808</v>
      </c>
      <c r="D22" s="269">
        <v>40.695476999999997</v>
      </c>
      <c r="E22" s="269">
        <v>40.615363139999999</v>
      </c>
      <c r="F22" s="269">
        <v>846.41949984088808</v>
      </c>
      <c r="G22" s="269">
        <v>-11.467570302167001</v>
      </c>
      <c r="H22" s="269"/>
    </row>
    <row r="23" spans="1:8">
      <c r="A23" s="276" t="s">
        <v>323</v>
      </c>
      <c r="B23" s="762" t="s">
        <v>379</v>
      </c>
      <c r="C23" s="269">
        <v>34.138029368589699</v>
      </c>
      <c r="D23" s="269">
        <v>0</v>
      </c>
      <c r="E23" s="269">
        <v>0</v>
      </c>
      <c r="F23" s="269">
        <v>34.138029368589699</v>
      </c>
      <c r="G23" s="269">
        <v>-7.3328558147015999E-2</v>
      </c>
      <c r="H23" s="269"/>
    </row>
    <row r="24" spans="1:8">
      <c r="A24" s="276" t="s">
        <v>324</v>
      </c>
      <c r="B24" s="762" t="s">
        <v>380</v>
      </c>
      <c r="C24" s="269">
        <v>35.865630277020095</v>
      </c>
      <c r="D24" s="269">
        <v>1.3177928799999998</v>
      </c>
      <c r="E24" s="269">
        <v>1.30453686</v>
      </c>
      <c r="F24" s="269">
        <v>35.865630277020095</v>
      </c>
      <c r="G24" s="269">
        <v>-0.49749835141141996</v>
      </c>
      <c r="H24" s="269"/>
    </row>
    <row r="25" spans="1:8">
      <c r="A25" s="276" t="s">
        <v>325</v>
      </c>
      <c r="B25" s="762" t="s">
        <v>381</v>
      </c>
      <c r="C25" s="269">
        <v>306.55272732378398</v>
      </c>
      <c r="D25" s="269">
        <v>9.57362991000001</v>
      </c>
      <c r="E25" s="269">
        <v>9.4996827600000096</v>
      </c>
      <c r="F25" s="269">
        <v>306.55272732378398</v>
      </c>
      <c r="G25" s="269">
        <v>-4.2418074554907994</v>
      </c>
      <c r="H25" s="269"/>
    </row>
    <row r="26" spans="1:8">
      <c r="A26" s="276" t="s">
        <v>326</v>
      </c>
      <c r="B26" s="762" t="s">
        <v>382</v>
      </c>
      <c r="C26" s="269">
        <v>148.31895207936998</v>
      </c>
      <c r="D26" s="269">
        <v>29.275159760000001</v>
      </c>
      <c r="E26" s="269">
        <v>29.275159760000001</v>
      </c>
      <c r="F26" s="269">
        <v>148.31895207936998</v>
      </c>
      <c r="G26" s="269">
        <v>-15.890608395199999</v>
      </c>
      <c r="H26" s="269"/>
    </row>
    <row r="27" spans="1:8">
      <c r="A27" s="276" t="s">
        <v>327</v>
      </c>
      <c r="B27" s="762" t="s">
        <v>383</v>
      </c>
      <c r="C27" s="269">
        <v>93.940221980000004</v>
      </c>
      <c r="D27" s="269">
        <v>1.9846806100000001</v>
      </c>
      <c r="E27" s="269">
        <v>1.95423079</v>
      </c>
      <c r="F27" s="269">
        <v>93.940221989999998</v>
      </c>
      <c r="G27" s="269">
        <v>-1.7647104574494001</v>
      </c>
      <c r="H27" s="269"/>
    </row>
    <row r="28" spans="1:8">
      <c r="A28" s="277" t="s">
        <v>328</v>
      </c>
      <c r="B28" s="761" t="s">
        <v>128</v>
      </c>
      <c r="C28" s="571">
        <v>38095.802230580004</v>
      </c>
      <c r="D28" s="571">
        <v>1143.9757195100001</v>
      </c>
      <c r="E28" s="571">
        <v>1126.4783589200001</v>
      </c>
      <c r="F28" s="571">
        <v>38095.230788889996</v>
      </c>
      <c r="G28" s="571">
        <v>-509.52632588</v>
      </c>
      <c r="H28" s="571"/>
    </row>
    <row r="29" spans="1:8">
      <c r="A29" s="7"/>
      <c r="B29" s="7"/>
      <c r="C29" s="7"/>
      <c r="D29" s="7"/>
      <c r="E29" s="7"/>
      <c r="F29" s="7"/>
      <c r="G29" s="7"/>
      <c r="H29" s="7"/>
    </row>
    <row r="30" spans="1:8" ht="31" customHeight="1">
      <c r="A30" s="874" t="s">
        <v>384</v>
      </c>
      <c r="B30" s="874"/>
      <c r="C30" s="874"/>
      <c r="D30" s="874"/>
      <c r="E30" s="874"/>
      <c r="F30" s="874"/>
      <c r="G30" s="874"/>
      <c r="H30" s="7"/>
    </row>
    <row r="31" spans="1:8" ht="15.5">
      <c r="A31" s="108"/>
      <c r="B31" s="109"/>
      <c r="C31" s="109"/>
      <c r="D31" s="906"/>
      <c r="E31" s="906"/>
      <c r="F31" s="109"/>
      <c r="G31" s="109"/>
      <c r="H31" s="7"/>
    </row>
    <row r="32" spans="1:8">
      <c r="A32" s="8"/>
      <c r="B32" s="8"/>
      <c r="C32" s="52" t="s">
        <v>92</v>
      </c>
      <c r="D32" s="52" t="s">
        <v>93</v>
      </c>
      <c r="E32" s="52" t="s">
        <v>94</v>
      </c>
      <c r="F32" s="52" t="s">
        <v>140</v>
      </c>
      <c r="G32" s="52" t="s">
        <v>141</v>
      </c>
      <c r="H32" s="52" t="s">
        <v>218</v>
      </c>
    </row>
    <row r="33" spans="1:8" ht="23.15" customHeight="1">
      <c r="A33" s="8"/>
      <c r="B33" s="8"/>
      <c r="C33" s="886" t="s">
        <v>363</v>
      </c>
      <c r="D33" s="901"/>
      <c r="E33" s="901"/>
      <c r="F33" s="887"/>
      <c r="G33" s="885" t="s">
        <v>350</v>
      </c>
      <c r="H33" s="885" t="s">
        <v>352</v>
      </c>
    </row>
    <row r="34" spans="1:8" ht="21.65" customHeight="1">
      <c r="A34" s="8"/>
      <c r="B34" s="8"/>
      <c r="C34" s="190"/>
      <c r="D34" s="886" t="s">
        <v>353</v>
      </c>
      <c r="E34" s="887"/>
      <c r="F34" s="897" t="s">
        <v>364</v>
      </c>
      <c r="G34" s="885"/>
      <c r="H34" s="885"/>
    </row>
    <row r="35" spans="1:8" ht="14.5" customHeight="1">
      <c r="A35" s="8"/>
      <c r="B35" s="8"/>
      <c r="C35" s="190"/>
      <c r="D35" s="907"/>
      <c r="E35" s="885" t="s">
        <v>344</v>
      </c>
      <c r="F35" s="898"/>
      <c r="G35" s="885"/>
      <c r="H35" s="885"/>
    </row>
    <row r="36" spans="1:8" ht="29.5" customHeight="1">
      <c r="A36" s="732" t="s">
        <v>1059</v>
      </c>
      <c r="B36" s="95"/>
      <c r="C36" s="102"/>
      <c r="D36" s="908"/>
      <c r="E36" s="885"/>
      <c r="F36" s="899"/>
      <c r="G36" s="885"/>
      <c r="H36" s="885"/>
    </row>
    <row r="37" spans="1:8">
      <c r="A37" s="276" t="s">
        <v>302</v>
      </c>
      <c r="B37" s="154" t="s">
        <v>365</v>
      </c>
      <c r="C37" s="269">
        <v>1360.6703655408101</v>
      </c>
      <c r="D37" s="269">
        <v>69.734202530000104</v>
      </c>
      <c r="E37" s="269">
        <v>68.5820954000001</v>
      </c>
      <c r="F37" s="269">
        <v>1360.35205358081</v>
      </c>
      <c r="G37" s="269">
        <v>-30.352384456610999</v>
      </c>
      <c r="H37" s="269"/>
    </row>
    <row r="38" spans="1:8">
      <c r="A38" s="276" t="s">
        <v>303</v>
      </c>
      <c r="B38" s="154" t="s">
        <v>366</v>
      </c>
      <c r="C38" s="269">
        <v>121.55361054143999</v>
      </c>
      <c r="D38" s="269">
        <v>5.7387956999999998</v>
      </c>
      <c r="E38" s="269">
        <v>5.7387956999999998</v>
      </c>
      <c r="F38" s="269">
        <v>121.55361054143999</v>
      </c>
      <c r="G38" s="269">
        <v>-3.3444373946114001</v>
      </c>
      <c r="H38" s="269"/>
    </row>
    <row r="39" spans="1:8">
      <c r="A39" s="276" t="s">
        <v>305</v>
      </c>
      <c r="B39" s="154" t="s">
        <v>367</v>
      </c>
      <c r="C39" s="269">
        <v>3840.4368207898101</v>
      </c>
      <c r="D39" s="269">
        <v>197.26563382000001</v>
      </c>
      <c r="E39" s="269">
        <v>189.31309974000001</v>
      </c>
      <c r="F39" s="269">
        <v>3840.4368207898101</v>
      </c>
      <c r="G39" s="269">
        <v>-80.504707153162997</v>
      </c>
      <c r="H39" s="269"/>
    </row>
    <row r="40" spans="1:8">
      <c r="A40" s="276" t="s">
        <v>307</v>
      </c>
      <c r="B40" s="154" t="s">
        <v>368</v>
      </c>
      <c r="C40" s="269">
        <v>4676.5782196073396</v>
      </c>
      <c r="D40" s="269">
        <v>14.67493355</v>
      </c>
      <c r="E40" s="269">
        <v>14.67493355</v>
      </c>
      <c r="F40" s="269">
        <v>4676.5782196073396</v>
      </c>
      <c r="G40" s="269">
        <v>-5.5335595727287004</v>
      </c>
      <c r="H40" s="269"/>
    </row>
    <row r="41" spans="1:8">
      <c r="A41" s="276" t="s">
        <v>309</v>
      </c>
      <c r="B41" s="154" t="s">
        <v>369</v>
      </c>
      <c r="C41" s="269">
        <v>281.67003008308001</v>
      </c>
      <c r="D41" s="269">
        <v>2.5747129100000001</v>
      </c>
      <c r="E41" s="269">
        <v>2.5747129100000001</v>
      </c>
      <c r="F41" s="269">
        <v>281.67003008308001</v>
      </c>
      <c r="G41" s="269">
        <v>-1.2438913956683999</v>
      </c>
      <c r="H41" s="269"/>
    </row>
    <row r="42" spans="1:8">
      <c r="A42" s="276" t="s">
        <v>311</v>
      </c>
      <c r="B42" s="154" t="s">
        <v>370</v>
      </c>
      <c r="C42" s="269">
        <v>2345.1068486342101</v>
      </c>
      <c r="D42" s="269">
        <v>228.48396663</v>
      </c>
      <c r="E42" s="269">
        <v>228.00624585</v>
      </c>
      <c r="F42" s="269">
        <v>2345.1068486342101</v>
      </c>
      <c r="G42" s="269">
        <v>-134.41838001501</v>
      </c>
      <c r="H42" s="269"/>
    </row>
    <row r="43" spans="1:8">
      <c r="A43" s="276" t="s">
        <v>313</v>
      </c>
      <c r="B43" s="154" t="s">
        <v>371</v>
      </c>
      <c r="C43" s="269">
        <v>3978.6343608540601</v>
      </c>
      <c r="D43" s="269">
        <v>88.254308740000198</v>
      </c>
      <c r="E43" s="269">
        <v>84.535037360000103</v>
      </c>
      <c r="F43" s="269">
        <v>3978.6343608540601</v>
      </c>
      <c r="G43" s="269">
        <v>-49.466895613769999</v>
      </c>
      <c r="H43" s="269"/>
    </row>
    <row r="44" spans="1:8">
      <c r="A44" s="276" t="s">
        <v>315</v>
      </c>
      <c r="B44" s="154" t="s">
        <v>372</v>
      </c>
      <c r="C44" s="269">
        <v>1592.04874287793</v>
      </c>
      <c r="D44" s="269">
        <v>31.529566510000002</v>
      </c>
      <c r="E44" s="269">
        <v>31.46636311</v>
      </c>
      <c r="F44" s="269">
        <v>1591.5897748879299</v>
      </c>
      <c r="G44" s="269">
        <v>-12.341472487387</v>
      </c>
      <c r="H44" s="269"/>
    </row>
    <row r="45" spans="1:8">
      <c r="A45" s="276" t="s">
        <v>317</v>
      </c>
      <c r="B45" s="154" t="s">
        <v>373</v>
      </c>
      <c r="C45" s="269">
        <v>271.09105255587002</v>
      </c>
      <c r="D45" s="269">
        <v>29.279392269999999</v>
      </c>
      <c r="E45" s="269">
        <v>29.164440460000002</v>
      </c>
      <c r="F45" s="269">
        <v>271.09105255587002</v>
      </c>
      <c r="G45" s="269">
        <v>-7.7120449936054003</v>
      </c>
      <c r="H45" s="269"/>
    </row>
    <row r="46" spans="1:8">
      <c r="A46" s="276" t="s">
        <v>318</v>
      </c>
      <c r="B46" s="154" t="s">
        <v>374</v>
      </c>
      <c r="C46" s="269">
        <v>1174.3172834841198</v>
      </c>
      <c r="D46" s="269">
        <v>14.68199177</v>
      </c>
      <c r="E46" s="269">
        <v>14.49144862</v>
      </c>
      <c r="F46" s="269">
        <v>1174.3172824841199</v>
      </c>
      <c r="G46" s="269">
        <v>-7.6326717055943005</v>
      </c>
      <c r="H46" s="269"/>
    </row>
    <row r="47" spans="1:8">
      <c r="A47" s="766" t="s">
        <v>319</v>
      </c>
      <c r="B47" s="273" t="s">
        <v>375</v>
      </c>
      <c r="C47" s="430">
        <v>1602.71746978785</v>
      </c>
      <c r="D47" s="430">
        <v>10.43656425</v>
      </c>
      <c r="E47" s="430">
        <v>10.43656425</v>
      </c>
      <c r="F47" s="430">
        <v>1602.71746978785</v>
      </c>
      <c r="G47" s="430">
        <v>-5.0370858499999995</v>
      </c>
      <c r="H47" s="269"/>
    </row>
    <row r="48" spans="1:8">
      <c r="A48" s="766" t="s">
        <v>320</v>
      </c>
      <c r="B48" s="273" t="s">
        <v>376</v>
      </c>
      <c r="C48" s="430">
        <v>14803.3795121156</v>
      </c>
      <c r="D48" s="430">
        <v>365.65259480999998</v>
      </c>
      <c r="E48" s="430">
        <v>363.18033622000002</v>
      </c>
      <c r="F48" s="430">
        <v>14803.218900695601</v>
      </c>
      <c r="G48" s="430">
        <v>-111.56510000255001</v>
      </c>
      <c r="H48" s="269"/>
    </row>
    <row r="49" spans="1:8">
      <c r="A49" s="766" t="s">
        <v>321</v>
      </c>
      <c r="B49" s="273" t="s">
        <v>377</v>
      </c>
      <c r="C49" s="430">
        <v>1487.0076046337299</v>
      </c>
      <c r="D49" s="430">
        <v>17.597700159999999</v>
      </c>
      <c r="E49" s="430">
        <v>17.576819860000001</v>
      </c>
      <c r="F49" s="430">
        <v>1487.0076046337299</v>
      </c>
      <c r="G49" s="430">
        <v>-13.597254833948</v>
      </c>
      <c r="H49" s="269"/>
    </row>
    <row r="50" spans="1:8">
      <c r="A50" s="276" t="s">
        <v>322</v>
      </c>
      <c r="B50" s="154" t="s">
        <v>378</v>
      </c>
      <c r="C50" s="269">
        <v>792.63920145184102</v>
      </c>
      <c r="D50" s="269">
        <v>25.376049469999998</v>
      </c>
      <c r="E50" s="269">
        <v>25.277791929999999</v>
      </c>
      <c r="F50" s="269">
        <v>792.63920145184102</v>
      </c>
      <c r="G50" s="269">
        <v>-10.152686029230001</v>
      </c>
      <c r="H50" s="269"/>
    </row>
    <row r="51" spans="1:8">
      <c r="A51" s="276" t="s">
        <v>323</v>
      </c>
      <c r="B51" s="154" t="s">
        <v>379</v>
      </c>
      <c r="C51" s="269">
        <v>31.679320009988501</v>
      </c>
      <c r="D51" s="269" t="s">
        <v>81</v>
      </c>
      <c r="E51" s="269" t="s">
        <v>81</v>
      </c>
      <c r="F51" s="269">
        <v>31.679320009988501</v>
      </c>
      <c r="G51" s="269">
        <v>-9.7214899999999993E-3</v>
      </c>
      <c r="H51" s="269"/>
    </row>
    <row r="52" spans="1:8">
      <c r="A52" s="276" t="s">
        <v>324</v>
      </c>
      <c r="B52" s="154" t="s">
        <v>380</v>
      </c>
      <c r="C52" s="269">
        <v>37.245212142472603</v>
      </c>
      <c r="D52" s="269">
        <v>1.21746336</v>
      </c>
      <c r="E52" s="269">
        <v>1.21746336</v>
      </c>
      <c r="F52" s="269">
        <v>37.245212142472603</v>
      </c>
      <c r="G52" s="269">
        <v>-0.32825452603312999</v>
      </c>
      <c r="H52" s="269"/>
    </row>
    <row r="53" spans="1:8">
      <c r="A53" s="276" t="s">
        <v>325</v>
      </c>
      <c r="B53" s="154" t="s">
        <v>381</v>
      </c>
      <c r="C53" s="269">
        <v>313.99961079395803</v>
      </c>
      <c r="D53" s="269">
        <v>9.3599075000000003</v>
      </c>
      <c r="E53" s="269">
        <v>9.2328133499999989</v>
      </c>
      <c r="F53" s="269">
        <v>313.99961079395803</v>
      </c>
      <c r="G53" s="269">
        <v>-4.9193894297382998</v>
      </c>
      <c r="H53" s="269"/>
    </row>
    <row r="54" spans="1:8">
      <c r="A54" s="276" t="s">
        <v>326</v>
      </c>
      <c r="B54" s="154" t="s">
        <v>382</v>
      </c>
      <c r="C54" s="269">
        <v>151.134345797153</v>
      </c>
      <c r="D54" s="269">
        <v>28.151851260000001</v>
      </c>
      <c r="E54" s="269">
        <v>28.15108223</v>
      </c>
      <c r="F54" s="269">
        <v>151.134345797153</v>
      </c>
      <c r="G54" s="269">
        <v>-13.790854650188001</v>
      </c>
      <c r="H54" s="269"/>
    </row>
    <row r="55" spans="1:8">
      <c r="A55" s="276" t="s">
        <v>327</v>
      </c>
      <c r="B55" s="154" t="s">
        <v>383</v>
      </c>
      <c r="C55" s="269">
        <v>101.684342</v>
      </c>
      <c r="D55" s="269">
        <v>2.0000652699999999</v>
      </c>
      <c r="E55" s="269">
        <v>1.9164777900000001</v>
      </c>
      <c r="F55" s="269">
        <v>101.684342</v>
      </c>
      <c r="G55" s="269">
        <v>-1.8725351219441</v>
      </c>
      <c r="H55" s="269"/>
    </row>
    <row r="56" spans="1:8">
      <c r="A56" s="277" t="s">
        <v>328</v>
      </c>
      <c r="B56" s="278" t="s">
        <v>128</v>
      </c>
      <c r="C56" s="571">
        <v>38963.593953690004</v>
      </c>
      <c r="D56" s="571">
        <v>1142.0097005099999</v>
      </c>
      <c r="E56" s="571">
        <v>1125.53652169</v>
      </c>
      <c r="F56" s="571">
        <v>38962.656061319998</v>
      </c>
      <c r="G56" s="571">
        <v>-493.82332672178001</v>
      </c>
      <c r="H56" s="571"/>
    </row>
    <row r="57" spans="1:8">
      <c r="A57" s="7"/>
      <c r="B57" s="7"/>
      <c r="C57" s="7"/>
      <c r="D57" s="7"/>
      <c r="E57" s="7"/>
      <c r="F57" s="7"/>
      <c r="G57" s="7"/>
      <c r="H57" s="7"/>
    </row>
  </sheetData>
  <mergeCells count="17">
    <mergeCell ref="D3:E3"/>
    <mergeCell ref="C5:F5"/>
    <mergeCell ref="G5:G8"/>
    <mergeCell ref="H5:H8"/>
    <mergeCell ref="D6:E6"/>
    <mergeCell ref="D7:D8"/>
    <mergeCell ref="E7:E8"/>
    <mergeCell ref="F6:F8"/>
    <mergeCell ref="F34:F36"/>
    <mergeCell ref="D35:D36"/>
    <mergeCell ref="E35:E36"/>
    <mergeCell ref="H33:H36"/>
    <mergeCell ref="A30:G30"/>
    <mergeCell ref="D31:E31"/>
    <mergeCell ref="C33:F33"/>
    <mergeCell ref="G33:G36"/>
    <mergeCell ref="D34:E34"/>
  </mergeCells>
  <pageMargins left="0.70866141732283472" right="0.70866141732283472" top="0.74803149606299213" bottom="0.74803149606299213" header="0.31496062992125984" footer="0.31496062992125984"/>
  <pageSetup paperSize="9" scale="78" orientation="portrait" r:id="rId1"/>
  <ignoredErrors>
    <ignoredError sqref="A9:A28 A37:A5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26B0-881F-4D55-AB83-E317667D06D3}">
  <sheetPr codeName="Taul2">
    <tabColor theme="4"/>
    <pageSetUpPr fitToPage="1"/>
  </sheetPr>
  <dimension ref="A1:F91"/>
  <sheetViews>
    <sheetView showGridLines="0" zoomScale="99" zoomScaleNormal="99" workbookViewId="0">
      <selection activeCell="C1" sqref="C1"/>
    </sheetView>
  </sheetViews>
  <sheetFormatPr defaultColWidth="8.58203125" defaultRowHeight="14.5"/>
  <cols>
    <col min="1" max="1" width="10.83203125" style="33" customWidth="1"/>
    <col min="2" max="2" width="111.4140625" style="5" customWidth="1"/>
    <col min="3" max="16384" width="8.58203125" style="5"/>
  </cols>
  <sheetData>
    <row r="1" spans="1:6" ht="26">
      <c r="A1" s="204"/>
      <c r="B1" s="28" t="s">
        <v>1544</v>
      </c>
      <c r="C1" s="18"/>
      <c r="D1" s="18"/>
      <c r="E1" s="18"/>
      <c r="F1" s="18"/>
    </row>
    <row r="2" spans="1:6">
      <c r="A2" s="30"/>
      <c r="B2" s="7"/>
      <c r="C2" s="18"/>
      <c r="D2" s="18"/>
      <c r="E2" s="18"/>
      <c r="F2" s="18"/>
    </row>
    <row r="3" spans="1:6" ht="21">
      <c r="A3" s="30"/>
      <c r="B3" s="31" t="s">
        <v>0</v>
      </c>
      <c r="C3" s="18"/>
      <c r="D3" s="18"/>
      <c r="E3" s="18"/>
      <c r="F3" s="18"/>
    </row>
    <row r="4" spans="1:6">
      <c r="A4" s="30"/>
      <c r="B4" s="7"/>
      <c r="C4" s="18"/>
      <c r="D4" s="18"/>
      <c r="E4" s="18"/>
      <c r="F4" s="18"/>
    </row>
    <row r="5" spans="1:6" ht="21">
      <c r="A5" s="208">
        <v>1</v>
      </c>
      <c r="B5" s="208" t="s">
        <v>1073</v>
      </c>
      <c r="C5" s="18"/>
      <c r="D5" s="18"/>
      <c r="E5" s="18"/>
      <c r="F5" s="18"/>
    </row>
    <row r="6" spans="1:6" ht="10" customHeight="1">
      <c r="A6" s="30"/>
      <c r="B6" s="27"/>
      <c r="C6" s="18"/>
      <c r="D6" s="18"/>
      <c r="E6" s="18"/>
      <c r="F6" s="18"/>
    </row>
    <row r="7" spans="1:6" ht="17.25" customHeight="1">
      <c r="A7" s="168" t="s">
        <v>1</v>
      </c>
      <c r="B7" s="169" t="s">
        <v>2</v>
      </c>
      <c r="C7" s="184"/>
      <c r="D7" s="184"/>
      <c r="E7" s="184"/>
      <c r="F7" s="18"/>
    </row>
    <row r="8" spans="1:6" ht="17.25" customHeight="1">
      <c r="A8" s="168" t="s">
        <v>3</v>
      </c>
      <c r="B8" s="169" t="s">
        <v>1337</v>
      </c>
      <c r="C8" s="184"/>
      <c r="D8" s="184"/>
      <c r="E8" s="184"/>
      <c r="F8" s="18"/>
    </row>
    <row r="9" spans="1:6" ht="17.25" customHeight="1">
      <c r="A9" s="168" t="s">
        <v>4</v>
      </c>
      <c r="B9" s="169" t="s">
        <v>5</v>
      </c>
      <c r="C9" s="234"/>
      <c r="D9" s="234"/>
      <c r="E9" s="184"/>
      <c r="F9" s="18"/>
    </row>
    <row r="10" spans="1:6" ht="17.25" customHeight="1">
      <c r="A10" s="168" t="s">
        <v>6</v>
      </c>
      <c r="B10" s="169" t="s">
        <v>7</v>
      </c>
      <c r="C10" s="234"/>
      <c r="D10" s="234"/>
      <c r="E10" s="184"/>
      <c r="F10" s="18"/>
    </row>
    <row r="11" spans="1:6" ht="17.25" customHeight="1">
      <c r="A11" s="168" t="s">
        <v>8</v>
      </c>
      <c r="B11" s="169" t="s">
        <v>9</v>
      </c>
      <c r="C11" s="234"/>
      <c r="D11" s="234"/>
      <c r="E11" s="184"/>
      <c r="F11" s="18"/>
    </row>
    <row r="12" spans="1:6" ht="17.25" customHeight="1">
      <c r="A12" s="168" t="s">
        <v>1074</v>
      </c>
      <c r="B12" s="169" t="s">
        <v>1072</v>
      </c>
      <c r="C12" s="234"/>
      <c r="D12" s="234"/>
      <c r="E12" s="184"/>
      <c r="F12" s="18"/>
    </row>
    <row r="13" spans="1:6" ht="17.25" customHeight="1">
      <c r="A13" s="168"/>
      <c r="B13" s="231"/>
      <c r="C13" s="166"/>
      <c r="D13" s="166"/>
      <c r="E13" s="18"/>
      <c r="F13" s="18"/>
    </row>
    <row r="14" spans="1:6" ht="21">
      <c r="A14" s="208">
        <v>2</v>
      </c>
      <c r="B14" s="208" t="s">
        <v>10</v>
      </c>
    </row>
    <row r="15" spans="1:6" ht="10" customHeight="1">
      <c r="A15" s="30"/>
      <c r="B15" s="27"/>
    </row>
    <row r="16" spans="1:6" ht="17.25" customHeight="1">
      <c r="A16" s="168" t="s">
        <v>11</v>
      </c>
      <c r="B16" s="169" t="s">
        <v>14</v>
      </c>
    </row>
    <row r="17" spans="1:6" ht="17.25" customHeight="1">
      <c r="A17" s="168" t="s">
        <v>12</v>
      </c>
      <c r="B17" s="169" t="s">
        <v>15</v>
      </c>
    </row>
    <row r="18" spans="1:6" ht="17.25" customHeight="1">
      <c r="A18" s="168" t="s">
        <v>13</v>
      </c>
      <c r="B18" s="169" t="s">
        <v>16</v>
      </c>
    </row>
    <row r="19" spans="1:6" ht="17.25" customHeight="1">
      <c r="A19" s="168" t="s">
        <v>1444</v>
      </c>
      <c r="B19" s="169" t="s">
        <v>17</v>
      </c>
    </row>
    <row r="20" spans="1:6" ht="17.25" customHeight="1">
      <c r="A20" s="168" t="s">
        <v>1445</v>
      </c>
      <c r="B20" s="169" t="s">
        <v>18</v>
      </c>
    </row>
    <row r="21" spans="1:6" ht="17.25" customHeight="1">
      <c r="A21" s="168" t="s">
        <v>1446</v>
      </c>
      <c r="B21" s="169" t="s">
        <v>19</v>
      </c>
    </row>
    <row r="22" spans="1:6" ht="17.25" customHeight="1">
      <c r="A22" s="168" t="s">
        <v>1447</v>
      </c>
      <c r="B22" s="169" t="s">
        <v>20</v>
      </c>
    </row>
    <row r="23" spans="1:6" ht="17.25" customHeight="1">
      <c r="A23" s="168" t="s">
        <v>1448</v>
      </c>
      <c r="B23" s="169" t="s">
        <v>21</v>
      </c>
    </row>
    <row r="24" spans="1:6" ht="17.25" customHeight="1">
      <c r="A24" s="168" t="s">
        <v>1449</v>
      </c>
      <c r="B24" s="169" t="s">
        <v>22</v>
      </c>
    </row>
    <row r="25" spans="1:6" ht="17.25" customHeight="1">
      <c r="A25" s="168" t="s">
        <v>1450</v>
      </c>
      <c r="B25" s="169" t="s">
        <v>23</v>
      </c>
    </row>
    <row r="26" spans="1:6" ht="17.25" customHeight="1">
      <c r="A26" s="30"/>
      <c r="B26" s="169"/>
    </row>
    <row r="27" spans="1:6" s="255" customFormat="1" ht="17.149999999999999" customHeight="1">
      <c r="A27" s="208">
        <v>3</v>
      </c>
      <c r="B27" s="208" t="s">
        <v>24</v>
      </c>
    </row>
    <row r="28" spans="1:6" ht="10" customHeight="1">
      <c r="A28" s="30"/>
      <c r="B28" s="27"/>
    </row>
    <row r="29" spans="1:6" ht="17.25" customHeight="1">
      <c r="A29" s="168" t="s">
        <v>25</v>
      </c>
      <c r="B29" s="169" t="s">
        <v>26</v>
      </c>
      <c r="F29" s="32"/>
    </row>
    <row r="30" spans="1:6" ht="17.25" customHeight="1">
      <c r="A30" s="168" t="s">
        <v>27</v>
      </c>
      <c r="B30" s="169" t="s">
        <v>28</v>
      </c>
      <c r="F30" s="32"/>
    </row>
    <row r="31" spans="1:6" ht="17.25" customHeight="1">
      <c r="A31" s="168" t="s">
        <v>29</v>
      </c>
      <c r="B31" s="169" t="s">
        <v>30</v>
      </c>
      <c r="F31" s="32"/>
    </row>
    <row r="32" spans="1:6" ht="17.25" customHeight="1">
      <c r="A32" s="168" t="s">
        <v>31</v>
      </c>
      <c r="B32" s="169" t="s">
        <v>33</v>
      </c>
      <c r="F32" s="32"/>
    </row>
    <row r="33" spans="1:6" ht="17.25" customHeight="1">
      <c r="A33" s="168" t="s">
        <v>32</v>
      </c>
      <c r="B33" s="169" t="s">
        <v>35</v>
      </c>
      <c r="F33" s="32"/>
    </row>
    <row r="34" spans="1:6" ht="17.25" customHeight="1">
      <c r="A34" s="168" t="s">
        <v>34</v>
      </c>
      <c r="B34" s="169" t="s">
        <v>37</v>
      </c>
      <c r="F34" s="32"/>
    </row>
    <row r="35" spans="1:6" ht="17.25" customHeight="1">
      <c r="A35" s="168" t="s">
        <v>36</v>
      </c>
      <c r="B35" s="169" t="s">
        <v>38</v>
      </c>
      <c r="F35" s="32"/>
    </row>
    <row r="36" spans="1:6" ht="17.149999999999999" customHeight="1">
      <c r="A36" s="168"/>
      <c r="B36" s="170"/>
      <c r="F36" s="32"/>
    </row>
    <row r="37" spans="1:6" s="255" customFormat="1" ht="21">
      <c r="A37" s="208">
        <v>4</v>
      </c>
      <c r="B37" s="208" t="s">
        <v>39</v>
      </c>
      <c r="F37" s="256"/>
    </row>
    <row r="38" spans="1:6" ht="10" customHeight="1">
      <c r="A38" s="25"/>
      <c r="B38" s="26"/>
    </row>
    <row r="39" spans="1:6" ht="17.25" customHeight="1">
      <c r="A39" s="168" t="s">
        <v>40</v>
      </c>
      <c r="B39" s="169" t="s">
        <v>41</v>
      </c>
    </row>
    <row r="40" spans="1:6" ht="17.25" customHeight="1">
      <c r="A40" s="168" t="s">
        <v>42</v>
      </c>
      <c r="B40" s="169" t="s">
        <v>43</v>
      </c>
    </row>
    <row r="41" spans="1:6" ht="17.25" customHeight="1">
      <c r="A41" s="168" t="s">
        <v>44</v>
      </c>
      <c r="B41" s="169" t="s">
        <v>1374</v>
      </c>
    </row>
    <row r="42" spans="1:6" ht="17.25" customHeight="1">
      <c r="A42" s="168" t="s">
        <v>46</v>
      </c>
      <c r="B42" s="169" t="s">
        <v>45</v>
      </c>
    </row>
    <row r="43" spans="1:6" ht="17.25" customHeight="1">
      <c r="A43" s="168" t="s">
        <v>48</v>
      </c>
      <c r="B43" s="169" t="s">
        <v>47</v>
      </c>
    </row>
    <row r="44" spans="1:6" ht="17.25" customHeight="1">
      <c r="A44" s="168" t="s">
        <v>1075</v>
      </c>
      <c r="B44" s="169" t="s">
        <v>1053</v>
      </c>
    </row>
    <row r="45" spans="1:6" ht="17.25" customHeight="1">
      <c r="A45" s="168" t="s">
        <v>1076</v>
      </c>
      <c r="B45" s="169" t="s">
        <v>1055</v>
      </c>
    </row>
    <row r="46" spans="1:6" ht="17.25" customHeight="1">
      <c r="A46" s="168" t="s">
        <v>1077</v>
      </c>
      <c r="B46" s="169" t="s">
        <v>1054</v>
      </c>
    </row>
    <row r="47" spans="1:6" ht="17.25" customHeight="1">
      <c r="A47" s="168" t="s">
        <v>1078</v>
      </c>
      <c r="B47" s="169" t="s">
        <v>49</v>
      </c>
    </row>
    <row r="48" spans="1:6" ht="17.25" customHeight="1">
      <c r="A48" s="168" t="s">
        <v>1451</v>
      </c>
      <c r="B48" s="169" t="s">
        <v>1058</v>
      </c>
    </row>
    <row r="49" spans="1:6" ht="17.25" customHeight="1">
      <c r="A49" s="168" t="s">
        <v>1452</v>
      </c>
      <c r="B49" s="169" t="s">
        <v>1057</v>
      </c>
    </row>
    <row r="50" spans="1:6" ht="17.25" customHeight="1">
      <c r="A50" s="168" t="s">
        <v>1453</v>
      </c>
      <c r="B50" s="169" t="s">
        <v>1056</v>
      </c>
    </row>
    <row r="51" spans="1:6" ht="17.149999999999999" customHeight="1">
      <c r="A51" s="30"/>
      <c r="B51" s="212"/>
    </row>
    <row r="52" spans="1:6" s="255" customFormat="1" ht="21">
      <c r="A52" s="208"/>
      <c r="B52" s="208" t="s">
        <v>50</v>
      </c>
      <c r="F52" s="256"/>
    </row>
    <row r="53" spans="1:6" ht="17.149999999999999" customHeight="1">
      <c r="A53" s="168"/>
      <c r="B53" s="212"/>
    </row>
    <row r="54" spans="1:6" s="255" customFormat="1" ht="18.649999999999999" customHeight="1">
      <c r="A54" s="257">
        <v>5</v>
      </c>
      <c r="B54" s="208" t="s">
        <v>1069</v>
      </c>
    </row>
    <row r="55" spans="1:6" ht="10" customHeight="1">
      <c r="A55" s="25"/>
      <c r="B55" s="26"/>
    </row>
    <row r="56" spans="1:6" s="34" customFormat="1" ht="17.25" customHeight="1">
      <c r="A56" s="168" t="s">
        <v>51</v>
      </c>
      <c r="B56" s="169" t="s">
        <v>52</v>
      </c>
      <c r="C56" s="5"/>
    </row>
    <row r="57" spans="1:6" ht="17.25" customHeight="1">
      <c r="A57" s="168" t="s">
        <v>53</v>
      </c>
      <c r="B57" s="169" t="s">
        <v>54</v>
      </c>
    </row>
    <row r="58" spans="1:6" ht="17.25" customHeight="1">
      <c r="A58" s="168" t="s">
        <v>55</v>
      </c>
      <c r="B58" s="169" t="s">
        <v>56</v>
      </c>
    </row>
    <row r="59" spans="1:6" ht="17.149999999999999" customHeight="1">
      <c r="A59" s="168"/>
      <c r="B59" s="212"/>
    </row>
    <row r="60" spans="1:6" ht="17.149999999999999" customHeight="1">
      <c r="A60" s="257">
        <v>6</v>
      </c>
      <c r="B60" s="208" t="s">
        <v>1070</v>
      </c>
    </row>
    <row r="61" spans="1:6" ht="10" customHeight="1">
      <c r="A61" s="25"/>
      <c r="B61" s="26"/>
    </row>
    <row r="62" spans="1:6" ht="17.149999999999999" customHeight="1">
      <c r="A62" s="168" t="s">
        <v>67</v>
      </c>
      <c r="B62" s="169" t="s">
        <v>57</v>
      </c>
    </row>
    <row r="63" spans="1:6" ht="17.149999999999999" customHeight="1">
      <c r="A63" s="168" t="s">
        <v>68</v>
      </c>
      <c r="B63" s="169" t="s">
        <v>58</v>
      </c>
    </row>
    <row r="64" spans="1:6" ht="17.149999999999999" customHeight="1">
      <c r="A64" s="168"/>
      <c r="B64" s="169"/>
    </row>
    <row r="65" spans="1:2" s="255" customFormat="1" ht="17.149999999999999" customHeight="1">
      <c r="A65" s="257">
        <v>7</v>
      </c>
      <c r="B65" s="208" t="s">
        <v>1050</v>
      </c>
    </row>
    <row r="66" spans="1:2" ht="10" customHeight="1">
      <c r="A66" s="25"/>
      <c r="B66" s="26"/>
    </row>
    <row r="67" spans="1:2" ht="17.25" customHeight="1">
      <c r="A67" s="168" t="s">
        <v>1079</v>
      </c>
      <c r="B67" s="169" t="s">
        <v>59</v>
      </c>
    </row>
    <row r="68" spans="1:2" ht="17.25" customHeight="1">
      <c r="A68" s="168" t="s">
        <v>1080</v>
      </c>
      <c r="B68" s="169" t="s">
        <v>1051</v>
      </c>
    </row>
    <row r="69" spans="1:2" ht="17.149999999999999" customHeight="1">
      <c r="A69" s="168"/>
      <c r="B69" s="170"/>
    </row>
    <row r="70" spans="1:2" s="255" customFormat="1" ht="17.149999999999999" customHeight="1">
      <c r="A70" s="257">
        <v>8</v>
      </c>
      <c r="B70" s="208" t="s">
        <v>1068</v>
      </c>
    </row>
    <row r="71" spans="1:2" ht="10" customHeight="1">
      <c r="A71" s="25"/>
      <c r="B71" s="26"/>
    </row>
    <row r="72" spans="1:2" ht="17.149999999999999" customHeight="1">
      <c r="A72" s="168" t="s">
        <v>1081</v>
      </c>
      <c r="B72" s="169" t="s">
        <v>62</v>
      </c>
    </row>
    <row r="73" spans="1:2" ht="17.149999999999999" customHeight="1">
      <c r="A73" s="168" t="s">
        <v>1082</v>
      </c>
      <c r="B73" s="169" t="s">
        <v>63</v>
      </c>
    </row>
    <row r="74" spans="1:2" ht="17.149999999999999" customHeight="1">
      <c r="A74" s="168" t="s">
        <v>1454</v>
      </c>
      <c r="B74" s="169" t="s">
        <v>1052</v>
      </c>
    </row>
    <row r="75" spans="1:2" ht="17.149999999999999" customHeight="1">
      <c r="A75" s="168" t="s">
        <v>1455</v>
      </c>
      <c r="B75" s="169" t="s">
        <v>64</v>
      </c>
    </row>
    <row r="76" spans="1:2" ht="17.149999999999999" customHeight="1">
      <c r="A76" s="168"/>
      <c r="B76" s="212"/>
    </row>
    <row r="77" spans="1:2" s="255" customFormat="1" ht="17.149999999999999" customHeight="1">
      <c r="A77" s="257">
        <v>9</v>
      </c>
      <c r="B77" s="208" t="s">
        <v>1067</v>
      </c>
    </row>
    <row r="78" spans="1:2" ht="10" customHeight="1">
      <c r="A78" s="25"/>
      <c r="B78" s="26"/>
    </row>
    <row r="79" spans="1:2" ht="17.149999999999999" customHeight="1">
      <c r="A79" s="168" t="s">
        <v>1083</v>
      </c>
      <c r="B79" s="169" t="s">
        <v>65</v>
      </c>
    </row>
    <row r="80" spans="1:2" ht="17.149999999999999" customHeight="1">
      <c r="A80" s="168" t="s">
        <v>1084</v>
      </c>
      <c r="B80" s="169" t="s">
        <v>66</v>
      </c>
    </row>
    <row r="81" spans="1:2" ht="17.149999999999999" customHeight="1">
      <c r="A81" s="168"/>
      <c r="B81" s="170"/>
    </row>
    <row r="82" spans="1:2" s="255" customFormat="1" ht="17.149999999999999" customHeight="1">
      <c r="A82" s="257">
        <v>10</v>
      </c>
      <c r="B82" s="208" t="s">
        <v>88</v>
      </c>
    </row>
    <row r="83" spans="1:2" ht="10" customHeight="1">
      <c r="A83" s="25"/>
      <c r="B83" s="26"/>
    </row>
    <row r="84" spans="1:2" ht="17.149999999999999" customHeight="1">
      <c r="A84" s="168" t="s">
        <v>1085</v>
      </c>
      <c r="B84" s="169" t="s">
        <v>60</v>
      </c>
    </row>
    <row r="85" spans="1:2" ht="17.149999999999999" customHeight="1">
      <c r="A85" s="168" t="s">
        <v>1086</v>
      </c>
      <c r="B85" s="169" t="s">
        <v>61</v>
      </c>
    </row>
    <row r="86" spans="1:2" ht="17.149999999999999" customHeight="1">
      <c r="A86" s="168"/>
      <c r="B86" s="170"/>
    </row>
    <row r="87" spans="1:2" ht="17.149999999999999" customHeight="1">
      <c r="A87" s="168"/>
      <c r="B87" s="212"/>
    </row>
    <row r="88" spans="1:2" ht="17.149999999999999" customHeight="1">
      <c r="A88" s="257">
        <v>11</v>
      </c>
      <c r="B88" s="208" t="s">
        <v>1375</v>
      </c>
    </row>
    <row r="89" spans="1:2" ht="17.149999999999999" customHeight="1">
      <c r="A89" s="257"/>
      <c r="B89" s="208"/>
    </row>
    <row r="90" spans="1:2" ht="17.149999999999999" customHeight="1">
      <c r="A90" s="168" t="s">
        <v>1087</v>
      </c>
      <c r="B90" s="169" t="s">
        <v>1376</v>
      </c>
    </row>
    <row r="91" spans="1:2" ht="17.149999999999999" customHeight="1">
      <c r="A91" s="168"/>
      <c r="B91" s="212"/>
    </row>
  </sheetData>
  <phoneticPr fontId="12" type="noConversion"/>
  <hyperlinks>
    <hyperlink ref="B7" location="'Table 1.1'!A1" display="Own funds" xr:uid="{54F211F5-20F0-465E-BB9A-D49908E27CE9}"/>
    <hyperlink ref="B9" location="'Table 1.3'!A1" display="Capital Ratios" xr:uid="{A6AEDFAD-4A61-4CCE-9801-53FA2B560152}"/>
    <hyperlink ref="B10" location="'Table 1.4'!A1" display="Key Metrics template (EU KM1)" xr:uid="{C7FC5A65-F49C-4024-9A1B-F6D1F2162FF1}"/>
    <hyperlink ref="B11" location="'Table 1.5'!A1" display="Financial conglomerates information on own funds and capital adequacy ratio (EU INS2)" xr:uid="{AA0638E2-DA28-49CD-8CE1-6AA46F7E08EE}"/>
    <hyperlink ref="B29" location="'Table 3.1'!A1" display="Analysis of CCR exposure by approach (EU CCR1)" xr:uid="{47270352-3BF4-4BE7-98CA-94791AE18341}"/>
    <hyperlink ref="B30" location="'Table 3.2'!A1" display="Transactions subject to own funds requirements for CVA risk (EU CCR2)" xr:uid="{12837B71-4A69-4406-A2C1-1F12DADF1FD8}"/>
    <hyperlink ref="B31" location="'Table 3.3'!A1" display="Standardised approach – CCR exposures by regulatory exposure class and risk weights (EU CCR3)" xr:uid="{3A34F16D-F851-4347-A36A-02EC9A28DDC3}"/>
    <hyperlink ref="B32" location="'Table 3.4'!A1" display="Composition of collateral for CCR exposures (EU CRR5)" xr:uid="{E8444407-6279-4F56-85DA-4615D737D5D8}"/>
    <hyperlink ref="B33" location="'Table 3.5'!A1" display="Credit derivatives exposures (EU CCR6)" xr:uid="{65C9097B-8218-4264-A93B-103F1EC9874B}"/>
    <hyperlink ref="B34" location="'Table 3.6'!A1" display="Exposures to CCPs (EU CCR8)" xr:uid="{93843223-809A-4912-BCE6-B719F17ED01E}"/>
    <hyperlink ref="B35" location="'Table 3.7'!A1" display="Market risk under the standardised approach (EU MR1)" xr:uid="{D7642C7C-BD9A-46B1-A71D-F38F745FF089}"/>
    <hyperlink ref="B16" location="'Table 2.1'!A1" display="Standardised approach (EU CR5)" xr:uid="{68584F02-B889-4100-9FCB-71DC7348A787}"/>
    <hyperlink ref="B17" location="'Table 2.2'!A1" display="Standardised approach – Credit risk exposure and CRM effects (EU CR4)" xr:uid="{DA4E9B88-4749-40DD-8963-90AC3607DFDF}"/>
    <hyperlink ref="B18" location="'Table 2.3'!A1" display="CRM techniques overview:  Disclosure of the use of credit risk mitigation techniques (EU CR3)" xr:uid="{E4167752-5D7A-46E2-87C5-F161F1A21DD1}"/>
    <hyperlink ref="B19" location="'Table 2.4'!A1" display="Maturity of exposures (EU CR1-A)" xr:uid="{3063C11F-7C7D-4783-BD12-05A71333D7A6}"/>
    <hyperlink ref="B20" location="'Table 2.5'!A1" display="Performing and non-performing exposures and related provisions (EU CR1)" xr:uid="{4F12676B-CF91-42BB-891B-02624C56FCAE}"/>
    <hyperlink ref="B21" location="'Table 2.6'!A1" display="Changes in the stock of non-performing loans and advances (EU CR2)" xr:uid="{BD6AA05C-E0C8-4D12-98BB-B59EAB26C852}"/>
    <hyperlink ref="B22" location="'Table 2.7'!A1" display="Credit quality of forborne exposures (EU CQ1)" xr:uid="{6FA7D4BD-FD66-4ACC-B968-4F893F190305}"/>
    <hyperlink ref="B23" location="'Table 2.8'!A1" display="Quality of non-performing exposures by geography (EU CQ4)" xr:uid="{727B72A0-A36B-4C75-935F-EEBE9E530B0D}"/>
    <hyperlink ref="B24" location="'Table 2.9'!A1" display="Credit quality of loans and advances to non-financial corporations by industry (EU CQ5)" xr:uid="{380DE717-4A71-40C5-BB9C-BDB13E0F6F6F}"/>
    <hyperlink ref="B25" location="'Table 2.10'!A1" display="Collateral obtained by taking possession and execution processes (EU CQ7)" xr:uid="{3690654F-14C5-4134-9453-3E4EEB39747A}"/>
    <hyperlink ref="B56" location="'Table 5.1 &amp; 5.2'!A1" display="Quantitative information of LCR (EU LIQ1)" xr:uid="{C0D2482A-7F5C-4684-95B1-0077FDB660AF}"/>
    <hyperlink ref="B62" location="'Table 6.1'!A1" display="Securitisation exposures in the non-trading book (EU SEC1)" xr:uid="{ECC597F5-BDF6-49EC-81F6-A13A71A5BFFB}"/>
    <hyperlink ref="B63" location="'Table 6.2'!A1" display="Securitisation exposures in the non-trading book and associated regulatory capital requirements - institution acting as investor (EU SEC4)" xr:uid="{80F14486-372E-40AB-A127-988332FD291D}"/>
    <hyperlink ref="B67" location="'Table 8.1'!A1" display="Interest rate risks of non-trading book activities (EU IRRBB1)" xr:uid="{491E9716-E177-46F9-9EB9-A25C3289A623}"/>
    <hyperlink ref="B58" location="'Table 5.3'!A1" display="Net Stable Funding Ratio (EU LIQ2)" xr:uid="{0B6DDB71-4EC0-43DF-BE1A-4D5F1EBD5AF2}"/>
    <hyperlink ref="B84" location="'Table 10.1'!A1" display="Composition of regulatory own funds (EU CC1)" xr:uid="{E9F34F7C-C711-4F1F-AE22-ECCFA8D4A861}"/>
    <hyperlink ref="B85" location="'Table 10.2'!A1" display="Reconciliation of regulatory own funds to balance sheet in the audited financial statements (EU CC2)" xr:uid="{BE6929D8-6A19-49E3-8AF0-89BC3060CEB8}"/>
    <hyperlink ref="B72" location="'Table 8.1'!A1" display="LRSum: Summary reconciliation of accounting assets and leverage ratio exposures (EU LR1)" xr:uid="{9418E8E2-41C5-4828-8070-26B09DB096C5}"/>
    <hyperlink ref="B73" location="'Table 8.2&amp;8.3'!A1" display="LRCom: Leverage ratio common disclosure (EU LR2)" xr:uid="{6E49C59B-B6A9-4D49-BD76-3698DDBC1C3C}"/>
    <hyperlink ref="B75" location="'Table 8.4'!A1" display="LRSpl: Split-up of on balance sheet exposures (excluding derivatives, SFTs and exempted exposures) (EU LR3)" xr:uid="{25402D81-0974-4E76-9FF8-920461657745}"/>
    <hyperlink ref="B79" location="'Table 9.1 &amp; 9.2'!A1" display="Geographical distribution of credit exposures relevant for the calculation of the countercyclical buffer (EU CCyB1)" xr:uid="{8631159B-351E-4659-B160-DBFD41C15FA9}"/>
    <hyperlink ref="B80" location="'Table 9.1 &amp; 9.2'!A1" display="Amount of institution-specific countercyclical capital buffer ( EU CCyB2)" xr:uid="{A9FB08E2-1F9F-43C8-A7E4-C329D68D44BD}"/>
    <hyperlink ref="B57" location="'Table 5.1 &amp; 5.2'!A1" display="Qualitative information on LCR (EU LIQB)" xr:uid="{1A7BE801-6AD8-4B9A-AD90-7407B6AC6EFD}"/>
    <hyperlink ref="B39" location="'Table 4.1'!A1" display="Banking book- Climate Change transition risk: Credit quality of exposures by sector, emissions and residual maturity (Template 1)" xr:uid="{F1F7CFA2-2E56-4B21-9E6A-4300D137B352}"/>
    <hyperlink ref="B40" location="'Table 4.2'!A1" display="Banking book - Climate change transition risk: Loans collateralised by immovable property - Energy efficiency of the collateral (Template 2)" xr:uid="{A345B8A6-B8AA-4B1E-961E-CA8E8CF04E5D}"/>
    <hyperlink ref="B42" location="'Table 4.4'!A1" display="Banking book - Climate change transition risk: Exposures to top 20 carbon-intensive firms (Template 4)" xr:uid="{F0F9FF41-4B9A-4456-A9D4-62AC1ED0F819}"/>
    <hyperlink ref="B43" location="'Table 4.5'!A1" display="Banking book - Climate change physical risk: Exposures subject to physical risk (Template 5)" xr:uid="{8DD5F27A-23EC-4E50-8B91-1CA2891A7C53}"/>
    <hyperlink ref="B47" location="'Table 4.9'!A1" display="Other climate change mitigating actions that are not covered in the EU Taxonomy (Template 10)" xr:uid="{F3FF31D5-AFB1-4E49-B0D1-3EB06B9BB968}"/>
    <hyperlink ref="B44" location="'Table 4.6'!A1" display="Summary of GAR KPIs (Template 6)" xr:uid="{5A8F8191-B2E8-4B8D-B66F-561BD71E8C99}"/>
    <hyperlink ref="B45" location="'Table 4.7'!A1" display="Mitigating actions: Assets for the calculation of GAR (Template 7)" xr:uid="{0454D316-60A5-4457-945A-8E9C452C0451}"/>
    <hyperlink ref="B46" location="'Table 4.8'!A1" display="GAR (%) (Template 8)" xr:uid="{1BFF79CF-305B-4BBD-A327-624348D8D329}"/>
    <hyperlink ref="B48" location="'Table 4.10'!A1" display="Qualitative information on Environmental risk (Table 1)" xr:uid="{8995CB6F-EB39-4C3D-AF8E-D41FE1E5E224}"/>
    <hyperlink ref="B49" location="'Table 4.11'!A1" display="Qualitative information on Social risk (Table 2)" xr:uid="{63F8B50B-5582-468C-A6FC-31290ECD1855}"/>
    <hyperlink ref="B50" location="'Table 4.12'!A1" display="Qualitative information on Governance risk (Table 3)" xr:uid="{C2972EB6-E8FD-4931-BEE8-3221C0388C51}"/>
    <hyperlink ref="B8" location="'Table 1.2'!A1" display="Risk Exposure Amount" xr:uid="{5283F57E-24CE-4361-9066-0BD9F599F177}"/>
    <hyperlink ref="B12" location="'Table 1.6'!A1" display="Overview of total risk exposure amounts (EU OV1) " xr:uid="{101F14E4-38FE-490B-8143-6DF293EE8506}"/>
    <hyperlink ref="B68" location="'Table 7.2'!A1" display="Qualitative information on interest rate risks of non-trading book activities (EU IRRBBA)" xr:uid="{3B46D9B7-9EA0-4EC3-AF77-AC79BAA50709}"/>
    <hyperlink ref="B74" location="'Table 8.2&amp;8.3'!A1" display="Free format text boxes for disclosure on qualitative items (EU LRA)" xr:uid="{A845298D-66CF-4A3A-A1B2-C81885D92D68}"/>
    <hyperlink ref="B41" location="'Table 4.3'!A1" display="Banking book - Climate change transition risk: Alignment metrics (Template 3)" xr:uid="{93C295CA-EA4C-40C8-A34F-24780B0020CD}"/>
    <hyperlink ref="B90" location="'Table 11.1'!A1" display="Key metrics - MREL and, where applicable, G-SII requirement for own funds and eligible liabilities (EU KM2)" xr:uid="{E0696F15-4220-47FE-8E88-860B93E76E43}"/>
  </hyperlinks>
  <pageMargins left="0.70866141732283472" right="0.70866141732283472" top="0.74803149606299213" bottom="0.74803149606299213" header="0.31496062992125984" footer="0.31496062992125984"/>
  <pageSetup paperSize="9" scale="47" orientation="portrait" r:id="rId1"/>
  <rowBreaks count="1" manualBreakCount="1">
    <brk id="36"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7615-8B76-4343-8E4A-A2A7595AC339}">
  <sheetPr codeName="Taul9">
    <pageSetUpPr fitToPage="1"/>
  </sheetPr>
  <dimension ref="A1:E30"/>
  <sheetViews>
    <sheetView showGridLines="0" zoomScaleNormal="100" workbookViewId="0">
      <selection activeCell="F1" sqref="F1"/>
    </sheetView>
  </sheetViews>
  <sheetFormatPr defaultColWidth="8.58203125" defaultRowHeight="14.5"/>
  <cols>
    <col min="1" max="1" width="4.33203125" style="5" customWidth="1"/>
    <col min="2" max="2" width="41" style="5" customWidth="1"/>
    <col min="3" max="3" width="10.83203125" style="5" customWidth="1"/>
    <col min="4" max="5" width="11.58203125" style="5" customWidth="1"/>
    <col min="6" max="16384" width="8.58203125" style="5"/>
  </cols>
  <sheetData>
    <row r="1" spans="1:5" ht="18.5">
      <c r="A1" s="211" t="s">
        <v>1477</v>
      </c>
      <c r="B1" s="7"/>
      <c r="C1" s="7"/>
      <c r="D1" s="7"/>
      <c r="E1" s="7"/>
    </row>
    <row r="2" spans="1:5" ht="18.5">
      <c r="A2" s="3"/>
      <c r="B2" s="7"/>
      <c r="C2" s="7"/>
      <c r="D2" s="7"/>
      <c r="E2" s="7"/>
    </row>
    <row r="3" spans="1:5">
      <c r="A3" s="913"/>
      <c r="B3" s="913"/>
      <c r="C3" s="11"/>
      <c r="D3" s="11"/>
      <c r="E3" s="11"/>
    </row>
    <row r="4" spans="1:5">
      <c r="A4" s="767"/>
      <c r="B4" s="767"/>
      <c r="C4" s="4"/>
      <c r="D4" s="77" t="s">
        <v>92</v>
      </c>
      <c r="E4" s="77" t="s">
        <v>93</v>
      </c>
    </row>
    <row r="5" spans="1:5">
      <c r="A5" s="767"/>
      <c r="B5" s="767"/>
      <c r="C5" s="4"/>
      <c r="D5" s="885" t="s">
        <v>385</v>
      </c>
      <c r="E5" s="885"/>
    </row>
    <row r="6" spans="1:5">
      <c r="A6" s="767"/>
      <c r="B6" s="767"/>
      <c r="C6" s="220"/>
      <c r="D6" s="885"/>
      <c r="E6" s="885"/>
    </row>
    <row r="7" spans="1:5" ht="38.5" customHeight="1">
      <c r="A7" s="911" t="s">
        <v>1407</v>
      </c>
      <c r="B7" s="911"/>
      <c r="C7" s="95"/>
      <c r="D7" s="213" t="s">
        <v>386</v>
      </c>
      <c r="E7" s="213" t="s">
        <v>387</v>
      </c>
    </row>
    <row r="8" spans="1:5">
      <c r="A8" s="276" t="s">
        <v>302</v>
      </c>
      <c r="B8" s="912" t="s">
        <v>388</v>
      </c>
      <c r="C8" s="912"/>
      <c r="D8" s="269">
        <v>3.3966199999999995E-2</v>
      </c>
      <c r="E8" s="269"/>
    </row>
    <row r="9" spans="1:5" ht="14.15" customHeight="1">
      <c r="A9" s="276" t="s">
        <v>303</v>
      </c>
      <c r="B9" s="912" t="s">
        <v>389</v>
      </c>
      <c r="C9" s="912"/>
      <c r="D9" s="269">
        <v>36.707921119999995</v>
      </c>
      <c r="E9" s="269">
        <v>-35.527339700000006</v>
      </c>
    </row>
    <row r="10" spans="1:5" hidden="1">
      <c r="A10" s="276" t="s">
        <v>305</v>
      </c>
      <c r="B10" s="909" t="s">
        <v>390</v>
      </c>
      <c r="C10" s="909"/>
      <c r="D10" s="269"/>
      <c r="E10" s="269"/>
    </row>
    <row r="11" spans="1:5">
      <c r="A11" s="276" t="s">
        <v>307</v>
      </c>
      <c r="B11" s="909" t="s">
        <v>391</v>
      </c>
      <c r="C11" s="909"/>
      <c r="D11" s="269">
        <v>4.9595125300000005</v>
      </c>
      <c r="E11" s="269">
        <v>-4.5053907300000002</v>
      </c>
    </row>
    <row r="12" spans="1:5">
      <c r="A12" s="276" t="s">
        <v>309</v>
      </c>
      <c r="B12" s="909" t="s">
        <v>392</v>
      </c>
      <c r="C12" s="909"/>
      <c r="D12" s="269">
        <v>31.74840859</v>
      </c>
      <c r="E12" s="269">
        <v>-31.02194897</v>
      </c>
    </row>
    <row r="13" spans="1:5" hidden="1">
      <c r="A13" s="276" t="s">
        <v>311</v>
      </c>
      <c r="B13" s="909" t="s">
        <v>393</v>
      </c>
      <c r="C13" s="909"/>
      <c r="D13" s="269"/>
      <c r="E13" s="269"/>
    </row>
    <row r="14" spans="1:5" hidden="1">
      <c r="A14" s="276" t="s">
        <v>313</v>
      </c>
      <c r="B14" s="909" t="s">
        <v>394</v>
      </c>
      <c r="C14" s="909"/>
      <c r="D14" s="269"/>
      <c r="E14" s="269"/>
    </row>
    <row r="15" spans="1:5">
      <c r="A15" s="277" t="s">
        <v>315</v>
      </c>
      <c r="B15" s="910" t="s">
        <v>128</v>
      </c>
      <c r="C15" s="910"/>
      <c r="D15" s="571">
        <v>36.741887320000004</v>
      </c>
      <c r="E15" s="571">
        <v>-35.527339700000006</v>
      </c>
    </row>
    <row r="16" spans="1:5">
      <c r="A16" s="104"/>
      <c r="B16" s="218"/>
      <c r="C16" s="218"/>
      <c r="D16" s="112"/>
      <c r="E16" s="112"/>
    </row>
    <row r="17" spans="1:5">
      <c r="A17" s="7"/>
      <c r="B17" s="7"/>
      <c r="C17" s="7"/>
      <c r="D17" s="7"/>
      <c r="E17" s="7"/>
    </row>
    <row r="18" spans="1:5">
      <c r="A18" s="913"/>
      <c r="B18" s="913"/>
      <c r="C18" s="4"/>
      <c r="D18" s="77" t="s">
        <v>92</v>
      </c>
      <c r="E18" s="77" t="s">
        <v>93</v>
      </c>
    </row>
    <row r="19" spans="1:5">
      <c r="A19" s="913"/>
      <c r="B19" s="913"/>
      <c r="C19" s="4"/>
      <c r="D19" s="885" t="s">
        <v>385</v>
      </c>
      <c r="E19" s="885"/>
    </row>
    <row r="20" spans="1:5">
      <c r="A20" s="913"/>
      <c r="B20" s="913"/>
      <c r="C20" s="220"/>
      <c r="D20" s="885"/>
      <c r="E20" s="885"/>
    </row>
    <row r="21" spans="1:5" ht="36">
      <c r="A21" s="911" t="s">
        <v>1059</v>
      </c>
      <c r="B21" s="911"/>
      <c r="C21" s="95"/>
      <c r="D21" s="213" t="s">
        <v>386</v>
      </c>
      <c r="E21" s="213" t="s">
        <v>387</v>
      </c>
    </row>
    <row r="22" spans="1:5">
      <c r="A22" s="276" t="s">
        <v>302</v>
      </c>
      <c r="B22" s="912" t="s">
        <v>388</v>
      </c>
      <c r="C22" s="912"/>
      <c r="D22" s="269">
        <v>5.384717E-2</v>
      </c>
      <c r="E22" s="269">
        <v>-1.9880970000000001E-2</v>
      </c>
    </row>
    <row r="23" spans="1:5">
      <c r="A23" s="276" t="s">
        <v>303</v>
      </c>
      <c r="B23" s="912" t="s">
        <v>389</v>
      </c>
      <c r="C23" s="912"/>
      <c r="D23" s="269">
        <v>33.44315829</v>
      </c>
      <c r="E23" s="269">
        <v>-32.314178920000003</v>
      </c>
    </row>
    <row r="24" spans="1:5" hidden="1">
      <c r="A24" s="276" t="s">
        <v>305</v>
      </c>
      <c r="B24" s="909" t="s">
        <v>390</v>
      </c>
      <c r="C24" s="909"/>
      <c r="D24" s="269"/>
      <c r="E24" s="269"/>
    </row>
    <row r="25" spans="1:5">
      <c r="A25" s="276" t="s">
        <v>307</v>
      </c>
      <c r="B25" s="909" t="s">
        <v>391</v>
      </c>
      <c r="C25" s="909"/>
      <c r="D25" s="269">
        <v>4.9368531600000001</v>
      </c>
      <c r="E25" s="269">
        <v>-4.4726044000000007</v>
      </c>
    </row>
    <row r="26" spans="1:5">
      <c r="A26" s="276" t="s">
        <v>309</v>
      </c>
      <c r="B26" s="909" t="s">
        <v>392</v>
      </c>
      <c r="C26" s="909"/>
      <c r="D26" s="269">
        <v>28.506305129999998</v>
      </c>
      <c r="E26" s="269">
        <v>-27.841574519999998</v>
      </c>
    </row>
    <row r="27" spans="1:5" hidden="1">
      <c r="A27" s="276" t="s">
        <v>311</v>
      </c>
      <c r="B27" s="909" t="s">
        <v>393</v>
      </c>
      <c r="C27" s="909"/>
      <c r="D27" s="269"/>
      <c r="E27" s="269"/>
    </row>
    <row r="28" spans="1:5" hidden="1">
      <c r="A28" s="276" t="s">
        <v>313</v>
      </c>
      <c r="B28" s="909" t="s">
        <v>394</v>
      </c>
      <c r="C28" s="909"/>
      <c r="D28" s="269"/>
      <c r="E28" s="269"/>
    </row>
    <row r="29" spans="1:5">
      <c r="A29" s="277" t="s">
        <v>315</v>
      </c>
      <c r="B29" s="910" t="s">
        <v>128</v>
      </c>
      <c r="C29" s="910"/>
      <c r="D29" s="571">
        <v>33.497005460000004</v>
      </c>
      <c r="E29" s="571">
        <v>-32.334059889999999</v>
      </c>
    </row>
    <row r="30" spans="1:5">
      <c r="A30" s="7"/>
      <c r="B30" s="7"/>
      <c r="C30" s="7"/>
      <c r="D30" s="7"/>
      <c r="E30" s="7"/>
    </row>
  </sheetData>
  <mergeCells count="24">
    <mergeCell ref="B13:C13"/>
    <mergeCell ref="A3:B3"/>
    <mergeCell ref="D5:E6"/>
    <mergeCell ref="A7:B7"/>
    <mergeCell ref="B8:C8"/>
    <mergeCell ref="B9:C9"/>
    <mergeCell ref="B10:C10"/>
    <mergeCell ref="B11:C11"/>
    <mergeCell ref="B12:C12"/>
    <mergeCell ref="B14:C14"/>
    <mergeCell ref="B15:C15"/>
    <mergeCell ref="A18:B18"/>
    <mergeCell ref="A19:B19"/>
    <mergeCell ref="D19:E20"/>
    <mergeCell ref="A20:B20"/>
    <mergeCell ref="B27:C27"/>
    <mergeCell ref="B28:C28"/>
    <mergeCell ref="B29:C29"/>
    <mergeCell ref="A21:B21"/>
    <mergeCell ref="B22:C22"/>
    <mergeCell ref="B23:C23"/>
    <mergeCell ref="B24:C24"/>
    <mergeCell ref="B25:C25"/>
    <mergeCell ref="B26:C26"/>
  </mergeCells>
  <pageMargins left="0.70866141732283472" right="0.70866141732283472" top="0.74803149606299213" bottom="0.74803149606299213" header="0.31496062992125984" footer="0.31496062992125984"/>
  <pageSetup paperSize="9" scale="99" fitToHeight="0" orientation="portrait" r:id="rId1"/>
  <ignoredErrors>
    <ignoredError sqref="A8:A15 A22:A2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39CC-51CC-47D8-98F4-59DCD5FE4A3B}">
  <sheetPr codeName="Sheet23">
    <tabColor theme="4"/>
    <pageSetUpPr fitToPage="1"/>
  </sheetPr>
  <dimension ref="A1:E10"/>
  <sheetViews>
    <sheetView showGridLines="0" zoomScale="99" zoomScaleNormal="99" workbookViewId="0">
      <selection activeCell="C1" sqref="C1"/>
    </sheetView>
  </sheetViews>
  <sheetFormatPr defaultColWidth="8.58203125" defaultRowHeight="14.5"/>
  <cols>
    <col min="1" max="1" width="8.58203125" style="5"/>
    <col min="2" max="2" width="79" style="5" customWidth="1"/>
    <col min="3" max="16384" width="8.58203125" style="5"/>
  </cols>
  <sheetData>
    <row r="1" spans="1:5" ht="21">
      <c r="A1" s="208">
        <v>3</v>
      </c>
      <c r="B1" s="208" t="s">
        <v>24</v>
      </c>
    </row>
    <row r="2" spans="1:5" ht="17.149999999999999" customHeight="1">
      <c r="A2" s="30"/>
      <c r="B2" s="27"/>
    </row>
    <row r="3" spans="1:5" ht="17.25" customHeight="1">
      <c r="A3" s="168" t="s">
        <v>25</v>
      </c>
      <c r="B3" s="169" t="s">
        <v>26</v>
      </c>
      <c r="C3" s="29"/>
      <c r="D3" s="29"/>
      <c r="E3" s="21"/>
    </row>
    <row r="4" spans="1:5" ht="17.25" customHeight="1">
      <c r="A4" s="168" t="s">
        <v>27</v>
      </c>
      <c r="B4" s="169" t="s">
        <v>28</v>
      </c>
      <c r="C4" s="29"/>
      <c r="D4" s="29"/>
      <c r="E4" s="21"/>
    </row>
    <row r="5" spans="1:5" ht="17.25" customHeight="1">
      <c r="A5" s="168" t="s">
        <v>29</v>
      </c>
      <c r="B5" s="169" t="s">
        <v>30</v>
      </c>
      <c r="C5" s="29"/>
      <c r="D5" s="29"/>
      <c r="E5" s="21"/>
    </row>
    <row r="6" spans="1:5" ht="17.25" customHeight="1">
      <c r="A6" s="168" t="s">
        <v>31</v>
      </c>
      <c r="B6" s="169" t="s">
        <v>33</v>
      </c>
      <c r="C6" s="29"/>
      <c r="D6" s="29"/>
      <c r="E6" s="21"/>
    </row>
    <row r="7" spans="1:5" ht="17.25" customHeight="1">
      <c r="A7" s="168" t="s">
        <v>32</v>
      </c>
      <c r="B7" s="169" t="s">
        <v>35</v>
      </c>
      <c r="C7" s="29"/>
      <c r="D7" s="29"/>
      <c r="E7" s="21"/>
    </row>
    <row r="8" spans="1:5" ht="17.25" customHeight="1">
      <c r="A8" s="168" t="s">
        <v>34</v>
      </c>
      <c r="B8" s="169" t="s">
        <v>37</v>
      </c>
      <c r="C8" s="29"/>
      <c r="D8" s="29"/>
      <c r="E8" s="21"/>
    </row>
    <row r="9" spans="1:5" ht="17.25" customHeight="1">
      <c r="A9" s="168" t="s">
        <v>36</v>
      </c>
      <c r="B9" s="169" t="s">
        <v>38</v>
      </c>
      <c r="C9" s="29"/>
      <c r="D9" s="29"/>
      <c r="E9" s="21"/>
    </row>
    <row r="10" spans="1:5" ht="25" customHeight="1">
      <c r="A10" s="168"/>
      <c r="B10" s="169"/>
      <c r="C10" s="29"/>
      <c r="D10" s="29"/>
      <c r="E10" s="21"/>
    </row>
  </sheetData>
  <hyperlinks>
    <hyperlink ref="B3" location="'Table 3.1'!A1" display="Analysis of CCR exposure by approach (EU CCR1)" xr:uid="{ABE10AA3-DF92-4580-A476-8E8A4EB4999D}"/>
    <hyperlink ref="B4" location="'Table 3.2'!A1" display="Transactions subject to own funds requirements for CVA risk (EU CCR2)" xr:uid="{E7EF00FC-281D-4EDE-A546-FF9E0877B36B}"/>
    <hyperlink ref="B5" location="'Table 3.3'!A1" display="Standardised approach – CCR exposures by regulatory exposure class and risk weights (EU CCR3)" xr:uid="{2E39B314-3BE5-4DFA-966E-0EB8ADE06089}"/>
    <hyperlink ref="B6" location="'Table 3.4'!A1" display="Composition of collateral for CCR exposures (EU CRR5)" xr:uid="{2B8DF46F-CDB9-4E57-9D8E-9BAC80F46853}"/>
    <hyperlink ref="B7" location="'Table 3.5'!A1" display="Credit derivatives exposures (EU CCR6)" xr:uid="{BF506520-B95F-4540-BA5B-AD07FCAFC2D9}"/>
    <hyperlink ref="B8" location="'Table 3.6'!A1" display="Exposures to CCPs (EU CCR8)" xr:uid="{7E93E5D0-5FEB-41EC-84F9-6FE6DC953A7B}"/>
    <hyperlink ref="B9" location="'Table 3.7'!A1" display="Market risk under the standardised approach (EU MR1)" xr:uid="{77D80F81-F16D-40C9-B810-B6A1B9DB0A12}"/>
  </hyperlinks>
  <pageMargins left="0.7" right="0.7" top="0.75" bottom="0.75" header="0.3" footer="0.3"/>
  <pageSetup paperSize="9" scale="9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5FD5-945D-4AAC-81FB-46FF38A74A75}">
  <sheetPr codeName="Sheet24">
    <pageSetUpPr fitToPage="1"/>
  </sheetPr>
  <dimension ref="A1:J40"/>
  <sheetViews>
    <sheetView showGridLines="0" zoomScaleNormal="100" zoomScalePageLayoutView="90" workbookViewId="0">
      <selection activeCell="K1" sqref="K1"/>
    </sheetView>
  </sheetViews>
  <sheetFormatPr defaultColWidth="8.33203125" defaultRowHeight="14.5"/>
  <cols>
    <col min="1" max="1" width="8.33203125" style="13" customWidth="1"/>
    <col min="2" max="2" width="34.75" style="5" customWidth="1"/>
    <col min="3" max="3" width="9" style="5" bestFit="1" customWidth="1"/>
    <col min="4" max="10" width="7.5" style="5" customWidth="1"/>
    <col min="11" max="16384" width="8.33203125" style="5"/>
  </cols>
  <sheetData>
    <row r="1" spans="1:10" ht="18.5">
      <c r="A1" s="211" t="s">
        <v>1478</v>
      </c>
      <c r="B1" s="119"/>
      <c r="C1" s="7"/>
      <c r="D1" s="7"/>
      <c r="E1" s="35"/>
      <c r="F1" s="35"/>
      <c r="G1" s="35"/>
      <c r="H1" s="7"/>
      <c r="I1" s="120"/>
      <c r="J1" s="120"/>
    </row>
    <row r="2" spans="1:10" s="34" customFormat="1">
      <c r="A2" s="121"/>
      <c r="B2" s="122"/>
      <c r="C2" s="35"/>
      <c r="D2" s="6"/>
      <c r="E2" s="6"/>
      <c r="F2" s="6"/>
      <c r="G2" s="6"/>
      <c r="H2" s="6"/>
      <c r="I2" s="6"/>
      <c r="J2" s="6"/>
    </row>
    <row r="3" spans="1:10" s="34" customFormat="1" ht="16.5" customHeight="1">
      <c r="A3" s="914" t="s">
        <v>396</v>
      </c>
      <c r="B3" s="914"/>
      <c r="C3" s="914"/>
      <c r="D3" s="914"/>
      <c r="E3" s="914"/>
      <c r="F3" s="914"/>
      <c r="G3" s="914"/>
      <c r="H3" s="914"/>
      <c r="I3" s="914"/>
      <c r="J3" s="914"/>
    </row>
    <row r="4" spans="1:10" s="34" customFormat="1" ht="13">
      <c r="A4" s="586"/>
      <c r="B4" s="587"/>
      <c r="C4" s="26"/>
      <c r="D4" s="26"/>
      <c r="E4" s="26"/>
      <c r="F4" s="26"/>
      <c r="G4" s="26"/>
      <c r="H4" s="26"/>
      <c r="I4" s="26"/>
      <c r="J4" s="26"/>
    </row>
    <row r="5" spans="1:10" s="34" customFormat="1" ht="35.5" customHeight="1">
      <c r="A5" s="914" t="s">
        <v>397</v>
      </c>
      <c r="B5" s="914"/>
      <c r="C5" s="914"/>
      <c r="D5" s="914"/>
      <c r="E5" s="914"/>
      <c r="F5" s="914"/>
      <c r="G5" s="914"/>
      <c r="H5" s="914"/>
      <c r="I5" s="914"/>
      <c r="J5" s="914"/>
    </row>
    <row r="6" spans="1:10" s="34" customFormat="1" ht="13">
      <c r="A6" s="586"/>
      <c r="B6" s="587"/>
      <c r="C6" s="26"/>
      <c r="D6" s="26"/>
      <c r="E6" s="26"/>
      <c r="F6" s="26"/>
      <c r="G6" s="26"/>
      <c r="H6" s="26"/>
      <c r="I6" s="26"/>
      <c r="J6" s="26"/>
    </row>
    <row r="7" spans="1:10" s="34" customFormat="1" ht="27" customHeight="1">
      <c r="A7" s="914" t="s">
        <v>398</v>
      </c>
      <c r="B7" s="914"/>
      <c r="C7" s="914"/>
      <c r="D7" s="914"/>
      <c r="E7" s="914"/>
      <c r="F7" s="914"/>
      <c r="G7" s="914"/>
      <c r="H7" s="914"/>
      <c r="I7" s="914"/>
      <c r="J7" s="914"/>
    </row>
    <row r="8" spans="1:10" s="34" customFormat="1" ht="12">
      <c r="A8" s="121"/>
      <c r="B8" s="122"/>
      <c r="C8" s="6"/>
      <c r="D8" s="6"/>
      <c r="E8" s="6"/>
      <c r="F8" s="6"/>
      <c r="G8" s="6"/>
      <c r="H8" s="6"/>
      <c r="I8" s="6"/>
      <c r="J8" s="6"/>
    </row>
    <row r="9" spans="1:10" s="34" customFormat="1" ht="12">
      <c r="A9" s="20"/>
      <c r="B9" s="123"/>
      <c r="C9" s="20"/>
      <c r="D9" s="20"/>
      <c r="E9" s="20"/>
      <c r="F9" s="20"/>
      <c r="G9" s="20"/>
      <c r="H9" s="20"/>
      <c r="I9" s="20"/>
      <c r="J9" s="20"/>
    </row>
    <row r="10" spans="1:10">
      <c r="A10" s="9"/>
      <c r="B10" s="8"/>
      <c r="C10" s="52" t="s">
        <v>92</v>
      </c>
      <c r="D10" s="52" t="s">
        <v>93</v>
      </c>
      <c r="E10" s="52" t="s">
        <v>94</v>
      </c>
      <c r="F10" s="52" t="s">
        <v>140</v>
      </c>
      <c r="G10" s="52" t="s">
        <v>141</v>
      </c>
      <c r="H10" s="52" t="s">
        <v>218</v>
      </c>
      <c r="I10" s="52" t="s">
        <v>219</v>
      </c>
      <c r="J10" s="52" t="s">
        <v>220</v>
      </c>
    </row>
    <row r="11" spans="1:10" ht="106" customHeight="1">
      <c r="A11" s="15" t="s">
        <v>1407</v>
      </c>
      <c r="B11" s="16"/>
      <c r="C11" s="17" t="s">
        <v>399</v>
      </c>
      <c r="D11" s="17" t="s">
        <v>400</v>
      </c>
      <c r="E11" s="17" t="s">
        <v>401</v>
      </c>
      <c r="F11" s="17" t="s">
        <v>402</v>
      </c>
      <c r="G11" s="17" t="s">
        <v>403</v>
      </c>
      <c r="H11" s="17" t="s">
        <v>404</v>
      </c>
      <c r="I11" s="17" t="s">
        <v>227</v>
      </c>
      <c r="J11" s="17" t="s">
        <v>405</v>
      </c>
    </row>
    <row r="12" spans="1:10" hidden="1">
      <c r="A12" s="373" t="s">
        <v>406</v>
      </c>
      <c r="B12" s="372" t="s">
        <v>407</v>
      </c>
      <c r="C12" s="253"/>
      <c r="D12" s="253"/>
      <c r="E12" s="253"/>
      <c r="F12" s="373" t="s">
        <v>408</v>
      </c>
      <c r="G12" s="373"/>
      <c r="H12" s="372"/>
      <c r="I12" s="253"/>
      <c r="J12" s="253"/>
    </row>
    <row r="13" spans="1:10" hidden="1">
      <c r="A13" s="373" t="s">
        <v>409</v>
      </c>
      <c r="B13" s="372" t="s">
        <v>410</v>
      </c>
      <c r="C13" s="383"/>
      <c r="D13" s="383"/>
      <c r="E13" s="383"/>
      <c r="F13" s="373" t="s">
        <v>408</v>
      </c>
      <c r="G13" s="373"/>
      <c r="H13" s="323"/>
      <c r="I13" s="383"/>
      <c r="J13" s="383"/>
    </row>
    <row r="14" spans="1:10">
      <c r="A14" s="52">
        <v>1</v>
      </c>
      <c r="B14" s="314" t="s">
        <v>411</v>
      </c>
      <c r="C14" s="644">
        <v>441.93910553999979</v>
      </c>
      <c r="D14" s="644">
        <v>897.01496875193141</v>
      </c>
      <c r="E14" s="644"/>
      <c r="F14" s="645" t="s">
        <v>408</v>
      </c>
      <c r="G14" s="644">
        <v>3978.8013812449603</v>
      </c>
      <c r="H14" s="644">
        <v>1874.5357040087035</v>
      </c>
      <c r="I14" s="644">
        <v>1874.5357040087035</v>
      </c>
      <c r="J14" s="644">
        <v>803.74717757025667</v>
      </c>
    </row>
    <row r="15" spans="1:10" hidden="1">
      <c r="A15" s="52">
        <v>2</v>
      </c>
      <c r="B15" s="314" t="s">
        <v>412</v>
      </c>
      <c r="C15" s="372"/>
      <c r="D15" s="372"/>
      <c r="E15" s="372"/>
      <c r="F15" s="372"/>
      <c r="G15" s="372"/>
      <c r="H15" s="372"/>
      <c r="I15" s="372"/>
      <c r="J15" s="372"/>
    </row>
    <row r="16" spans="1:10" ht="24" hidden="1">
      <c r="A16" s="52" t="s">
        <v>413</v>
      </c>
      <c r="B16" s="240" t="s">
        <v>414</v>
      </c>
      <c r="C16" s="253"/>
      <c r="D16" s="253"/>
      <c r="E16" s="253"/>
      <c r="F16" s="253"/>
      <c r="G16" s="253"/>
      <c r="H16" s="253"/>
      <c r="I16" s="253"/>
      <c r="J16" s="253"/>
    </row>
    <row r="17" spans="1:10" ht="24" hidden="1">
      <c r="A17" s="52" t="s">
        <v>415</v>
      </c>
      <c r="B17" s="240" t="s">
        <v>416</v>
      </c>
      <c r="C17" s="253"/>
      <c r="D17" s="253"/>
      <c r="E17" s="253"/>
      <c r="F17" s="253"/>
      <c r="G17" s="253"/>
      <c r="H17" s="253"/>
      <c r="I17" s="253"/>
      <c r="J17" s="253"/>
    </row>
    <row r="18" spans="1:10" ht="20.5" hidden="1" customHeight="1">
      <c r="A18" s="52" t="s">
        <v>417</v>
      </c>
      <c r="B18" s="240" t="s">
        <v>418</v>
      </c>
      <c r="C18" s="253"/>
      <c r="D18" s="253"/>
      <c r="E18" s="253"/>
      <c r="F18" s="253"/>
      <c r="G18" s="253"/>
      <c r="H18" s="253"/>
      <c r="I18" s="253"/>
      <c r="J18" s="253"/>
    </row>
    <row r="19" spans="1:10" hidden="1">
      <c r="A19" s="52">
        <v>3</v>
      </c>
      <c r="B19" s="314" t="s">
        <v>419</v>
      </c>
      <c r="C19" s="253"/>
      <c r="D19" s="253"/>
      <c r="E19" s="253"/>
      <c r="F19" s="253"/>
      <c r="G19" s="253"/>
      <c r="H19" s="253"/>
      <c r="I19" s="253"/>
      <c r="J19" s="253"/>
    </row>
    <row r="20" spans="1:10" hidden="1">
      <c r="A20" s="52">
        <v>4</v>
      </c>
      <c r="B20" s="314" t="s">
        <v>420</v>
      </c>
      <c r="C20" s="253"/>
      <c r="D20" s="253"/>
      <c r="E20" s="253"/>
      <c r="F20" s="253"/>
      <c r="G20" s="253"/>
      <c r="H20" s="253"/>
      <c r="I20" s="253"/>
      <c r="J20" s="253"/>
    </row>
    <row r="21" spans="1:10" hidden="1">
      <c r="A21" s="52">
        <v>5</v>
      </c>
      <c r="B21" s="314" t="s">
        <v>421</v>
      </c>
      <c r="C21" s="253"/>
      <c r="D21" s="253"/>
      <c r="E21" s="253"/>
      <c r="F21" s="253"/>
      <c r="G21" s="253"/>
      <c r="H21" s="253"/>
      <c r="I21" s="253"/>
      <c r="J21" s="253"/>
    </row>
    <row r="22" spans="1:10" s="90" customFormat="1">
      <c r="A22" s="280">
        <v>6</v>
      </c>
      <c r="B22" s="251" t="s">
        <v>128</v>
      </c>
      <c r="C22" s="270"/>
      <c r="D22" s="270"/>
      <c r="E22" s="270"/>
      <c r="F22" s="270"/>
      <c r="G22" s="270">
        <f>+G14</f>
        <v>3978.8013812449603</v>
      </c>
      <c r="H22" s="270">
        <f t="shared" ref="H22:J22" si="0">+H14</f>
        <v>1874.5357040087035</v>
      </c>
      <c r="I22" s="270">
        <f t="shared" si="0"/>
        <v>1874.5357040087035</v>
      </c>
      <c r="J22" s="270">
        <f t="shared" si="0"/>
        <v>803.74717757025667</v>
      </c>
    </row>
    <row r="23" spans="1:10">
      <c r="A23" s="119"/>
      <c r="B23" s="7"/>
      <c r="C23" s="7"/>
      <c r="D23" s="7"/>
      <c r="E23" s="7"/>
      <c r="F23" s="7"/>
      <c r="G23" s="7"/>
      <c r="H23" s="7"/>
      <c r="I23" s="7"/>
      <c r="J23" s="7"/>
    </row>
    <row r="24" spans="1:10">
      <c r="A24" s="915" t="s">
        <v>1342</v>
      </c>
      <c r="B24" s="915"/>
      <c r="C24" s="915"/>
      <c r="D24" s="915"/>
      <c r="E24" s="915"/>
      <c r="F24" s="915"/>
      <c r="G24" s="915"/>
      <c r="H24" s="915"/>
      <c r="I24" s="915"/>
      <c r="J24" s="915"/>
    </row>
    <row r="25" spans="1:10">
      <c r="A25" s="119"/>
      <c r="B25" s="7"/>
      <c r="C25" s="7"/>
      <c r="D25" s="7"/>
      <c r="E25" s="7"/>
      <c r="F25" s="7"/>
      <c r="G25" s="7"/>
      <c r="H25" s="7"/>
      <c r="I25" s="7"/>
      <c r="J25" s="7"/>
    </row>
    <row r="26" spans="1:10">
      <c r="A26" s="9"/>
      <c r="B26" s="8"/>
      <c r="C26" s="52" t="s">
        <v>92</v>
      </c>
      <c r="D26" s="52" t="s">
        <v>93</v>
      </c>
      <c r="E26" s="52" t="s">
        <v>94</v>
      </c>
      <c r="F26" s="52" t="s">
        <v>140</v>
      </c>
      <c r="G26" s="52" t="s">
        <v>141</v>
      </c>
      <c r="H26" s="52" t="s">
        <v>218</v>
      </c>
      <c r="I26" s="52" t="s">
        <v>219</v>
      </c>
      <c r="J26" s="52" t="s">
        <v>220</v>
      </c>
    </row>
    <row r="27" spans="1:10" ht="84">
      <c r="A27" s="15" t="s">
        <v>1059</v>
      </c>
      <c r="B27" s="16"/>
      <c r="C27" s="17" t="s">
        <v>399</v>
      </c>
      <c r="D27" s="17" t="s">
        <v>400</v>
      </c>
      <c r="E27" s="17" t="s">
        <v>401</v>
      </c>
      <c r="F27" s="17" t="s">
        <v>402</v>
      </c>
      <c r="G27" s="17" t="s">
        <v>403</v>
      </c>
      <c r="H27" s="17" t="s">
        <v>404</v>
      </c>
      <c r="I27" s="17" t="s">
        <v>227</v>
      </c>
      <c r="J27" s="17" t="s">
        <v>405</v>
      </c>
    </row>
    <row r="28" spans="1:10" hidden="1">
      <c r="A28" s="726" t="s">
        <v>406</v>
      </c>
      <c r="B28" s="713" t="s">
        <v>407</v>
      </c>
      <c r="C28" s="713"/>
      <c r="D28" s="713"/>
      <c r="E28" s="713"/>
      <c r="F28" s="726" t="s">
        <v>408</v>
      </c>
      <c r="G28" s="726"/>
      <c r="H28" s="713"/>
      <c r="I28" s="713"/>
      <c r="J28" s="713"/>
    </row>
    <row r="29" spans="1:10" hidden="1">
      <c r="A29" s="726" t="s">
        <v>409</v>
      </c>
      <c r="B29" s="713" t="s">
        <v>410</v>
      </c>
      <c r="C29" s="323"/>
      <c r="D29" s="323"/>
      <c r="E29" s="323"/>
      <c r="F29" s="726" t="s">
        <v>408</v>
      </c>
      <c r="G29" s="726"/>
      <c r="H29" s="323"/>
      <c r="I29" s="323"/>
      <c r="J29" s="323"/>
    </row>
    <row r="30" spans="1:10">
      <c r="A30" s="52">
        <v>1</v>
      </c>
      <c r="B30" s="314" t="s">
        <v>411</v>
      </c>
      <c r="C30" s="644">
        <v>537.453642758</v>
      </c>
      <c r="D30" s="644">
        <v>958.66951214333096</v>
      </c>
      <c r="E30" s="644"/>
      <c r="F30" s="645" t="s">
        <v>408</v>
      </c>
      <c r="G30" s="644">
        <v>4155.87628507918</v>
      </c>
      <c r="H30" s="644">
        <v>2094.5724168618599</v>
      </c>
      <c r="I30" s="644">
        <v>2094.5724168618599</v>
      </c>
      <c r="J30" s="644">
        <v>816.02349930822299</v>
      </c>
    </row>
    <row r="31" spans="1:10" hidden="1">
      <c r="A31" s="52">
        <v>2</v>
      </c>
      <c r="B31" s="314" t="s">
        <v>412</v>
      </c>
      <c r="C31" s="646"/>
      <c r="D31" s="646"/>
      <c r="E31" s="646"/>
      <c r="F31" s="646"/>
      <c r="G31" s="646"/>
      <c r="H31" s="646"/>
      <c r="I31" s="646"/>
      <c r="J31" s="646"/>
    </row>
    <row r="32" spans="1:10" ht="24" hidden="1">
      <c r="A32" s="52" t="s">
        <v>413</v>
      </c>
      <c r="B32" s="240" t="s">
        <v>414</v>
      </c>
      <c r="C32" s="647"/>
      <c r="D32" s="647"/>
      <c r="E32" s="647"/>
      <c r="F32" s="647"/>
      <c r="G32" s="647"/>
      <c r="H32" s="647"/>
      <c r="I32" s="647"/>
      <c r="J32" s="647"/>
    </row>
    <row r="33" spans="1:10" ht="24" hidden="1">
      <c r="A33" s="52" t="s">
        <v>415</v>
      </c>
      <c r="B33" s="240" t="s">
        <v>416</v>
      </c>
      <c r="C33" s="647"/>
      <c r="D33" s="647"/>
      <c r="E33" s="647"/>
      <c r="F33" s="647"/>
      <c r="G33" s="647"/>
      <c r="H33" s="647"/>
      <c r="I33" s="647"/>
      <c r="J33" s="647"/>
    </row>
    <row r="34" spans="1:10" ht="24" hidden="1">
      <c r="A34" s="52" t="s">
        <v>417</v>
      </c>
      <c r="B34" s="240" t="s">
        <v>418</v>
      </c>
      <c r="C34" s="647"/>
      <c r="D34" s="647"/>
      <c r="E34" s="647"/>
      <c r="F34" s="647"/>
      <c r="G34" s="647"/>
      <c r="H34" s="647"/>
      <c r="I34" s="647"/>
      <c r="J34" s="647"/>
    </row>
    <row r="35" spans="1:10" hidden="1">
      <c r="A35" s="52">
        <v>3</v>
      </c>
      <c r="B35" s="314" t="s">
        <v>419</v>
      </c>
      <c r="C35" s="647"/>
      <c r="D35" s="647"/>
      <c r="E35" s="647"/>
      <c r="F35" s="647"/>
      <c r="G35" s="647"/>
      <c r="H35" s="647"/>
      <c r="I35" s="647"/>
      <c r="J35" s="647"/>
    </row>
    <row r="36" spans="1:10" hidden="1">
      <c r="A36" s="52">
        <v>4</v>
      </c>
      <c r="B36" s="314" t="s">
        <v>420</v>
      </c>
      <c r="C36" s="647"/>
      <c r="D36" s="647"/>
      <c r="E36" s="647"/>
      <c r="F36" s="647"/>
      <c r="G36" s="647"/>
      <c r="H36" s="647"/>
      <c r="I36" s="647"/>
      <c r="J36" s="647"/>
    </row>
    <row r="37" spans="1:10" hidden="1">
      <c r="A37" s="52">
        <v>5</v>
      </c>
      <c r="B37" s="314" t="s">
        <v>421</v>
      </c>
      <c r="C37" s="647"/>
      <c r="D37" s="647"/>
      <c r="E37" s="647"/>
      <c r="F37" s="647"/>
      <c r="G37" s="647"/>
      <c r="H37" s="647"/>
      <c r="I37" s="647"/>
      <c r="J37" s="647"/>
    </row>
    <row r="38" spans="1:10">
      <c r="A38" s="280">
        <v>6</v>
      </c>
      <c r="B38" s="251" t="s">
        <v>128</v>
      </c>
      <c r="C38" s="648"/>
      <c r="D38" s="648"/>
      <c r="E38" s="648"/>
      <c r="F38" s="648"/>
      <c r="G38" s="648">
        <v>3648.9717494461001</v>
      </c>
      <c r="H38" s="648">
        <v>2042.6225909763</v>
      </c>
      <c r="I38" s="648">
        <v>2042.6225909763</v>
      </c>
      <c r="J38" s="648">
        <v>583.0195885485</v>
      </c>
    </row>
    <row r="39" spans="1:10">
      <c r="A39" s="916"/>
      <c r="B39" s="916"/>
      <c r="C39" s="916"/>
      <c r="D39" s="916"/>
      <c r="E39" s="916"/>
      <c r="F39" s="916"/>
      <c r="G39" s="916"/>
      <c r="H39" s="916"/>
      <c r="I39" s="916"/>
      <c r="J39" s="916"/>
    </row>
    <row r="40" spans="1:10" ht="15" customHeight="1">
      <c r="A40" s="914"/>
      <c r="B40" s="914"/>
      <c r="C40" s="914"/>
      <c r="D40" s="914"/>
      <c r="E40" s="914"/>
      <c r="F40" s="914"/>
      <c r="G40" s="914"/>
      <c r="H40" s="914"/>
      <c r="I40" s="914"/>
      <c r="J40" s="914"/>
    </row>
  </sheetData>
  <mergeCells count="6">
    <mergeCell ref="A40:J40"/>
    <mergeCell ref="A3:J3"/>
    <mergeCell ref="A5:J5"/>
    <mergeCell ref="A24:J24"/>
    <mergeCell ref="A39:J39"/>
    <mergeCell ref="A7:J7"/>
  </mergeCells>
  <pageMargins left="0.70866141732283472" right="0.70866141732283472" top="0.74803149606299213" bottom="0.74803149606299213" header="0.31496062992125984" footer="0.31496062992125984"/>
  <pageSetup paperSize="9"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1062-9E26-4067-A127-4E5CFE0C6982}">
  <sheetPr codeName="Sheet25">
    <pageSetUpPr fitToPage="1"/>
  </sheetPr>
  <dimension ref="A1:M25"/>
  <sheetViews>
    <sheetView showGridLines="0" zoomScaleNormal="100" workbookViewId="0">
      <selection activeCell="B34" sqref="B34"/>
    </sheetView>
  </sheetViews>
  <sheetFormatPr defaultColWidth="8.33203125" defaultRowHeight="14.5"/>
  <cols>
    <col min="1" max="1" width="5.33203125" style="5" customWidth="1"/>
    <col min="2" max="2" width="66.33203125" style="5" customWidth="1"/>
    <col min="3" max="4" width="7.58203125" style="5" customWidth="1"/>
    <col min="5" max="16384" width="8.33203125" style="5"/>
  </cols>
  <sheetData>
    <row r="1" spans="1:13" ht="18.5">
      <c r="A1" s="211" t="s">
        <v>1479</v>
      </c>
      <c r="B1" s="7"/>
      <c r="C1" s="7"/>
      <c r="D1" s="7"/>
    </row>
    <row r="2" spans="1:13" ht="18.5">
      <c r="A2" s="3"/>
      <c r="B2" s="7"/>
      <c r="C2" s="7"/>
      <c r="D2" s="7"/>
    </row>
    <row r="3" spans="1:13">
      <c r="A3" s="26"/>
      <c r="B3" s="7"/>
      <c r="C3" s="26"/>
      <c r="D3" s="26"/>
    </row>
    <row r="4" spans="1:13">
      <c r="A4" s="8"/>
      <c r="B4" s="76"/>
      <c r="C4" s="52" t="s">
        <v>92</v>
      </c>
      <c r="D4" s="52" t="s">
        <v>93</v>
      </c>
    </row>
    <row r="5" spans="1:13">
      <c r="A5" s="8"/>
      <c r="B5" s="8"/>
      <c r="C5" s="885" t="s">
        <v>227</v>
      </c>
      <c r="D5" s="885" t="s">
        <v>405</v>
      </c>
    </row>
    <row r="6" spans="1:13" ht="15" customHeight="1">
      <c r="A6" s="107" t="s">
        <v>1407</v>
      </c>
      <c r="B6" s="86"/>
      <c r="C6" s="885"/>
      <c r="D6" s="885"/>
    </row>
    <row r="7" spans="1:13" hidden="1">
      <c r="A7" s="372">
        <v>1</v>
      </c>
      <c r="B7" s="372" t="s">
        <v>422</v>
      </c>
      <c r="C7" s="372"/>
      <c r="D7" s="372"/>
    </row>
    <row r="8" spans="1:13" hidden="1">
      <c r="A8" s="372">
        <v>2</v>
      </c>
      <c r="B8" s="372" t="s">
        <v>423</v>
      </c>
      <c r="C8" s="372"/>
      <c r="D8" s="372"/>
    </row>
    <row r="9" spans="1:13" hidden="1">
      <c r="A9" s="372">
        <v>3</v>
      </c>
      <c r="B9" s="372" t="s">
        <v>424</v>
      </c>
      <c r="C9" s="372"/>
      <c r="D9" s="372"/>
    </row>
    <row r="10" spans="1:13">
      <c r="A10" s="314">
        <v>4</v>
      </c>
      <c r="B10" s="314" t="s">
        <v>425</v>
      </c>
      <c r="C10" s="269">
        <v>565.56011401705928</v>
      </c>
      <c r="D10" s="269">
        <v>205.66150290137941</v>
      </c>
    </row>
    <row r="11" spans="1:13" hidden="1">
      <c r="A11" s="252" t="s">
        <v>426</v>
      </c>
      <c r="B11" s="323" t="s">
        <v>427</v>
      </c>
      <c r="C11" s="269"/>
      <c r="D11" s="269"/>
    </row>
    <row r="12" spans="1:13">
      <c r="A12" s="251">
        <v>5</v>
      </c>
      <c r="B12" s="251" t="s">
        <v>428</v>
      </c>
      <c r="C12" s="270">
        <v>565.56011401705928</v>
      </c>
      <c r="D12" s="270">
        <v>205.66150290137941</v>
      </c>
    </row>
    <row r="13" spans="1:13">
      <c r="A13" s="7"/>
      <c r="B13" s="106"/>
      <c r="C13" s="7"/>
      <c r="D13" s="7"/>
    </row>
    <row r="14" spans="1:13">
      <c r="A14" s="874" t="s">
        <v>429</v>
      </c>
      <c r="B14" s="874"/>
      <c r="C14" s="874"/>
      <c r="D14" s="874"/>
      <c r="F14" s="124"/>
      <c r="G14" s="124"/>
      <c r="H14" s="124"/>
      <c r="I14" s="124"/>
      <c r="J14" s="124"/>
      <c r="K14" s="124"/>
      <c r="L14" s="124"/>
      <c r="M14" s="124"/>
    </row>
    <row r="15" spans="1:13">
      <c r="A15" s="7"/>
      <c r="B15" s="7"/>
      <c r="C15" s="7"/>
      <c r="D15" s="7"/>
    </row>
    <row r="16" spans="1:13">
      <c r="A16" s="8"/>
      <c r="B16" s="76"/>
      <c r="C16" s="52" t="s">
        <v>92</v>
      </c>
      <c r="D16" s="52" t="s">
        <v>93</v>
      </c>
    </row>
    <row r="17" spans="1:4">
      <c r="A17" s="8"/>
      <c r="B17" s="8"/>
      <c r="C17" s="885" t="s">
        <v>227</v>
      </c>
      <c r="D17" s="885" t="s">
        <v>405</v>
      </c>
    </row>
    <row r="18" spans="1:4">
      <c r="A18" s="107" t="s">
        <v>1059</v>
      </c>
      <c r="B18" s="86"/>
      <c r="C18" s="885"/>
      <c r="D18" s="885"/>
    </row>
    <row r="19" spans="1:4" hidden="1">
      <c r="A19" s="372">
        <v>1</v>
      </c>
      <c r="B19" s="372" t="s">
        <v>422</v>
      </c>
      <c r="C19" s="372"/>
      <c r="D19" s="372"/>
    </row>
    <row r="20" spans="1:4" hidden="1">
      <c r="A20" s="372">
        <v>2</v>
      </c>
      <c r="B20" s="372" t="s">
        <v>423</v>
      </c>
      <c r="C20" s="372"/>
      <c r="D20" s="372"/>
    </row>
    <row r="21" spans="1:4" hidden="1">
      <c r="A21" s="372">
        <v>3</v>
      </c>
      <c r="B21" s="372" t="s">
        <v>424</v>
      </c>
      <c r="C21" s="372"/>
      <c r="D21" s="372"/>
    </row>
    <row r="22" spans="1:4">
      <c r="A22" s="314">
        <v>4</v>
      </c>
      <c r="B22" s="314" t="s">
        <v>425</v>
      </c>
      <c r="C22" s="269">
        <v>580.32957265842094</v>
      </c>
      <c r="D22" s="269">
        <v>216.66557919049799</v>
      </c>
    </row>
    <row r="23" spans="1:4" hidden="1">
      <c r="A23" s="252" t="s">
        <v>426</v>
      </c>
      <c r="B23" s="323" t="s">
        <v>427</v>
      </c>
      <c r="C23" s="312"/>
      <c r="D23" s="312"/>
    </row>
    <row r="24" spans="1:4">
      <c r="A24" s="251">
        <v>5</v>
      </c>
      <c r="B24" s="251" t="s">
        <v>428</v>
      </c>
      <c r="C24" s="270">
        <v>580.32957265842094</v>
      </c>
      <c r="D24" s="270">
        <v>216.66557919049799</v>
      </c>
    </row>
    <row r="25" spans="1:4">
      <c r="A25" s="7"/>
      <c r="B25" s="7"/>
      <c r="C25" s="7"/>
      <c r="D25" s="7"/>
    </row>
  </sheetData>
  <mergeCells count="5">
    <mergeCell ref="C5:C6"/>
    <mergeCell ref="D5:D6"/>
    <mergeCell ref="A14:D14"/>
    <mergeCell ref="C17:C18"/>
    <mergeCell ref="D17:D18"/>
  </mergeCell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5B59-C64F-4919-9E36-D17C9CE7CEDA}">
  <sheetPr codeName="Sheet26">
    <pageSetUpPr fitToPage="1"/>
  </sheetPr>
  <dimension ref="A1:O39"/>
  <sheetViews>
    <sheetView showGridLines="0" zoomScaleNormal="100" workbookViewId="0">
      <selection activeCell="O1" sqref="O1:O2"/>
    </sheetView>
  </sheetViews>
  <sheetFormatPr defaultColWidth="8.33203125" defaultRowHeight="14.5"/>
  <cols>
    <col min="1" max="1" width="8.33203125" style="127"/>
    <col min="2" max="2" width="40.08203125" style="5" customWidth="1"/>
    <col min="3" max="11" width="7.83203125" style="5" customWidth="1"/>
    <col min="12" max="13" width="11" style="5" customWidth="1"/>
    <col min="14" max="14" width="10.25" style="14" customWidth="1"/>
    <col min="15" max="16384" width="8.33203125" style="5"/>
  </cols>
  <sheetData>
    <row r="1" spans="1:14" ht="18.5">
      <c r="A1" s="211" t="s">
        <v>1480</v>
      </c>
      <c r="B1" s="7"/>
      <c r="C1" s="7"/>
      <c r="D1" s="7"/>
      <c r="E1" s="7"/>
      <c r="F1" s="7"/>
      <c r="G1" s="7"/>
      <c r="H1" s="7"/>
      <c r="I1" s="7"/>
      <c r="J1" s="7"/>
      <c r="K1" s="7"/>
      <c r="L1" s="7"/>
      <c r="M1" s="7"/>
      <c r="N1" s="106"/>
    </row>
    <row r="2" spans="1:14" ht="15.5">
      <c r="A2" s="125"/>
      <c r="B2" s="7"/>
      <c r="C2" s="7"/>
      <c r="D2" s="7"/>
      <c r="E2" s="203"/>
      <c r="F2" s="203"/>
      <c r="G2" s="203"/>
      <c r="H2" s="203"/>
      <c r="I2" s="203"/>
      <c r="J2" s="7"/>
      <c r="K2" s="7"/>
      <c r="L2" s="7"/>
      <c r="M2" s="7"/>
      <c r="N2" s="106"/>
    </row>
    <row r="3" spans="1:14" ht="15.5">
      <c r="A3" s="125"/>
      <c r="B3" s="125"/>
      <c r="C3" s="7"/>
      <c r="D3" s="7"/>
      <c r="E3" s="7"/>
      <c r="F3" s="7"/>
      <c r="G3" s="7"/>
      <c r="H3" s="7"/>
      <c r="I3" s="7"/>
      <c r="J3" s="7"/>
      <c r="K3" s="7"/>
      <c r="L3" s="7"/>
      <c r="M3" s="7"/>
      <c r="N3" s="106"/>
    </row>
    <row r="4" spans="1:14">
      <c r="A4" s="76" t="s">
        <v>1407</v>
      </c>
      <c r="B4" s="76"/>
      <c r="C4" s="7"/>
      <c r="D4" s="7"/>
      <c r="E4" s="7"/>
      <c r="F4" s="7"/>
      <c r="G4" s="7"/>
      <c r="H4" s="7"/>
      <c r="I4" s="7"/>
      <c r="J4" s="7"/>
      <c r="K4" s="7"/>
      <c r="L4" s="7"/>
      <c r="M4" s="7"/>
      <c r="N4" s="106"/>
    </row>
    <row r="5" spans="1:14" ht="20.149999999999999" customHeight="1">
      <c r="A5" s="918" t="s">
        <v>430</v>
      </c>
      <c r="B5" s="919"/>
      <c r="C5" s="892" t="s">
        <v>226</v>
      </c>
      <c r="D5" s="893"/>
      <c r="E5" s="893"/>
      <c r="F5" s="893"/>
      <c r="G5" s="893"/>
      <c r="H5" s="893"/>
      <c r="I5" s="893"/>
      <c r="J5" s="893"/>
      <c r="K5" s="893"/>
      <c r="L5" s="893"/>
      <c r="M5" s="894"/>
      <c r="N5" s="83"/>
    </row>
    <row r="6" spans="1:14">
      <c r="A6" s="920"/>
      <c r="B6" s="921"/>
      <c r="C6" s="52" t="s">
        <v>92</v>
      </c>
      <c r="D6" s="52" t="s">
        <v>93</v>
      </c>
      <c r="E6" s="52" t="s">
        <v>94</v>
      </c>
      <c r="F6" s="52" t="s">
        <v>140</v>
      </c>
      <c r="G6" s="52" t="s">
        <v>141</v>
      </c>
      <c r="H6" s="52" t="s">
        <v>218</v>
      </c>
      <c r="I6" s="52" t="s">
        <v>219</v>
      </c>
      <c r="J6" s="52" t="s">
        <v>220</v>
      </c>
      <c r="K6" s="52" t="s">
        <v>221</v>
      </c>
      <c r="L6" s="52" t="s">
        <v>222</v>
      </c>
      <c r="M6" s="52" t="s">
        <v>223</v>
      </c>
      <c r="N6" s="52" t="s">
        <v>224</v>
      </c>
    </row>
    <row r="7" spans="1:14" ht="28" customHeight="1">
      <c r="A7" s="922"/>
      <c r="B7" s="923"/>
      <c r="C7" s="85">
        <v>0</v>
      </c>
      <c r="D7" s="371">
        <v>0.02</v>
      </c>
      <c r="E7" s="85">
        <v>0.04</v>
      </c>
      <c r="F7" s="85">
        <v>0.1</v>
      </c>
      <c r="G7" s="85">
        <v>0.2</v>
      </c>
      <c r="H7" s="85">
        <v>0.5</v>
      </c>
      <c r="I7" s="85">
        <v>0.7</v>
      </c>
      <c r="J7" s="85">
        <v>0.75</v>
      </c>
      <c r="K7" s="85">
        <v>1</v>
      </c>
      <c r="L7" s="85">
        <v>1.5</v>
      </c>
      <c r="M7" s="85" t="s">
        <v>230</v>
      </c>
      <c r="N7" s="17" t="s">
        <v>431</v>
      </c>
    </row>
    <row r="8" spans="1:14">
      <c r="A8" s="817">
        <v>1</v>
      </c>
      <c r="B8" s="317" t="s">
        <v>395</v>
      </c>
      <c r="C8" s="269">
        <v>309.38462416610002</v>
      </c>
      <c r="D8" s="273"/>
      <c r="E8" s="382"/>
      <c r="F8" s="253"/>
      <c r="G8" s="253"/>
      <c r="H8" s="253"/>
      <c r="I8" s="253"/>
      <c r="J8" s="253"/>
      <c r="K8" s="253"/>
      <c r="L8" s="253"/>
      <c r="M8" s="253"/>
      <c r="N8" s="816">
        <f>SUM(C8:M8)</f>
        <v>309.38462416610002</v>
      </c>
    </row>
    <row r="9" spans="1:14">
      <c r="A9" s="817">
        <v>2</v>
      </c>
      <c r="B9" s="317" t="s">
        <v>432</v>
      </c>
      <c r="C9" s="269">
        <v>244.4873896890999</v>
      </c>
      <c r="D9" s="273"/>
      <c r="E9" s="382"/>
      <c r="F9" s="253"/>
      <c r="G9" s="381"/>
      <c r="H9" s="253"/>
      <c r="I9" s="253"/>
      <c r="J9" s="253"/>
      <c r="K9" s="253"/>
      <c r="L9" s="253"/>
      <c r="M9" s="253"/>
      <c r="N9" s="816">
        <f t="shared" ref="N9:N17" si="0">SUM(C9:M9)</f>
        <v>244.4873896890999</v>
      </c>
    </row>
    <row r="10" spans="1:14" hidden="1">
      <c r="A10" s="817">
        <v>3</v>
      </c>
      <c r="B10" s="317" t="s">
        <v>237</v>
      </c>
      <c r="C10" s="467"/>
      <c r="D10" s="273"/>
      <c r="E10" s="382"/>
      <c r="F10" s="253"/>
      <c r="G10" s="253"/>
      <c r="H10" s="253"/>
      <c r="I10" s="253"/>
      <c r="J10" s="253"/>
      <c r="K10" s="319"/>
      <c r="L10" s="253"/>
      <c r="M10" s="319"/>
      <c r="N10" s="816"/>
    </row>
    <row r="11" spans="1:14">
      <c r="A11" s="817">
        <v>4</v>
      </c>
      <c r="B11" s="317" t="s">
        <v>238</v>
      </c>
      <c r="C11" s="269">
        <v>223.10091793959995</v>
      </c>
      <c r="D11" s="273"/>
      <c r="E11" s="382"/>
      <c r="F11" s="253"/>
      <c r="G11" s="253"/>
      <c r="H11" s="253"/>
      <c r="I11" s="253"/>
      <c r="J11" s="253"/>
      <c r="K11" s="253"/>
      <c r="L11" s="253"/>
      <c r="M11" s="253"/>
      <c r="N11" s="816">
        <f t="shared" si="0"/>
        <v>223.10091793959995</v>
      </c>
    </row>
    <row r="12" spans="1:14" hidden="1">
      <c r="A12" s="817">
        <v>5</v>
      </c>
      <c r="B12" s="317" t="s">
        <v>239</v>
      </c>
      <c r="C12" s="380"/>
      <c r="D12" s="273"/>
      <c r="E12" s="381"/>
      <c r="F12" s="382"/>
      <c r="G12" s="382"/>
      <c r="H12" s="382"/>
      <c r="I12" s="382"/>
      <c r="J12" s="382"/>
      <c r="K12" s="382"/>
      <c r="L12" s="382"/>
      <c r="M12" s="382"/>
      <c r="N12" s="816"/>
    </row>
    <row r="13" spans="1:14">
      <c r="A13" s="817">
        <v>6</v>
      </c>
      <c r="B13" s="317" t="s">
        <v>240</v>
      </c>
      <c r="C13" s="380"/>
      <c r="D13" s="430"/>
      <c r="E13" s="381"/>
      <c r="F13" s="382"/>
      <c r="G13" s="381">
        <v>50.793015265699999</v>
      </c>
      <c r="H13" s="381">
        <v>428.40203509510008</v>
      </c>
      <c r="I13" s="273"/>
      <c r="J13" s="273"/>
      <c r="K13" s="273"/>
      <c r="L13" s="273"/>
      <c r="M13" s="382"/>
      <c r="N13" s="816">
        <f t="shared" si="0"/>
        <v>479.19505036080005</v>
      </c>
    </row>
    <row r="14" spans="1:14">
      <c r="A14" s="817">
        <v>7</v>
      </c>
      <c r="B14" s="317" t="s">
        <v>241</v>
      </c>
      <c r="C14" s="380"/>
      <c r="D14" s="273"/>
      <c r="E14" s="381"/>
      <c r="F14" s="382"/>
      <c r="G14" s="381">
        <v>16.356492470700001</v>
      </c>
      <c r="H14" s="381">
        <v>28.769292121900005</v>
      </c>
      <c r="I14" s="273"/>
      <c r="J14" s="273"/>
      <c r="K14" s="381">
        <v>566.23822265449996</v>
      </c>
      <c r="L14" s="381">
        <v>6.1623255111000006</v>
      </c>
      <c r="M14" s="382"/>
      <c r="N14" s="816">
        <f t="shared" si="0"/>
        <v>617.52633275819994</v>
      </c>
    </row>
    <row r="15" spans="1:14" hidden="1">
      <c r="A15" s="817">
        <v>8</v>
      </c>
      <c r="B15" s="317" t="s">
        <v>261</v>
      </c>
      <c r="C15" s="380"/>
      <c r="D15" s="273"/>
      <c r="E15" s="382"/>
      <c r="F15" s="382"/>
      <c r="G15" s="273"/>
      <c r="H15" s="273"/>
      <c r="I15" s="430"/>
      <c r="J15" s="430"/>
      <c r="K15" s="381"/>
      <c r="L15" s="381"/>
      <c r="M15" s="382"/>
      <c r="N15" s="816"/>
    </row>
    <row r="16" spans="1:14" hidden="1">
      <c r="A16" s="817">
        <v>9</v>
      </c>
      <c r="B16" s="317" t="s">
        <v>263</v>
      </c>
      <c r="C16" s="467"/>
      <c r="D16" s="273"/>
      <c r="E16" s="382"/>
      <c r="F16" s="253"/>
      <c r="G16" s="815"/>
      <c r="H16" s="815"/>
      <c r="I16" s="815"/>
      <c r="J16" s="815"/>
      <c r="K16" s="322"/>
      <c r="L16" s="322"/>
      <c r="M16" s="253"/>
      <c r="N16" s="816"/>
    </row>
    <row r="17" spans="1:15">
      <c r="A17" s="858">
        <v>10</v>
      </c>
      <c r="B17" s="317" t="s">
        <v>250</v>
      </c>
      <c r="C17" s="467"/>
      <c r="D17" s="273"/>
      <c r="E17" s="382"/>
      <c r="F17" s="253"/>
      <c r="G17" s="855"/>
      <c r="H17" s="855"/>
      <c r="I17" s="855"/>
      <c r="J17" s="855"/>
      <c r="K17" s="322">
        <v>0.76094938349999997</v>
      </c>
      <c r="L17" s="322">
        <v>8.0439708499999998E-2</v>
      </c>
      <c r="M17" s="253"/>
      <c r="N17" s="856">
        <f t="shared" si="0"/>
        <v>0.84138909200000001</v>
      </c>
    </row>
    <row r="18" spans="1:15">
      <c r="A18" s="280">
        <v>11</v>
      </c>
      <c r="B18" s="320" t="s">
        <v>433</v>
      </c>
      <c r="C18" s="816">
        <f>SUM(C8:C17)</f>
        <v>776.97293179479993</v>
      </c>
      <c r="D18" s="816"/>
      <c r="E18" s="816"/>
      <c r="F18" s="321"/>
      <c r="G18" s="816">
        <f>SUM(G8:G17)</f>
        <v>67.149507736399997</v>
      </c>
      <c r="H18" s="816">
        <f>SUM(H8:H17)</f>
        <v>457.17132721700006</v>
      </c>
      <c r="I18" s="816"/>
      <c r="J18" s="816"/>
      <c r="K18" s="816">
        <f>SUM(K8:K17)</f>
        <v>566.99917203799998</v>
      </c>
      <c r="L18" s="816">
        <f>SUM(L8:L17)</f>
        <v>6.2427652196000007</v>
      </c>
      <c r="M18" s="321"/>
      <c r="N18" s="816">
        <f>SUM(N8:N17)</f>
        <v>1874.5357040058</v>
      </c>
    </row>
    <row r="19" spans="1:15">
      <c r="A19" s="126"/>
      <c r="B19" s="7"/>
      <c r="C19" s="7"/>
      <c r="D19" s="7"/>
      <c r="E19" s="7"/>
      <c r="F19" s="7"/>
      <c r="G19" s="7"/>
      <c r="H19" s="7"/>
      <c r="I19" s="7"/>
      <c r="J19" s="7"/>
      <c r="K19" s="7"/>
      <c r="L19" s="7"/>
      <c r="M19" s="7"/>
      <c r="N19" s="106"/>
    </row>
    <row r="20" spans="1:15">
      <c r="A20" s="917" t="s">
        <v>1538</v>
      </c>
      <c r="B20" s="917"/>
      <c r="C20" s="917"/>
      <c r="D20" s="917"/>
      <c r="E20" s="917"/>
      <c r="F20" s="917"/>
      <c r="G20" s="917"/>
      <c r="H20" s="917"/>
      <c r="I20" s="917"/>
      <c r="J20" s="917"/>
      <c r="K20" s="917"/>
      <c r="L20" s="917"/>
      <c r="M20" s="917"/>
      <c r="N20" s="917"/>
    </row>
    <row r="21" spans="1:15">
      <c r="A21" s="126"/>
      <c r="B21" s="7"/>
      <c r="C21" s="7"/>
      <c r="D21" s="7"/>
      <c r="E21" s="7"/>
      <c r="F21" s="7"/>
      <c r="G21" s="7"/>
      <c r="H21" s="7"/>
      <c r="I21" s="7"/>
      <c r="J21" s="7"/>
      <c r="K21" s="7"/>
      <c r="L21" s="7"/>
      <c r="M21" s="7"/>
      <c r="N21" s="106"/>
      <c r="O21" s="18"/>
    </row>
    <row r="22" spans="1:15" ht="14.5" customHeight="1">
      <c r="A22" s="76" t="s">
        <v>1059</v>
      </c>
      <c r="B22" s="76"/>
      <c r="C22" s="7"/>
      <c r="D22" s="7"/>
      <c r="E22" s="7"/>
      <c r="F22" s="7"/>
      <c r="G22" s="7"/>
      <c r="H22" s="7"/>
      <c r="I22" s="7"/>
      <c r="J22" s="7"/>
      <c r="K22" s="7"/>
      <c r="L22" s="7"/>
      <c r="M22" s="7"/>
      <c r="N22" s="106"/>
      <c r="O22" s="18"/>
    </row>
    <row r="23" spans="1:15">
      <c r="A23" s="918" t="s">
        <v>430</v>
      </c>
      <c r="B23" s="919"/>
      <c r="C23" s="892" t="s">
        <v>226</v>
      </c>
      <c r="D23" s="893"/>
      <c r="E23" s="893"/>
      <c r="F23" s="893"/>
      <c r="G23" s="893"/>
      <c r="H23" s="893"/>
      <c r="I23" s="893"/>
      <c r="J23" s="893"/>
      <c r="K23" s="893"/>
      <c r="L23" s="893"/>
      <c r="M23" s="894"/>
      <c r="N23" s="83"/>
      <c r="O23" s="18"/>
    </row>
    <row r="24" spans="1:15">
      <c r="A24" s="920"/>
      <c r="B24" s="921"/>
      <c r="C24" s="52" t="s">
        <v>92</v>
      </c>
      <c r="D24" s="52" t="s">
        <v>93</v>
      </c>
      <c r="E24" s="52" t="s">
        <v>94</v>
      </c>
      <c r="F24" s="52" t="s">
        <v>140</v>
      </c>
      <c r="G24" s="52" t="s">
        <v>141</v>
      </c>
      <c r="H24" s="52" t="s">
        <v>218</v>
      </c>
      <c r="I24" s="52" t="s">
        <v>219</v>
      </c>
      <c r="J24" s="52" t="s">
        <v>220</v>
      </c>
      <c r="K24" s="52" t="s">
        <v>221</v>
      </c>
      <c r="L24" s="52" t="s">
        <v>222</v>
      </c>
      <c r="M24" s="52" t="s">
        <v>223</v>
      </c>
      <c r="N24" s="52" t="s">
        <v>224</v>
      </c>
      <c r="O24" s="18"/>
    </row>
    <row r="25" spans="1:15" ht="24">
      <c r="A25" s="922"/>
      <c r="B25" s="923"/>
      <c r="C25" s="85">
        <v>0</v>
      </c>
      <c r="D25" s="85">
        <v>0.02</v>
      </c>
      <c r="E25" s="85">
        <v>0.04</v>
      </c>
      <c r="F25" s="85">
        <v>0.1</v>
      </c>
      <c r="G25" s="85">
        <v>0.2</v>
      </c>
      <c r="H25" s="85">
        <v>0.5</v>
      </c>
      <c r="I25" s="85">
        <v>0.7</v>
      </c>
      <c r="J25" s="85">
        <v>0.75</v>
      </c>
      <c r="K25" s="85">
        <v>1</v>
      </c>
      <c r="L25" s="85">
        <v>1.5</v>
      </c>
      <c r="M25" s="85" t="s">
        <v>230</v>
      </c>
      <c r="N25" s="17" t="s">
        <v>431</v>
      </c>
    </row>
    <row r="26" spans="1:15">
      <c r="A26" s="817">
        <v>1</v>
      </c>
      <c r="B26" s="317" t="s">
        <v>395</v>
      </c>
      <c r="C26" s="269">
        <v>303.24108319119995</v>
      </c>
      <c r="D26" s="273"/>
      <c r="E26" s="382"/>
      <c r="F26" s="253"/>
      <c r="G26" s="253"/>
      <c r="H26" s="253"/>
      <c r="I26" s="253"/>
      <c r="J26" s="253"/>
      <c r="K26" s="253"/>
      <c r="L26" s="253"/>
      <c r="M26" s="253"/>
      <c r="N26" s="816">
        <f>SUM(C26:M26)</f>
        <v>303.24108319119995</v>
      </c>
    </row>
    <row r="27" spans="1:15">
      <c r="A27" s="817">
        <v>2</v>
      </c>
      <c r="B27" s="317" t="s">
        <v>432</v>
      </c>
      <c r="C27" s="269">
        <v>346.52967766039995</v>
      </c>
      <c r="D27" s="273"/>
      <c r="E27" s="382"/>
      <c r="F27" s="253"/>
      <c r="G27" s="381">
        <v>9.2556790000000006E-4</v>
      </c>
      <c r="H27" s="253"/>
      <c r="I27" s="253"/>
      <c r="J27" s="253"/>
      <c r="K27" s="253"/>
      <c r="L27" s="253"/>
      <c r="M27" s="253"/>
      <c r="N27" s="816">
        <f t="shared" ref="N27:N36" si="1">SUM(C27:M27)</f>
        <v>346.53060322829998</v>
      </c>
    </row>
    <row r="28" spans="1:15" hidden="1">
      <c r="A28" s="817">
        <v>3</v>
      </c>
      <c r="B28" s="317" t="s">
        <v>237</v>
      </c>
      <c r="C28" s="467"/>
      <c r="D28" s="273"/>
      <c r="E28" s="382"/>
      <c r="F28" s="253"/>
      <c r="G28" s="253"/>
      <c r="H28" s="253"/>
      <c r="I28" s="253"/>
      <c r="J28" s="253"/>
      <c r="K28" s="319"/>
      <c r="L28" s="253"/>
      <c r="M28" s="319"/>
      <c r="N28" s="816"/>
    </row>
    <row r="29" spans="1:15">
      <c r="A29" s="817">
        <v>4</v>
      </c>
      <c r="B29" s="317" t="s">
        <v>238</v>
      </c>
      <c r="C29" s="269">
        <v>339.66958727269997</v>
      </c>
      <c r="D29" s="273"/>
      <c r="E29" s="382"/>
      <c r="F29" s="253"/>
      <c r="G29" s="253"/>
      <c r="H29" s="253"/>
      <c r="I29" s="253"/>
      <c r="J29" s="253"/>
      <c r="K29" s="253"/>
      <c r="L29" s="253"/>
      <c r="M29" s="253"/>
      <c r="N29" s="816">
        <f t="shared" si="1"/>
        <v>339.66958727269997</v>
      </c>
    </row>
    <row r="30" spans="1:15" hidden="1">
      <c r="A30" s="817">
        <v>5</v>
      </c>
      <c r="B30" s="317" t="s">
        <v>239</v>
      </c>
      <c r="C30" s="380"/>
      <c r="D30" s="273"/>
      <c r="E30" s="381"/>
      <c r="F30" s="382"/>
      <c r="G30" s="382"/>
      <c r="H30" s="382"/>
      <c r="I30" s="382"/>
      <c r="J30" s="382"/>
      <c r="K30" s="382"/>
      <c r="L30" s="382"/>
      <c r="M30" s="382"/>
      <c r="N30" s="816"/>
    </row>
    <row r="31" spans="1:15">
      <c r="A31" s="817">
        <v>6</v>
      </c>
      <c r="B31" s="317" t="s">
        <v>240</v>
      </c>
      <c r="C31" s="380"/>
      <c r="D31" s="430"/>
      <c r="E31" s="381"/>
      <c r="F31" s="382"/>
      <c r="G31" s="381">
        <v>61.410300142499992</v>
      </c>
      <c r="H31" s="381">
        <v>432.92460075360003</v>
      </c>
      <c r="I31" s="273"/>
      <c r="J31" s="273"/>
      <c r="K31" s="273"/>
      <c r="L31" s="273"/>
      <c r="M31" s="382"/>
      <c r="N31" s="816">
        <f t="shared" si="1"/>
        <v>494.33490089610001</v>
      </c>
    </row>
    <row r="32" spans="1:15">
      <c r="A32" s="817">
        <v>7</v>
      </c>
      <c r="B32" s="317" t="s">
        <v>241</v>
      </c>
      <c r="C32" s="380"/>
      <c r="D32" s="273"/>
      <c r="E32" s="381"/>
      <c r="F32" s="382"/>
      <c r="G32" s="381">
        <v>16.5625946842</v>
      </c>
      <c r="H32" s="381">
        <v>27.328462641199998</v>
      </c>
      <c r="I32" s="273"/>
      <c r="J32" s="273"/>
      <c r="K32" s="381">
        <v>553.95163801195497</v>
      </c>
      <c r="L32" s="381">
        <v>12.170466237999999</v>
      </c>
      <c r="M32" s="382"/>
      <c r="N32" s="816">
        <f t="shared" si="1"/>
        <v>610.01316157535496</v>
      </c>
    </row>
    <row r="33" spans="1:14">
      <c r="A33" s="817">
        <v>8</v>
      </c>
      <c r="B33" s="317" t="s">
        <v>261</v>
      </c>
      <c r="C33" s="380"/>
      <c r="D33" s="273"/>
      <c r="E33" s="382"/>
      <c r="F33" s="382"/>
      <c r="G33" s="273"/>
      <c r="H33" s="273"/>
      <c r="I33" s="430"/>
      <c r="J33" s="430">
        <v>5.9129213300000004E-2</v>
      </c>
      <c r="K33" s="381"/>
      <c r="L33" s="381"/>
      <c r="M33" s="382"/>
      <c r="N33" s="816">
        <f t="shared" si="1"/>
        <v>5.9129213300000004E-2</v>
      </c>
    </row>
    <row r="34" spans="1:14" hidden="1">
      <c r="A34" s="817">
        <v>9</v>
      </c>
      <c r="B34" s="317" t="s">
        <v>263</v>
      </c>
      <c r="C34" s="467"/>
      <c r="D34" s="273"/>
      <c r="E34" s="382"/>
      <c r="F34" s="253"/>
      <c r="G34" s="815"/>
      <c r="H34" s="815"/>
      <c r="I34" s="815"/>
      <c r="J34" s="815"/>
      <c r="K34" s="322"/>
      <c r="L34" s="322"/>
      <c r="M34" s="253"/>
      <c r="N34" s="816"/>
    </row>
    <row r="35" spans="1:14">
      <c r="A35" s="817">
        <v>10</v>
      </c>
      <c r="B35" s="317" t="s">
        <v>250</v>
      </c>
      <c r="C35" s="467"/>
      <c r="D35" s="273"/>
      <c r="E35" s="382"/>
      <c r="F35" s="253"/>
      <c r="G35" s="815"/>
      <c r="H35" s="815"/>
      <c r="I35" s="815"/>
      <c r="J35" s="815"/>
      <c r="K35" s="322">
        <v>0.59997012799999994</v>
      </c>
      <c r="L35" s="322">
        <v>0.12398135499999999</v>
      </c>
      <c r="M35" s="253"/>
      <c r="N35" s="816">
        <f t="shared" si="1"/>
        <v>0.7239514829999999</v>
      </c>
    </row>
    <row r="36" spans="1:14">
      <c r="A36" s="280">
        <v>11</v>
      </c>
      <c r="B36" s="320" t="s">
        <v>433</v>
      </c>
      <c r="C36" s="816">
        <v>989.44034812429982</v>
      </c>
      <c r="D36" s="816"/>
      <c r="E36" s="816"/>
      <c r="F36" s="321"/>
      <c r="G36" s="816">
        <v>77.973820394599983</v>
      </c>
      <c r="H36" s="816">
        <v>460.25306339480005</v>
      </c>
      <c r="I36" s="816"/>
      <c r="J36" s="816">
        <v>5.9129213300000004E-2</v>
      </c>
      <c r="K36" s="816">
        <v>554.55160813995496</v>
      </c>
      <c r="L36" s="816">
        <v>12.294447592999999</v>
      </c>
      <c r="M36" s="321"/>
      <c r="N36" s="816">
        <f t="shared" si="1"/>
        <v>2094.5724168599545</v>
      </c>
    </row>
    <row r="37" spans="1:14">
      <c r="A37" s="689"/>
      <c r="B37" s="781"/>
      <c r="C37" s="612"/>
      <c r="D37" s="612"/>
      <c r="E37" s="612"/>
      <c r="F37" s="612"/>
      <c r="G37" s="612"/>
      <c r="H37" s="612"/>
      <c r="I37" s="612"/>
      <c r="J37" s="612"/>
      <c r="K37" s="612"/>
      <c r="L37" s="612"/>
      <c r="M37" s="612"/>
      <c r="N37" s="782"/>
    </row>
    <row r="38" spans="1:14">
      <c r="A38" s="917" t="s">
        <v>1537</v>
      </c>
      <c r="B38" s="917"/>
      <c r="C38" s="917"/>
      <c r="D38" s="917"/>
      <c r="E38" s="917"/>
      <c r="F38" s="917"/>
      <c r="G38" s="917"/>
      <c r="H38" s="917"/>
      <c r="I38" s="917"/>
      <c r="J38" s="917"/>
      <c r="K38" s="917"/>
      <c r="L38" s="917"/>
      <c r="M38" s="917"/>
      <c r="N38" s="917"/>
    </row>
    <row r="39" spans="1:14">
      <c r="A39" s="783"/>
      <c r="B39" s="203"/>
      <c r="C39" s="203"/>
      <c r="D39" s="203"/>
      <c r="E39" s="203"/>
      <c r="F39" s="203"/>
      <c r="G39" s="203"/>
      <c r="H39" s="203"/>
      <c r="I39" s="203"/>
      <c r="J39" s="203"/>
      <c r="K39" s="203"/>
      <c r="L39" s="203"/>
      <c r="M39" s="203"/>
      <c r="N39" s="206"/>
    </row>
  </sheetData>
  <mergeCells count="6">
    <mergeCell ref="A38:N38"/>
    <mergeCell ref="A20:N20"/>
    <mergeCell ref="A5:B7"/>
    <mergeCell ref="A23:B25"/>
    <mergeCell ref="C5:M5"/>
    <mergeCell ref="C23:M23"/>
  </mergeCells>
  <pageMargins left="0.70866141732283472" right="0.70866141732283472" top="0.74803149606299213" bottom="0.74803149606299213" header="0.31496062992125984" footer="0.31496062992125984"/>
  <pageSetup paperSize="9" scale="78" orientation="landscape" r:id="rId1"/>
  <ignoredErrors>
    <ignoredError sqref="C18:L18"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3DEF-40A9-4FAB-8B95-FA1FC184DC5C}">
  <sheetPr codeName="Sheet27">
    <pageSetUpPr fitToPage="1"/>
  </sheetPr>
  <dimension ref="A1:J33"/>
  <sheetViews>
    <sheetView showGridLines="0" zoomScaleNormal="100" workbookViewId="0">
      <selection activeCell="K1" sqref="K1"/>
    </sheetView>
  </sheetViews>
  <sheetFormatPr defaultColWidth="8.33203125" defaultRowHeight="14.5"/>
  <cols>
    <col min="1" max="1" width="3.58203125" style="5" customWidth="1"/>
    <col min="2" max="2" width="21.83203125" style="5" customWidth="1"/>
    <col min="3" max="10" width="10.75" style="5" customWidth="1"/>
    <col min="11" max="16384" width="8.33203125" style="5"/>
  </cols>
  <sheetData>
    <row r="1" spans="1:10" ht="18.5">
      <c r="A1" s="211" t="s">
        <v>1481</v>
      </c>
      <c r="B1" s="129"/>
      <c r="C1" s="129"/>
      <c r="D1" s="129"/>
      <c r="E1" s="129"/>
      <c r="F1" s="35"/>
      <c r="G1" s="7"/>
      <c r="H1" s="7"/>
      <c r="I1" s="7"/>
      <c r="J1" s="7"/>
    </row>
    <row r="2" spans="1:10" ht="21">
      <c r="A2" s="125"/>
      <c r="B2" s="130"/>
      <c r="C2" s="7"/>
      <c r="D2" s="7"/>
      <c r="E2" s="7"/>
      <c r="F2" s="7"/>
      <c r="G2" s="7"/>
      <c r="H2" s="7"/>
      <c r="I2" s="7"/>
      <c r="J2" s="7"/>
    </row>
    <row r="3" spans="1:10">
      <c r="A3" s="7"/>
      <c r="B3" s="7"/>
      <c r="C3" s="7"/>
      <c r="D3" s="7"/>
      <c r="E3" s="7"/>
      <c r="F3" s="7"/>
      <c r="G3" s="7"/>
      <c r="H3" s="7"/>
      <c r="I3" s="7"/>
      <c r="J3" s="7"/>
    </row>
    <row r="4" spans="1:10">
      <c r="A4" s="4"/>
      <c r="B4" s="8"/>
      <c r="C4" s="52" t="s">
        <v>92</v>
      </c>
      <c r="D4" s="52" t="s">
        <v>93</v>
      </c>
      <c r="E4" s="52" t="s">
        <v>94</v>
      </c>
      <c r="F4" s="52" t="s">
        <v>140</v>
      </c>
      <c r="G4" s="52" t="s">
        <v>141</v>
      </c>
      <c r="H4" s="52" t="s">
        <v>218</v>
      </c>
      <c r="I4" s="52" t="s">
        <v>219</v>
      </c>
      <c r="J4" s="52" t="s">
        <v>220</v>
      </c>
    </row>
    <row r="5" spans="1:10">
      <c r="A5" s="4"/>
      <c r="B5" s="83" t="s">
        <v>1407</v>
      </c>
      <c r="C5" s="885" t="s">
        <v>434</v>
      </c>
      <c r="D5" s="885"/>
      <c r="E5" s="885"/>
      <c r="F5" s="885"/>
      <c r="G5" s="892" t="s">
        <v>435</v>
      </c>
      <c r="H5" s="893"/>
      <c r="I5" s="893"/>
      <c r="J5" s="894"/>
    </row>
    <row r="6" spans="1:10" ht="31" customHeight="1">
      <c r="A6" s="4"/>
      <c r="B6" s="885" t="s">
        <v>436</v>
      </c>
      <c r="C6" s="885" t="s">
        <v>437</v>
      </c>
      <c r="D6" s="885"/>
      <c r="E6" s="885" t="s">
        <v>438</v>
      </c>
      <c r="F6" s="885"/>
      <c r="G6" s="892" t="s">
        <v>437</v>
      </c>
      <c r="H6" s="894"/>
      <c r="I6" s="892" t="s">
        <v>438</v>
      </c>
      <c r="J6" s="894"/>
    </row>
    <row r="7" spans="1:10" ht="32.5" customHeight="1">
      <c r="A7" s="74"/>
      <c r="B7" s="885"/>
      <c r="C7" s="17" t="s">
        <v>439</v>
      </c>
      <c r="D7" s="17" t="s">
        <v>440</v>
      </c>
      <c r="E7" s="17" t="s">
        <v>439</v>
      </c>
      <c r="F7" s="17" t="s">
        <v>440</v>
      </c>
      <c r="G7" s="17" t="s">
        <v>439</v>
      </c>
      <c r="H7" s="17" t="s">
        <v>440</v>
      </c>
      <c r="I7" s="17" t="s">
        <v>439</v>
      </c>
      <c r="J7" s="17" t="s">
        <v>440</v>
      </c>
    </row>
    <row r="8" spans="1:10">
      <c r="A8" s="80">
        <v>1</v>
      </c>
      <c r="B8" s="314" t="s">
        <v>441</v>
      </c>
      <c r="C8" s="269">
        <v>803.815292</v>
      </c>
      <c r="D8" s="269">
        <v>1068.43</v>
      </c>
      <c r="E8" s="269">
        <v>5.1898E-2</v>
      </c>
      <c r="F8" s="269">
        <v>224.48</v>
      </c>
      <c r="G8" s="386"/>
      <c r="H8" s="386"/>
      <c r="I8" s="386"/>
      <c r="J8" s="269">
        <v>19.438324899999998</v>
      </c>
    </row>
    <row r="9" spans="1:10">
      <c r="A9" s="80">
        <v>2</v>
      </c>
      <c r="B9" s="314" t="s">
        <v>442</v>
      </c>
      <c r="C9" s="269">
        <v>13.247038999999999</v>
      </c>
      <c r="D9" s="318"/>
      <c r="E9" s="269">
        <v>69.081540000000004</v>
      </c>
      <c r="F9" s="269"/>
      <c r="G9" s="386"/>
      <c r="H9" s="386"/>
      <c r="I9" s="386"/>
      <c r="J9" s="387"/>
    </row>
    <row r="10" spans="1:10">
      <c r="A10" s="80">
        <v>3</v>
      </c>
      <c r="B10" s="314" t="s">
        <v>443</v>
      </c>
      <c r="C10" s="318"/>
      <c r="D10" s="318"/>
      <c r="E10" s="269">
        <v>311.21414800000002</v>
      </c>
      <c r="F10" s="318"/>
      <c r="G10" s="386"/>
      <c r="H10" s="386"/>
      <c r="I10" s="386"/>
      <c r="J10" s="387"/>
    </row>
    <row r="11" spans="1:10" hidden="1">
      <c r="A11" s="80">
        <v>4</v>
      </c>
      <c r="B11" s="314" t="s">
        <v>444</v>
      </c>
      <c r="C11" s="318"/>
      <c r="D11" s="318"/>
      <c r="E11" s="318"/>
      <c r="F11" s="318"/>
      <c r="G11" s="386"/>
      <c r="H11" s="386"/>
      <c r="I11" s="386"/>
      <c r="J11" s="387"/>
    </row>
    <row r="12" spans="1:10" hidden="1">
      <c r="A12" s="80">
        <v>5</v>
      </c>
      <c r="B12" s="314" t="s">
        <v>445</v>
      </c>
      <c r="C12" s="318"/>
      <c r="D12" s="318"/>
      <c r="E12" s="318"/>
      <c r="F12" s="318"/>
      <c r="G12" s="386"/>
      <c r="H12" s="386"/>
      <c r="I12" s="386"/>
      <c r="J12" s="387"/>
    </row>
    <row r="13" spans="1:10" hidden="1">
      <c r="A13" s="80">
        <v>6</v>
      </c>
      <c r="B13" s="314" t="s">
        <v>446</v>
      </c>
      <c r="C13" s="318"/>
      <c r="D13" s="318"/>
      <c r="E13" s="318"/>
      <c r="F13" s="318"/>
      <c r="G13" s="386"/>
      <c r="H13" s="386"/>
      <c r="I13" s="386"/>
      <c r="J13" s="387"/>
    </row>
    <row r="14" spans="1:10" hidden="1">
      <c r="A14" s="80">
        <v>7</v>
      </c>
      <c r="B14" s="314" t="s">
        <v>447</v>
      </c>
      <c r="C14" s="318"/>
      <c r="D14" s="318"/>
      <c r="E14" s="318"/>
      <c r="F14" s="318"/>
      <c r="G14" s="386"/>
      <c r="H14" s="386"/>
      <c r="I14" s="386"/>
      <c r="J14" s="387"/>
    </row>
    <row r="15" spans="1:10">
      <c r="A15" s="80">
        <v>8</v>
      </c>
      <c r="B15" s="314" t="s">
        <v>394</v>
      </c>
      <c r="C15" s="318"/>
      <c r="D15" s="318"/>
      <c r="E15" s="318"/>
      <c r="F15" s="318"/>
      <c r="G15" s="386"/>
      <c r="H15" s="386"/>
      <c r="I15" s="386"/>
      <c r="J15" s="269">
        <v>533.89403400000003</v>
      </c>
    </row>
    <row r="16" spans="1:10">
      <c r="A16" s="316">
        <v>9</v>
      </c>
      <c r="B16" s="251" t="s">
        <v>128</v>
      </c>
      <c r="C16" s="270">
        <v>817.06233099999997</v>
      </c>
      <c r="D16" s="270">
        <v>1068.43</v>
      </c>
      <c r="E16" s="270">
        <v>380.34758599999998</v>
      </c>
      <c r="F16" s="270">
        <v>224.48</v>
      </c>
      <c r="G16" s="321"/>
      <c r="H16" s="321"/>
      <c r="I16" s="321"/>
      <c r="J16" s="270">
        <v>553.33235890000003</v>
      </c>
    </row>
    <row r="17" spans="1:10">
      <c r="A17" s="7"/>
      <c r="B17" s="7"/>
      <c r="C17" s="7"/>
      <c r="D17" s="7"/>
      <c r="E17" s="7"/>
      <c r="F17" s="7"/>
      <c r="G17" s="7"/>
      <c r="H17" s="7"/>
      <c r="I17" s="7"/>
      <c r="J17" s="7"/>
    </row>
    <row r="18" spans="1:10" s="14" customFormat="1">
      <c r="A18" s="924" t="s">
        <v>448</v>
      </c>
      <c r="B18" s="924"/>
      <c r="C18" s="924"/>
      <c r="D18" s="924"/>
      <c r="E18" s="924"/>
      <c r="F18" s="924"/>
      <c r="G18" s="924"/>
      <c r="H18" s="924"/>
      <c r="I18" s="924"/>
      <c r="J18" s="924"/>
    </row>
    <row r="19" spans="1:10">
      <c r="A19" s="7"/>
      <c r="B19" s="7"/>
      <c r="C19" s="7"/>
      <c r="D19" s="7"/>
      <c r="E19" s="7"/>
      <c r="F19" s="7"/>
      <c r="G19" s="7"/>
      <c r="H19" s="7"/>
      <c r="I19" s="7"/>
      <c r="J19" s="7"/>
    </row>
    <row r="20" spans="1:10">
      <c r="A20" s="4"/>
      <c r="B20" s="8"/>
      <c r="C20" s="52" t="s">
        <v>92</v>
      </c>
      <c r="D20" s="52" t="s">
        <v>93</v>
      </c>
      <c r="E20" s="52" t="s">
        <v>94</v>
      </c>
      <c r="F20" s="52" t="s">
        <v>140</v>
      </c>
      <c r="G20" s="52" t="s">
        <v>141</v>
      </c>
      <c r="H20" s="52" t="s">
        <v>218</v>
      </c>
      <c r="I20" s="52" t="s">
        <v>219</v>
      </c>
      <c r="J20" s="52" t="s">
        <v>220</v>
      </c>
    </row>
    <row r="21" spans="1:10">
      <c r="A21" s="4"/>
      <c r="B21" s="83" t="s">
        <v>1059</v>
      </c>
      <c r="C21" s="885" t="s">
        <v>434</v>
      </c>
      <c r="D21" s="885"/>
      <c r="E21" s="885"/>
      <c r="F21" s="885"/>
      <c r="G21" s="892" t="s">
        <v>435</v>
      </c>
      <c r="H21" s="893"/>
      <c r="I21" s="893"/>
      <c r="J21" s="894"/>
    </row>
    <row r="22" spans="1:10" ht="36" customHeight="1">
      <c r="A22" s="4"/>
      <c r="B22" s="885" t="s">
        <v>436</v>
      </c>
      <c r="C22" s="885" t="s">
        <v>437</v>
      </c>
      <c r="D22" s="885"/>
      <c r="E22" s="885" t="s">
        <v>438</v>
      </c>
      <c r="F22" s="885"/>
      <c r="G22" s="892" t="s">
        <v>437</v>
      </c>
      <c r="H22" s="894"/>
      <c r="I22" s="892" t="s">
        <v>438</v>
      </c>
      <c r="J22" s="894"/>
    </row>
    <row r="23" spans="1:10" ht="23.5" customHeight="1">
      <c r="A23" s="74"/>
      <c r="B23" s="885"/>
      <c r="C23" s="17" t="s">
        <v>439</v>
      </c>
      <c r="D23" s="17" t="s">
        <v>440</v>
      </c>
      <c r="E23" s="17" t="s">
        <v>439</v>
      </c>
      <c r="F23" s="17" t="s">
        <v>440</v>
      </c>
      <c r="G23" s="17" t="s">
        <v>439</v>
      </c>
      <c r="H23" s="17" t="s">
        <v>440</v>
      </c>
      <c r="I23" s="17" t="s">
        <v>439</v>
      </c>
      <c r="J23" s="17" t="s">
        <v>440</v>
      </c>
    </row>
    <row r="24" spans="1:10">
      <c r="A24" s="80">
        <v>1</v>
      </c>
      <c r="B24" s="314" t="s">
        <v>441</v>
      </c>
      <c r="C24" s="269">
        <v>505.80509699999999</v>
      </c>
      <c r="D24" s="269">
        <v>1110.46</v>
      </c>
      <c r="E24" s="269">
        <v>5.0232000000000006E-2</v>
      </c>
      <c r="F24" s="269">
        <v>300.7</v>
      </c>
      <c r="G24" s="733"/>
      <c r="H24" s="733"/>
      <c r="I24" s="733"/>
      <c r="J24" s="269">
        <v>2.7123615000000001</v>
      </c>
    </row>
    <row r="25" spans="1:10">
      <c r="A25" s="80">
        <v>2</v>
      </c>
      <c r="B25" s="314" t="s">
        <v>442</v>
      </c>
      <c r="C25" s="269">
        <v>9.9422069999999998</v>
      </c>
      <c r="D25" s="269"/>
      <c r="E25" s="269">
        <v>50.661093000000001</v>
      </c>
      <c r="F25" s="269">
        <v>1.0859728500000001</v>
      </c>
      <c r="G25" s="733"/>
      <c r="H25" s="733"/>
      <c r="I25" s="733"/>
      <c r="J25" s="269"/>
    </row>
    <row r="26" spans="1:10">
      <c r="A26" s="80">
        <v>3</v>
      </c>
      <c r="B26" s="314" t="s">
        <v>443</v>
      </c>
      <c r="C26" s="269"/>
      <c r="D26" s="269"/>
      <c r="E26" s="269">
        <v>337.10873500000002</v>
      </c>
      <c r="F26" s="269"/>
      <c r="G26" s="733"/>
      <c r="H26" s="733"/>
      <c r="I26" s="733"/>
      <c r="J26" s="269"/>
    </row>
    <row r="27" spans="1:10" hidden="1">
      <c r="A27" s="80">
        <v>4</v>
      </c>
      <c r="B27" s="314" t="s">
        <v>444</v>
      </c>
      <c r="C27" s="269"/>
      <c r="D27" s="269"/>
      <c r="E27" s="269"/>
      <c r="F27" s="269"/>
      <c r="G27" s="733"/>
      <c r="H27" s="733"/>
      <c r="I27" s="733"/>
      <c r="J27" s="269"/>
    </row>
    <row r="28" spans="1:10" hidden="1">
      <c r="A28" s="80">
        <v>5</v>
      </c>
      <c r="B28" s="314" t="s">
        <v>445</v>
      </c>
      <c r="C28" s="269"/>
      <c r="D28" s="269"/>
      <c r="E28" s="269"/>
      <c r="F28" s="269"/>
      <c r="G28" s="733"/>
      <c r="H28" s="733"/>
      <c r="I28" s="733"/>
      <c r="J28" s="269"/>
    </row>
    <row r="29" spans="1:10" hidden="1">
      <c r="A29" s="80">
        <v>6</v>
      </c>
      <c r="B29" s="314" t="s">
        <v>446</v>
      </c>
      <c r="C29" s="269"/>
      <c r="D29" s="269"/>
      <c r="E29" s="269"/>
      <c r="F29" s="269"/>
      <c r="G29" s="733"/>
      <c r="H29" s="733"/>
      <c r="I29" s="733"/>
      <c r="J29" s="269"/>
    </row>
    <row r="30" spans="1:10" hidden="1">
      <c r="A30" s="80">
        <v>7</v>
      </c>
      <c r="B30" s="314" t="s">
        <v>447</v>
      </c>
      <c r="C30" s="269"/>
      <c r="D30" s="269"/>
      <c r="E30" s="269"/>
      <c r="F30" s="269"/>
      <c r="G30" s="733"/>
      <c r="H30" s="733"/>
      <c r="I30" s="733"/>
      <c r="J30" s="269"/>
    </row>
    <row r="31" spans="1:10">
      <c r="A31" s="80">
        <v>8</v>
      </c>
      <c r="B31" s="314" t="s">
        <v>394</v>
      </c>
      <c r="C31" s="269"/>
      <c r="D31" s="269"/>
      <c r="E31" s="269"/>
      <c r="F31" s="269"/>
      <c r="G31" s="733"/>
      <c r="H31" s="733"/>
      <c r="I31" s="733"/>
      <c r="J31" s="269">
        <v>48.283189999999998</v>
      </c>
    </row>
    <row r="32" spans="1:10">
      <c r="A32" s="316">
        <v>9</v>
      </c>
      <c r="B32" s="251" t="s">
        <v>128</v>
      </c>
      <c r="C32" s="720">
        <v>515.74730399999999</v>
      </c>
      <c r="D32" s="720">
        <v>1110.46</v>
      </c>
      <c r="E32" s="720">
        <v>387.82006000000001</v>
      </c>
      <c r="F32" s="720">
        <v>301.78597285000001</v>
      </c>
      <c r="G32" s="720"/>
      <c r="H32" s="720"/>
      <c r="I32" s="720"/>
      <c r="J32" s="720">
        <v>50.995551499999998</v>
      </c>
    </row>
    <row r="33" spans="1:10">
      <c r="A33" s="7"/>
      <c r="B33" s="7"/>
      <c r="C33" s="7"/>
      <c r="D33" s="7"/>
      <c r="E33" s="7"/>
      <c r="F33" s="7"/>
      <c r="G33" s="7"/>
      <c r="H33" s="7"/>
      <c r="I33" s="7"/>
      <c r="J33" s="7"/>
    </row>
  </sheetData>
  <mergeCells count="15">
    <mergeCell ref="C5:F5"/>
    <mergeCell ref="G5:J5"/>
    <mergeCell ref="C21:F21"/>
    <mergeCell ref="G6:H6"/>
    <mergeCell ref="I6:J6"/>
    <mergeCell ref="G21:J21"/>
    <mergeCell ref="A18:J18"/>
    <mergeCell ref="B6:B7"/>
    <mergeCell ref="C6:D6"/>
    <mergeCell ref="E6:F6"/>
    <mergeCell ref="G22:H22"/>
    <mergeCell ref="I22:J22"/>
    <mergeCell ref="B22:B23"/>
    <mergeCell ref="C22:D22"/>
    <mergeCell ref="E22:F22"/>
  </mergeCells>
  <pageMargins left="0.70866141732283472" right="0.70866141732283472" top="0.74803149606299213" bottom="0.74803149606299213" header="0.31496062992125984" footer="0.31496062992125984"/>
  <pageSetup paperSize="9" scale="7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1C0B-8AA2-4FF8-BE86-72A4C6AAE8F9}">
  <sheetPr codeName="Sheet28">
    <pageSetUpPr fitToPage="1"/>
  </sheetPr>
  <dimension ref="A1:F16"/>
  <sheetViews>
    <sheetView showGridLines="0" zoomScaleNormal="100" workbookViewId="0">
      <selection activeCell="G1" sqref="G1"/>
    </sheetView>
  </sheetViews>
  <sheetFormatPr defaultColWidth="8.33203125" defaultRowHeight="14.5"/>
  <cols>
    <col min="1" max="1" width="4.33203125" style="5" customWidth="1"/>
    <col min="2" max="2" width="38" style="5" customWidth="1"/>
    <col min="3" max="4" width="9" style="5" customWidth="1"/>
    <col min="5" max="16384" width="8.33203125" style="5"/>
  </cols>
  <sheetData>
    <row r="1" spans="1:6" ht="18.5">
      <c r="A1" s="211" t="s">
        <v>1482</v>
      </c>
      <c r="B1" s="7"/>
      <c r="C1" s="7"/>
      <c r="D1" s="203"/>
      <c r="E1" s="203"/>
      <c r="F1" s="203"/>
    </row>
    <row r="2" spans="1:6" ht="15.5">
      <c r="A2" s="125"/>
      <c r="B2" s="7"/>
      <c r="C2" s="7"/>
      <c r="D2" s="7"/>
      <c r="E2" s="7"/>
      <c r="F2" s="7"/>
    </row>
    <row r="3" spans="1:6">
      <c r="A3" s="7"/>
      <c r="B3" s="132"/>
      <c r="C3" s="927" t="s">
        <v>1403</v>
      </c>
      <c r="D3" s="927"/>
      <c r="E3" s="927" t="s">
        <v>1047</v>
      </c>
      <c r="F3" s="927"/>
    </row>
    <row r="4" spans="1:6" ht="20.149999999999999" customHeight="1">
      <c r="A4" s="4"/>
      <c r="B4" s="8"/>
      <c r="C4" s="52" t="s">
        <v>92</v>
      </c>
      <c r="D4" s="70" t="s">
        <v>93</v>
      </c>
      <c r="E4" s="52" t="s">
        <v>92</v>
      </c>
      <c r="F4" s="70" t="s">
        <v>93</v>
      </c>
    </row>
    <row r="5" spans="1:6" ht="31" customHeight="1">
      <c r="A5" s="49" t="s">
        <v>70</v>
      </c>
      <c r="B5" s="95"/>
      <c r="C5" s="103" t="s">
        <v>449</v>
      </c>
      <c r="D5" s="17" t="s">
        <v>450</v>
      </c>
      <c r="E5" s="103" t="s">
        <v>449</v>
      </c>
      <c r="F5" s="17" t="s">
        <v>450</v>
      </c>
    </row>
    <row r="6" spans="1:6">
      <c r="A6" s="925" t="s">
        <v>451</v>
      </c>
      <c r="B6" s="925"/>
      <c r="C6" s="314"/>
      <c r="D6" s="314"/>
      <c r="E6" s="314"/>
      <c r="F6" s="314"/>
    </row>
    <row r="7" spans="1:6" hidden="1">
      <c r="A7" s="77">
        <v>1</v>
      </c>
      <c r="B7" s="239" t="s">
        <v>452</v>
      </c>
      <c r="C7" s="314"/>
      <c r="D7" s="314"/>
      <c r="E7" s="314"/>
      <c r="F7" s="314"/>
    </row>
    <row r="8" spans="1:6">
      <c r="A8" s="77">
        <v>2</v>
      </c>
      <c r="B8" s="239" t="s">
        <v>453</v>
      </c>
      <c r="C8" s="430">
        <v>56</v>
      </c>
      <c r="D8" s="269">
        <v>134.52500000000001</v>
      </c>
      <c r="E8" s="269">
        <v>16</v>
      </c>
      <c r="F8" s="269">
        <v>113.491</v>
      </c>
    </row>
    <row r="9" spans="1:6" hidden="1">
      <c r="A9" s="77">
        <v>3</v>
      </c>
      <c r="B9" s="239" t="s">
        <v>454</v>
      </c>
      <c r="C9" s="430"/>
      <c r="D9" s="269"/>
      <c r="E9" s="269"/>
      <c r="F9" s="269"/>
    </row>
    <row r="10" spans="1:6" hidden="1">
      <c r="A10" s="77">
        <v>4</v>
      </c>
      <c r="B10" s="239" t="s">
        <v>455</v>
      </c>
      <c r="C10" s="430"/>
      <c r="D10" s="269"/>
      <c r="E10" s="269"/>
      <c r="F10" s="269"/>
    </row>
    <row r="11" spans="1:6">
      <c r="A11" s="77">
        <v>5</v>
      </c>
      <c r="B11" s="239" t="s">
        <v>456</v>
      </c>
      <c r="C11" s="430"/>
      <c r="D11" s="269">
        <v>15.558</v>
      </c>
      <c r="E11" s="269"/>
      <c r="F11" s="269">
        <v>24.954999999999998</v>
      </c>
    </row>
    <row r="12" spans="1:6">
      <c r="A12" s="308">
        <v>6</v>
      </c>
      <c r="B12" s="251" t="s">
        <v>457</v>
      </c>
      <c r="C12" s="449">
        <v>56</v>
      </c>
      <c r="D12" s="449">
        <v>150.083</v>
      </c>
      <c r="E12" s="449">
        <v>16</v>
      </c>
      <c r="F12" s="449">
        <v>138.446</v>
      </c>
    </row>
    <row r="13" spans="1:6">
      <c r="A13" s="926" t="s">
        <v>458</v>
      </c>
      <c r="B13" s="926"/>
      <c r="C13" s="269"/>
      <c r="D13" s="269"/>
      <c r="E13" s="269"/>
      <c r="F13" s="269"/>
    </row>
    <row r="14" spans="1:6">
      <c r="A14" s="77">
        <v>7</v>
      </c>
      <c r="B14" s="239" t="s">
        <v>459</v>
      </c>
      <c r="C14" s="269"/>
      <c r="D14" s="269">
        <v>8.0805748400000006</v>
      </c>
      <c r="E14" s="269">
        <v>8.797E-5</v>
      </c>
      <c r="F14" s="269">
        <v>9.3267732300000006</v>
      </c>
    </row>
    <row r="15" spans="1:6">
      <c r="A15" s="77">
        <v>8</v>
      </c>
      <c r="B15" s="239" t="s">
        <v>460</v>
      </c>
      <c r="C15" s="269">
        <v>-1.5220749999999998E-2</v>
      </c>
      <c r="D15" s="269">
        <v>-3.2897073799999998</v>
      </c>
      <c r="E15" s="269"/>
      <c r="F15" s="269">
        <v>-8.5125363600000004</v>
      </c>
    </row>
    <row r="16" spans="1:6">
      <c r="A16" s="7"/>
      <c r="B16" s="7"/>
      <c r="C16" s="7"/>
      <c r="D16" s="7"/>
      <c r="E16" s="7"/>
      <c r="F16" s="7"/>
    </row>
  </sheetData>
  <mergeCells count="4">
    <mergeCell ref="A6:B6"/>
    <mergeCell ref="A13:B13"/>
    <mergeCell ref="C3:D3"/>
    <mergeCell ref="E3:F3"/>
  </mergeCells>
  <pageMargins left="0.70866141732283472" right="0.70866141732283472" top="0.74803149606299213" bottom="0.74803149606299213" header="0.31496062992125984" footer="0.31496062992125984"/>
  <pageSetup paperSize="9" orientation="portrait" r:id="rId1"/>
  <headerFooter>
    <oddHeader xml:space="preserve">&amp;C
</oddHeader>
  </headerFooter>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F48D-BBDA-4767-A38B-5FB325017F1D}">
  <sheetPr codeName="Taul10">
    <pageSetUpPr fitToPage="1"/>
  </sheetPr>
  <dimension ref="A1:F39"/>
  <sheetViews>
    <sheetView showGridLines="0" zoomScaleNormal="100" workbookViewId="0">
      <selection activeCell="E44" sqref="E44"/>
    </sheetView>
  </sheetViews>
  <sheetFormatPr defaultColWidth="8.33203125" defaultRowHeight="14.5"/>
  <cols>
    <col min="1" max="1" width="4.83203125" style="14" customWidth="1"/>
    <col min="2" max="2" width="61.33203125" style="14" customWidth="1"/>
    <col min="3" max="4" width="11.08203125" style="14" customWidth="1"/>
    <col min="5" max="16384" width="8.33203125" style="14"/>
  </cols>
  <sheetData>
    <row r="1" spans="1:5" ht="18.5">
      <c r="A1" s="211" t="s">
        <v>1483</v>
      </c>
      <c r="B1" s="106"/>
      <c r="C1" s="106"/>
      <c r="D1" s="106"/>
    </row>
    <row r="2" spans="1:5" ht="15.5">
      <c r="A2" s="133"/>
      <c r="B2" s="106"/>
      <c r="C2" s="106"/>
      <c r="D2" s="106"/>
    </row>
    <row r="3" spans="1:5">
      <c r="A3" s="134"/>
      <c r="B3" s="135"/>
      <c r="C3" s="927" t="s">
        <v>1403</v>
      </c>
      <c r="D3" s="927"/>
    </row>
    <row r="4" spans="1:5">
      <c r="A4" s="222"/>
      <c r="B4" s="221"/>
      <c r="C4" s="52" t="s">
        <v>92</v>
      </c>
      <c r="D4" s="52" t="s">
        <v>93</v>
      </c>
    </row>
    <row r="5" spans="1:5" ht="30" customHeight="1">
      <c r="A5" s="223" t="s">
        <v>70</v>
      </c>
      <c r="B5" s="136"/>
      <c r="C5" s="213" t="s">
        <v>461</v>
      </c>
      <c r="D5" s="213" t="s">
        <v>405</v>
      </c>
    </row>
    <row r="6" spans="1:5">
      <c r="A6" s="280">
        <v>1</v>
      </c>
      <c r="B6" s="251" t="s">
        <v>462</v>
      </c>
      <c r="C6" s="384"/>
      <c r="D6" s="730">
        <v>9.5528387045760539</v>
      </c>
    </row>
    <row r="7" spans="1:5">
      <c r="A7" s="52">
        <v>2</v>
      </c>
      <c r="B7" s="314" t="s">
        <v>463</v>
      </c>
      <c r="C7" s="269">
        <v>771.35775146677042</v>
      </c>
      <c r="D7" s="269">
        <v>5.359193965186722</v>
      </c>
    </row>
    <row r="8" spans="1:5">
      <c r="A8" s="52">
        <v>3</v>
      </c>
      <c r="B8" s="314" t="s">
        <v>464</v>
      </c>
      <c r="C8" s="269">
        <v>223.27925087210465</v>
      </c>
      <c r="D8" s="269">
        <v>4.465585017442093</v>
      </c>
    </row>
    <row r="9" spans="1:5">
      <c r="A9" s="52">
        <v>4</v>
      </c>
      <c r="B9" s="314" t="s">
        <v>465</v>
      </c>
      <c r="C9" s="269">
        <v>14.184466594665702</v>
      </c>
      <c r="D9" s="269">
        <v>0.56737866378662805</v>
      </c>
    </row>
    <row r="10" spans="1:5">
      <c r="A10" s="52">
        <v>5</v>
      </c>
      <c r="B10" s="314" t="s">
        <v>466</v>
      </c>
      <c r="C10" s="269">
        <v>533.89403400000003</v>
      </c>
      <c r="D10" s="269">
        <v>0.32623028395800019</v>
      </c>
      <c r="E10" s="14" t="s">
        <v>81</v>
      </c>
    </row>
    <row r="11" spans="1:5" hidden="1">
      <c r="A11" s="52">
        <v>6</v>
      </c>
      <c r="B11" s="314" t="s">
        <v>467</v>
      </c>
      <c r="C11" s="269"/>
      <c r="D11" s="269"/>
    </row>
    <row r="12" spans="1:5">
      <c r="A12" s="52">
        <v>7</v>
      </c>
      <c r="B12" s="314" t="s">
        <v>468</v>
      </c>
      <c r="C12" s="269">
        <v>417.08453700000001</v>
      </c>
      <c r="D12" s="385"/>
    </row>
    <row r="13" spans="1:5">
      <c r="A13" s="52">
        <v>8</v>
      </c>
      <c r="B13" s="314" t="s">
        <v>469</v>
      </c>
      <c r="C13" s="269">
        <v>17.696774000000001</v>
      </c>
      <c r="D13" s="269">
        <v>3.5393548000000004</v>
      </c>
    </row>
    <row r="14" spans="1:5">
      <c r="A14" s="52">
        <v>9</v>
      </c>
      <c r="B14" s="314" t="s">
        <v>470</v>
      </c>
      <c r="C14" s="269">
        <v>3.0088659999999998</v>
      </c>
      <c r="D14" s="269">
        <v>0.65428993938933255</v>
      </c>
      <c r="E14" s="198"/>
    </row>
    <row r="15" spans="1:5" hidden="1">
      <c r="A15" s="373">
        <v>10</v>
      </c>
      <c r="B15" s="372" t="s">
        <v>471</v>
      </c>
      <c r="C15" s="317"/>
      <c r="D15" s="317"/>
    </row>
    <row r="16" spans="1:5" hidden="1">
      <c r="A16" s="280">
        <v>11</v>
      </c>
      <c r="B16" s="320" t="s">
        <v>472</v>
      </c>
      <c r="C16" s="320"/>
      <c r="D16" s="320"/>
    </row>
    <row r="17" spans="1:6" ht="25" hidden="1" customHeight="1">
      <c r="A17" s="373">
        <v>12</v>
      </c>
      <c r="B17" s="372" t="s">
        <v>473</v>
      </c>
      <c r="C17" s="317"/>
      <c r="D17" s="317"/>
    </row>
    <row r="18" spans="1:6" hidden="1">
      <c r="A18" s="373">
        <v>13</v>
      </c>
      <c r="B18" s="372" t="s">
        <v>464</v>
      </c>
      <c r="C18" s="317"/>
      <c r="D18" s="317"/>
    </row>
    <row r="19" spans="1:6" hidden="1">
      <c r="A19" s="373">
        <v>14</v>
      </c>
      <c r="B19" s="372" t="s">
        <v>465</v>
      </c>
      <c r="C19" s="317"/>
      <c r="D19" s="317"/>
    </row>
    <row r="20" spans="1:6" hidden="1">
      <c r="A20" s="373">
        <v>15</v>
      </c>
      <c r="B20" s="372" t="s">
        <v>466</v>
      </c>
      <c r="C20" s="317"/>
      <c r="D20" s="317"/>
    </row>
    <row r="21" spans="1:6" hidden="1">
      <c r="A21" s="373">
        <v>16</v>
      </c>
      <c r="B21" s="372" t="s">
        <v>467</v>
      </c>
      <c r="C21" s="317"/>
      <c r="D21" s="317"/>
    </row>
    <row r="22" spans="1:6" hidden="1">
      <c r="A22" s="373">
        <v>17</v>
      </c>
      <c r="B22" s="372" t="s">
        <v>468</v>
      </c>
      <c r="C22" s="317"/>
      <c r="D22" s="317"/>
    </row>
    <row r="23" spans="1:6" hidden="1">
      <c r="A23" s="373">
        <v>18</v>
      </c>
      <c r="B23" s="372" t="s">
        <v>469</v>
      </c>
      <c r="C23" s="317"/>
      <c r="D23" s="317"/>
    </row>
    <row r="24" spans="1:6" hidden="1">
      <c r="A24" s="373">
        <v>19</v>
      </c>
      <c r="B24" s="372" t="s">
        <v>470</v>
      </c>
      <c r="C24" s="317"/>
      <c r="D24" s="317"/>
    </row>
    <row r="25" spans="1:6" hidden="1">
      <c r="A25" s="373">
        <v>20</v>
      </c>
      <c r="B25" s="372" t="s">
        <v>471</v>
      </c>
      <c r="C25" s="317"/>
      <c r="D25" s="317"/>
    </row>
    <row r="26" spans="1:6">
      <c r="A26" s="222"/>
      <c r="B26" s="220"/>
      <c r="C26" s="11"/>
      <c r="D26" s="11"/>
    </row>
    <row r="27" spans="1:6">
      <c r="A27" s="134"/>
      <c r="B27" s="135"/>
      <c r="C27" s="927" t="s">
        <v>1047</v>
      </c>
      <c r="D27" s="927"/>
    </row>
    <row r="28" spans="1:6">
      <c r="A28" s="222"/>
      <c r="B28" s="221"/>
      <c r="C28" s="52" t="s">
        <v>92</v>
      </c>
      <c r="D28" s="52" t="s">
        <v>93</v>
      </c>
    </row>
    <row r="29" spans="1:6" ht="30" customHeight="1">
      <c r="A29" s="223" t="s">
        <v>70</v>
      </c>
      <c r="B29" s="136"/>
      <c r="C29" s="213" t="s">
        <v>461</v>
      </c>
      <c r="D29" s="213" t="s">
        <v>405</v>
      </c>
    </row>
    <row r="30" spans="1:6">
      <c r="A30" s="280">
        <v>1</v>
      </c>
      <c r="B30" s="251" t="s">
        <v>462</v>
      </c>
      <c r="C30" s="384"/>
      <c r="D30" s="424">
        <v>6.4474029477992358</v>
      </c>
    </row>
    <row r="31" spans="1:6">
      <c r="A31" s="52">
        <v>2</v>
      </c>
      <c r="B31" s="314" t="s">
        <v>463</v>
      </c>
      <c r="C31" s="269">
        <v>318.56560473417102</v>
      </c>
      <c r="D31" s="269">
        <v>5.496197647799236</v>
      </c>
    </row>
    <row r="32" spans="1:6">
      <c r="A32" s="52">
        <v>3</v>
      </c>
      <c r="B32" s="314" t="s">
        <v>464</v>
      </c>
      <c r="C32" s="269">
        <v>267.22136832918028</v>
      </c>
      <c r="D32" s="269">
        <v>5.3444273665836066</v>
      </c>
      <c r="F32" s="649"/>
    </row>
    <row r="33" spans="1:5">
      <c r="A33" s="52">
        <v>4</v>
      </c>
      <c r="B33" s="314" t="s">
        <v>465</v>
      </c>
      <c r="C33" s="269">
        <v>3.0610464049907504</v>
      </c>
      <c r="D33" s="269">
        <v>0.12244185619962999</v>
      </c>
    </row>
    <row r="34" spans="1:5">
      <c r="A34" s="52">
        <v>5</v>
      </c>
      <c r="B34" s="314" t="s">
        <v>466</v>
      </c>
      <c r="C34" s="269">
        <v>48.283189999999998</v>
      </c>
      <c r="D34" s="269">
        <v>2.9328425016000002E-2</v>
      </c>
    </row>
    <row r="35" spans="1:5" hidden="1">
      <c r="A35" s="52">
        <v>6</v>
      </c>
      <c r="B35" s="314" t="s">
        <v>467</v>
      </c>
      <c r="C35" s="269"/>
      <c r="D35" s="269"/>
    </row>
    <row r="36" spans="1:5">
      <c r="A36" s="52">
        <v>7</v>
      </c>
      <c r="B36" s="314" t="s">
        <v>468</v>
      </c>
      <c r="C36" s="269">
        <v>444.77551</v>
      </c>
      <c r="D36" s="385"/>
    </row>
    <row r="37" spans="1:5">
      <c r="A37" s="52">
        <v>8</v>
      </c>
      <c r="B37" s="314" t="s">
        <v>469</v>
      </c>
      <c r="C37" s="269">
        <v>2.7123615000000001</v>
      </c>
      <c r="D37" s="269">
        <v>0.54247230000000002</v>
      </c>
    </row>
    <row r="38" spans="1:5">
      <c r="A38" s="52">
        <v>9</v>
      </c>
      <c r="B38" s="314" t="s">
        <v>470</v>
      </c>
      <c r="C38" s="269">
        <v>2.0436649999999998</v>
      </c>
      <c r="D38" s="269">
        <v>0.40873300000000001</v>
      </c>
      <c r="E38" s="198"/>
    </row>
    <row r="39" spans="1:5">
      <c r="A39" s="106"/>
      <c r="B39" s="106"/>
      <c r="C39" s="106"/>
      <c r="D39" s="106"/>
    </row>
  </sheetData>
  <mergeCells count="2">
    <mergeCell ref="C3:D3"/>
    <mergeCell ref="C27:D27"/>
  </mergeCell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7FBE-C1DE-4EF9-A157-05E7AEE7F050}">
  <sheetPr codeName="Sheet30">
    <pageSetUpPr fitToPage="1"/>
  </sheetPr>
  <dimension ref="A1:E25"/>
  <sheetViews>
    <sheetView showGridLines="0" zoomScaleNormal="100" workbookViewId="0">
      <selection activeCell="E1" sqref="E1"/>
    </sheetView>
  </sheetViews>
  <sheetFormatPr defaultColWidth="10.5" defaultRowHeight="14.5"/>
  <cols>
    <col min="1" max="1" width="5" style="5" customWidth="1"/>
    <col min="2" max="2" width="38.25" style="5" customWidth="1"/>
    <col min="3" max="4" width="14.33203125" style="5" customWidth="1"/>
    <col min="5" max="5" width="6.83203125" style="5" customWidth="1"/>
    <col min="6" max="6" width="38.5" style="5" customWidth="1"/>
    <col min="7" max="16384" width="10.5" style="5"/>
  </cols>
  <sheetData>
    <row r="1" spans="1:5" s="139" customFormat="1" ht="18.5">
      <c r="A1" s="211" t="s">
        <v>1484</v>
      </c>
      <c r="B1" s="137"/>
      <c r="C1" s="138"/>
      <c r="D1" s="138"/>
    </row>
    <row r="2" spans="1:5" s="139" customFormat="1" ht="18.5">
      <c r="A2" s="3"/>
      <c r="B2" s="137"/>
      <c r="C2" s="138"/>
      <c r="D2" s="138"/>
    </row>
    <row r="3" spans="1:5" s="139" customFormat="1" ht="18.5">
      <c r="A3" s="3"/>
      <c r="B3" s="137"/>
      <c r="C3" s="138"/>
      <c r="D3" s="138"/>
    </row>
    <row r="4" spans="1:5" s="139" customFormat="1" ht="18.5">
      <c r="A4" s="3"/>
      <c r="B4" s="137"/>
      <c r="C4" s="17" t="s">
        <v>1403</v>
      </c>
      <c r="D4" s="213" t="s">
        <v>1047</v>
      </c>
    </row>
    <row r="5" spans="1:5">
      <c r="A5" s="4"/>
      <c r="B5" s="4"/>
      <c r="C5" s="77" t="s">
        <v>92</v>
      </c>
      <c r="D5" s="77" t="s">
        <v>92</v>
      </c>
    </row>
    <row r="6" spans="1:5">
      <c r="A6" s="928" t="s">
        <v>70</v>
      </c>
      <c r="B6" s="929"/>
      <c r="C6" s="17" t="s">
        <v>474</v>
      </c>
      <c r="D6" s="17" t="s">
        <v>474</v>
      </c>
    </row>
    <row r="7" spans="1:5">
      <c r="A7" s="306"/>
      <c r="B7" s="301" t="s">
        <v>475</v>
      </c>
      <c r="C7" s="290"/>
      <c r="D7" s="317"/>
      <c r="E7" s="140"/>
    </row>
    <row r="8" spans="1:5" ht="15.75" customHeight="1">
      <c r="A8" s="325">
        <v>1</v>
      </c>
      <c r="B8" s="239" t="s">
        <v>476</v>
      </c>
      <c r="C8" s="385">
        <v>853.35440239802506</v>
      </c>
      <c r="D8" s="385">
        <v>906.02713007652494</v>
      </c>
      <c r="E8" s="140"/>
    </row>
    <row r="9" spans="1:5">
      <c r="A9" s="325">
        <v>2</v>
      </c>
      <c r="B9" s="239" t="s">
        <v>477</v>
      </c>
      <c r="C9" s="385"/>
      <c r="D9" s="385">
        <v>1.9356000000000002E-3</v>
      </c>
      <c r="E9" s="140"/>
    </row>
    <row r="10" spans="1:5" hidden="1">
      <c r="A10" s="325">
        <v>3</v>
      </c>
      <c r="B10" s="239" t="s">
        <v>478</v>
      </c>
      <c r="C10" s="385"/>
      <c r="D10" s="385"/>
      <c r="E10" s="140"/>
    </row>
    <row r="11" spans="1:5">
      <c r="A11" s="325">
        <v>4</v>
      </c>
      <c r="B11" s="239" t="s">
        <v>479</v>
      </c>
      <c r="C11" s="385">
        <v>20.927983781249999</v>
      </c>
      <c r="D11" s="385">
        <v>16.853831</v>
      </c>
    </row>
    <row r="12" spans="1:5">
      <c r="A12" s="325"/>
      <c r="B12" s="314" t="s">
        <v>480</v>
      </c>
      <c r="C12" s="385"/>
      <c r="D12" s="385"/>
    </row>
    <row r="13" spans="1:5" hidden="1">
      <c r="A13" s="325">
        <v>5</v>
      </c>
      <c r="B13" s="315" t="s">
        <v>481</v>
      </c>
      <c r="C13" s="385"/>
      <c r="D13" s="385"/>
    </row>
    <row r="14" spans="1:5">
      <c r="A14" s="325">
        <v>6</v>
      </c>
      <c r="B14" s="315" t="s">
        <v>482</v>
      </c>
      <c r="C14" s="388">
        <v>7.4284625000000007E-2</v>
      </c>
      <c r="D14" s="385">
        <v>7.7650250000000004E-2</v>
      </c>
    </row>
    <row r="15" spans="1:5">
      <c r="A15" s="325">
        <v>7</v>
      </c>
      <c r="B15" s="315" t="s">
        <v>483</v>
      </c>
      <c r="C15" s="385">
        <v>60.88348362499999</v>
      </c>
      <c r="D15" s="385">
        <v>83.490924750000005</v>
      </c>
    </row>
    <row r="16" spans="1:5" hidden="1">
      <c r="A16" s="325">
        <v>8</v>
      </c>
      <c r="B16" s="314" t="s">
        <v>484</v>
      </c>
      <c r="C16" s="385"/>
      <c r="D16" s="385"/>
    </row>
    <row r="17" spans="1:4">
      <c r="A17" s="326">
        <v>9</v>
      </c>
      <c r="B17" s="251" t="s">
        <v>128</v>
      </c>
      <c r="C17" s="384">
        <v>935.24015442927498</v>
      </c>
      <c r="D17" s="384">
        <v>1006.451471676525</v>
      </c>
    </row>
    <row r="18" spans="1:4">
      <c r="A18" s="7"/>
      <c r="B18" s="7"/>
      <c r="C18" s="7"/>
      <c r="D18" s="7"/>
    </row>
    <row r="19" spans="1:4">
      <c r="A19" s="7"/>
      <c r="B19" s="7"/>
      <c r="C19" s="7"/>
      <c r="D19" s="7"/>
    </row>
    <row r="20" spans="1:4" s="18" customFormat="1" ht="50.25" customHeight="1"/>
    <row r="21" spans="1:4" s="18" customFormat="1" ht="50.25" customHeight="1"/>
    <row r="22" spans="1:4" s="18" customFormat="1"/>
    <row r="23" spans="1:4" s="18" customFormat="1"/>
    <row r="24" spans="1:4" s="18" customFormat="1"/>
    <row r="25" spans="1:4" s="18" customFormat="1"/>
  </sheetData>
  <mergeCells count="1">
    <mergeCell ref="A6:B6"/>
  </mergeCells>
  <pageMargins left="0.70866141732283472" right="0.70866141732283472" top="0.74803149606299213" bottom="0.74803149606299213" header="0.31496062992125984" footer="0.31496062992125984"/>
  <pageSetup paperSize="9" orientation="portrait" r:id="rId1"/>
  <headerFooter>
    <oddHeader xml:space="preserve">&amp;C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F1B4-601D-4596-A243-D676DA660D8C}">
  <sheetPr codeName="Sheet31">
    <tabColor theme="4"/>
    <pageSetUpPr fitToPage="1"/>
  </sheetPr>
  <dimension ref="A1:K15"/>
  <sheetViews>
    <sheetView showGridLines="0" zoomScaleNormal="100" workbookViewId="0">
      <selection activeCell="C1" sqref="C1"/>
    </sheetView>
  </sheetViews>
  <sheetFormatPr defaultColWidth="8.58203125" defaultRowHeight="14.5"/>
  <cols>
    <col min="1" max="1" width="8.58203125" style="5"/>
    <col min="2" max="2" width="111.5" style="5" customWidth="1"/>
    <col min="3" max="3" width="14.75" style="18" customWidth="1"/>
    <col min="4" max="16384" width="8.58203125" style="5"/>
  </cols>
  <sheetData>
    <row r="1" spans="1:11" ht="21">
      <c r="A1" s="208">
        <v>4</v>
      </c>
      <c r="B1" s="208" t="s">
        <v>39</v>
      </c>
      <c r="C1" s="171"/>
      <c r="D1" s="171"/>
      <c r="E1" s="171"/>
      <c r="F1" s="171"/>
      <c r="G1" s="21"/>
      <c r="K1" s="32"/>
    </row>
    <row r="2" spans="1:11" ht="18.5">
      <c r="A2" s="25"/>
      <c r="B2" s="26"/>
      <c r="C2" s="171"/>
      <c r="D2" s="171"/>
      <c r="E2" s="171"/>
      <c r="F2" s="171"/>
    </row>
    <row r="3" spans="1:11" ht="17.25" customHeight="1">
      <c r="A3" s="168" t="s">
        <v>40</v>
      </c>
      <c r="B3" s="169" t="s">
        <v>41</v>
      </c>
      <c r="C3" s="171"/>
      <c r="D3" s="171"/>
      <c r="E3" s="171"/>
      <c r="F3" s="171"/>
      <c r="G3" s="21"/>
    </row>
    <row r="4" spans="1:11" ht="17.25" customHeight="1">
      <c r="A4" s="168" t="s">
        <v>42</v>
      </c>
      <c r="B4" s="169" t="s">
        <v>43</v>
      </c>
      <c r="C4" s="171"/>
      <c r="D4" s="171"/>
      <c r="E4" s="171"/>
      <c r="F4" s="171"/>
      <c r="G4" s="21"/>
    </row>
    <row r="5" spans="1:11" ht="17.25" customHeight="1">
      <c r="A5" s="168" t="s">
        <v>44</v>
      </c>
      <c r="B5" s="169" t="s">
        <v>1374</v>
      </c>
      <c r="C5" s="171"/>
      <c r="D5" s="171"/>
      <c r="E5" s="171"/>
      <c r="F5" s="171"/>
      <c r="G5" s="21"/>
    </row>
    <row r="6" spans="1:11" ht="17.25" customHeight="1">
      <c r="A6" s="168" t="s">
        <v>46</v>
      </c>
      <c r="B6" s="169" t="s">
        <v>45</v>
      </c>
      <c r="C6" s="171"/>
      <c r="D6" s="171"/>
      <c r="E6" s="171"/>
      <c r="F6" s="171"/>
      <c r="G6" s="21"/>
    </row>
    <row r="7" spans="1:11" ht="17.25" customHeight="1">
      <c r="A7" s="168" t="s">
        <v>48</v>
      </c>
      <c r="B7" s="169" t="s">
        <v>47</v>
      </c>
      <c r="C7" s="171"/>
      <c r="D7" s="171"/>
      <c r="E7" s="171"/>
      <c r="F7" s="171"/>
      <c r="G7" s="21"/>
    </row>
    <row r="8" spans="1:11" ht="17.25" customHeight="1">
      <c r="A8" s="168" t="s">
        <v>1075</v>
      </c>
      <c r="B8" s="169" t="s">
        <v>1053</v>
      </c>
      <c r="C8" s="171"/>
      <c r="D8" s="171"/>
      <c r="E8" s="171"/>
      <c r="F8" s="171"/>
      <c r="G8" s="21"/>
    </row>
    <row r="9" spans="1:11" ht="17.25" customHeight="1">
      <c r="A9" s="168" t="s">
        <v>1076</v>
      </c>
      <c r="B9" s="169" t="s">
        <v>1055</v>
      </c>
      <c r="C9" s="171"/>
      <c r="D9" s="171"/>
      <c r="E9" s="171"/>
      <c r="F9" s="171"/>
      <c r="G9" s="21"/>
    </row>
    <row r="10" spans="1:11" ht="17.25" customHeight="1">
      <c r="A10" s="168" t="s">
        <v>1077</v>
      </c>
      <c r="B10" s="169" t="s">
        <v>1054</v>
      </c>
      <c r="C10" s="171"/>
      <c r="D10" s="171"/>
      <c r="E10" s="171"/>
      <c r="F10" s="171"/>
      <c r="G10" s="21"/>
    </row>
    <row r="11" spans="1:11" ht="17.25" customHeight="1">
      <c r="A11" s="168" t="s">
        <v>1078</v>
      </c>
      <c r="B11" s="169" t="s">
        <v>49</v>
      </c>
      <c r="C11" s="171"/>
      <c r="D11" s="171"/>
      <c r="E11" s="171"/>
      <c r="F11" s="171"/>
      <c r="G11" s="21"/>
    </row>
    <row r="12" spans="1:11" ht="17.25" customHeight="1">
      <c r="A12" s="168" t="s">
        <v>1451</v>
      </c>
      <c r="B12" s="169" t="s">
        <v>1058</v>
      </c>
      <c r="C12" s="171"/>
      <c r="D12" s="171"/>
      <c r="E12" s="171"/>
      <c r="F12" s="171"/>
      <c r="G12" s="21"/>
    </row>
    <row r="13" spans="1:11" ht="17.25" customHeight="1">
      <c r="A13" s="168" t="s">
        <v>1452</v>
      </c>
      <c r="B13" s="169" t="s">
        <v>1057</v>
      </c>
      <c r="C13" s="171"/>
      <c r="D13" s="171"/>
      <c r="E13" s="171"/>
      <c r="F13" s="171"/>
      <c r="G13" s="21"/>
    </row>
    <row r="14" spans="1:11" ht="17.25" customHeight="1">
      <c r="A14" s="168" t="s">
        <v>1453</v>
      </c>
      <c r="B14" s="169" t="s">
        <v>1056</v>
      </c>
      <c r="C14" s="171"/>
      <c r="D14" s="171"/>
      <c r="E14" s="171"/>
      <c r="F14" s="171"/>
      <c r="G14" s="21"/>
    </row>
    <row r="15" spans="1:11">
      <c r="A15" s="203"/>
      <c r="B15" s="203"/>
    </row>
  </sheetData>
  <phoneticPr fontId="12" type="noConversion"/>
  <hyperlinks>
    <hyperlink ref="B3" location="'Table 4.1'!A1" display="Banking book- Climate Change transition risk: Credit quality of exposures by sector, emissions and residual maturity (Template 1)" xr:uid="{486B1260-15E0-485B-87CC-3853FB237926}"/>
    <hyperlink ref="B4" location="'Table 4.2'!A1" display="Banking book - Climate change transition risk: Loans collateralised by immovable property - Energy efficiency of the collateral (Template 2)" xr:uid="{30DA1BAD-8554-4419-8947-FC08BA068759}"/>
    <hyperlink ref="B6" location="'Table 4.4'!A1" display="Banking book - Climate change transition risk: Exposures to top 20 carbon-intensive firms (Template 4)" xr:uid="{B782965C-5827-420A-B222-24E6B05D11F3}"/>
    <hyperlink ref="B7" location="'Table 4.5'!A1" display="Banking book - Climate change physical risk: Exposures subject to physical risk (Template 5)" xr:uid="{49E860B7-4234-4C46-8050-948EAE52D82C}"/>
    <hyperlink ref="B11" location="'Table 4.9'!A1" display="Other climate change mitigating actions that are not covered in the EU Taxonomy (Template 10)" xr:uid="{BCA140FF-F15F-404E-ACD0-ADF4726B7893}"/>
    <hyperlink ref="B8" location="'Table 4.6'!A1" display="Summary of GAR KPIs (Template 6)" xr:uid="{FC90FBD4-3042-451E-AF13-51C8F8AA5166}"/>
    <hyperlink ref="B9" location="'Table 4.7'!A1" display="Mitigating actions: Assets for the calculation of GAR (Template 7)" xr:uid="{1051AA15-5945-4CF3-8D90-6F7B253A9C47}"/>
    <hyperlink ref="B10" location="'Table 4.8'!A1" display="GAR (%) (Template 8)" xr:uid="{1E1A01B1-274C-423C-93B5-FC72D908E794}"/>
    <hyperlink ref="B12" location="'Table 4.10'!A1" display="Qualitative information on Environmental risk (Table 1)" xr:uid="{058839F1-23A7-45D0-88F2-C9BDE06AEB84}"/>
    <hyperlink ref="B13" location="'Table 4.11'!A1" display="Qualitative information on Social risk (Table 2)" xr:uid="{8A0EFFC4-95E3-4D5A-A024-CE0A8A9F3799}"/>
    <hyperlink ref="B14" location="'Table 4.12'!A1" display="Qualitative information on Governance risk (Table 3)" xr:uid="{9C099A11-FE4F-4C74-B0C6-195EA90F249E}"/>
    <hyperlink ref="B5" location="'Table 4.3'!A1" display="Banking book - Climate change transition risk: Alignment metrics (Template 3)" xr:uid="{F92219F6-B1E4-4F4C-9860-955F968BF1EE}"/>
  </hyperlinks>
  <pageMargins left="0.7" right="0.7" top="0.75" bottom="0.75" header="0.3" footer="0.3"/>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3173-439B-4B0B-B14F-8B26722B6EBC}">
  <sheetPr codeName="Sheet2">
    <tabColor theme="4"/>
  </sheetPr>
  <dimension ref="A1:K9"/>
  <sheetViews>
    <sheetView showGridLines="0" zoomScaleNormal="100" workbookViewId="0">
      <selection activeCell="B38" sqref="B37:B38"/>
    </sheetView>
  </sheetViews>
  <sheetFormatPr defaultColWidth="8.58203125" defaultRowHeight="14.5"/>
  <cols>
    <col min="1" max="1" width="8.58203125" style="5"/>
    <col min="2" max="2" width="68.75" style="5" customWidth="1"/>
    <col min="3" max="3" width="8.58203125" style="18"/>
    <col min="4" max="16384" width="8.58203125" style="5"/>
  </cols>
  <sheetData>
    <row r="1" spans="1:11" ht="21">
      <c r="A1" s="208">
        <v>1</v>
      </c>
      <c r="B1" s="208" t="s">
        <v>1073</v>
      </c>
    </row>
    <row r="2" spans="1:11" ht="17.25" customHeight="1">
      <c r="A2" s="30"/>
      <c r="B2" s="27"/>
      <c r="C2" s="166"/>
    </row>
    <row r="3" spans="1:11" ht="17.25" customHeight="1">
      <c r="A3" s="168" t="s">
        <v>1</v>
      </c>
      <c r="B3" s="169" t="s">
        <v>2</v>
      </c>
      <c r="C3" s="184"/>
      <c r="D3" s="184"/>
      <c r="E3" s="184"/>
      <c r="F3" s="184"/>
      <c r="G3" s="184"/>
      <c r="H3" s="184"/>
      <c r="I3" s="184"/>
      <c r="J3" s="184"/>
      <c r="K3" s="18"/>
    </row>
    <row r="4" spans="1:11" ht="17.25" customHeight="1">
      <c r="A4" s="168" t="s">
        <v>3</v>
      </c>
      <c r="B4" s="169" t="s">
        <v>1337</v>
      </c>
      <c r="C4" s="184"/>
      <c r="D4" s="184"/>
      <c r="E4" s="184"/>
      <c r="F4" s="184"/>
      <c r="G4" s="184"/>
      <c r="H4" s="184"/>
      <c r="I4" s="184"/>
      <c r="J4" s="184"/>
      <c r="K4" s="18"/>
    </row>
    <row r="5" spans="1:11" ht="17.25" customHeight="1">
      <c r="A5" s="168" t="s">
        <v>4</v>
      </c>
      <c r="B5" s="169" t="s">
        <v>5</v>
      </c>
      <c r="C5" s="184"/>
      <c r="D5" s="184"/>
      <c r="E5" s="184"/>
      <c r="F5" s="184"/>
      <c r="G5" s="184"/>
      <c r="H5" s="184"/>
      <c r="I5" s="184"/>
      <c r="J5" s="184"/>
      <c r="K5" s="18"/>
    </row>
    <row r="6" spans="1:11" ht="17.25" customHeight="1">
      <c r="A6" s="168" t="s">
        <v>6</v>
      </c>
      <c r="B6" s="169" t="s">
        <v>7</v>
      </c>
      <c r="C6" s="184"/>
      <c r="D6" s="184"/>
      <c r="E6" s="184"/>
      <c r="F6" s="184"/>
      <c r="G6" s="184"/>
      <c r="H6" s="184"/>
      <c r="I6" s="184"/>
      <c r="J6" s="184"/>
      <c r="K6" s="18"/>
    </row>
    <row r="7" spans="1:11" ht="17.25" customHeight="1">
      <c r="A7" s="168" t="s">
        <v>8</v>
      </c>
      <c r="B7" s="169" t="s">
        <v>9</v>
      </c>
      <c r="C7" s="184"/>
      <c r="D7" s="184"/>
      <c r="E7" s="184"/>
      <c r="F7" s="184"/>
      <c r="G7" s="184"/>
      <c r="H7" s="184"/>
      <c r="I7" s="184"/>
      <c r="J7" s="184"/>
      <c r="K7" s="18"/>
    </row>
    <row r="8" spans="1:11" ht="17.25" customHeight="1">
      <c r="A8" s="168" t="s">
        <v>1074</v>
      </c>
      <c r="B8" s="169" t="s">
        <v>1072</v>
      </c>
      <c r="C8" s="184"/>
      <c r="D8" s="184"/>
      <c r="E8" s="184"/>
      <c r="F8" s="184"/>
      <c r="G8" s="184"/>
      <c r="H8" s="184"/>
      <c r="I8" s="184"/>
      <c r="J8" s="184"/>
      <c r="K8" s="18"/>
    </row>
    <row r="9" spans="1:11" ht="17.25" customHeight="1">
      <c r="A9" s="168"/>
      <c r="B9" s="169"/>
      <c r="C9" s="184"/>
      <c r="D9" s="184"/>
      <c r="E9" s="184"/>
      <c r="F9" s="184"/>
      <c r="G9" s="184"/>
      <c r="H9" s="184"/>
      <c r="I9" s="184"/>
      <c r="J9" s="184"/>
      <c r="K9" s="18"/>
    </row>
  </sheetData>
  <hyperlinks>
    <hyperlink ref="B3" location="'Table 1.1'!A1" display="Own funds" xr:uid="{CC4D1871-108F-484D-A7DA-FF7DCA6CFE3F}"/>
    <hyperlink ref="B5" location="'Table 1.3'!A1" display="Capital Ratios" xr:uid="{6FEF5586-DAD2-45D9-86D1-8D7F04CCFAC3}"/>
    <hyperlink ref="B6" location="'Table 1.4'!A1" display="Key Metrics template (EU KM1)" xr:uid="{FC5BE7AA-59FE-40A3-8721-CB9EF9F93751}"/>
    <hyperlink ref="B7" location="'Table 1.5'!A1" display="Financial conglomerates information on own funds and capital adequacy ratio (EU INS2)" xr:uid="{F5F9B869-8FD2-4847-AF3B-8997BAE762D4}"/>
    <hyperlink ref="B4" location="'Table 1.2'!A1" display="Risk Exposure Amount" xr:uid="{AAE9E9D3-E2CA-453F-9E60-05AAE5331165}"/>
    <hyperlink ref="B8" location="'Table 1.6'!A1" display="Overview of total risk exposure amounts (EU OV1) " xr:uid="{5DB08B4A-58FE-4AF3-8A21-CB5B1F6FAC54}"/>
  </hyperlinks>
  <pageMargins left="0.7" right="0.7" top="0.75" bottom="0.75" header="0.3" footer="0.3"/>
  <pageSetup paperSize="9" scale="8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8B0E-1037-454B-A6CB-AE723C9DB5FD}">
  <sheetPr>
    <pageSetUpPr fitToPage="1"/>
  </sheetPr>
  <dimension ref="A1:T129"/>
  <sheetViews>
    <sheetView showGridLines="0" topLeftCell="A7" zoomScaleNormal="100" workbookViewId="0">
      <selection activeCell="D20" sqref="D20"/>
    </sheetView>
  </sheetViews>
  <sheetFormatPr defaultColWidth="8.58203125" defaultRowHeight="14.5"/>
  <cols>
    <col min="1" max="1" width="2.83203125" style="493" customWidth="1"/>
    <col min="2" max="2" width="58.58203125" style="471" customWidth="1"/>
    <col min="3" max="4" width="12.58203125" style="471" customWidth="1"/>
    <col min="5" max="5" width="9.33203125" style="471" customWidth="1"/>
    <col min="6" max="6" width="11.83203125" style="471" bestFit="1" customWidth="1"/>
    <col min="7" max="7" width="10.83203125" style="471" bestFit="1" customWidth="1"/>
    <col min="8" max="8" width="11.33203125" style="471" bestFit="1" customWidth="1"/>
    <col min="9" max="9" width="10.58203125" style="471" bestFit="1" customWidth="1"/>
    <col min="10" max="10" width="11.33203125" style="471" bestFit="1" customWidth="1"/>
    <col min="11" max="12" width="9.83203125" style="471" customWidth="1"/>
    <col min="13" max="13" width="12.08203125" style="471" customWidth="1"/>
    <col min="14" max="14" width="12.58203125" style="471" bestFit="1" customWidth="1"/>
    <col min="15" max="17" width="11.83203125" style="471" bestFit="1" customWidth="1"/>
    <col min="18" max="18" width="10.08203125" style="471" bestFit="1" customWidth="1"/>
    <col min="19" max="20" width="8.58203125" style="471"/>
    <col min="21" max="16384" width="8.58203125" style="191"/>
  </cols>
  <sheetData>
    <row r="1" spans="1:18" ht="18.5">
      <c r="A1" s="622" t="s">
        <v>1528</v>
      </c>
      <c r="B1" s="469"/>
      <c r="C1" s="470"/>
      <c r="D1" s="470"/>
      <c r="E1" s="470"/>
      <c r="F1" s="470"/>
      <c r="G1" s="470"/>
      <c r="H1" s="470"/>
      <c r="I1" s="470"/>
      <c r="J1" s="470"/>
      <c r="K1" s="470"/>
      <c r="L1" s="470"/>
      <c r="M1" s="470"/>
      <c r="N1" s="470"/>
      <c r="O1" s="470"/>
      <c r="P1" s="470"/>
      <c r="Q1" s="470"/>
      <c r="R1" s="470"/>
    </row>
    <row r="2" spans="1:18">
      <c r="A2" s="472"/>
      <c r="B2" s="469"/>
      <c r="C2" s="470"/>
      <c r="D2" s="470"/>
      <c r="E2" s="470"/>
      <c r="F2" s="470"/>
      <c r="G2" s="470"/>
      <c r="H2" s="470"/>
      <c r="I2" s="470"/>
      <c r="J2" s="470"/>
      <c r="K2" s="470"/>
      <c r="L2" s="470"/>
      <c r="M2" s="470"/>
      <c r="N2" s="470"/>
      <c r="O2" s="470"/>
      <c r="P2" s="470"/>
      <c r="Q2" s="470"/>
      <c r="R2" s="470"/>
    </row>
    <row r="3" spans="1:18">
      <c r="A3" s="472"/>
      <c r="B3" s="469"/>
      <c r="C3" s="470"/>
      <c r="D3" s="470"/>
      <c r="E3" s="470"/>
      <c r="F3" s="470"/>
      <c r="G3" s="470"/>
      <c r="H3" s="470"/>
      <c r="I3" s="470"/>
      <c r="J3" s="470"/>
      <c r="K3" s="470"/>
      <c r="L3" s="470"/>
      <c r="M3" s="470"/>
      <c r="N3" s="470"/>
      <c r="O3" s="470"/>
      <c r="P3" s="470"/>
      <c r="Q3" s="470"/>
      <c r="R3" s="470"/>
    </row>
    <row r="4" spans="1:18">
      <c r="A4" s="473"/>
      <c r="B4" s="474"/>
      <c r="C4" s="475" t="s">
        <v>92</v>
      </c>
      <c r="D4" s="475" t="s">
        <v>93</v>
      </c>
      <c r="E4" s="475" t="s">
        <v>94</v>
      </c>
      <c r="F4" s="475" t="s">
        <v>140</v>
      </c>
      <c r="G4" s="475" t="s">
        <v>141</v>
      </c>
      <c r="H4" s="475" t="s">
        <v>218</v>
      </c>
      <c r="I4" s="475" t="s">
        <v>219</v>
      </c>
      <c r="J4" s="475" t="s">
        <v>220</v>
      </c>
      <c r="K4" s="475" t="s">
        <v>221</v>
      </c>
      <c r="L4" s="475" t="s">
        <v>222</v>
      </c>
      <c r="M4" s="475" t="s">
        <v>223</v>
      </c>
      <c r="N4" s="475" t="s">
        <v>224</v>
      </c>
      <c r="O4" s="475" t="s">
        <v>225</v>
      </c>
      <c r="P4" s="475" t="s">
        <v>231</v>
      </c>
      <c r="Q4" s="475" t="s">
        <v>232</v>
      </c>
      <c r="R4" s="475" t="s">
        <v>233</v>
      </c>
    </row>
    <row r="5" spans="1:18" ht="71.150000000000006" customHeight="1">
      <c r="A5" s="473"/>
      <c r="B5" s="121"/>
      <c r="C5" s="918" t="s">
        <v>1100</v>
      </c>
      <c r="D5" s="932"/>
      <c r="E5" s="932"/>
      <c r="F5" s="932"/>
      <c r="G5" s="932"/>
      <c r="H5" s="886" t="s">
        <v>1101</v>
      </c>
      <c r="I5" s="901"/>
      <c r="J5" s="887"/>
      <c r="K5" s="933" t="s">
        <v>1102</v>
      </c>
      <c r="L5" s="934"/>
      <c r="M5" s="935" t="s">
        <v>1103</v>
      </c>
      <c r="N5" s="886" t="s">
        <v>1104</v>
      </c>
      <c r="O5" s="886" t="s">
        <v>1105</v>
      </c>
      <c r="P5" s="886" t="s">
        <v>1106</v>
      </c>
      <c r="Q5" s="886" t="s">
        <v>1107</v>
      </c>
      <c r="R5" s="897" t="s">
        <v>1108</v>
      </c>
    </row>
    <row r="6" spans="1:18" ht="185.5" customHeight="1">
      <c r="A6" s="476"/>
      <c r="B6" s="477" t="s">
        <v>1409</v>
      </c>
      <c r="C6" s="478"/>
      <c r="D6" s="452" t="s">
        <v>1110</v>
      </c>
      <c r="E6" s="452" t="s">
        <v>1111</v>
      </c>
      <c r="F6" s="452" t="s">
        <v>1112</v>
      </c>
      <c r="G6" s="454" t="s">
        <v>1113</v>
      </c>
      <c r="H6" s="478"/>
      <c r="I6" s="452" t="s">
        <v>1114</v>
      </c>
      <c r="J6" s="452" t="s">
        <v>1113</v>
      </c>
      <c r="K6" s="845"/>
      <c r="L6" s="230" t="s">
        <v>1115</v>
      </c>
      <c r="M6" s="936"/>
      <c r="N6" s="890"/>
      <c r="O6" s="890"/>
      <c r="P6" s="890"/>
      <c r="Q6" s="890"/>
      <c r="R6" s="899"/>
    </row>
    <row r="7" spans="1:18">
      <c r="A7" s="489">
        <v>1</v>
      </c>
      <c r="B7" s="479" t="s">
        <v>1116</v>
      </c>
      <c r="C7" s="407">
        <v>32535.507376879999</v>
      </c>
      <c r="D7" s="407">
        <v>1344.7382494000001</v>
      </c>
      <c r="E7" s="407">
        <v>1021.67365326</v>
      </c>
      <c r="F7" s="407">
        <v>5172.9045243199998</v>
      </c>
      <c r="G7" s="407">
        <v>1001.97297979</v>
      </c>
      <c r="H7" s="407">
        <v>-446.96994545999996</v>
      </c>
      <c r="I7" s="407">
        <v>-130.56632601000001</v>
      </c>
      <c r="J7" s="407">
        <v>-291.63021855</v>
      </c>
      <c r="K7" s="407">
        <v>4679682</v>
      </c>
      <c r="L7" s="407">
        <v>2898569</v>
      </c>
      <c r="M7" s="567">
        <v>0.28885049228108106</v>
      </c>
      <c r="N7" s="407">
        <v>17573.852501740002</v>
      </c>
      <c r="O7" s="407">
        <v>3374.3265197699998</v>
      </c>
      <c r="P7" s="407">
        <v>4508.3459126999996</v>
      </c>
      <c r="Q7" s="407">
        <v>7078.9824426599998</v>
      </c>
      <c r="R7" s="480">
        <v>7.659200133288266</v>
      </c>
    </row>
    <row r="8" spans="1:18">
      <c r="A8" s="490">
        <v>2</v>
      </c>
      <c r="B8" s="481" t="s">
        <v>1117</v>
      </c>
      <c r="C8" s="406">
        <v>1417.4228332499999</v>
      </c>
      <c r="D8" s="406"/>
      <c r="E8" s="406"/>
      <c r="F8" s="406">
        <v>193.93596405000002</v>
      </c>
      <c r="G8" s="406">
        <v>73.013784889999997</v>
      </c>
      <c r="H8" s="406">
        <v>-28.112391199999998</v>
      </c>
      <c r="I8" s="406">
        <v>-3.8913700499999999</v>
      </c>
      <c r="J8" s="406">
        <v>-23.117224</v>
      </c>
      <c r="K8" s="445">
        <v>464321</v>
      </c>
      <c r="L8" s="445">
        <v>126713</v>
      </c>
      <c r="M8" s="299">
        <v>0</v>
      </c>
      <c r="N8" s="406">
        <v>776.22853497000006</v>
      </c>
      <c r="O8" s="406">
        <v>294.23459170999996</v>
      </c>
      <c r="P8" s="406">
        <v>261.07666608</v>
      </c>
      <c r="Q8" s="406">
        <v>85.883040489999999</v>
      </c>
      <c r="R8" s="482">
        <v>6.5689392986498563</v>
      </c>
    </row>
    <row r="9" spans="1:18">
      <c r="A9" s="490">
        <v>3</v>
      </c>
      <c r="B9" s="481" t="s">
        <v>1118</v>
      </c>
      <c r="C9" s="406">
        <v>144.36324465999999</v>
      </c>
      <c r="D9" s="406">
        <v>101.26951065</v>
      </c>
      <c r="E9" s="406">
        <v>1.2545999999999998E-4</v>
      </c>
      <c r="F9" s="406">
        <v>4.6315469800000004</v>
      </c>
      <c r="G9" s="406">
        <v>5.3453611700000003</v>
      </c>
      <c r="H9" s="406">
        <v>-3.3565465099999998</v>
      </c>
      <c r="I9" s="406">
        <v>-0.16176893000000001</v>
      </c>
      <c r="J9" s="406">
        <v>-2.9044717999999996</v>
      </c>
      <c r="K9" s="445">
        <v>183245</v>
      </c>
      <c r="L9" s="445">
        <v>148391</v>
      </c>
      <c r="M9" s="299">
        <v>0.78600215146235441</v>
      </c>
      <c r="N9" s="406">
        <v>116.26171261</v>
      </c>
      <c r="O9" s="406">
        <v>2.4044192200000003</v>
      </c>
      <c r="P9" s="406">
        <v>0.29214221000000001</v>
      </c>
      <c r="Q9" s="406">
        <v>25.40497062</v>
      </c>
      <c r="R9" s="482">
        <v>6.0085654325481652</v>
      </c>
    </row>
    <row r="10" spans="1:18" hidden="1">
      <c r="A10" s="490">
        <v>4</v>
      </c>
      <c r="B10" s="483" t="s">
        <v>1119</v>
      </c>
      <c r="C10" s="406">
        <v>0</v>
      </c>
      <c r="D10" s="406">
        <v>0</v>
      </c>
      <c r="E10" s="406">
        <v>0</v>
      </c>
      <c r="F10" s="406">
        <v>0</v>
      </c>
      <c r="G10" s="406">
        <v>0</v>
      </c>
      <c r="H10" s="406">
        <v>0</v>
      </c>
      <c r="I10" s="406">
        <v>0</v>
      </c>
      <c r="J10" s="406">
        <v>0</v>
      </c>
      <c r="K10" s="445"/>
      <c r="L10" s="445"/>
      <c r="M10" s="299">
        <v>0</v>
      </c>
      <c r="N10" s="406">
        <v>0</v>
      </c>
      <c r="O10" s="406">
        <v>0</v>
      </c>
      <c r="P10" s="406">
        <v>0</v>
      </c>
      <c r="Q10" s="406">
        <v>0</v>
      </c>
      <c r="R10" s="482">
        <v>0</v>
      </c>
    </row>
    <row r="11" spans="1:18" hidden="1">
      <c r="A11" s="490">
        <v>5</v>
      </c>
      <c r="B11" s="483" t="s">
        <v>1120</v>
      </c>
      <c r="C11" s="406">
        <v>0</v>
      </c>
      <c r="D11" s="406">
        <v>0</v>
      </c>
      <c r="E11" s="406">
        <v>0</v>
      </c>
      <c r="F11" s="406">
        <v>0</v>
      </c>
      <c r="G11" s="406">
        <v>0</v>
      </c>
      <c r="H11" s="406">
        <v>0</v>
      </c>
      <c r="I11" s="406">
        <v>0</v>
      </c>
      <c r="J11" s="406">
        <v>0</v>
      </c>
      <c r="K11" s="445"/>
      <c r="L11" s="445"/>
      <c r="M11" s="299">
        <v>0</v>
      </c>
      <c r="N11" s="406">
        <v>0</v>
      </c>
      <c r="O11" s="406">
        <v>0</v>
      </c>
      <c r="P11" s="406">
        <v>0</v>
      </c>
      <c r="Q11" s="406">
        <v>0</v>
      </c>
      <c r="R11" s="482">
        <v>0</v>
      </c>
    </row>
    <row r="12" spans="1:18">
      <c r="A12" s="490">
        <v>6</v>
      </c>
      <c r="B12" s="483" t="s">
        <v>1121</v>
      </c>
      <c r="C12" s="406">
        <v>2.6453106099999997</v>
      </c>
      <c r="D12" s="406"/>
      <c r="E12" s="406"/>
      <c r="F12" s="406">
        <v>5.7980259999999999E-2</v>
      </c>
      <c r="G12" s="406">
        <v>1.7764335</v>
      </c>
      <c r="H12" s="406">
        <v>-1.5937548500000001</v>
      </c>
      <c r="I12" s="406">
        <v>-1.9765199999999998E-3</v>
      </c>
      <c r="J12" s="406">
        <v>-1.59164751</v>
      </c>
      <c r="K12" s="445">
        <v>67</v>
      </c>
      <c r="L12" s="445">
        <v>24</v>
      </c>
      <c r="M12" s="299">
        <v>0</v>
      </c>
      <c r="N12" s="406">
        <v>2.6453106099999997</v>
      </c>
      <c r="O12" s="406"/>
      <c r="P12" s="406"/>
      <c r="Q12" s="406"/>
      <c r="R12" s="482">
        <v>1.0801803478817507</v>
      </c>
    </row>
    <row r="13" spans="1:18">
      <c r="A13" s="490">
        <v>7</v>
      </c>
      <c r="B13" s="483" t="s">
        <v>1122</v>
      </c>
      <c r="C13" s="406">
        <v>108.52512281</v>
      </c>
      <c r="D13" s="406">
        <v>74.332009180000014</v>
      </c>
      <c r="E13" s="406">
        <v>1.2545999999999998E-4</v>
      </c>
      <c r="F13" s="406">
        <v>4.3157579999999998</v>
      </c>
      <c r="G13" s="406">
        <v>3.13365523</v>
      </c>
      <c r="H13" s="406">
        <v>-1.49881215</v>
      </c>
      <c r="I13" s="406">
        <v>-6.9490499999999997E-2</v>
      </c>
      <c r="J13" s="406">
        <v>-1.27912589</v>
      </c>
      <c r="K13" s="445">
        <v>182369</v>
      </c>
      <c r="L13" s="445">
        <v>148072</v>
      </c>
      <c r="M13" s="299">
        <v>0.80188643825370076</v>
      </c>
      <c r="N13" s="406">
        <v>85.21764404000001</v>
      </c>
      <c r="O13" s="406">
        <v>1.76926392</v>
      </c>
      <c r="P13" s="406">
        <v>0.29214221000000001</v>
      </c>
      <c r="Q13" s="406">
        <v>21.246072640000001</v>
      </c>
      <c r="R13" s="482">
        <v>6.1167899003399731</v>
      </c>
    </row>
    <row r="14" spans="1:18">
      <c r="A14" s="490">
        <v>8</v>
      </c>
      <c r="B14" s="483" t="s">
        <v>1123</v>
      </c>
      <c r="C14" s="406">
        <v>33.192811239999997</v>
      </c>
      <c r="D14" s="406">
        <v>26.937501480000002</v>
      </c>
      <c r="E14" s="406"/>
      <c r="F14" s="406">
        <v>0.25780871999999999</v>
      </c>
      <c r="G14" s="406">
        <v>0.43527243999999998</v>
      </c>
      <c r="H14" s="406">
        <v>-0.26397951000000003</v>
      </c>
      <c r="I14" s="406">
        <v>-9.0301909999999999E-2</v>
      </c>
      <c r="J14" s="406">
        <v>-3.3698400000000003E-2</v>
      </c>
      <c r="K14" s="445">
        <v>808</v>
      </c>
      <c r="L14" s="445">
        <v>295</v>
      </c>
      <c r="M14" s="299">
        <v>0</v>
      </c>
      <c r="N14" s="406">
        <v>28.398757960000001</v>
      </c>
      <c r="O14" s="406">
        <v>0.63515530000000009</v>
      </c>
      <c r="P14" s="406"/>
      <c r="Q14" s="406">
        <v>4.1588979799999999</v>
      </c>
      <c r="R14" s="482">
        <v>6.0225401176859448</v>
      </c>
    </row>
    <row r="15" spans="1:18">
      <c r="A15" s="490">
        <v>9</v>
      </c>
      <c r="B15" s="481" t="s">
        <v>1124</v>
      </c>
      <c r="C15" s="406">
        <v>3736.33491916</v>
      </c>
      <c r="D15" s="406"/>
      <c r="E15" s="406">
        <v>202.57853209999999</v>
      </c>
      <c r="F15" s="406">
        <v>437.49895900000001</v>
      </c>
      <c r="G15" s="406">
        <v>145.01131597</v>
      </c>
      <c r="H15" s="406">
        <v>-83.738188870000002</v>
      </c>
      <c r="I15" s="406">
        <v>-16.233027310000001</v>
      </c>
      <c r="J15" s="406">
        <v>-63.859503109999999</v>
      </c>
      <c r="K15" s="445">
        <v>1534588</v>
      </c>
      <c r="L15" s="445">
        <v>1397626</v>
      </c>
      <c r="M15" s="299">
        <v>0.42501076944693122</v>
      </c>
      <c r="N15" s="406">
        <v>2469.28191333</v>
      </c>
      <c r="O15" s="406">
        <v>210.13721587999999</v>
      </c>
      <c r="P15" s="406">
        <v>10.19036107</v>
      </c>
      <c r="Q15" s="406">
        <v>1046.72542888</v>
      </c>
      <c r="R15" s="482">
        <v>2.8777684280580496</v>
      </c>
    </row>
    <row r="16" spans="1:18">
      <c r="A16" s="490">
        <v>10</v>
      </c>
      <c r="B16" s="483" t="s">
        <v>1125</v>
      </c>
      <c r="C16" s="406">
        <v>382.56812141</v>
      </c>
      <c r="D16" s="406"/>
      <c r="E16" s="406">
        <v>1.9747799999999998E-3</v>
      </c>
      <c r="F16" s="406">
        <v>53.270617950000002</v>
      </c>
      <c r="G16" s="406">
        <v>30.04759997</v>
      </c>
      <c r="H16" s="406">
        <v>-16.164145749999999</v>
      </c>
      <c r="I16" s="406">
        <v>-2.93302525</v>
      </c>
      <c r="J16" s="406">
        <v>-12.87598326</v>
      </c>
      <c r="K16" s="445">
        <v>283865</v>
      </c>
      <c r="L16" s="445">
        <v>269260</v>
      </c>
      <c r="M16" s="299">
        <v>0.60689386556288183</v>
      </c>
      <c r="N16" s="406">
        <v>287.30514242999999</v>
      </c>
      <c r="O16" s="406">
        <v>29.596825809999999</v>
      </c>
      <c r="P16" s="406">
        <v>0.23507898999999999</v>
      </c>
      <c r="Q16" s="406">
        <v>65.431074179999996</v>
      </c>
      <c r="R16" s="482">
        <v>6.129017324018573</v>
      </c>
    </row>
    <row r="17" spans="1:18">
      <c r="A17" s="490">
        <v>11</v>
      </c>
      <c r="B17" s="483" t="s">
        <v>1126</v>
      </c>
      <c r="C17" s="406">
        <v>145.81648969</v>
      </c>
      <c r="D17" s="406"/>
      <c r="E17" s="406"/>
      <c r="F17" s="406">
        <v>79.594302099999993</v>
      </c>
      <c r="G17" s="406">
        <v>4.7829079500000002</v>
      </c>
      <c r="H17" s="406">
        <v>-2.9253824100000001</v>
      </c>
      <c r="I17" s="406">
        <v>-1.1849465800000001</v>
      </c>
      <c r="J17" s="406">
        <v>-1.6868348200000001</v>
      </c>
      <c r="K17" s="445">
        <v>15486</v>
      </c>
      <c r="L17" s="445">
        <v>12478</v>
      </c>
      <c r="M17" s="299">
        <v>0.39914382561697936</v>
      </c>
      <c r="N17" s="406">
        <v>132.73940392</v>
      </c>
      <c r="O17" s="406">
        <v>1.0094041</v>
      </c>
      <c r="P17" s="406"/>
      <c r="Q17" s="406">
        <v>12.067681670000001</v>
      </c>
      <c r="R17" s="482">
        <v>3.7281223851680965</v>
      </c>
    </row>
    <row r="18" spans="1:18">
      <c r="A18" s="242">
        <v>12</v>
      </c>
      <c r="B18" s="484" t="s">
        <v>1127</v>
      </c>
      <c r="C18" s="406">
        <v>1.9176680000000002E-2</v>
      </c>
      <c r="D18" s="406"/>
      <c r="E18" s="406"/>
      <c r="F18" s="406">
        <v>1.9176680000000002E-2</v>
      </c>
      <c r="G18" s="406"/>
      <c r="H18" s="406">
        <v>-3.3590000000000002E-5</v>
      </c>
      <c r="I18" s="406">
        <v>-3.3590000000000002E-5</v>
      </c>
      <c r="J18" s="406"/>
      <c r="K18" s="445"/>
      <c r="L18" s="445"/>
      <c r="M18" s="299">
        <v>0</v>
      </c>
      <c r="N18" s="406"/>
      <c r="O18" s="406"/>
      <c r="P18" s="406"/>
      <c r="Q18" s="406">
        <v>1.9176680000000002E-2</v>
      </c>
      <c r="R18" s="482">
        <v>19.994236355626573</v>
      </c>
    </row>
    <row r="19" spans="1:18">
      <c r="A19" s="491">
        <v>13</v>
      </c>
      <c r="B19" s="485" t="s">
        <v>1128</v>
      </c>
      <c r="C19" s="406">
        <v>7.56557996</v>
      </c>
      <c r="D19" s="406"/>
      <c r="E19" s="406"/>
      <c r="F19" s="406">
        <v>3.30277734</v>
      </c>
      <c r="G19" s="406">
        <v>1.0495762900000001</v>
      </c>
      <c r="H19" s="406">
        <v>-0.75065687000000003</v>
      </c>
      <c r="I19" s="406">
        <v>-0.41061407999999999</v>
      </c>
      <c r="J19" s="406">
        <v>-0.33664187000000001</v>
      </c>
      <c r="K19" s="445">
        <v>947</v>
      </c>
      <c r="L19" s="445">
        <v>774</v>
      </c>
      <c r="M19" s="299">
        <v>0</v>
      </c>
      <c r="N19" s="406">
        <v>3.8963512900000001</v>
      </c>
      <c r="O19" s="406">
        <v>0.83135974999999995</v>
      </c>
      <c r="P19" s="406">
        <v>0.25603264999999997</v>
      </c>
      <c r="Q19" s="406">
        <v>2.5818362700000002</v>
      </c>
      <c r="R19" s="482">
        <v>8.8517567239333861</v>
      </c>
    </row>
    <row r="20" spans="1:18">
      <c r="A20" s="491">
        <v>14</v>
      </c>
      <c r="B20" s="485" t="s">
        <v>1129</v>
      </c>
      <c r="C20" s="406">
        <v>11.918332550000001</v>
      </c>
      <c r="D20" s="406"/>
      <c r="E20" s="406"/>
      <c r="F20" s="406">
        <v>4.5815503499999997</v>
      </c>
      <c r="G20" s="406">
        <v>3.77489191</v>
      </c>
      <c r="H20" s="406">
        <v>-1.51025695</v>
      </c>
      <c r="I20" s="406">
        <v>-0.2137888</v>
      </c>
      <c r="J20" s="406">
        <v>-1.4471238799999999</v>
      </c>
      <c r="K20" s="445">
        <v>1195</v>
      </c>
      <c r="L20" s="445">
        <v>978</v>
      </c>
      <c r="M20" s="299">
        <v>0</v>
      </c>
      <c r="N20" s="406">
        <v>4.9934927499999997</v>
      </c>
      <c r="O20" s="406">
        <v>0.82857316000000003</v>
      </c>
      <c r="P20" s="406">
        <v>8.1889600000000003E-3</v>
      </c>
      <c r="Q20" s="406">
        <v>6.0880776799999996</v>
      </c>
      <c r="R20" s="482">
        <v>11.616597456463598</v>
      </c>
    </row>
    <row r="21" spans="1:18">
      <c r="A21" s="491">
        <v>15</v>
      </c>
      <c r="B21" s="485" t="s">
        <v>1130</v>
      </c>
      <c r="C21" s="406">
        <v>2.47603945</v>
      </c>
      <c r="D21" s="406"/>
      <c r="E21" s="406"/>
      <c r="F21" s="406">
        <v>1.6181459999999998E-2</v>
      </c>
      <c r="G21" s="406">
        <v>2.1675131400000001</v>
      </c>
      <c r="H21" s="406">
        <v>-0.58100573</v>
      </c>
      <c r="I21" s="406">
        <v>-4.9848599999999998E-3</v>
      </c>
      <c r="J21" s="406">
        <v>-0.57262568000000003</v>
      </c>
      <c r="K21" s="445">
        <v>170</v>
      </c>
      <c r="L21" s="445">
        <v>139</v>
      </c>
      <c r="M21" s="299">
        <v>0</v>
      </c>
      <c r="N21" s="406">
        <v>0.89067697999999995</v>
      </c>
      <c r="O21" s="406">
        <v>0.7818089399999999</v>
      </c>
      <c r="P21" s="406">
        <v>0.34336961999999999</v>
      </c>
      <c r="Q21" s="406">
        <v>0.46018390999999997</v>
      </c>
      <c r="R21" s="482">
        <v>9.8058728061000213</v>
      </c>
    </row>
    <row r="22" spans="1:18" ht="24.5">
      <c r="A22" s="491">
        <v>16</v>
      </c>
      <c r="B22" s="484" t="s">
        <v>1131</v>
      </c>
      <c r="C22" s="406">
        <v>181.47947248</v>
      </c>
      <c r="D22" s="406"/>
      <c r="E22" s="406">
        <v>4.1926739999999997E-2</v>
      </c>
      <c r="F22" s="406">
        <v>27.780308640000001</v>
      </c>
      <c r="G22" s="406">
        <v>13.15057045</v>
      </c>
      <c r="H22" s="406">
        <v>-6.7233523799999997</v>
      </c>
      <c r="I22" s="406">
        <v>-0.83134106000000008</v>
      </c>
      <c r="J22" s="406">
        <v>-5.8327355899999995</v>
      </c>
      <c r="K22" s="445">
        <v>21694</v>
      </c>
      <c r="L22" s="445">
        <v>15414</v>
      </c>
      <c r="M22" s="299">
        <v>0</v>
      </c>
      <c r="N22" s="406">
        <v>126.62648419</v>
      </c>
      <c r="O22" s="406">
        <v>6.0064722399999999</v>
      </c>
      <c r="P22" s="406">
        <v>3.034284</v>
      </c>
      <c r="Q22" s="406">
        <v>45.812232049999999</v>
      </c>
      <c r="R22" s="482">
        <v>7.2459943160997549</v>
      </c>
    </row>
    <row r="23" spans="1:18">
      <c r="A23" s="491">
        <v>17</v>
      </c>
      <c r="B23" s="485" t="s">
        <v>1132</v>
      </c>
      <c r="C23" s="406">
        <v>525.76106864999997</v>
      </c>
      <c r="D23" s="406"/>
      <c r="E23" s="406">
        <v>10.742933089999999</v>
      </c>
      <c r="F23" s="406">
        <v>6.9222258399999994</v>
      </c>
      <c r="G23" s="406">
        <v>6.0031706399999996</v>
      </c>
      <c r="H23" s="406">
        <v>-2.1273664600000002</v>
      </c>
      <c r="I23" s="406">
        <v>-0.13405987999999999</v>
      </c>
      <c r="J23" s="406">
        <v>-1.62517267</v>
      </c>
      <c r="K23" s="445">
        <v>83185</v>
      </c>
      <c r="L23" s="445">
        <v>62440</v>
      </c>
      <c r="M23" s="299">
        <v>0.47572988877675149</v>
      </c>
      <c r="N23" s="406">
        <v>59.61004484</v>
      </c>
      <c r="O23" s="406">
        <v>51.717024409999993</v>
      </c>
      <c r="P23" s="406"/>
      <c r="Q23" s="406">
        <v>414.43399939999995</v>
      </c>
      <c r="R23" s="482">
        <v>14.316029262464706</v>
      </c>
    </row>
    <row r="24" spans="1:18">
      <c r="A24" s="491">
        <v>18</v>
      </c>
      <c r="B24" s="485" t="s">
        <v>1133</v>
      </c>
      <c r="C24" s="406">
        <v>32.354018979999999</v>
      </c>
      <c r="D24" s="406"/>
      <c r="E24" s="406"/>
      <c r="F24" s="406">
        <v>4.0967492500000002</v>
      </c>
      <c r="G24" s="406">
        <v>1.28243091</v>
      </c>
      <c r="H24" s="406">
        <v>-0.43906036999999998</v>
      </c>
      <c r="I24" s="406">
        <v>-4.2602250000000001E-2</v>
      </c>
      <c r="J24" s="406">
        <v>-0.35045053999999998</v>
      </c>
      <c r="K24" s="445">
        <v>3587</v>
      </c>
      <c r="L24" s="445">
        <v>2549</v>
      </c>
      <c r="M24" s="299">
        <v>0</v>
      </c>
      <c r="N24" s="406">
        <v>22.875314410000001</v>
      </c>
      <c r="O24" s="406">
        <v>4.9290809000000007</v>
      </c>
      <c r="P24" s="406">
        <v>0.33809846000000005</v>
      </c>
      <c r="Q24" s="406">
        <v>4.2115252099999996</v>
      </c>
      <c r="R24" s="482">
        <v>6.043499899298876</v>
      </c>
    </row>
    <row r="25" spans="1:18">
      <c r="A25" s="491">
        <v>19</v>
      </c>
      <c r="B25" s="485" t="s">
        <v>1134</v>
      </c>
      <c r="C25" s="406">
        <v>276.36001727999997</v>
      </c>
      <c r="D25" s="406"/>
      <c r="E25" s="406">
        <v>76.589273890000001</v>
      </c>
      <c r="F25" s="406">
        <v>0.10585501</v>
      </c>
      <c r="G25" s="406">
        <v>6.65249398</v>
      </c>
      <c r="H25" s="406">
        <v>-3.2885092899999999</v>
      </c>
      <c r="I25" s="406">
        <v>-1.4420870000000001E-2</v>
      </c>
      <c r="J25" s="406">
        <v>-3.24</v>
      </c>
      <c r="K25" s="445">
        <v>333762</v>
      </c>
      <c r="L25" s="445">
        <v>315065</v>
      </c>
      <c r="M25" s="299">
        <v>0.97454581896409587</v>
      </c>
      <c r="N25" s="406">
        <v>261.39770867999999</v>
      </c>
      <c r="O25" s="406">
        <v>4.0375028100000003</v>
      </c>
      <c r="P25" s="406"/>
      <c r="Q25" s="406">
        <v>10.924805789999999</v>
      </c>
      <c r="R25" s="482">
        <v>3.6988263583628052</v>
      </c>
    </row>
    <row r="26" spans="1:18">
      <c r="A26" s="491">
        <v>20</v>
      </c>
      <c r="B26" s="485" t="s">
        <v>1135</v>
      </c>
      <c r="C26" s="406">
        <v>98.767348489999989</v>
      </c>
      <c r="D26" s="406"/>
      <c r="E26" s="406">
        <v>0.13199025</v>
      </c>
      <c r="F26" s="406">
        <v>8.66064422</v>
      </c>
      <c r="G26" s="406">
        <v>2.1718713300000001</v>
      </c>
      <c r="H26" s="406">
        <v>-0.67601132999999991</v>
      </c>
      <c r="I26" s="406">
        <v>-0.36286119</v>
      </c>
      <c r="J26" s="406">
        <v>-0.25393785999999996</v>
      </c>
      <c r="K26" s="445">
        <v>136551</v>
      </c>
      <c r="L26" s="445">
        <v>109316</v>
      </c>
      <c r="M26" s="299">
        <v>0.75690731624001961</v>
      </c>
      <c r="N26" s="406">
        <v>77.967405339999999</v>
      </c>
      <c r="O26" s="406">
        <v>5.0112804400000002</v>
      </c>
      <c r="P26" s="406"/>
      <c r="Q26" s="406">
        <v>15.788662710000001</v>
      </c>
      <c r="R26" s="482">
        <v>6.0019296808944604</v>
      </c>
    </row>
    <row r="27" spans="1:18">
      <c r="A27" s="491">
        <v>21</v>
      </c>
      <c r="B27" s="485" t="s">
        <v>1136</v>
      </c>
      <c r="C27" s="406">
        <v>93.966761349999999</v>
      </c>
      <c r="D27" s="406"/>
      <c r="E27" s="406"/>
      <c r="F27" s="406">
        <v>3.0248189700000001</v>
      </c>
      <c r="G27" s="406"/>
      <c r="H27" s="406">
        <v>-0.39368876000000003</v>
      </c>
      <c r="I27" s="406">
        <v>-6.5093419999999999E-2</v>
      </c>
      <c r="J27" s="406"/>
      <c r="K27" s="445">
        <v>8134</v>
      </c>
      <c r="L27" s="445">
        <v>5481</v>
      </c>
      <c r="M27" s="299">
        <v>0.40726659813931509</v>
      </c>
      <c r="N27" s="406">
        <v>92.832860120000007</v>
      </c>
      <c r="O27" s="406"/>
      <c r="P27" s="406"/>
      <c r="Q27" s="406">
        <v>1.13390123</v>
      </c>
      <c r="R27" s="482">
        <v>2.3690487234802173</v>
      </c>
    </row>
    <row r="28" spans="1:18">
      <c r="A28" s="491">
        <v>22</v>
      </c>
      <c r="B28" s="485" t="s">
        <v>1137</v>
      </c>
      <c r="C28" s="406">
        <v>412.79487064</v>
      </c>
      <c r="D28" s="406"/>
      <c r="E28" s="406">
        <v>4.0898356299999996</v>
      </c>
      <c r="F28" s="406">
        <v>9.8018472699999997</v>
      </c>
      <c r="G28" s="406">
        <v>0.7401721899999999</v>
      </c>
      <c r="H28" s="406">
        <v>-3.2623154100000002</v>
      </c>
      <c r="I28" s="406">
        <v>-2.1573553400000001</v>
      </c>
      <c r="J28" s="406">
        <v>-0.54576049999999998</v>
      </c>
      <c r="K28" s="445">
        <v>248177</v>
      </c>
      <c r="L28" s="445">
        <v>239581</v>
      </c>
      <c r="M28" s="299">
        <v>0.57034489350359463</v>
      </c>
      <c r="N28" s="406">
        <v>361.87902347000005</v>
      </c>
      <c r="O28" s="406">
        <v>3.33053964</v>
      </c>
      <c r="P28" s="406">
        <v>2.7204593999999998</v>
      </c>
      <c r="Q28" s="406">
        <v>44.864848130000006</v>
      </c>
      <c r="R28" s="482">
        <v>4.7037799366626931</v>
      </c>
    </row>
    <row r="29" spans="1:18">
      <c r="A29" s="491">
        <v>23</v>
      </c>
      <c r="B29" s="485" t="s">
        <v>1138</v>
      </c>
      <c r="C29" s="406">
        <v>74.068281689999992</v>
      </c>
      <c r="D29" s="406"/>
      <c r="E29" s="406">
        <v>9.9144200000000002E-3</v>
      </c>
      <c r="F29" s="406">
        <v>11.47131371</v>
      </c>
      <c r="G29" s="406">
        <v>1.9247729199999999</v>
      </c>
      <c r="H29" s="406">
        <v>-1.49112493</v>
      </c>
      <c r="I29" s="406">
        <v>-0.44090224</v>
      </c>
      <c r="J29" s="406">
        <v>-0.88504086999999998</v>
      </c>
      <c r="K29" s="445">
        <v>15577</v>
      </c>
      <c r="L29" s="445">
        <v>8902</v>
      </c>
      <c r="M29" s="299">
        <v>0</v>
      </c>
      <c r="N29" s="406">
        <v>53.65481913</v>
      </c>
      <c r="O29" s="406">
        <v>7.3218163499999998</v>
      </c>
      <c r="P29" s="406">
        <v>0.13016296999999999</v>
      </c>
      <c r="Q29" s="406">
        <v>12.96148324</v>
      </c>
      <c r="R29" s="482">
        <v>6.4545969406949339</v>
      </c>
    </row>
    <row r="30" spans="1:18">
      <c r="A30" s="491">
        <v>24</v>
      </c>
      <c r="B30" s="485" t="s">
        <v>1139</v>
      </c>
      <c r="C30" s="406">
        <v>163.83099541999999</v>
      </c>
      <c r="D30" s="406"/>
      <c r="E30" s="406">
        <v>71.548329780000003</v>
      </c>
      <c r="F30" s="406">
        <v>12.33276783</v>
      </c>
      <c r="G30" s="406">
        <v>1.0599889199999999</v>
      </c>
      <c r="H30" s="406">
        <v>-0.51965612999999999</v>
      </c>
      <c r="I30" s="406">
        <v>-0.31353525999999998</v>
      </c>
      <c r="J30" s="406">
        <v>-3.8952150000000005E-2</v>
      </c>
      <c r="K30" s="445">
        <v>2043</v>
      </c>
      <c r="L30" s="445">
        <v>1480</v>
      </c>
      <c r="M30" s="299">
        <v>0</v>
      </c>
      <c r="N30" s="406">
        <v>81.359975660000003</v>
      </c>
      <c r="O30" s="406">
        <v>1.5956822900000001</v>
      </c>
      <c r="P30" s="406"/>
      <c r="Q30" s="406">
        <v>80.875337470000005</v>
      </c>
      <c r="R30" s="482">
        <v>10.417772023486004</v>
      </c>
    </row>
    <row r="31" spans="1:18">
      <c r="A31" s="491">
        <v>25</v>
      </c>
      <c r="B31" s="485" t="s">
        <v>1140</v>
      </c>
      <c r="C31" s="406">
        <v>306.33670448999999</v>
      </c>
      <c r="D31" s="406"/>
      <c r="E31" s="406">
        <v>7.9842579999999996E-2</v>
      </c>
      <c r="F31" s="406">
        <v>60.731982810000005</v>
      </c>
      <c r="G31" s="406">
        <v>20.263417130000001</v>
      </c>
      <c r="H31" s="406">
        <v>-8.5775119600000007</v>
      </c>
      <c r="I31" s="406">
        <v>-2.2528906800000001</v>
      </c>
      <c r="J31" s="406">
        <v>-6.5322473299999997</v>
      </c>
      <c r="K31" s="445">
        <v>59929</v>
      </c>
      <c r="L31" s="445">
        <v>43410</v>
      </c>
      <c r="M31" s="299">
        <v>0</v>
      </c>
      <c r="N31" s="406">
        <v>199.6594111</v>
      </c>
      <c r="O31" s="406">
        <v>51.062386459999999</v>
      </c>
      <c r="P31" s="406">
        <v>0.63045728000000001</v>
      </c>
      <c r="Q31" s="406">
        <v>54.984449650000002</v>
      </c>
      <c r="R31" s="482">
        <v>6.4255494718467734</v>
      </c>
    </row>
    <row r="32" spans="1:18">
      <c r="A32" s="491">
        <v>26</v>
      </c>
      <c r="B32" s="485" t="s">
        <v>1141</v>
      </c>
      <c r="C32" s="406">
        <v>84.897989340000009</v>
      </c>
      <c r="D32" s="406"/>
      <c r="E32" s="406">
        <v>6.7531428</v>
      </c>
      <c r="F32" s="406">
        <v>26.621219929999999</v>
      </c>
      <c r="G32" s="406">
        <v>10.458386970000001</v>
      </c>
      <c r="H32" s="406">
        <v>-7.2558858600000002</v>
      </c>
      <c r="I32" s="406">
        <v>-1.0715533400000001</v>
      </c>
      <c r="J32" s="406">
        <v>-6.2097377199999997</v>
      </c>
      <c r="K32" s="445">
        <v>5302</v>
      </c>
      <c r="L32" s="445">
        <v>4287</v>
      </c>
      <c r="M32" s="299">
        <v>0.42620474773366457</v>
      </c>
      <c r="N32" s="406">
        <v>66.099386969999998</v>
      </c>
      <c r="O32" s="406">
        <v>1.25799561</v>
      </c>
      <c r="P32" s="406"/>
      <c r="Q32" s="406">
        <v>17.54060677</v>
      </c>
      <c r="R32" s="482">
        <v>5.6707785150944163</v>
      </c>
    </row>
    <row r="33" spans="1:18">
      <c r="A33" s="491">
        <v>27</v>
      </c>
      <c r="B33" s="485" t="s">
        <v>1142</v>
      </c>
      <c r="C33" s="406">
        <v>89.238710650000002</v>
      </c>
      <c r="D33" s="406"/>
      <c r="E33" s="406">
        <v>0.48147694000000002</v>
      </c>
      <c r="F33" s="406">
        <v>8.1637660299999997</v>
      </c>
      <c r="G33" s="406">
        <v>0.67050462</v>
      </c>
      <c r="H33" s="406">
        <v>-0.56494942000000004</v>
      </c>
      <c r="I33" s="406">
        <v>-0.21791282999999997</v>
      </c>
      <c r="J33" s="406">
        <v>-0.21787017</v>
      </c>
      <c r="K33" s="445">
        <v>7598</v>
      </c>
      <c r="L33" s="445">
        <v>6475</v>
      </c>
      <c r="M33" s="299">
        <v>0</v>
      </c>
      <c r="N33" s="406">
        <v>50.942541499999997</v>
      </c>
      <c r="O33" s="406">
        <v>6.6237010700000001</v>
      </c>
      <c r="P33" s="406"/>
      <c r="Q33" s="406">
        <v>31.672468079999998</v>
      </c>
      <c r="R33" s="482">
        <v>9.0320557140407907</v>
      </c>
    </row>
    <row r="34" spans="1:18">
      <c r="A34" s="491">
        <v>28</v>
      </c>
      <c r="B34" s="485" t="s">
        <v>1143</v>
      </c>
      <c r="C34" s="406">
        <v>536.23146616999998</v>
      </c>
      <c r="D34" s="406"/>
      <c r="E34" s="406">
        <v>31.864962329999997</v>
      </c>
      <c r="F34" s="406">
        <v>49.094113990000004</v>
      </c>
      <c r="G34" s="406">
        <v>27.088779489999997</v>
      </c>
      <c r="H34" s="406">
        <v>-17.443617660000001</v>
      </c>
      <c r="I34" s="406">
        <v>-1.0999586100000001</v>
      </c>
      <c r="J34" s="406">
        <v>-15.463227359999999</v>
      </c>
      <c r="K34" s="445">
        <v>290399</v>
      </c>
      <c r="L34" s="445">
        <v>285493</v>
      </c>
      <c r="M34" s="299">
        <v>0.24874211072318889</v>
      </c>
      <c r="N34" s="406">
        <v>352.81704873000001</v>
      </c>
      <c r="O34" s="406">
        <v>15.92114973</v>
      </c>
      <c r="P34" s="406">
        <v>0.54168018999999989</v>
      </c>
      <c r="Q34" s="406">
        <v>166.95158753000001</v>
      </c>
      <c r="R34" s="482">
        <v>6.6700146124495348</v>
      </c>
    </row>
    <row r="35" spans="1:18">
      <c r="A35" s="491">
        <v>29</v>
      </c>
      <c r="B35" s="485" t="s">
        <v>1144</v>
      </c>
      <c r="C35" s="406">
        <v>43.641566099999999</v>
      </c>
      <c r="D35" s="406"/>
      <c r="E35" s="406">
        <v>4.4297000000000003E-2</v>
      </c>
      <c r="F35" s="406">
        <v>25.55579711</v>
      </c>
      <c r="G35" s="406">
        <v>0.85862503000000001</v>
      </c>
      <c r="H35" s="406">
        <v>-1.1942588600000001</v>
      </c>
      <c r="I35" s="406">
        <v>-0.69137029999999999</v>
      </c>
      <c r="J35" s="406">
        <v>-0.45853843</v>
      </c>
      <c r="K35" s="445">
        <v>3209</v>
      </c>
      <c r="L35" s="445">
        <v>2886</v>
      </c>
      <c r="M35" s="299">
        <v>0</v>
      </c>
      <c r="N35" s="406">
        <v>24.142977350000002</v>
      </c>
      <c r="O35" s="406">
        <v>4.1590419299999999</v>
      </c>
      <c r="P35" s="406">
        <v>4.819466E-2</v>
      </c>
      <c r="Q35" s="406">
        <v>15.29135217</v>
      </c>
      <c r="R35" s="482">
        <v>9.086299779354956</v>
      </c>
    </row>
    <row r="36" spans="1:18">
      <c r="A36" s="491">
        <v>30</v>
      </c>
      <c r="B36" s="485" t="s">
        <v>1145</v>
      </c>
      <c r="C36" s="406">
        <v>71.054569459999996</v>
      </c>
      <c r="D36" s="406"/>
      <c r="E36" s="406">
        <v>2.4661000000000003E-4</v>
      </c>
      <c r="F36" s="406">
        <v>2.3287102100000001</v>
      </c>
      <c r="G36" s="406">
        <v>3.0616426699999999</v>
      </c>
      <c r="H36" s="406">
        <v>-2.18859212</v>
      </c>
      <c r="I36" s="406">
        <v>-5.4835949999999994E-2</v>
      </c>
      <c r="J36" s="406">
        <v>-2.1083832599999996</v>
      </c>
      <c r="K36" s="445">
        <v>934</v>
      </c>
      <c r="L36" s="445">
        <v>843</v>
      </c>
      <c r="M36" s="299">
        <v>0</v>
      </c>
      <c r="N36" s="406">
        <v>65.653406340000004</v>
      </c>
      <c r="O36" s="406">
        <v>1.4372513200000001</v>
      </c>
      <c r="P36" s="406">
        <v>0.13348006000000001</v>
      </c>
      <c r="Q36" s="406">
        <v>3.8304317400000003</v>
      </c>
      <c r="R36" s="482">
        <v>1.7241622604286078</v>
      </c>
    </row>
    <row r="37" spans="1:18">
      <c r="A37" s="491">
        <v>31</v>
      </c>
      <c r="B37" s="485" t="s">
        <v>1146</v>
      </c>
      <c r="C37" s="406">
        <v>25.395107289999999</v>
      </c>
      <c r="D37" s="406"/>
      <c r="E37" s="406"/>
      <c r="F37" s="406">
        <v>7.8766863300000001</v>
      </c>
      <c r="G37" s="406">
        <v>4.3151437599999998</v>
      </c>
      <c r="H37" s="406">
        <v>-1.81624651</v>
      </c>
      <c r="I37" s="406">
        <v>-0.61041372999999999</v>
      </c>
      <c r="J37" s="406">
        <v>-1.5816545200000001</v>
      </c>
      <c r="K37" s="445">
        <v>2898</v>
      </c>
      <c r="L37" s="445">
        <v>2085</v>
      </c>
      <c r="M37" s="299">
        <v>0</v>
      </c>
      <c r="N37" s="406">
        <v>15.783714869999999</v>
      </c>
      <c r="O37" s="406">
        <v>1.6025081999999999</v>
      </c>
      <c r="P37" s="406">
        <v>0.19114449</v>
      </c>
      <c r="Q37" s="406">
        <v>7.8177397300000004</v>
      </c>
      <c r="R37" s="482">
        <v>8.3277591264410074</v>
      </c>
    </row>
    <row r="38" spans="1:18">
      <c r="A38" s="491">
        <v>32</v>
      </c>
      <c r="B38" s="485" t="s">
        <v>1147</v>
      </c>
      <c r="C38" s="406">
        <v>95.886588970000005</v>
      </c>
      <c r="D38" s="406"/>
      <c r="E38" s="406"/>
      <c r="F38" s="406">
        <v>24.235077159999999</v>
      </c>
      <c r="G38" s="406">
        <v>0.78571899999999995</v>
      </c>
      <c r="H38" s="406">
        <v>-2.26398682</v>
      </c>
      <c r="I38" s="406">
        <v>-1.00395127</v>
      </c>
      <c r="J38" s="406">
        <v>-0.19406302</v>
      </c>
      <c r="K38" s="445">
        <v>2953</v>
      </c>
      <c r="L38" s="445">
        <v>2263</v>
      </c>
      <c r="M38" s="299">
        <v>0</v>
      </c>
      <c r="N38" s="406">
        <v>91.305240980000008</v>
      </c>
      <c r="O38" s="406">
        <v>0.98506209</v>
      </c>
      <c r="P38" s="406"/>
      <c r="Q38" s="406">
        <v>3.5962858999999998</v>
      </c>
      <c r="R38" s="482">
        <v>0.10170347577901308</v>
      </c>
    </row>
    <row r="39" spans="1:18">
      <c r="A39" s="491">
        <v>33</v>
      </c>
      <c r="B39" s="485" t="s">
        <v>1148</v>
      </c>
      <c r="C39" s="406">
        <v>73.905641939999995</v>
      </c>
      <c r="D39" s="406"/>
      <c r="E39" s="406">
        <v>0.19838526000000001</v>
      </c>
      <c r="F39" s="406">
        <v>7.9104688200000002</v>
      </c>
      <c r="G39" s="406">
        <v>2.7011367000000002</v>
      </c>
      <c r="H39" s="406">
        <v>-1.5805733100000001</v>
      </c>
      <c r="I39" s="406">
        <v>-0.12057594000000001</v>
      </c>
      <c r="J39" s="406">
        <v>-1.4025216100000002</v>
      </c>
      <c r="K39" s="445">
        <v>6992</v>
      </c>
      <c r="L39" s="445">
        <v>6026</v>
      </c>
      <c r="M39" s="299">
        <v>0</v>
      </c>
      <c r="N39" s="406">
        <v>34.849482280000004</v>
      </c>
      <c r="O39" s="406">
        <v>10.09074863</v>
      </c>
      <c r="P39" s="406">
        <v>1.5797293400000001</v>
      </c>
      <c r="Q39" s="406">
        <v>27.385681690000002</v>
      </c>
      <c r="R39" s="482">
        <v>10.048980552776818</v>
      </c>
    </row>
    <row r="40" spans="1:18">
      <c r="A40" s="491">
        <v>34</v>
      </c>
      <c r="B40" s="173" t="s">
        <v>1149</v>
      </c>
      <c r="C40" s="406">
        <v>4088.19212741</v>
      </c>
      <c r="D40" s="406">
        <v>1243.4687387500001</v>
      </c>
      <c r="E40" s="406">
        <v>563.95289083</v>
      </c>
      <c r="F40" s="406">
        <v>138.93300877000001</v>
      </c>
      <c r="G40" s="406">
        <v>13.46220316</v>
      </c>
      <c r="H40" s="406">
        <v>-6.4012403400000002</v>
      </c>
      <c r="I40" s="406">
        <v>-1.7329022700000001</v>
      </c>
      <c r="J40" s="406">
        <v>-3.5414208700000001</v>
      </c>
      <c r="K40" s="445">
        <v>1671589</v>
      </c>
      <c r="L40" s="445">
        <v>523074</v>
      </c>
      <c r="M40" s="299">
        <v>0.62947914556600593</v>
      </c>
      <c r="N40" s="406">
        <v>3497.3984475500001</v>
      </c>
      <c r="O40" s="406">
        <v>487.58007918999999</v>
      </c>
      <c r="P40" s="406">
        <v>44.438290450000004</v>
      </c>
      <c r="Q40" s="406">
        <v>58.775310220000001</v>
      </c>
      <c r="R40" s="482">
        <v>3.561491147605429</v>
      </c>
    </row>
    <row r="41" spans="1:18">
      <c r="A41" s="491">
        <v>35</v>
      </c>
      <c r="B41" s="485" t="s">
        <v>1150</v>
      </c>
      <c r="C41" s="406">
        <v>3957.59052479</v>
      </c>
      <c r="D41" s="406">
        <v>1204.52187456</v>
      </c>
      <c r="E41" s="406">
        <v>562.42702749</v>
      </c>
      <c r="F41" s="406">
        <v>125.81436916</v>
      </c>
      <c r="G41" s="406">
        <v>7.1747580400000004</v>
      </c>
      <c r="H41" s="406">
        <v>-4.7212783499999995</v>
      </c>
      <c r="I41" s="406">
        <v>-1.5273640500000001</v>
      </c>
      <c r="J41" s="406">
        <v>-2.11932257</v>
      </c>
      <c r="K41" s="445">
        <v>1645831</v>
      </c>
      <c r="L41" s="445">
        <v>518271</v>
      </c>
      <c r="M41" s="299">
        <v>0.66170685969642606</v>
      </c>
      <c r="N41" s="406">
        <v>3447.1688007600001</v>
      </c>
      <c r="O41" s="406">
        <v>444.81989505000001</v>
      </c>
      <c r="P41" s="406">
        <v>12.65850936</v>
      </c>
      <c r="Q41" s="406">
        <v>52.943319619999997</v>
      </c>
      <c r="R41" s="482">
        <v>3.4220728890667846</v>
      </c>
    </row>
    <row r="42" spans="1:18">
      <c r="A42" s="491">
        <v>36</v>
      </c>
      <c r="B42" s="485" t="s">
        <v>1151</v>
      </c>
      <c r="C42" s="406">
        <v>2786.35835232</v>
      </c>
      <c r="D42" s="406">
        <v>697.14475347000007</v>
      </c>
      <c r="E42" s="406">
        <v>454.08432850000003</v>
      </c>
      <c r="F42" s="406">
        <v>31.358237949999999</v>
      </c>
      <c r="G42" s="406">
        <v>7.1747580400000004</v>
      </c>
      <c r="H42" s="406">
        <v>-3.4878161400000001</v>
      </c>
      <c r="I42" s="406">
        <v>-0.71542956000000002</v>
      </c>
      <c r="J42" s="406">
        <v>-2.11932257</v>
      </c>
      <c r="K42" s="445">
        <v>1395049</v>
      </c>
      <c r="L42" s="445">
        <v>462946</v>
      </c>
      <c r="M42" s="299">
        <v>0.84494233668767782</v>
      </c>
      <c r="N42" s="406">
        <v>2569.6760873200001</v>
      </c>
      <c r="O42" s="406">
        <v>194.24423283000002</v>
      </c>
      <c r="P42" s="406">
        <v>6.0447899700000001</v>
      </c>
      <c r="Q42" s="406">
        <v>16.3932422</v>
      </c>
      <c r="R42" s="482">
        <v>3.1475414411560956</v>
      </c>
    </row>
    <row r="43" spans="1:18">
      <c r="A43" s="491">
        <v>37</v>
      </c>
      <c r="B43" s="485" t="s">
        <v>1152</v>
      </c>
      <c r="C43" s="406">
        <v>27.154152109999998</v>
      </c>
      <c r="D43" s="406">
        <v>19.077370179999999</v>
      </c>
      <c r="E43" s="406">
        <v>1.32581E-2</v>
      </c>
      <c r="F43" s="406">
        <v>1.0002224200000001</v>
      </c>
      <c r="G43" s="406">
        <v>6.2749744500000002</v>
      </c>
      <c r="H43" s="406">
        <v>-1.5260678799999998</v>
      </c>
      <c r="I43" s="406">
        <v>-8.8482240000000004E-2</v>
      </c>
      <c r="J43" s="406">
        <v>-1.4184873099999999</v>
      </c>
      <c r="K43" s="445">
        <v>4603</v>
      </c>
      <c r="L43" s="445">
        <v>1107</v>
      </c>
      <c r="M43" s="299">
        <v>0</v>
      </c>
      <c r="N43" s="406">
        <v>19.952469670000003</v>
      </c>
      <c r="O43" s="406">
        <v>0.84767369999999997</v>
      </c>
      <c r="P43" s="406">
        <v>1.3839079699999999</v>
      </c>
      <c r="Q43" s="406">
        <v>4.9701007699999993</v>
      </c>
      <c r="R43" s="482">
        <v>6.7752631756502195</v>
      </c>
    </row>
    <row r="44" spans="1:18">
      <c r="A44" s="491">
        <v>38</v>
      </c>
      <c r="B44" s="485" t="s">
        <v>1153</v>
      </c>
      <c r="C44" s="406">
        <v>103.44745048999999</v>
      </c>
      <c r="D44" s="406">
        <v>19.86949401</v>
      </c>
      <c r="E44" s="406">
        <v>1.51260525</v>
      </c>
      <c r="F44" s="406">
        <v>12.118417189999999</v>
      </c>
      <c r="G44" s="406">
        <v>1.247067E-2</v>
      </c>
      <c r="H44" s="406">
        <v>-0.15389410999999997</v>
      </c>
      <c r="I44" s="406">
        <v>-0.11705597999999999</v>
      </c>
      <c r="J44" s="406">
        <v>-3.6109899999999997E-3</v>
      </c>
      <c r="K44" s="445">
        <v>21155</v>
      </c>
      <c r="L44" s="445">
        <v>3696</v>
      </c>
      <c r="M44" s="299">
        <v>0</v>
      </c>
      <c r="N44" s="406">
        <v>30.277177120000001</v>
      </c>
      <c r="O44" s="406">
        <v>41.912510429999998</v>
      </c>
      <c r="P44" s="406">
        <v>30.39587311</v>
      </c>
      <c r="Q44" s="406">
        <v>0.86188982999999997</v>
      </c>
      <c r="R44" s="482">
        <v>8.0555299447958664</v>
      </c>
    </row>
    <row r="45" spans="1:18">
      <c r="A45" s="491">
        <v>39</v>
      </c>
      <c r="B45" s="173" t="s">
        <v>1154</v>
      </c>
      <c r="C45" s="406">
        <v>280.79301937000002</v>
      </c>
      <c r="D45" s="406"/>
      <c r="E45" s="406">
        <v>4.6238366600000003</v>
      </c>
      <c r="F45" s="406">
        <v>17.323264920000003</v>
      </c>
      <c r="G45" s="406">
        <v>3.5664046600000003</v>
      </c>
      <c r="H45" s="406">
        <v>-1.1864496499999999</v>
      </c>
      <c r="I45" s="406">
        <v>-0.24537612</v>
      </c>
      <c r="J45" s="406">
        <v>-0.72999899000000001</v>
      </c>
      <c r="K45" s="445">
        <v>18155</v>
      </c>
      <c r="L45" s="445">
        <v>7053</v>
      </c>
      <c r="M45" s="299">
        <v>0</v>
      </c>
      <c r="N45" s="406">
        <v>161.69586716000001</v>
      </c>
      <c r="O45" s="406">
        <v>95.132565049999997</v>
      </c>
      <c r="P45" s="406">
        <v>13.97777776</v>
      </c>
      <c r="Q45" s="406">
        <v>9.9868093900000012</v>
      </c>
      <c r="R45" s="482">
        <v>5.2170796985090888</v>
      </c>
    </row>
    <row r="46" spans="1:18">
      <c r="A46" s="491">
        <v>40</v>
      </c>
      <c r="B46" s="173" t="s">
        <v>1155</v>
      </c>
      <c r="C46" s="406">
        <v>2138.6242637400001</v>
      </c>
      <c r="D46" s="406"/>
      <c r="E46" s="406">
        <v>28.78146971</v>
      </c>
      <c r="F46" s="406">
        <v>2166.4929500100002</v>
      </c>
      <c r="G46" s="406">
        <v>249.85263424000001</v>
      </c>
      <c r="H46" s="406">
        <v>-142.07491056000001</v>
      </c>
      <c r="I46" s="406">
        <v>-67.190560760000011</v>
      </c>
      <c r="J46" s="406">
        <v>-74.75307681999999</v>
      </c>
      <c r="K46" s="445">
        <v>70286</v>
      </c>
      <c r="L46" s="445">
        <v>59627</v>
      </c>
      <c r="M46" s="299">
        <v>0</v>
      </c>
      <c r="N46" s="406">
        <v>1117.1619861600002</v>
      </c>
      <c r="O46" s="406">
        <v>170.53943961000002</v>
      </c>
      <c r="P46" s="406">
        <v>79.113298739999991</v>
      </c>
      <c r="Q46" s="406">
        <v>771.80953924000005</v>
      </c>
      <c r="R46" s="482">
        <v>10.700421730635426</v>
      </c>
    </row>
    <row r="47" spans="1:18">
      <c r="A47" s="491">
        <v>41</v>
      </c>
      <c r="B47" s="485" t="s">
        <v>1156</v>
      </c>
      <c r="C47" s="406">
        <v>1321.3290533499999</v>
      </c>
      <c r="D47" s="406"/>
      <c r="E47" s="406">
        <v>18.702705170000002</v>
      </c>
      <c r="F47" s="406">
        <v>2021.4474710100001</v>
      </c>
      <c r="G47" s="406">
        <v>196.2245575</v>
      </c>
      <c r="H47" s="406">
        <v>-108.70869326</v>
      </c>
      <c r="I47" s="406">
        <v>-50.662922389999999</v>
      </c>
      <c r="J47" s="406">
        <v>-58.864995239999999</v>
      </c>
      <c r="K47" s="445">
        <v>22333</v>
      </c>
      <c r="L47" s="445">
        <v>19477</v>
      </c>
      <c r="M47" s="299">
        <v>0</v>
      </c>
      <c r="N47" s="406">
        <v>530.11003693999999</v>
      </c>
      <c r="O47" s="406">
        <v>58.049385270000002</v>
      </c>
      <c r="P47" s="406">
        <v>61.842651079999996</v>
      </c>
      <c r="Q47" s="406">
        <v>671.32698004999997</v>
      </c>
      <c r="R47" s="482">
        <v>13.752558408369667</v>
      </c>
    </row>
    <row r="48" spans="1:18">
      <c r="A48" s="491">
        <v>42</v>
      </c>
      <c r="B48" s="485" t="s">
        <v>1157</v>
      </c>
      <c r="C48" s="406">
        <v>270.00183256999998</v>
      </c>
      <c r="D48" s="406"/>
      <c r="E48" s="406">
        <v>10.041845800000001</v>
      </c>
      <c r="F48" s="406">
        <v>60.072352639999998</v>
      </c>
      <c r="G48" s="406">
        <v>23.59509662</v>
      </c>
      <c r="H48" s="406">
        <v>-19.633778960000001</v>
      </c>
      <c r="I48" s="406">
        <v>-12.04800511</v>
      </c>
      <c r="J48" s="406">
        <v>-7.3683780800000003</v>
      </c>
      <c r="K48" s="445">
        <v>7884</v>
      </c>
      <c r="L48" s="445">
        <v>6875</v>
      </c>
      <c r="M48" s="299">
        <v>0</v>
      </c>
      <c r="N48" s="406">
        <v>170.86751914999999</v>
      </c>
      <c r="O48" s="406">
        <v>54.553058979999996</v>
      </c>
      <c r="P48" s="406">
        <v>3.6202704400000001</v>
      </c>
      <c r="Q48" s="406">
        <v>40.960984009999997</v>
      </c>
      <c r="R48" s="482">
        <v>6.3871138741411491</v>
      </c>
    </row>
    <row r="49" spans="1:18">
      <c r="A49" s="491">
        <v>43</v>
      </c>
      <c r="B49" s="485" t="s">
        <v>1158</v>
      </c>
      <c r="C49" s="406">
        <v>547.29337782000005</v>
      </c>
      <c r="D49" s="406"/>
      <c r="E49" s="406">
        <v>3.6918739999999999E-2</v>
      </c>
      <c r="F49" s="406">
        <v>84.973126359999995</v>
      </c>
      <c r="G49" s="406">
        <v>30.032980120000001</v>
      </c>
      <c r="H49" s="406">
        <v>-13.73243834</v>
      </c>
      <c r="I49" s="406">
        <v>-4.47963326</v>
      </c>
      <c r="J49" s="406">
        <v>-8.5197034899999995</v>
      </c>
      <c r="K49" s="445">
        <v>40069</v>
      </c>
      <c r="L49" s="445">
        <v>33275</v>
      </c>
      <c r="M49" s="299">
        <v>0</v>
      </c>
      <c r="N49" s="406">
        <v>416.18443006000001</v>
      </c>
      <c r="O49" s="406">
        <v>57.936995359999997</v>
      </c>
      <c r="P49" s="406">
        <v>13.650377220000001</v>
      </c>
      <c r="Q49" s="406">
        <v>59.521575179999999</v>
      </c>
      <c r="R49" s="482">
        <v>5.3533505974368572</v>
      </c>
    </row>
    <row r="50" spans="1:18">
      <c r="A50" s="491">
        <v>44</v>
      </c>
      <c r="B50" s="173" t="s">
        <v>1159</v>
      </c>
      <c r="C50" s="406">
        <v>3735.5038758000001</v>
      </c>
      <c r="D50" s="406"/>
      <c r="E50" s="406">
        <v>2.8289933500000002</v>
      </c>
      <c r="F50" s="406">
        <v>545.03099749</v>
      </c>
      <c r="G50" s="406">
        <v>92.14103415999999</v>
      </c>
      <c r="H50" s="406">
        <v>-51.042635829999995</v>
      </c>
      <c r="I50" s="406">
        <v>-12.507259359999999</v>
      </c>
      <c r="J50" s="406">
        <v>-28.87884274</v>
      </c>
      <c r="K50" s="445">
        <v>572192</v>
      </c>
      <c r="L50" s="445">
        <v>531486</v>
      </c>
      <c r="M50" s="299">
        <v>0.2201011692474206</v>
      </c>
      <c r="N50" s="406">
        <v>2441.5915462600001</v>
      </c>
      <c r="O50" s="406">
        <v>252.36609440999999</v>
      </c>
      <c r="P50" s="406">
        <v>11.01604747</v>
      </c>
      <c r="Q50" s="406">
        <v>1030.53018767</v>
      </c>
      <c r="R50" s="482">
        <v>7.4748164340751693</v>
      </c>
    </row>
    <row r="51" spans="1:18">
      <c r="A51" s="491">
        <v>45</v>
      </c>
      <c r="B51" s="173" t="s">
        <v>1160</v>
      </c>
      <c r="C51" s="406">
        <v>1658.4614010400001</v>
      </c>
      <c r="D51" s="406"/>
      <c r="E51" s="406">
        <v>2.1469199700000003</v>
      </c>
      <c r="F51" s="406">
        <v>103.29351407999999</v>
      </c>
      <c r="G51" s="406">
        <v>37.526864709999998</v>
      </c>
      <c r="H51" s="406">
        <v>-12.29042954</v>
      </c>
      <c r="I51" s="406">
        <v>-2.4040031399999999</v>
      </c>
      <c r="J51" s="406">
        <v>-8.0297735400000008</v>
      </c>
      <c r="K51" s="445">
        <v>107019</v>
      </c>
      <c r="L51" s="445">
        <v>63241</v>
      </c>
      <c r="M51" s="299">
        <v>0</v>
      </c>
      <c r="N51" s="406">
        <v>1325.24934276</v>
      </c>
      <c r="O51" s="406">
        <v>230.58425134000001</v>
      </c>
      <c r="P51" s="406">
        <v>35.377003009999996</v>
      </c>
      <c r="Q51" s="406">
        <v>67.250803939999997</v>
      </c>
      <c r="R51" s="482">
        <v>4.6898162997915698</v>
      </c>
    </row>
    <row r="52" spans="1:18">
      <c r="A52" s="491">
        <v>46</v>
      </c>
      <c r="B52" s="485" t="s">
        <v>1161</v>
      </c>
      <c r="C52" s="406">
        <v>1034.72163335</v>
      </c>
      <c r="D52" s="406"/>
      <c r="E52" s="406"/>
      <c r="F52" s="406">
        <v>67.718470879999998</v>
      </c>
      <c r="G52" s="406">
        <v>25.72676272</v>
      </c>
      <c r="H52" s="406">
        <v>-8.8850163699999989</v>
      </c>
      <c r="I52" s="406">
        <v>-1.7130865500000001</v>
      </c>
      <c r="J52" s="406">
        <v>-6.04922513</v>
      </c>
      <c r="K52" s="445">
        <v>56610</v>
      </c>
      <c r="L52" s="445">
        <v>33499</v>
      </c>
      <c r="M52" s="299">
        <v>0</v>
      </c>
      <c r="N52" s="406">
        <v>860.22719039999993</v>
      </c>
      <c r="O52" s="406">
        <v>128.7138233</v>
      </c>
      <c r="P52" s="406">
        <v>4.6385380500000002</v>
      </c>
      <c r="Q52" s="406">
        <v>41.142081600000004</v>
      </c>
      <c r="R52" s="482">
        <v>4.3161299564867699</v>
      </c>
    </row>
    <row r="53" spans="1:18">
      <c r="A53" s="491">
        <v>47</v>
      </c>
      <c r="B53" s="485" t="s">
        <v>1162</v>
      </c>
      <c r="C53" s="406">
        <v>85.491813590000007</v>
      </c>
      <c r="D53" s="406"/>
      <c r="E53" s="406">
        <v>1.9122634199999999</v>
      </c>
      <c r="F53" s="406">
        <v>0.68138965000000007</v>
      </c>
      <c r="G53" s="406">
        <v>0.15358657000000001</v>
      </c>
      <c r="H53" s="406">
        <v>-0.29362457000000003</v>
      </c>
      <c r="I53" s="406">
        <v>-3.142027E-2</v>
      </c>
      <c r="J53" s="406">
        <v>-6.6506280000000001E-2</v>
      </c>
      <c r="K53" s="445">
        <v>13991</v>
      </c>
      <c r="L53" s="445">
        <v>8124</v>
      </c>
      <c r="M53" s="299">
        <v>0</v>
      </c>
      <c r="N53" s="406">
        <v>75.600315030000004</v>
      </c>
      <c r="O53" s="406">
        <v>1.4705683300000001</v>
      </c>
      <c r="P53" s="406"/>
      <c r="Q53" s="406">
        <v>8.4209302400000006</v>
      </c>
      <c r="R53" s="482">
        <v>5.2884970605158896</v>
      </c>
    </row>
    <row r="54" spans="1:18">
      <c r="A54" s="491">
        <v>48</v>
      </c>
      <c r="B54" s="485" t="s">
        <v>1163</v>
      </c>
      <c r="C54" s="406">
        <v>6.4060761199999998</v>
      </c>
      <c r="D54" s="406"/>
      <c r="E54" s="406"/>
      <c r="F54" s="406">
        <v>0.14802783</v>
      </c>
      <c r="G54" s="406"/>
      <c r="H54" s="406">
        <v>-2.2817729999999998E-2</v>
      </c>
      <c r="I54" s="406">
        <v>-3.30204E-3</v>
      </c>
      <c r="J54" s="406"/>
      <c r="K54" s="445">
        <v>82</v>
      </c>
      <c r="L54" s="445">
        <v>49</v>
      </c>
      <c r="M54" s="299">
        <v>0</v>
      </c>
      <c r="N54" s="406">
        <v>6.17832487</v>
      </c>
      <c r="O54" s="406"/>
      <c r="P54" s="406"/>
      <c r="Q54" s="406">
        <v>0.22775124999999999</v>
      </c>
      <c r="R54" s="482">
        <v>4.9189616745149953</v>
      </c>
    </row>
    <row r="55" spans="1:18">
      <c r="A55" s="491">
        <v>49</v>
      </c>
      <c r="B55" s="485" t="s">
        <v>1164</v>
      </c>
      <c r="C55" s="406">
        <v>477.44035243000002</v>
      </c>
      <c r="D55" s="406"/>
      <c r="E55" s="406">
        <v>0.23465654999999999</v>
      </c>
      <c r="F55" s="406">
        <v>34.456130000000002</v>
      </c>
      <c r="G55" s="406">
        <v>11.380679949999999</v>
      </c>
      <c r="H55" s="406">
        <v>-3.0088619400000001</v>
      </c>
      <c r="I55" s="406">
        <v>-0.63355596999999997</v>
      </c>
      <c r="J55" s="406">
        <v>-1.8739854299999998</v>
      </c>
      <c r="K55" s="445">
        <v>36069</v>
      </c>
      <c r="L55" s="445">
        <v>21374</v>
      </c>
      <c r="M55" s="299">
        <v>0</v>
      </c>
      <c r="N55" s="406">
        <v>341.81285801000001</v>
      </c>
      <c r="O55" s="406">
        <v>87.906163390000003</v>
      </c>
      <c r="P55" s="406">
        <v>30.454558679999998</v>
      </c>
      <c r="Q55" s="406">
        <v>17.266772339999999</v>
      </c>
      <c r="R55" s="482">
        <v>5.4654017277362437</v>
      </c>
    </row>
    <row r="56" spans="1:18">
      <c r="A56" s="491">
        <v>50</v>
      </c>
      <c r="B56" s="485" t="s">
        <v>1165</v>
      </c>
      <c r="C56" s="406">
        <v>54.401525549999995</v>
      </c>
      <c r="D56" s="406"/>
      <c r="E56" s="406"/>
      <c r="F56" s="406">
        <v>0.28949571999999996</v>
      </c>
      <c r="G56" s="406">
        <v>0.26583546999999996</v>
      </c>
      <c r="H56" s="406">
        <v>-8.0108929999999995E-2</v>
      </c>
      <c r="I56" s="406">
        <v>-2.2638310000000002E-2</v>
      </c>
      <c r="J56" s="406">
        <v>-4.0056699999999994E-2</v>
      </c>
      <c r="K56" s="445">
        <v>266</v>
      </c>
      <c r="L56" s="445">
        <v>196</v>
      </c>
      <c r="M56" s="299">
        <v>0</v>
      </c>
      <c r="N56" s="406">
        <v>41.430654450000006</v>
      </c>
      <c r="O56" s="406">
        <v>12.49369632</v>
      </c>
      <c r="P56" s="406">
        <v>0.28390627000000002</v>
      </c>
      <c r="Q56" s="406">
        <v>0.19326851</v>
      </c>
      <c r="R56" s="482">
        <v>4.0899047900841197</v>
      </c>
    </row>
    <row r="57" spans="1:18">
      <c r="A57" s="491">
        <v>51</v>
      </c>
      <c r="B57" s="173" t="s">
        <v>1166</v>
      </c>
      <c r="C57" s="406">
        <v>257.39397663</v>
      </c>
      <c r="D57" s="406"/>
      <c r="E57" s="406"/>
      <c r="F57" s="406">
        <v>46.375101740000005</v>
      </c>
      <c r="G57" s="406">
        <v>29.616063670000003</v>
      </c>
      <c r="H57" s="406">
        <v>-8.2223098399999994</v>
      </c>
      <c r="I57" s="406">
        <v>-0.79680010000000001</v>
      </c>
      <c r="J57" s="406">
        <v>-7.30202653</v>
      </c>
      <c r="K57" s="445">
        <v>23459</v>
      </c>
      <c r="L57" s="445">
        <v>17715</v>
      </c>
      <c r="M57" s="299">
        <v>0</v>
      </c>
      <c r="N57" s="406">
        <v>174.22553864</v>
      </c>
      <c r="O57" s="406">
        <v>59.277072859999997</v>
      </c>
      <c r="P57" s="406">
        <v>6.43375495</v>
      </c>
      <c r="Q57" s="406">
        <v>17.45761018</v>
      </c>
      <c r="R57" s="482">
        <v>5.2213333527071626</v>
      </c>
    </row>
    <row r="58" spans="1:18">
      <c r="A58" s="491">
        <v>52</v>
      </c>
      <c r="B58" s="173" t="s">
        <v>1167</v>
      </c>
      <c r="C58" s="445">
        <v>15078.41771582</v>
      </c>
      <c r="D58" s="406"/>
      <c r="E58" s="406">
        <v>216.76088518</v>
      </c>
      <c r="F58" s="406">
        <v>1519.38921727</v>
      </c>
      <c r="G58" s="406">
        <v>352.43731316000003</v>
      </c>
      <c r="H58" s="406">
        <v>-110.54484311</v>
      </c>
      <c r="I58" s="406">
        <v>-25.403257960000001</v>
      </c>
      <c r="J58" s="406">
        <v>-78.513880150000006</v>
      </c>
      <c r="K58" s="445">
        <v>34829</v>
      </c>
      <c r="L58" s="445">
        <v>23644</v>
      </c>
      <c r="M58" s="299">
        <v>0.12004180211508718</v>
      </c>
      <c r="N58" s="406">
        <v>5494.7576123199997</v>
      </c>
      <c r="O58" s="406">
        <v>1572.0707904999999</v>
      </c>
      <c r="P58" s="406">
        <v>4046.4305709699997</v>
      </c>
      <c r="Q58" s="406">
        <v>3965.1587420300002</v>
      </c>
      <c r="R58" s="482">
        <v>12.103696688207</v>
      </c>
    </row>
    <row r="59" spans="1:18">
      <c r="A59" s="492">
        <v>53</v>
      </c>
      <c r="B59" s="243" t="s">
        <v>1168</v>
      </c>
      <c r="C59" s="407">
        <v>6289.3136741099997</v>
      </c>
      <c r="D59" s="407"/>
      <c r="E59" s="407">
        <v>55.092658299999997</v>
      </c>
      <c r="F59" s="407">
        <v>445.98251793999998</v>
      </c>
      <c r="G59" s="407">
        <v>146.49648968</v>
      </c>
      <c r="H59" s="407">
        <v>-65.223499919999995</v>
      </c>
      <c r="I59" s="407">
        <v>-17.358393890000002</v>
      </c>
      <c r="J59" s="407">
        <v>-39.364839780000004</v>
      </c>
      <c r="K59" s="407"/>
      <c r="L59" s="407"/>
      <c r="M59" s="567">
        <v>9.898069118032056E-2</v>
      </c>
      <c r="N59" s="407">
        <v>5430.1464837700005</v>
      </c>
      <c r="O59" s="407">
        <v>386.16427553</v>
      </c>
      <c r="P59" s="407">
        <v>53.836020259999998</v>
      </c>
      <c r="Q59" s="407">
        <v>419.16689456</v>
      </c>
      <c r="R59" s="480">
        <v>4.0961593846375326</v>
      </c>
    </row>
    <row r="60" spans="1:18">
      <c r="A60" s="491">
        <v>54</v>
      </c>
      <c r="B60" s="173" t="s">
        <v>1169</v>
      </c>
      <c r="C60" s="406">
        <v>2061.6595787199999</v>
      </c>
      <c r="D60" s="406"/>
      <c r="E60" s="406">
        <v>10.85699619</v>
      </c>
      <c r="F60" s="406">
        <v>111.70573559</v>
      </c>
      <c r="G60" s="406">
        <v>17.967872379999999</v>
      </c>
      <c r="H60" s="406">
        <v>-6.3910859800000006</v>
      </c>
      <c r="I60" s="406">
        <v>-3.04819409</v>
      </c>
      <c r="J60" s="406">
        <v>-0.78720776000000003</v>
      </c>
      <c r="K60" s="406"/>
      <c r="L60" s="406"/>
      <c r="M60" s="299">
        <v>0</v>
      </c>
      <c r="N60" s="406">
        <v>1972.4862059300001</v>
      </c>
      <c r="O60" s="406">
        <v>48.124881639999998</v>
      </c>
      <c r="P60" s="406">
        <v>3.0695348399999998</v>
      </c>
      <c r="Q60" s="406">
        <v>37.978956310000001</v>
      </c>
      <c r="R60" s="482">
        <v>3.1700030099562571</v>
      </c>
    </row>
    <row r="61" spans="1:18">
      <c r="A61" s="491">
        <v>55</v>
      </c>
      <c r="B61" s="173" t="s">
        <v>1170</v>
      </c>
      <c r="C61" s="406">
        <v>4227.6540953900003</v>
      </c>
      <c r="D61" s="406"/>
      <c r="E61" s="406">
        <v>44.23566211</v>
      </c>
      <c r="F61" s="406">
        <v>334.27678235000002</v>
      </c>
      <c r="G61" s="406">
        <v>128.52861730000001</v>
      </c>
      <c r="H61" s="406">
        <v>-58.832413939999995</v>
      </c>
      <c r="I61" s="406">
        <v>-14.310199800000001</v>
      </c>
      <c r="J61" s="406">
        <v>-38.577632020000003</v>
      </c>
      <c r="K61" s="445"/>
      <c r="L61" s="445"/>
      <c r="M61" s="299">
        <v>0.14392579335634498</v>
      </c>
      <c r="N61" s="406">
        <v>3457.6602778400002</v>
      </c>
      <c r="O61" s="406">
        <v>338.03939388999999</v>
      </c>
      <c r="P61" s="406">
        <v>50.766485409999994</v>
      </c>
      <c r="Q61" s="406">
        <v>381.18793825</v>
      </c>
      <c r="R61" s="482">
        <v>4.5456532980954725</v>
      </c>
    </row>
    <row r="62" spans="1:18">
      <c r="A62" s="246">
        <v>56</v>
      </c>
      <c r="B62" s="244" t="s">
        <v>251</v>
      </c>
      <c r="C62" s="486">
        <v>38824.821050980005</v>
      </c>
      <c r="D62" s="486">
        <v>1344.7382494000001</v>
      </c>
      <c r="E62" s="486">
        <v>1076.76631157</v>
      </c>
      <c r="F62" s="486">
        <v>5618.8870422600003</v>
      </c>
      <c r="G62" s="486">
        <v>1148.4694694699999</v>
      </c>
      <c r="H62" s="486">
        <v>-512.19344536999995</v>
      </c>
      <c r="I62" s="486">
        <v>-147.92471990000001</v>
      </c>
      <c r="J62" s="486">
        <v>-330.99505833000001</v>
      </c>
      <c r="K62" s="486">
        <v>6226419</v>
      </c>
      <c r="L62" s="486">
        <v>4406860</v>
      </c>
      <c r="M62" s="797">
        <v>0.23979773568881971</v>
      </c>
      <c r="N62" s="486">
        <v>23003.99898552</v>
      </c>
      <c r="O62" s="486">
        <v>3760.4907953000002</v>
      </c>
      <c r="P62" s="486">
        <v>4562.1819329499995</v>
      </c>
      <c r="Q62" s="486">
        <v>7498.1493372200002</v>
      </c>
      <c r="R62" s="487">
        <v>7.1679667122760833</v>
      </c>
    </row>
    <row r="63" spans="1:18" ht="26.15" customHeight="1">
      <c r="A63" s="930" t="s">
        <v>1171</v>
      </c>
      <c r="B63" s="930"/>
      <c r="C63" s="930"/>
      <c r="D63" s="930"/>
      <c r="E63" s="930"/>
      <c r="F63" s="930"/>
      <c r="G63" s="930"/>
      <c r="H63" s="930"/>
      <c r="I63" s="182"/>
      <c r="J63" s="182"/>
      <c r="K63" s="182"/>
      <c r="L63" s="182"/>
      <c r="M63" s="182"/>
      <c r="N63" s="182"/>
      <c r="O63" s="182"/>
      <c r="P63" s="182"/>
      <c r="Q63" s="182"/>
      <c r="R63" s="182"/>
    </row>
    <row r="64" spans="1:18">
      <c r="A64" s="488"/>
      <c r="B64" s="182"/>
      <c r="C64" s="182"/>
      <c r="D64" s="182"/>
      <c r="E64" s="182"/>
      <c r="F64" s="182"/>
      <c r="G64" s="182"/>
      <c r="H64" s="182"/>
      <c r="I64" s="182"/>
      <c r="J64" s="182"/>
      <c r="K64" s="182"/>
      <c r="L64" s="182"/>
      <c r="M64" s="182"/>
      <c r="N64" s="182"/>
      <c r="O64" s="182"/>
      <c r="P64" s="182"/>
      <c r="Q64" s="182"/>
      <c r="R64" s="182"/>
    </row>
    <row r="65" spans="1:18">
      <c r="A65" s="566" t="s">
        <v>1172</v>
      </c>
      <c r="B65" s="806"/>
      <c r="C65" s="806"/>
      <c r="D65" s="806"/>
      <c r="E65" s="806"/>
      <c r="F65" s="806"/>
      <c r="G65" s="806"/>
      <c r="H65" s="806"/>
      <c r="I65" s="806"/>
      <c r="J65" s="806"/>
      <c r="K65" s="806"/>
      <c r="L65" s="806"/>
      <c r="M65" s="806"/>
      <c r="N65" s="806"/>
      <c r="O65" s="806"/>
      <c r="P65" s="806"/>
      <c r="Q65" s="806"/>
      <c r="R65" s="806"/>
    </row>
    <row r="66" spans="1:18" ht="29.5" customHeight="1">
      <c r="A66" s="878" t="s">
        <v>1173</v>
      </c>
      <c r="B66" s="878"/>
      <c r="C66" s="878"/>
      <c r="D66" s="878"/>
      <c r="E66" s="878"/>
      <c r="F66" s="878"/>
      <c r="G66" s="878"/>
      <c r="H66" s="878"/>
      <c r="I66" s="878"/>
      <c r="J66" s="878"/>
      <c r="K66" s="878"/>
      <c r="L66" s="878"/>
      <c r="M66" s="878"/>
      <c r="N66" s="878"/>
      <c r="O66" s="878"/>
      <c r="P66" s="878"/>
      <c r="Q66" s="878"/>
      <c r="R66" s="878"/>
    </row>
    <row r="67" spans="1:18" ht="14.5" customHeight="1">
      <c r="A67" s="878" t="s">
        <v>1541</v>
      </c>
      <c r="B67" s="878"/>
      <c r="C67" s="878"/>
      <c r="D67" s="878"/>
      <c r="E67" s="878"/>
      <c r="F67" s="878"/>
      <c r="G67" s="878"/>
      <c r="H67" s="878"/>
      <c r="I67" s="878"/>
      <c r="J67" s="878"/>
      <c r="K67" s="878"/>
      <c r="L67" s="878"/>
      <c r="M67" s="878"/>
      <c r="N67" s="878"/>
      <c r="O67" s="878"/>
      <c r="P67" s="878"/>
      <c r="Q67" s="878"/>
      <c r="R67" s="878"/>
    </row>
    <row r="68" spans="1:18">
      <c r="A68" s="931"/>
      <c r="B68" s="931"/>
      <c r="C68" s="931"/>
      <c r="D68" s="931"/>
      <c r="E68" s="931"/>
      <c r="F68" s="931"/>
      <c r="G68" s="931"/>
      <c r="H68" s="931"/>
      <c r="I68" s="931"/>
      <c r="J68" s="931"/>
      <c r="K68" s="931"/>
      <c r="L68" s="931"/>
      <c r="M68" s="470"/>
      <c r="N68" s="470"/>
      <c r="O68" s="470"/>
      <c r="P68" s="470"/>
      <c r="Q68" s="470"/>
      <c r="R68" s="470"/>
    </row>
    <row r="69" spans="1:18">
      <c r="A69" s="931"/>
      <c r="B69" s="931"/>
      <c r="C69" s="931"/>
      <c r="D69" s="931"/>
      <c r="E69" s="931"/>
      <c r="F69" s="931"/>
      <c r="G69" s="931"/>
      <c r="H69" s="931"/>
      <c r="I69" s="931"/>
      <c r="J69" s="931"/>
      <c r="K69" s="931"/>
      <c r="L69" s="931"/>
      <c r="M69" s="470"/>
      <c r="N69" s="470"/>
      <c r="O69" s="470"/>
      <c r="P69" s="470"/>
      <c r="Q69" s="470"/>
      <c r="R69" s="470"/>
    </row>
    <row r="70" spans="1:18">
      <c r="A70" s="473"/>
      <c r="B70" s="474"/>
      <c r="C70" s="475" t="s">
        <v>92</v>
      </c>
      <c r="D70" s="475" t="s">
        <v>93</v>
      </c>
      <c r="E70" s="475" t="s">
        <v>94</v>
      </c>
      <c r="F70" s="475" t="s">
        <v>140</v>
      </c>
      <c r="G70" s="475" t="s">
        <v>141</v>
      </c>
      <c r="H70" s="475" t="s">
        <v>218</v>
      </c>
      <c r="I70" s="475" t="s">
        <v>219</v>
      </c>
      <c r="J70" s="475" t="s">
        <v>220</v>
      </c>
      <c r="K70" s="475" t="s">
        <v>221</v>
      </c>
      <c r="L70" s="475" t="s">
        <v>222</v>
      </c>
      <c r="M70" s="475" t="s">
        <v>223</v>
      </c>
      <c r="N70" s="475" t="s">
        <v>224</v>
      </c>
      <c r="O70" s="475" t="s">
        <v>225</v>
      </c>
      <c r="P70" s="475" t="s">
        <v>231</v>
      </c>
      <c r="Q70" s="475" t="s">
        <v>232</v>
      </c>
      <c r="R70" s="475" t="s">
        <v>233</v>
      </c>
    </row>
    <row r="71" spans="1:18" ht="71.150000000000006" customHeight="1">
      <c r="A71" s="473"/>
      <c r="B71" s="121"/>
      <c r="C71" s="918" t="s">
        <v>1100</v>
      </c>
      <c r="D71" s="932"/>
      <c r="E71" s="932"/>
      <c r="F71" s="932"/>
      <c r="G71" s="932"/>
      <c r="H71" s="886" t="s">
        <v>1101</v>
      </c>
      <c r="I71" s="901"/>
      <c r="J71" s="887"/>
      <c r="K71" s="933" t="s">
        <v>1102</v>
      </c>
      <c r="L71" s="934"/>
      <c r="M71" s="935" t="s">
        <v>1103</v>
      </c>
      <c r="N71" s="886" t="s">
        <v>1104</v>
      </c>
      <c r="O71" s="886" t="s">
        <v>1105</v>
      </c>
      <c r="P71" s="886" t="s">
        <v>1106</v>
      </c>
      <c r="Q71" s="886" t="s">
        <v>1107</v>
      </c>
      <c r="R71" s="897" t="s">
        <v>1108</v>
      </c>
    </row>
    <row r="72" spans="1:18" ht="185.5" customHeight="1">
      <c r="A72" s="476"/>
      <c r="B72" s="477" t="s">
        <v>1109</v>
      </c>
      <c r="C72" s="478"/>
      <c r="D72" s="849" t="s">
        <v>1110</v>
      </c>
      <c r="E72" s="849" t="s">
        <v>1111</v>
      </c>
      <c r="F72" s="849" t="s">
        <v>1112</v>
      </c>
      <c r="G72" s="850" t="s">
        <v>1113</v>
      </c>
      <c r="H72" s="478"/>
      <c r="I72" s="849" t="s">
        <v>1114</v>
      </c>
      <c r="J72" s="849" t="s">
        <v>1113</v>
      </c>
      <c r="K72" s="845"/>
      <c r="L72" s="230" t="s">
        <v>1115</v>
      </c>
      <c r="M72" s="936"/>
      <c r="N72" s="890"/>
      <c r="O72" s="890"/>
      <c r="P72" s="890"/>
      <c r="Q72" s="890"/>
      <c r="R72" s="899"/>
    </row>
    <row r="73" spans="1:18">
      <c r="A73" s="489">
        <v>1</v>
      </c>
      <c r="B73" s="479" t="s">
        <v>1116</v>
      </c>
      <c r="C73" s="407">
        <v>33672.567404089998</v>
      </c>
      <c r="D73" s="407">
        <v>2490.59928249</v>
      </c>
      <c r="E73" s="407">
        <v>1029.2732249400001</v>
      </c>
      <c r="F73" s="407">
        <v>5770.2072142400002</v>
      </c>
      <c r="G73" s="407">
        <v>1036.4004586200001</v>
      </c>
      <c r="H73" s="407">
        <v>-437.77330556999999</v>
      </c>
      <c r="I73" s="407">
        <v>-129.63308092</v>
      </c>
      <c r="J73" s="407">
        <v>-269.91137516000003</v>
      </c>
      <c r="K73" s="407" t="s">
        <v>81</v>
      </c>
      <c r="L73" s="407" t="s">
        <v>81</v>
      </c>
      <c r="M73" s="407" t="s">
        <v>81</v>
      </c>
      <c r="N73" s="407">
        <v>18162.740083009998</v>
      </c>
      <c r="O73" s="407">
        <v>3522.4409247800004</v>
      </c>
      <c r="P73" s="407">
        <v>4396.58347323</v>
      </c>
      <c r="Q73" s="407">
        <v>7590.8029230699995</v>
      </c>
      <c r="R73" s="480">
        <v>7.77</v>
      </c>
    </row>
    <row r="74" spans="1:18">
      <c r="A74" s="490">
        <v>2</v>
      </c>
      <c r="B74" s="481" t="s">
        <v>1117</v>
      </c>
      <c r="C74" s="406">
        <v>1427.10334756</v>
      </c>
      <c r="D74" s="406" t="s">
        <v>81</v>
      </c>
      <c r="E74" s="406" t="s">
        <v>81</v>
      </c>
      <c r="F74" s="406">
        <v>408.18956052999999</v>
      </c>
      <c r="G74" s="406">
        <v>69.763442980000008</v>
      </c>
      <c r="H74" s="406">
        <v>-30.419420719999998</v>
      </c>
      <c r="I74" s="406">
        <v>-4.5807940599999997</v>
      </c>
      <c r="J74" s="406">
        <v>-24.576597449999998</v>
      </c>
      <c r="K74" s="406" t="s">
        <v>81</v>
      </c>
      <c r="L74" s="406" t="s">
        <v>81</v>
      </c>
      <c r="M74" s="406" t="s">
        <v>81</v>
      </c>
      <c r="N74" s="406">
        <v>760.7991374400001</v>
      </c>
      <c r="O74" s="406">
        <v>296.02318835</v>
      </c>
      <c r="P74" s="406">
        <v>279.07641030000002</v>
      </c>
      <c r="Q74" s="406">
        <v>91.204611480000011</v>
      </c>
      <c r="R74" s="482">
        <v>6.79</v>
      </c>
    </row>
    <row r="75" spans="1:18">
      <c r="A75" s="490">
        <v>3</v>
      </c>
      <c r="B75" s="481" t="s">
        <v>1118</v>
      </c>
      <c r="C75" s="406">
        <v>131.26345544</v>
      </c>
      <c r="D75" s="406">
        <v>85.135916129999998</v>
      </c>
      <c r="E75" s="406">
        <v>3.99119E-2</v>
      </c>
      <c r="F75" s="406">
        <v>8.2373141499999996</v>
      </c>
      <c r="G75" s="406">
        <v>5.7387956999999998</v>
      </c>
      <c r="H75" s="406">
        <v>-3.3716899800000002</v>
      </c>
      <c r="I75" s="406">
        <v>-0.17081585000000002</v>
      </c>
      <c r="J75" s="406">
        <v>-2.9495152899999999</v>
      </c>
      <c r="K75" s="406" t="s">
        <v>81</v>
      </c>
      <c r="L75" s="406" t="s">
        <v>81</v>
      </c>
      <c r="M75" s="406" t="s">
        <v>81</v>
      </c>
      <c r="N75" s="406">
        <v>67.923546450000003</v>
      </c>
      <c r="O75" s="406">
        <v>18.675769769999999</v>
      </c>
      <c r="P75" s="406">
        <v>0.30184855999999999</v>
      </c>
      <c r="Q75" s="406">
        <v>44.362290659999999</v>
      </c>
      <c r="R75" s="482">
        <v>8.8800000000000008</v>
      </c>
    </row>
    <row r="76" spans="1:18" hidden="1">
      <c r="A76" s="490">
        <v>4</v>
      </c>
      <c r="B76" s="483" t="s">
        <v>1119</v>
      </c>
      <c r="C76" s="406" t="s">
        <v>81</v>
      </c>
      <c r="D76" s="406" t="s">
        <v>81</v>
      </c>
      <c r="E76" s="406" t="s">
        <v>81</v>
      </c>
      <c r="F76" s="406" t="s">
        <v>81</v>
      </c>
      <c r="G76" s="406" t="s">
        <v>81</v>
      </c>
      <c r="H76" s="406" t="s">
        <v>81</v>
      </c>
      <c r="I76" s="406" t="s">
        <v>81</v>
      </c>
      <c r="J76" s="406" t="s">
        <v>81</v>
      </c>
      <c r="K76" s="406" t="s">
        <v>81</v>
      </c>
      <c r="L76" s="406" t="s">
        <v>81</v>
      </c>
      <c r="M76" s="406" t="s">
        <v>81</v>
      </c>
      <c r="N76" s="406" t="s">
        <v>81</v>
      </c>
      <c r="O76" s="406" t="s">
        <v>81</v>
      </c>
      <c r="P76" s="406" t="s">
        <v>81</v>
      </c>
      <c r="Q76" s="406" t="s">
        <v>81</v>
      </c>
      <c r="R76" s="482">
        <v>0</v>
      </c>
    </row>
    <row r="77" spans="1:18" hidden="1">
      <c r="A77" s="490">
        <v>5</v>
      </c>
      <c r="B77" s="483" t="s">
        <v>1120</v>
      </c>
      <c r="C77" s="406" t="s">
        <v>81</v>
      </c>
      <c r="D77" s="406" t="s">
        <v>81</v>
      </c>
      <c r="E77" s="406" t="s">
        <v>81</v>
      </c>
      <c r="F77" s="406" t="s">
        <v>81</v>
      </c>
      <c r="G77" s="406" t="s">
        <v>81</v>
      </c>
      <c r="H77" s="406" t="s">
        <v>81</v>
      </c>
      <c r="I77" s="406" t="s">
        <v>81</v>
      </c>
      <c r="J77" s="406" t="s">
        <v>81</v>
      </c>
      <c r="K77" s="406" t="s">
        <v>81</v>
      </c>
      <c r="L77" s="406" t="s">
        <v>81</v>
      </c>
      <c r="M77" s="406" t="s">
        <v>81</v>
      </c>
      <c r="N77" s="406" t="s">
        <v>81</v>
      </c>
      <c r="O77" s="406" t="s">
        <v>81</v>
      </c>
      <c r="P77" s="406" t="s">
        <v>81</v>
      </c>
      <c r="Q77" s="406" t="s">
        <v>81</v>
      </c>
      <c r="R77" s="482">
        <v>0</v>
      </c>
    </row>
    <row r="78" spans="1:18">
      <c r="A78" s="490">
        <v>6</v>
      </c>
      <c r="B78" s="483" t="s">
        <v>1121</v>
      </c>
      <c r="C78" s="406">
        <v>2.62807207</v>
      </c>
      <c r="D78" s="406" t="s">
        <v>81</v>
      </c>
      <c r="E78" s="406" t="s">
        <v>81</v>
      </c>
      <c r="F78" s="406" t="s">
        <v>81</v>
      </c>
      <c r="G78" s="406">
        <v>1.7648009899999999</v>
      </c>
      <c r="H78" s="406">
        <v>-1.59249248</v>
      </c>
      <c r="I78" s="406">
        <v>-6.5428999999999997E-4</v>
      </c>
      <c r="J78" s="406">
        <v>-1.59164751</v>
      </c>
      <c r="K78" s="406" t="s">
        <v>81</v>
      </c>
      <c r="L78" s="406" t="s">
        <v>81</v>
      </c>
      <c r="M78" s="406" t="s">
        <v>81</v>
      </c>
      <c r="N78" s="406">
        <v>2.62807207</v>
      </c>
      <c r="O78" s="406" t="s">
        <v>81</v>
      </c>
      <c r="P78" s="406" t="s">
        <v>81</v>
      </c>
      <c r="Q78" s="406" t="s">
        <v>81</v>
      </c>
      <c r="R78" s="482">
        <v>1.1200000000000001</v>
      </c>
    </row>
    <row r="79" spans="1:18">
      <c r="A79" s="490">
        <v>7</v>
      </c>
      <c r="B79" s="483" t="s">
        <v>1122</v>
      </c>
      <c r="C79" s="406">
        <v>94.245420590000009</v>
      </c>
      <c r="D79" s="406">
        <v>55.26173893</v>
      </c>
      <c r="E79" s="406">
        <v>3.99119E-2</v>
      </c>
      <c r="F79" s="406">
        <v>8.1917231900000012</v>
      </c>
      <c r="G79" s="406">
        <v>3.4253112200000002</v>
      </c>
      <c r="H79" s="406">
        <v>-1.4434600200000001</v>
      </c>
      <c r="I79" s="406">
        <v>-7.8006259999999994E-2</v>
      </c>
      <c r="J79" s="406">
        <v>-1.2584937199999999</v>
      </c>
      <c r="K79" s="406" t="s">
        <v>81</v>
      </c>
      <c r="L79" s="406" t="s">
        <v>81</v>
      </c>
      <c r="M79" s="406" t="s">
        <v>81</v>
      </c>
      <c r="N79" s="406">
        <v>50.537313140000002</v>
      </c>
      <c r="O79" s="406">
        <v>1.9075662199999999</v>
      </c>
      <c r="P79" s="406">
        <v>0.30184855999999999</v>
      </c>
      <c r="Q79" s="406">
        <v>41.498692659999996</v>
      </c>
      <c r="R79" s="482">
        <v>10.24</v>
      </c>
    </row>
    <row r="80" spans="1:18">
      <c r="A80" s="490">
        <v>8</v>
      </c>
      <c r="B80" s="483" t="s">
        <v>1123</v>
      </c>
      <c r="C80" s="406">
        <v>34.389962780000005</v>
      </c>
      <c r="D80" s="406">
        <v>29.874177199999998</v>
      </c>
      <c r="E80" s="406" t="s">
        <v>81</v>
      </c>
      <c r="F80" s="406">
        <v>4.559096E-2</v>
      </c>
      <c r="G80" s="406">
        <v>0.54868348999999994</v>
      </c>
      <c r="H80" s="406">
        <v>-0.33573746999999998</v>
      </c>
      <c r="I80" s="406">
        <v>-9.2155300000000009E-2</v>
      </c>
      <c r="J80" s="406">
        <v>-9.937406E-2</v>
      </c>
      <c r="K80" s="406" t="s">
        <v>81</v>
      </c>
      <c r="L80" s="406" t="s">
        <v>81</v>
      </c>
      <c r="M80" s="406" t="s">
        <v>81</v>
      </c>
      <c r="N80" s="406">
        <v>14.75816124</v>
      </c>
      <c r="O80" s="406">
        <v>16.768203549999999</v>
      </c>
      <c r="P80" s="406" t="s">
        <v>81</v>
      </c>
      <c r="Q80" s="406">
        <v>2.8635979900000001</v>
      </c>
      <c r="R80" s="482">
        <v>5.73</v>
      </c>
    </row>
    <row r="81" spans="1:18">
      <c r="A81" s="490">
        <v>9</v>
      </c>
      <c r="B81" s="481" t="s">
        <v>1124</v>
      </c>
      <c r="C81" s="406">
        <v>3989.7643792700001</v>
      </c>
      <c r="D81" s="406" t="s">
        <v>81</v>
      </c>
      <c r="E81" s="406">
        <v>290.14057260000004</v>
      </c>
      <c r="F81" s="406">
        <v>667.98019461000001</v>
      </c>
      <c r="G81" s="406">
        <v>200.41143349000001</v>
      </c>
      <c r="H81" s="406">
        <v>-81.158665370000008</v>
      </c>
      <c r="I81" s="406">
        <v>-12.55622565</v>
      </c>
      <c r="J81" s="406">
        <v>-62.664788530000003</v>
      </c>
      <c r="K81" s="406" t="s">
        <v>81</v>
      </c>
      <c r="L81" s="406" t="s">
        <v>81</v>
      </c>
      <c r="M81" s="406" t="s">
        <v>81</v>
      </c>
      <c r="N81" s="406">
        <v>2513.0814548799999</v>
      </c>
      <c r="O81" s="406">
        <v>249.76218219</v>
      </c>
      <c r="P81" s="406">
        <v>11.61228861</v>
      </c>
      <c r="Q81" s="406">
        <v>1215.3084535999999</v>
      </c>
      <c r="R81" s="482">
        <v>3.24</v>
      </c>
    </row>
    <row r="82" spans="1:18">
      <c r="A82" s="490">
        <v>10</v>
      </c>
      <c r="B82" s="483" t="s">
        <v>1125</v>
      </c>
      <c r="C82" s="406">
        <v>445.8596154</v>
      </c>
      <c r="D82" s="406" t="s">
        <v>81</v>
      </c>
      <c r="E82" s="406" t="s">
        <v>81</v>
      </c>
      <c r="F82" s="406">
        <v>60.960376930000002</v>
      </c>
      <c r="G82" s="406">
        <v>59.578115189999998</v>
      </c>
      <c r="H82" s="406">
        <v>-15.837566410000001</v>
      </c>
      <c r="I82" s="406">
        <v>-2.9956251900000002</v>
      </c>
      <c r="J82" s="406">
        <v>-12.38487385</v>
      </c>
      <c r="K82" s="406" t="s">
        <v>81</v>
      </c>
      <c r="L82" s="406" t="s">
        <v>81</v>
      </c>
      <c r="M82" s="406" t="s">
        <v>81</v>
      </c>
      <c r="N82" s="406">
        <v>330.90398098000003</v>
      </c>
      <c r="O82" s="406">
        <v>40.376836590000003</v>
      </c>
      <c r="P82" s="406">
        <v>0.66436979000000007</v>
      </c>
      <c r="Q82" s="406">
        <v>73.914428049999998</v>
      </c>
      <c r="R82" s="482">
        <v>5.96</v>
      </c>
    </row>
    <row r="83" spans="1:18">
      <c r="A83" s="490">
        <v>11</v>
      </c>
      <c r="B83" s="483" t="s">
        <v>1126</v>
      </c>
      <c r="C83" s="406">
        <v>149.80876345999999</v>
      </c>
      <c r="D83" s="406" t="s">
        <v>81</v>
      </c>
      <c r="E83" s="406" t="s">
        <v>81</v>
      </c>
      <c r="F83" s="406">
        <v>84.584932809999998</v>
      </c>
      <c r="G83" s="406">
        <v>5.0417693699999999</v>
      </c>
      <c r="H83" s="406">
        <v>-3.1856703300000002</v>
      </c>
      <c r="I83" s="406">
        <v>-1.38718056</v>
      </c>
      <c r="J83" s="406">
        <v>-1.73047453</v>
      </c>
      <c r="K83" s="406" t="s">
        <v>81</v>
      </c>
      <c r="L83" s="406" t="s">
        <v>81</v>
      </c>
      <c r="M83" s="406" t="s">
        <v>81</v>
      </c>
      <c r="N83" s="406">
        <v>138.52057722000001</v>
      </c>
      <c r="O83" s="406">
        <v>0.81283119999999998</v>
      </c>
      <c r="P83" s="406" t="s">
        <v>81</v>
      </c>
      <c r="Q83" s="406">
        <v>10.475355039999998</v>
      </c>
      <c r="R83" s="482">
        <v>3.9</v>
      </c>
    </row>
    <row r="84" spans="1:18" hidden="1">
      <c r="A84" s="242">
        <v>12</v>
      </c>
      <c r="B84" s="484" t="s">
        <v>1127</v>
      </c>
      <c r="C84" s="406">
        <v>3.1568779999999998E-2</v>
      </c>
      <c r="D84" s="406" t="s">
        <v>81</v>
      </c>
      <c r="E84" s="406" t="s">
        <v>81</v>
      </c>
      <c r="F84" s="406">
        <v>3.1568779999999998E-2</v>
      </c>
      <c r="G84" s="406" t="s">
        <v>81</v>
      </c>
      <c r="H84" s="406">
        <v>-1.2022E-4</v>
      </c>
      <c r="I84" s="406">
        <v>-1.2022E-4</v>
      </c>
      <c r="J84" s="406" t="s">
        <v>81</v>
      </c>
      <c r="K84" s="406" t="s">
        <v>81</v>
      </c>
      <c r="L84" s="406" t="s">
        <v>81</v>
      </c>
      <c r="M84" s="406" t="s">
        <v>81</v>
      </c>
      <c r="N84" s="406" t="s">
        <v>81</v>
      </c>
      <c r="O84" s="406" t="s">
        <v>81</v>
      </c>
      <c r="P84" s="406" t="s">
        <v>81</v>
      </c>
      <c r="Q84" s="406">
        <v>3.1568779999999998E-2</v>
      </c>
      <c r="R84" s="482">
        <v>20</v>
      </c>
    </row>
    <row r="85" spans="1:18">
      <c r="A85" s="491">
        <v>13</v>
      </c>
      <c r="B85" s="485" t="s">
        <v>1128</v>
      </c>
      <c r="C85" s="406">
        <v>8.7510128300000005</v>
      </c>
      <c r="D85" s="406" t="s">
        <v>81</v>
      </c>
      <c r="E85" s="406" t="s">
        <v>81</v>
      </c>
      <c r="F85" s="406">
        <v>4.0194186299999997</v>
      </c>
      <c r="G85" s="406">
        <v>1.44828629</v>
      </c>
      <c r="H85" s="406">
        <v>-0.82837857999999998</v>
      </c>
      <c r="I85" s="406">
        <v>-0.40775797999999996</v>
      </c>
      <c r="J85" s="406">
        <v>-0.41817535</v>
      </c>
      <c r="K85" s="406" t="s">
        <v>81</v>
      </c>
      <c r="L85" s="406" t="s">
        <v>81</v>
      </c>
      <c r="M85" s="406" t="s">
        <v>81</v>
      </c>
      <c r="N85" s="406">
        <v>3.8084775499999997</v>
      </c>
      <c r="O85" s="406">
        <v>1.61938092</v>
      </c>
      <c r="P85" s="406">
        <v>0.25918867000000001</v>
      </c>
      <c r="Q85" s="406">
        <v>3.0639656800000004</v>
      </c>
      <c r="R85" s="482">
        <v>9.81</v>
      </c>
    </row>
    <row r="86" spans="1:18">
      <c r="A86" s="491">
        <v>14</v>
      </c>
      <c r="B86" s="485" t="s">
        <v>1129</v>
      </c>
      <c r="C86" s="406">
        <v>11.914006710000001</v>
      </c>
      <c r="D86" s="406" t="s">
        <v>81</v>
      </c>
      <c r="E86" s="406" t="s">
        <v>81</v>
      </c>
      <c r="F86" s="406">
        <v>4.7084490499999996</v>
      </c>
      <c r="G86" s="406">
        <v>4.07275527</v>
      </c>
      <c r="H86" s="406">
        <v>-0.73053728000000007</v>
      </c>
      <c r="I86" s="406">
        <v>-7.3894360000000006E-2</v>
      </c>
      <c r="J86" s="406">
        <v>-0.65664237999999997</v>
      </c>
      <c r="K86" s="406" t="s">
        <v>81</v>
      </c>
      <c r="L86" s="406" t="s">
        <v>81</v>
      </c>
      <c r="M86" s="406" t="s">
        <v>81</v>
      </c>
      <c r="N86" s="406">
        <v>5.2836680400000002</v>
      </c>
      <c r="O86" s="406">
        <v>0.49675514000000004</v>
      </c>
      <c r="P86" s="406">
        <v>8.1891599999999991E-3</v>
      </c>
      <c r="Q86" s="406">
        <v>6.1253943700000004</v>
      </c>
      <c r="R86" s="482">
        <v>11.8</v>
      </c>
    </row>
    <row r="87" spans="1:18">
      <c r="A87" s="491">
        <v>15</v>
      </c>
      <c r="B87" s="485" t="s">
        <v>1130</v>
      </c>
      <c r="C87" s="406">
        <v>2.6592890800000002</v>
      </c>
      <c r="D87" s="406" t="s">
        <v>81</v>
      </c>
      <c r="E87" s="406" t="s">
        <v>81</v>
      </c>
      <c r="F87" s="406">
        <v>6.6762630000000003E-2</v>
      </c>
      <c r="G87" s="406">
        <v>2.3034656499999997</v>
      </c>
      <c r="H87" s="406">
        <v>-0.86466873</v>
      </c>
      <c r="I87" s="406">
        <v>-2.6771E-3</v>
      </c>
      <c r="J87" s="406">
        <v>-0.86164257999999994</v>
      </c>
      <c r="K87" s="406" t="s">
        <v>81</v>
      </c>
      <c r="L87" s="406" t="s">
        <v>81</v>
      </c>
      <c r="M87" s="406" t="s">
        <v>81</v>
      </c>
      <c r="N87" s="406">
        <v>1.0425716999999999</v>
      </c>
      <c r="O87" s="406">
        <v>0.82044643000000006</v>
      </c>
      <c r="P87" s="406" t="s">
        <v>81</v>
      </c>
      <c r="Q87" s="406">
        <v>0.79627094999999992</v>
      </c>
      <c r="R87" s="482">
        <v>9.73</v>
      </c>
    </row>
    <row r="88" spans="1:18" ht="24.5">
      <c r="A88" s="491">
        <v>16</v>
      </c>
      <c r="B88" s="484" t="s">
        <v>1131</v>
      </c>
      <c r="C88" s="406">
        <v>188.60498953000001</v>
      </c>
      <c r="D88" s="406" t="s">
        <v>81</v>
      </c>
      <c r="E88" s="406">
        <v>3.7503139999999997E-2</v>
      </c>
      <c r="F88" s="406">
        <v>13.02647275</v>
      </c>
      <c r="G88" s="406">
        <v>23.267189469999998</v>
      </c>
      <c r="H88" s="406">
        <v>-6.6261615100000002</v>
      </c>
      <c r="I88" s="406">
        <v>-0.33952121999999996</v>
      </c>
      <c r="J88" s="406">
        <v>-6.0509377100000004</v>
      </c>
      <c r="K88" s="406" t="s">
        <v>81</v>
      </c>
      <c r="L88" s="406" t="s">
        <v>81</v>
      </c>
      <c r="M88" s="406" t="s">
        <v>81</v>
      </c>
      <c r="N88" s="406">
        <v>133.70798715000001</v>
      </c>
      <c r="O88" s="406">
        <v>13.650606210000001</v>
      </c>
      <c r="P88" s="406">
        <v>3.1498463999999999</v>
      </c>
      <c r="Q88" s="406">
        <v>38.096549780000004</v>
      </c>
      <c r="R88" s="482">
        <v>6.58</v>
      </c>
    </row>
    <row r="89" spans="1:18">
      <c r="A89" s="491">
        <v>17</v>
      </c>
      <c r="B89" s="485" t="s">
        <v>1132</v>
      </c>
      <c r="C89" s="406">
        <v>673.24458714000002</v>
      </c>
      <c r="D89" s="406" t="s">
        <v>81</v>
      </c>
      <c r="E89" s="406">
        <v>17.447036780000001</v>
      </c>
      <c r="F89" s="406">
        <v>81.984150880000001</v>
      </c>
      <c r="G89" s="406">
        <v>5.9314187499999997</v>
      </c>
      <c r="H89" s="406">
        <v>-2.15073969</v>
      </c>
      <c r="I89" s="406">
        <v>-3.6947680000000004E-2</v>
      </c>
      <c r="J89" s="406">
        <v>-1.6828045199999999</v>
      </c>
      <c r="K89" s="406" t="s">
        <v>81</v>
      </c>
      <c r="L89" s="406" t="s">
        <v>81</v>
      </c>
      <c r="M89" s="406" t="s">
        <v>81</v>
      </c>
      <c r="N89" s="406">
        <v>56.976295499999999</v>
      </c>
      <c r="O89" s="406">
        <v>55.618851469999996</v>
      </c>
      <c r="P89" s="406" t="s">
        <v>81</v>
      </c>
      <c r="Q89" s="406">
        <v>560.64944016999993</v>
      </c>
      <c r="R89" s="482">
        <v>15.21</v>
      </c>
    </row>
    <row r="90" spans="1:18">
      <c r="A90" s="491">
        <v>18</v>
      </c>
      <c r="B90" s="485" t="s">
        <v>1133</v>
      </c>
      <c r="C90" s="406">
        <v>34.212016990000002</v>
      </c>
      <c r="D90" s="406" t="s">
        <v>81</v>
      </c>
      <c r="E90" s="406" t="s">
        <v>81</v>
      </c>
      <c r="F90" s="406">
        <v>4.14646501</v>
      </c>
      <c r="G90" s="406">
        <v>1.3589973899999999</v>
      </c>
      <c r="H90" s="406">
        <v>-0.50111936999999995</v>
      </c>
      <c r="I90" s="406">
        <v>-4.9528800000000005E-2</v>
      </c>
      <c r="J90" s="406">
        <v>-0.39258513</v>
      </c>
      <c r="K90" s="406" t="s">
        <v>81</v>
      </c>
      <c r="L90" s="406" t="s">
        <v>81</v>
      </c>
      <c r="M90" s="406" t="s">
        <v>81</v>
      </c>
      <c r="N90" s="406">
        <v>19.48759222</v>
      </c>
      <c r="O90" s="406">
        <v>9.90030915</v>
      </c>
      <c r="P90" s="406">
        <v>0.35075259000000003</v>
      </c>
      <c r="Q90" s="406">
        <v>4.4733630199999999</v>
      </c>
      <c r="R90" s="482">
        <v>6.21</v>
      </c>
    </row>
    <row r="91" spans="1:18">
      <c r="A91" s="491">
        <v>19</v>
      </c>
      <c r="B91" s="485" t="s">
        <v>1134</v>
      </c>
      <c r="C91" s="406">
        <v>320.66031473999999</v>
      </c>
      <c r="D91" s="406" t="s">
        <v>81</v>
      </c>
      <c r="E91" s="406">
        <v>91.827557900000002</v>
      </c>
      <c r="F91" s="406" t="s">
        <v>81</v>
      </c>
      <c r="G91" s="406">
        <v>8.8891638900000007</v>
      </c>
      <c r="H91" s="406">
        <v>-2.2399904300000002</v>
      </c>
      <c r="I91" s="406">
        <v>-5.3377799999999994E-3</v>
      </c>
      <c r="J91" s="406">
        <v>-2.2080000000000002</v>
      </c>
      <c r="K91" s="406" t="s">
        <v>81</v>
      </c>
      <c r="L91" s="406" t="s">
        <v>81</v>
      </c>
      <c r="M91" s="406" t="s">
        <v>81</v>
      </c>
      <c r="N91" s="406">
        <v>269.61809073000001</v>
      </c>
      <c r="O91" s="406">
        <v>6.5927162400000006</v>
      </c>
      <c r="P91" s="406" t="s">
        <v>81</v>
      </c>
      <c r="Q91" s="406">
        <v>44.449507770000004</v>
      </c>
      <c r="R91" s="482">
        <v>4.91</v>
      </c>
    </row>
    <row r="92" spans="1:18">
      <c r="A92" s="491">
        <v>20</v>
      </c>
      <c r="B92" s="485" t="s">
        <v>1135</v>
      </c>
      <c r="C92" s="406">
        <v>113.79258441</v>
      </c>
      <c r="D92" s="406" t="s">
        <v>81</v>
      </c>
      <c r="E92" s="406">
        <v>0.17370739000000002</v>
      </c>
      <c r="F92" s="406">
        <v>9.4039651800000001</v>
      </c>
      <c r="G92" s="406">
        <v>1.3815328200000001</v>
      </c>
      <c r="H92" s="406">
        <v>-0.68271431999999999</v>
      </c>
      <c r="I92" s="406">
        <v>-0.44230791999999997</v>
      </c>
      <c r="J92" s="406">
        <v>-0.16129952</v>
      </c>
      <c r="K92" s="406" t="s">
        <v>81</v>
      </c>
      <c r="L92" s="406" t="s">
        <v>81</v>
      </c>
      <c r="M92" s="406" t="s">
        <v>81</v>
      </c>
      <c r="N92" s="406">
        <v>95.001781940000001</v>
      </c>
      <c r="O92" s="406">
        <v>3.6883372999999997</v>
      </c>
      <c r="P92" s="406" t="s">
        <v>81</v>
      </c>
      <c r="Q92" s="406">
        <v>15.10246517</v>
      </c>
      <c r="R92" s="482">
        <v>5.46</v>
      </c>
    </row>
    <row r="93" spans="1:18">
      <c r="A93" s="491">
        <v>21</v>
      </c>
      <c r="B93" s="485" t="s">
        <v>1136</v>
      </c>
      <c r="C93" s="406">
        <v>56.508663069999997</v>
      </c>
      <c r="D93" s="406" t="s">
        <v>81</v>
      </c>
      <c r="E93" s="406" t="s">
        <v>81</v>
      </c>
      <c r="F93" s="406" t="s">
        <v>81</v>
      </c>
      <c r="G93" s="406" t="s">
        <v>81</v>
      </c>
      <c r="H93" s="406">
        <v>-0.40637056999999999</v>
      </c>
      <c r="I93" s="406">
        <v>-5.1962999999999998E-4</v>
      </c>
      <c r="J93" s="406" t="s">
        <v>81</v>
      </c>
      <c r="K93" s="406" t="s">
        <v>81</v>
      </c>
      <c r="L93" s="406" t="s">
        <v>81</v>
      </c>
      <c r="M93" s="406" t="s">
        <v>81</v>
      </c>
      <c r="N93" s="406">
        <v>55.595014820000003</v>
      </c>
      <c r="O93" s="406" t="s">
        <v>81</v>
      </c>
      <c r="P93" s="406" t="s">
        <v>81</v>
      </c>
      <c r="Q93" s="406">
        <v>0.91364825000000005</v>
      </c>
      <c r="R93" s="482">
        <v>3.05</v>
      </c>
    </row>
    <row r="94" spans="1:18">
      <c r="A94" s="491">
        <v>22</v>
      </c>
      <c r="B94" s="485" t="s">
        <v>1137</v>
      </c>
      <c r="C94" s="406">
        <v>392.28076625</v>
      </c>
      <c r="D94" s="406" t="s">
        <v>81</v>
      </c>
      <c r="E94" s="406">
        <v>62.79655511</v>
      </c>
      <c r="F94" s="406">
        <v>106.44393006999999</v>
      </c>
      <c r="G94" s="406">
        <v>0.72613335000000001</v>
      </c>
      <c r="H94" s="406">
        <v>-1.97209627</v>
      </c>
      <c r="I94" s="406">
        <v>-0.97321220999999991</v>
      </c>
      <c r="J94" s="406">
        <v>-0.52202020000000005</v>
      </c>
      <c r="K94" s="406" t="s">
        <v>81</v>
      </c>
      <c r="L94" s="406" t="s">
        <v>81</v>
      </c>
      <c r="M94" s="406" t="s">
        <v>81</v>
      </c>
      <c r="N94" s="406">
        <v>345.09019375000003</v>
      </c>
      <c r="O94" s="406">
        <v>5.2857500399999999</v>
      </c>
      <c r="P94" s="406">
        <v>2.85078298</v>
      </c>
      <c r="Q94" s="406">
        <v>39.054039469999999</v>
      </c>
      <c r="R94" s="482">
        <v>3.34</v>
      </c>
    </row>
    <row r="95" spans="1:18">
      <c r="A95" s="491">
        <v>23</v>
      </c>
      <c r="B95" s="485" t="s">
        <v>1138</v>
      </c>
      <c r="C95" s="406">
        <v>70.887845780000006</v>
      </c>
      <c r="D95" s="406" t="s">
        <v>81</v>
      </c>
      <c r="E95" s="406">
        <v>6.9393800000000002E-3</v>
      </c>
      <c r="F95" s="406">
        <v>11.105398689999999</v>
      </c>
      <c r="G95" s="406">
        <v>2.5342157900000002</v>
      </c>
      <c r="H95" s="406">
        <v>-1.23985221</v>
      </c>
      <c r="I95" s="406">
        <v>-0.3517363</v>
      </c>
      <c r="J95" s="406">
        <v>-0.72917902000000001</v>
      </c>
      <c r="K95" s="406" t="s">
        <v>81</v>
      </c>
      <c r="L95" s="406" t="s">
        <v>81</v>
      </c>
      <c r="M95" s="406" t="s">
        <v>81</v>
      </c>
      <c r="N95" s="406">
        <v>52.649204689999998</v>
      </c>
      <c r="O95" s="406">
        <v>8.209780219999999</v>
      </c>
      <c r="P95" s="406">
        <v>0.13430475</v>
      </c>
      <c r="Q95" s="406">
        <v>9.894556119999999</v>
      </c>
      <c r="R95" s="482">
        <v>6.03</v>
      </c>
    </row>
    <row r="96" spans="1:18">
      <c r="A96" s="491">
        <v>24</v>
      </c>
      <c r="B96" s="485" t="s">
        <v>1139</v>
      </c>
      <c r="C96" s="406">
        <v>159.82900078</v>
      </c>
      <c r="D96" s="406" t="s">
        <v>81</v>
      </c>
      <c r="E96" s="406">
        <v>62.8657246</v>
      </c>
      <c r="F96" s="406">
        <v>7.0409359900000004</v>
      </c>
      <c r="G96" s="406">
        <v>3.5434590699999999</v>
      </c>
      <c r="H96" s="406">
        <v>-1.23922679</v>
      </c>
      <c r="I96" s="406">
        <v>-0.18651944000000001</v>
      </c>
      <c r="J96" s="406">
        <v>-0.60073294999999993</v>
      </c>
      <c r="K96" s="406" t="s">
        <v>81</v>
      </c>
      <c r="L96" s="406" t="s">
        <v>81</v>
      </c>
      <c r="M96" s="406" t="s">
        <v>81</v>
      </c>
      <c r="N96" s="406">
        <v>53.507068009999998</v>
      </c>
      <c r="O96" s="406">
        <v>2.1126155600000001</v>
      </c>
      <c r="P96" s="406" t="s">
        <v>81</v>
      </c>
      <c r="Q96" s="406">
        <v>104.20931720999999</v>
      </c>
      <c r="R96" s="482">
        <v>13.76</v>
      </c>
    </row>
    <row r="97" spans="1:18">
      <c r="A97" s="491">
        <v>25</v>
      </c>
      <c r="B97" s="485" t="s">
        <v>1140</v>
      </c>
      <c r="C97" s="406">
        <v>304.76869054000002</v>
      </c>
      <c r="D97" s="406" t="s">
        <v>81</v>
      </c>
      <c r="E97" s="406">
        <v>0.1772484</v>
      </c>
      <c r="F97" s="406">
        <v>57.395837669999999</v>
      </c>
      <c r="G97" s="406">
        <v>23.18602886</v>
      </c>
      <c r="H97" s="406">
        <v>-8.4011895500000016</v>
      </c>
      <c r="I97" s="406">
        <v>-1.0950368000000001</v>
      </c>
      <c r="J97" s="406">
        <v>-6.9767834400000002</v>
      </c>
      <c r="K97" s="406" t="s">
        <v>81</v>
      </c>
      <c r="L97" s="406" t="s">
        <v>81</v>
      </c>
      <c r="M97" s="406" t="s">
        <v>81</v>
      </c>
      <c r="N97" s="406">
        <v>203.85631763000001</v>
      </c>
      <c r="O97" s="406">
        <v>48.932376579999996</v>
      </c>
      <c r="P97" s="406">
        <v>1.47314667</v>
      </c>
      <c r="Q97" s="406">
        <v>50.506849659999993</v>
      </c>
      <c r="R97" s="482">
        <v>6.25</v>
      </c>
    </row>
    <row r="98" spans="1:18">
      <c r="A98" s="491">
        <v>26</v>
      </c>
      <c r="B98" s="485" t="s">
        <v>1141</v>
      </c>
      <c r="C98" s="406">
        <v>89.287839129999995</v>
      </c>
      <c r="D98" s="406" t="s">
        <v>81</v>
      </c>
      <c r="E98" s="406">
        <v>2.58938822</v>
      </c>
      <c r="F98" s="406">
        <v>27.613659999999999</v>
      </c>
      <c r="G98" s="406">
        <v>10.31485264</v>
      </c>
      <c r="H98" s="406">
        <v>-7.0828557600000002</v>
      </c>
      <c r="I98" s="406">
        <v>-0.46777473999999997</v>
      </c>
      <c r="J98" s="406">
        <v>-6.5259881699999998</v>
      </c>
      <c r="K98" s="406" t="s">
        <v>81</v>
      </c>
      <c r="L98" s="406" t="s">
        <v>81</v>
      </c>
      <c r="M98" s="406" t="s">
        <v>81</v>
      </c>
      <c r="N98" s="406">
        <v>72.301496349999994</v>
      </c>
      <c r="O98" s="406">
        <v>0.53337226999999998</v>
      </c>
      <c r="P98" s="406" t="s">
        <v>81</v>
      </c>
      <c r="Q98" s="406">
        <v>16.45297051</v>
      </c>
      <c r="R98" s="482">
        <v>5.51</v>
      </c>
    </row>
    <row r="99" spans="1:18">
      <c r="A99" s="491">
        <v>27</v>
      </c>
      <c r="B99" s="485" t="s">
        <v>1142</v>
      </c>
      <c r="C99" s="406">
        <v>89.270027339999999</v>
      </c>
      <c r="D99" s="406" t="s">
        <v>81</v>
      </c>
      <c r="E99" s="406">
        <v>0.85507126</v>
      </c>
      <c r="F99" s="406">
        <v>6.9713108400000001</v>
      </c>
      <c r="G99" s="406">
        <v>3.14993386</v>
      </c>
      <c r="H99" s="406">
        <v>-1.54698282</v>
      </c>
      <c r="I99" s="406">
        <v>-0.30211084999999999</v>
      </c>
      <c r="J99" s="406">
        <v>-1.0508728000000001</v>
      </c>
      <c r="K99" s="406" t="s">
        <v>81</v>
      </c>
      <c r="L99" s="406" t="s">
        <v>81</v>
      </c>
      <c r="M99" s="406" t="s">
        <v>81</v>
      </c>
      <c r="N99" s="406">
        <v>57.817754829999998</v>
      </c>
      <c r="O99" s="406">
        <v>5.5562201299999998</v>
      </c>
      <c r="P99" s="406" t="s">
        <v>81</v>
      </c>
      <c r="Q99" s="406">
        <v>25.89605238</v>
      </c>
      <c r="R99" s="482">
        <v>7.45</v>
      </c>
    </row>
    <row r="100" spans="1:18">
      <c r="A100" s="491">
        <v>28</v>
      </c>
      <c r="B100" s="485" t="s">
        <v>1143</v>
      </c>
      <c r="C100" s="406">
        <v>558.05915344000005</v>
      </c>
      <c r="D100" s="406" t="s">
        <v>81</v>
      </c>
      <c r="E100" s="406">
        <v>19.177543379999999</v>
      </c>
      <c r="F100" s="406">
        <v>39.637539400000001</v>
      </c>
      <c r="G100" s="406">
        <v>29.360415570000001</v>
      </c>
      <c r="H100" s="406">
        <v>-14.746240269999999</v>
      </c>
      <c r="I100" s="406">
        <v>-1.2042311799999998</v>
      </c>
      <c r="J100" s="406">
        <v>-12.61189482</v>
      </c>
      <c r="K100" s="406" t="s">
        <v>81</v>
      </c>
      <c r="L100" s="406" t="s">
        <v>81</v>
      </c>
      <c r="M100" s="406" t="s">
        <v>81</v>
      </c>
      <c r="N100" s="406">
        <v>378.62820873000004</v>
      </c>
      <c r="O100" s="406">
        <v>23.146993899999998</v>
      </c>
      <c r="P100" s="406">
        <v>0.56190407999999992</v>
      </c>
      <c r="Q100" s="406">
        <v>155.72204672000001</v>
      </c>
      <c r="R100" s="482">
        <v>6.4</v>
      </c>
    </row>
    <row r="101" spans="1:18">
      <c r="A101" s="491">
        <v>29</v>
      </c>
      <c r="B101" s="485" t="s">
        <v>1144</v>
      </c>
      <c r="C101" s="406">
        <v>48.768613889999997</v>
      </c>
      <c r="D101" s="406" t="s">
        <v>81</v>
      </c>
      <c r="E101" s="406">
        <v>1.178942E-2</v>
      </c>
      <c r="F101" s="406">
        <v>23.334404239999998</v>
      </c>
      <c r="G101" s="406">
        <v>1.0497887100000001</v>
      </c>
      <c r="H101" s="406">
        <v>-1.3654701299999998</v>
      </c>
      <c r="I101" s="406">
        <v>-0.71943948000000002</v>
      </c>
      <c r="J101" s="406">
        <v>-0.58841761999999997</v>
      </c>
      <c r="K101" s="406" t="s">
        <v>81</v>
      </c>
      <c r="L101" s="406" t="s">
        <v>81</v>
      </c>
      <c r="M101" s="406" t="s">
        <v>81</v>
      </c>
      <c r="N101" s="406">
        <v>24.387654780000002</v>
      </c>
      <c r="O101" s="406">
        <v>6.8085808600000002</v>
      </c>
      <c r="P101" s="406">
        <v>0.16224227999999999</v>
      </c>
      <c r="Q101" s="406">
        <v>17.410135969999999</v>
      </c>
      <c r="R101" s="482">
        <v>9.39</v>
      </c>
    </row>
    <row r="102" spans="1:18">
      <c r="A102" s="491">
        <v>30</v>
      </c>
      <c r="B102" s="485" t="s">
        <v>1145</v>
      </c>
      <c r="C102" s="406">
        <v>70.436460879999998</v>
      </c>
      <c r="D102" s="406" t="s">
        <v>81</v>
      </c>
      <c r="E102" s="406">
        <v>31.975698120000001</v>
      </c>
      <c r="F102" s="406">
        <v>1.3651355000000001</v>
      </c>
      <c r="G102" s="406">
        <v>4.6239815000000002</v>
      </c>
      <c r="H102" s="406">
        <v>-3.5338236300000001</v>
      </c>
      <c r="I102" s="406">
        <v>-0.25967921999999999</v>
      </c>
      <c r="J102" s="406">
        <v>-3.2536744799999999</v>
      </c>
      <c r="K102" s="406" t="s">
        <v>81</v>
      </c>
      <c r="L102" s="406" t="s">
        <v>81</v>
      </c>
      <c r="M102" s="406" t="s">
        <v>81</v>
      </c>
      <c r="N102" s="406">
        <v>65.44610879999999</v>
      </c>
      <c r="O102" s="406">
        <v>1.08776245</v>
      </c>
      <c r="P102" s="406">
        <v>0.13586585000000001</v>
      </c>
      <c r="Q102" s="406">
        <v>3.76672378</v>
      </c>
      <c r="R102" s="482">
        <v>2.13</v>
      </c>
    </row>
    <row r="103" spans="1:18">
      <c r="A103" s="491">
        <v>31</v>
      </c>
      <c r="B103" s="485" t="s">
        <v>1146</v>
      </c>
      <c r="C103" s="406">
        <v>28.8251481</v>
      </c>
      <c r="D103" s="406" t="s">
        <v>81</v>
      </c>
      <c r="E103" s="406" t="s">
        <v>81</v>
      </c>
      <c r="F103" s="406">
        <v>9.3250275500000015</v>
      </c>
      <c r="G103" s="406">
        <v>4.5785957100000001</v>
      </c>
      <c r="H103" s="406">
        <v>-1.73364476</v>
      </c>
      <c r="I103" s="406">
        <v>-0.25308662999999998</v>
      </c>
      <c r="J103" s="406">
        <v>-1.45061069</v>
      </c>
      <c r="K103" s="406" t="s">
        <v>81</v>
      </c>
      <c r="L103" s="406" t="s">
        <v>81</v>
      </c>
      <c r="M103" s="406" t="s">
        <v>81</v>
      </c>
      <c r="N103" s="406">
        <v>18.679421140000002</v>
      </c>
      <c r="O103" s="406">
        <v>1.90374942</v>
      </c>
      <c r="P103" s="406">
        <v>0.19868242999999999</v>
      </c>
      <c r="Q103" s="406">
        <v>8.0432951100000007</v>
      </c>
      <c r="R103" s="482">
        <v>7.84</v>
      </c>
    </row>
    <row r="104" spans="1:18">
      <c r="A104" s="491">
        <v>32</v>
      </c>
      <c r="B104" s="485" t="s">
        <v>1147</v>
      </c>
      <c r="C104" s="406">
        <v>99.423584019999993</v>
      </c>
      <c r="D104" s="406" t="s">
        <v>81</v>
      </c>
      <c r="E104" s="406" t="s">
        <v>81</v>
      </c>
      <c r="F104" s="406">
        <v>104.64578533</v>
      </c>
      <c r="G104" s="406">
        <v>0.98031476000000006</v>
      </c>
      <c r="H104" s="406">
        <v>-2.5177965000000002</v>
      </c>
      <c r="I104" s="406">
        <v>-0.88698131000000002</v>
      </c>
      <c r="J104" s="406">
        <v>-0.25271761999999998</v>
      </c>
      <c r="K104" s="406" t="s">
        <v>81</v>
      </c>
      <c r="L104" s="406" t="s">
        <v>81</v>
      </c>
      <c r="M104" s="406" t="s">
        <v>81</v>
      </c>
      <c r="N104" s="406">
        <v>94.632160220000003</v>
      </c>
      <c r="O104" s="406">
        <v>1.2717734299999999</v>
      </c>
      <c r="P104" s="406">
        <v>8.3322300000000002E-2</v>
      </c>
      <c r="Q104" s="406">
        <v>3.4363280600000001</v>
      </c>
      <c r="R104" s="482">
        <v>0.11</v>
      </c>
    </row>
    <row r="105" spans="1:18">
      <c r="A105" s="491">
        <v>33</v>
      </c>
      <c r="B105" s="485" t="s">
        <v>1148</v>
      </c>
      <c r="C105" s="406">
        <v>71.879836990000001</v>
      </c>
      <c r="D105" s="406" t="s">
        <v>81</v>
      </c>
      <c r="E105" s="406">
        <v>0.19880951999999999</v>
      </c>
      <c r="F105" s="406">
        <v>10.168666679999999</v>
      </c>
      <c r="G105" s="406">
        <v>3.0910195800000002</v>
      </c>
      <c r="H105" s="406">
        <v>-1.7254492399999999</v>
      </c>
      <c r="I105" s="406">
        <v>-0.11499905000000001</v>
      </c>
      <c r="J105" s="406">
        <v>-1.5544611499999998</v>
      </c>
      <c r="K105" s="406" t="s">
        <v>81</v>
      </c>
      <c r="L105" s="406" t="s">
        <v>81</v>
      </c>
      <c r="M105" s="406" t="s">
        <v>81</v>
      </c>
      <c r="N105" s="406">
        <v>36.139828090000002</v>
      </c>
      <c r="O105" s="406">
        <v>11.33613667</v>
      </c>
      <c r="P105" s="406">
        <v>1.57969067</v>
      </c>
      <c r="Q105" s="406">
        <v>22.82418156</v>
      </c>
      <c r="R105" s="482">
        <v>9.19</v>
      </c>
    </row>
    <row r="106" spans="1:18">
      <c r="A106" s="491">
        <v>34</v>
      </c>
      <c r="B106" s="173" t="s">
        <v>1149</v>
      </c>
      <c r="C106" s="406">
        <v>4749.2838477799996</v>
      </c>
      <c r="D106" s="406">
        <v>2405.4633663600002</v>
      </c>
      <c r="E106" s="406">
        <v>680.74625320000007</v>
      </c>
      <c r="F106" s="406">
        <v>629.1662369500001</v>
      </c>
      <c r="G106" s="406">
        <v>14.67493355</v>
      </c>
      <c r="H106" s="406">
        <v>-5.8448615999999998</v>
      </c>
      <c r="I106" s="406">
        <v>-1.9161696499999998</v>
      </c>
      <c r="J106" s="406">
        <v>-2.3026604800000001</v>
      </c>
      <c r="K106" s="406" t="s">
        <v>81</v>
      </c>
      <c r="L106" s="406" t="s">
        <v>81</v>
      </c>
      <c r="M106" s="406" t="s">
        <v>81</v>
      </c>
      <c r="N106" s="406">
        <v>4143.2262735599998</v>
      </c>
      <c r="O106" s="406">
        <v>465.44677332999998</v>
      </c>
      <c r="P106" s="406">
        <v>50.391361189999998</v>
      </c>
      <c r="Q106" s="406">
        <v>90.219439709999989</v>
      </c>
      <c r="R106" s="482">
        <v>3.27</v>
      </c>
    </row>
    <row r="107" spans="1:18">
      <c r="A107" s="491">
        <v>35</v>
      </c>
      <c r="B107" s="485" t="s">
        <v>1150</v>
      </c>
      <c r="C107" s="406">
        <v>4596.6331678699999</v>
      </c>
      <c r="D107" s="406">
        <v>2328.6430938200001</v>
      </c>
      <c r="E107" s="406">
        <v>673.19585583000003</v>
      </c>
      <c r="F107" s="406">
        <v>615.04356309000002</v>
      </c>
      <c r="G107" s="406">
        <v>7.2672282400000006</v>
      </c>
      <c r="H107" s="406">
        <v>-4.3015730400000001</v>
      </c>
      <c r="I107" s="406">
        <v>-1.81573893</v>
      </c>
      <c r="J107" s="406">
        <v>-0.98567490000000002</v>
      </c>
      <c r="K107" s="406" t="s">
        <v>81</v>
      </c>
      <c r="L107" s="406" t="s">
        <v>81</v>
      </c>
      <c r="M107" s="406" t="s">
        <v>81</v>
      </c>
      <c r="N107" s="406">
        <v>4079.0481144299997</v>
      </c>
      <c r="O107" s="406">
        <v>415.67927843000001</v>
      </c>
      <c r="P107" s="406">
        <v>19.603907230000001</v>
      </c>
      <c r="Q107" s="406">
        <v>82.301867779999995</v>
      </c>
      <c r="R107" s="482">
        <v>3.14</v>
      </c>
    </row>
    <row r="108" spans="1:18">
      <c r="A108" s="491">
        <v>36</v>
      </c>
      <c r="B108" s="485" t="s">
        <v>1151</v>
      </c>
      <c r="C108" s="406">
        <v>3314.7104104099999</v>
      </c>
      <c r="D108" s="406">
        <v>1480.96016403</v>
      </c>
      <c r="E108" s="406">
        <v>673.12913473000003</v>
      </c>
      <c r="F108" s="406">
        <v>466.04767566999999</v>
      </c>
      <c r="G108" s="406">
        <v>7.2672282400000006</v>
      </c>
      <c r="H108" s="406">
        <v>-2.69563365</v>
      </c>
      <c r="I108" s="406">
        <v>-0.72856267000000008</v>
      </c>
      <c r="J108" s="406">
        <v>-0.98567490000000002</v>
      </c>
      <c r="K108" s="406" t="s">
        <v>81</v>
      </c>
      <c r="L108" s="406" t="s">
        <v>81</v>
      </c>
      <c r="M108" s="406" t="s">
        <v>81</v>
      </c>
      <c r="N108" s="406">
        <v>3048.2160242300001</v>
      </c>
      <c r="O108" s="406">
        <v>212.92092488999998</v>
      </c>
      <c r="P108" s="406">
        <v>6.0612266300000002</v>
      </c>
      <c r="Q108" s="406">
        <v>47.512234659999997</v>
      </c>
      <c r="R108" s="482">
        <v>2.86</v>
      </c>
    </row>
    <row r="109" spans="1:18">
      <c r="A109" s="491">
        <v>37</v>
      </c>
      <c r="B109" s="485" t="s">
        <v>1152</v>
      </c>
      <c r="C109" s="406">
        <v>48.557057810000003</v>
      </c>
      <c r="D109" s="406">
        <v>32.019661149999997</v>
      </c>
      <c r="E109" s="406">
        <v>7.5503971500000002</v>
      </c>
      <c r="F109" s="406">
        <v>2.34489663</v>
      </c>
      <c r="G109" s="406">
        <v>7.3165424999999997</v>
      </c>
      <c r="H109" s="406">
        <v>-1.41000226</v>
      </c>
      <c r="I109" s="406">
        <v>-2.0488279999999998E-2</v>
      </c>
      <c r="J109" s="406">
        <v>-1.31</v>
      </c>
      <c r="K109" s="406" t="s">
        <v>81</v>
      </c>
      <c r="L109" s="406" t="s">
        <v>81</v>
      </c>
      <c r="M109" s="406" t="s">
        <v>81</v>
      </c>
      <c r="N109" s="406">
        <v>39.122581529999998</v>
      </c>
      <c r="O109" s="406">
        <v>1.48807011</v>
      </c>
      <c r="P109" s="406">
        <v>1.4376116699999999</v>
      </c>
      <c r="Q109" s="406">
        <v>6.5087944999999996</v>
      </c>
      <c r="R109" s="482">
        <v>4.95</v>
      </c>
    </row>
    <row r="110" spans="1:18">
      <c r="A110" s="491">
        <v>38</v>
      </c>
      <c r="B110" s="485" t="s">
        <v>1153</v>
      </c>
      <c r="C110" s="406">
        <v>104.09362209999999</v>
      </c>
      <c r="D110" s="406">
        <v>44.80061139</v>
      </c>
      <c r="E110" s="406">
        <v>2.2000000000000001E-7</v>
      </c>
      <c r="F110" s="406">
        <v>11.77777723</v>
      </c>
      <c r="G110" s="406">
        <v>9.1162809999999997E-2</v>
      </c>
      <c r="H110" s="406">
        <v>-0.1332863</v>
      </c>
      <c r="I110" s="406">
        <v>-7.9942440000000003E-2</v>
      </c>
      <c r="J110" s="406">
        <v>-6.9855799999999999E-3</v>
      </c>
      <c r="K110" s="406" t="s">
        <v>81</v>
      </c>
      <c r="L110" s="406" t="s">
        <v>81</v>
      </c>
      <c r="M110" s="406" t="s">
        <v>81</v>
      </c>
      <c r="N110" s="406">
        <v>25.055577600000003</v>
      </c>
      <c r="O110" s="406">
        <v>48.27942479</v>
      </c>
      <c r="P110" s="406">
        <v>29.349842280000001</v>
      </c>
      <c r="Q110" s="406">
        <v>1.40877743</v>
      </c>
      <c r="R110" s="482">
        <v>8.41</v>
      </c>
    </row>
    <row r="111" spans="1:18">
      <c r="A111" s="491">
        <v>39</v>
      </c>
      <c r="B111" s="173" t="s">
        <v>1154</v>
      </c>
      <c r="C111" s="406">
        <v>281.67003008</v>
      </c>
      <c r="D111" s="406" t="s">
        <v>81</v>
      </c>
      <c r="E111" s="406">
        <v>10.28189618</v>
      </c>
      <c r="F111" s="406">
        <v>26.856107260000002</v>
      </c>
      <c r="G111" s="406">
        <v>2.5747129100000001</v>
      </c>
      <c r="H111" s="406">
        <v>-1.2438913999999999</v>
      </c>
      <c r="I111" s="406">
        <v>-0.22800975000000001</v>
      </c>
      <c r="J111" s="406">
        <v>-0.79834271999999995</v>
      </c>
      <c r="K111" s="406" t="s">
        <v>81</v>
      </c>
      <c r="L111" s="406" t="s">
        <v>81</v>
      </c>
      <c r="M111" s="406" t="s">
        <v>81</v>
      </c>
      <c r="N111" s="406">
        <v>159.08165827000002</v>
      </c>
      <c r="O111" s="406">
        <v>93.180821090000009</v>
      </c>
      <c r="P111" s="406">
        <v>14.53257275</v>
      </c>
      <c r="Q111" s="406">
        <v>14.874977970000002</v>
      </c>
      <c r="R111" s="482">
        <v>5.68</v>
      </c>
    </row>
    <row r="112" spans="1:18">
      <c r="A112" s="491">
        <v>40</v>
      </c>
      <c r="B112" s="173" t="s">
        <v>1155</v>
      </c>
      <c r="C112" s="406">
        <v>2345.1201501300002</v>
      </c>
      <c r="D112" s="406" t="s">
        <v>81</v>
      </c>
      <c r="E112" s="406">
        <v>27.653740550000002</v>
      </c>
      <c r="F112" s="406">
        <v>1029.33125675</v>
      </c>
      <c r="G112" s="406">
        <v>228.49726813000001</v>
      </c>
      <c r="H112" s="406">
        <v>-134.41838002</v>
      </c>
      <c r="I112" s="406">
        <v>-66.41543763</v>
      </c>
      <c r="J112" s="406">
        <v>-62.274855090000003</v>
      </c>
      <c r="K112" s="406" t="s">
        <v>81</v>
      </c>
      <c r="L112" s="406" t="s">
        <v>81</v>
      </c>
      <c r="M112" s="406" t="s">
        <v>81</v>
      </c>
      <c r="N112" s="406">
        <v>1122.2997466900001</v>
      </c>
      <c r="O112" s="406">
        <v>156.15409022</v>
      </c>
      <c r="P112" s="406">
        <v>116.81002943999999</v>
      </c>
      <c r="Q112" s="406">
        <v>949.85628378000001</v>
      </c>
      <c r="R112" s="482">
        <v>11.77</v>
      </c>
    </row>
    <row r="113" spans="1:18">
      <c r="A113" s="491">
        <v>41</v>
      </c>
      <c r="B113" s="485" t="s">
        <v>1156</v>
      </c>
      <c r="C113" s="406">
        <v>1558.0849710999998</v>
      </c>
      <c r="D113" s="406" t="s">
        <v>81</v>
      </c>
      <c r="E113" s="406">
        <v>19.748854469999998</v>
      </c>
      <c r="F113" s="406">
        <v>880.29127526000002</v>
      </c>
      <c r="G113" s="406">
        <v>176.94903021000002</v>
      </c>
      <c r="H113" s="406">
        <v>-103.86879253000001</v>
      </c>
      <c r="I113" s="406">
        <v>-51.048676740000005</v>
      </c>
      <c r="J113" s="406">
        <v>-48.420045369999997</v>
      </c>
      <c r="K113" s="406" t="s">
        <v>81</v>
      </c>
      <c r="L113" s="406" t="s">
        <v>81</v>
      </c>
      <c r="M113" s="406" t="s">
        <v>81</v>
      </c>
      <c r="N113" s="406">
        <v>555.80522503999998</v>
      </c>
      <c r="O113" s="406">
        <v>70.408355099999994</v>
      </c>
      <c r="P113" s="406">
        <v>66.079499389999995</v>
      </c>
      <c r="Q113" s="406">
        <v>865.79189157000008</v>
      </c>
      <c r="R113" s="482">
        <v>14.85</v>
      </c>
    </row>
    <row r="114" spans="1:18">
      <c r="A114" s="491">
        <v>42</v>
      </c>
      <c r="B114" s="485" t="s">
        <v>1157</v>
      </c>
      <c r="C114" s="406">
        <v>241.63513105999999</v>
      </c>
      <c r="D114" s="406" t="s">
        <v>81</v>
      </c>
      <c r="E114" s="406">
        <v>7.8696952199999997</v>
      </c>
      <c r="F114" s="406">
        <v>52.324677229999999</v>
      </c>
      <c r="G114" s="406">
        <v>25.017342539999998</v>
      </c>
      <c r="H114" s="406">
        <v>-14.75220345</v>
      </c>
      <c r="I114" s="406">
        <v>-8.7614357700000003</v>
      </c>
      <c r="J114" s="406">
        <v>-5.7999623399999995</v>
      </c>
      <c r="K114" s="406" t="s">
        <v>81</v>
      </c>
      <c r="L114" s="406" t="s">
        <v>81</v>
      </c>
      <c r="M114" s="406" t="s">
        <v>81</v>
      </c>
      <c r="N114" s="406">
        <v>157.00408031999999</v>
      </c>
      <c r="O114" s="406">
        <v>15.97595394</v>
      </c>
      <c r="P114" s="406">
        <v>36.016805990000002</v>
      </c>
      <c r="Q114" s="406">
        <v>32.638290810000001</v>
      </c>
      <c r="R114" s="482">
        <v>6.25</v>
      </c>
    </row>
    <row r="115" spans="1:18">
      <c r="A115" s="491">
        <v>43</v>
      </c>
      <c r="B115" s="485" t="s">
        <v>1158</v>
      </c>
      <c r="C115" s="406">
        <v>545.40004797000006</v>
      </c>
      <c r="D115" s="406" t="s">
        <v>81</v>
      </c>
      <c r="E115" s="406">
        <v>3.5190849999999996E-2</v>
      </c>
      <c r="F115" s="406">
        <v>96.715304260000011</v>
      </c>
      <c r="G115" s="406">
        <v>26.53089538</v>
      </c>
      <c r="H115" s="406">
        <v>-15.79738403</v>
      </c>
      <c r="I115" s="406">
        <v>-6.6053251199999998</v>
      </c>
      <c r="J115" s="406">
        <v>-8.05484738</v>
      </c>
      <c r="K115" s="406" t="s">
        <v>81</v>
      </c>
      <c r="L115" s="406" t="s">
        <v>81</v>
      </c>
      <c r="M115" s="406" t="s">
        <v>81</v>
      </c>
      <c r="N115" s="406">
        <v>409.49044133000001</v>
      </c>
      <c r="O115" s="406">
        <v>69.76978118000001</v>
      </c>
      <c r="P115" s="406">
        <v>14.713724050000001</v>
      </c>
      <c r="Q115" s="406">
        <v>51.426101409999994</v>
      </c>
      <c r="R115" s="482">
        <v>5.27</v>
      </c>
    </row>
    <row r="116" spans="1:18">
      <c r="A116" s="491">
        <v>44</v>
      </c>
      <c r="B116" s="173" t="s">
        <v>1159</v>
      </c>
      <c r="C116" s="406">
        <v>3987.2305490999997</v>
      </c>
      <c r="D116" s="406" t="s">
        <v>81</v>
      </c>
      <c r="E116" s="406">
        <v>2.7623829300000002</v>
      </c>
      <c r="F116" s="406">
        <v>580.29436285999998</v>
      </c>
      <c r="G116" s="406">
        <v>88.27831827</v>
      </c>
      <c r="H116" s="406">
        <v>-49.479586840000003</v>
      </c>
      <c r="I116" s="406">
        <v>-14.65828161</v>
      </c>
      <c r="J116" s="406">
        <v>-21.988605249999999</v>
      </c>
      <c r="K116" s="406" t="s">
        <v>81</v>
      </c>
      <c r="L116" s="406" t="s">
        <v>81</v>
      </c>
      <c r="M116" s="406" t="s">
        <v>81</v>
      </c>
      <c r="N116" s="406">
        <v>2633.0625276999999</v>
      </c>
      <c r="O116" s="406">
        <v>275.52077392000001</v>
      </c>
      <c r="P116" s="406">
        <v>14.47938214</v>
      </c>
      <c r="Q116" s="406">
        <v>1064.16786533</v>
      </c>
      <c r="R116" s="482">
        <v>7.38</v>
      </c>
    </row>
    <row r="117" spans="1:18">
      <c r="A117" s="491">
        <v>45</v>
      </c>
      <c r="B117" s="173" t="s">
        <v>1160</v>
      </c>
      <c r="C117" s="406">
        <v>1642.58401976</v>
      </c>
      <c r="D117" s="406" t="s">
        <v>81</v>
      </c>
      <c r="E117" s="406">
        <v>1.7068155</v>
      </c>
      <c r="F117" s="406">
        <v>131.66412650000001</v>
      </c>
      <c r="G117" s="406">
        <v>31.529566510000002</v>
      </c>
      <c r="H117" s="406">
        <v>-12.39572151</v>
      </c>
      <c r="I117" s="406">
        <v>-1.7648317499999999</v>
      </c>
      <c r="J117" s="406">
        <v>-8.9292003900000001</v>
      </c>
      <c r="K117" s="406" t="s">
        <v>81</v>
      </c>
      <c r="L117" s="406" t="s">
        <v>81</v>
      </c>
      <c r="M117" s="406" t="s">
        <v>81</v>
      </c>
      <c r="N117" s="406">
        <v>1322.16750376</v>
      </c>
      <c r="O117" s="406">
        <v>208.49727986000002</v>
      </c>
      <c r="P117" s="406">
        <v>51.040641139999998</v>
      </c>
      <c r="Q117" s="406">
        <v>60.878594999999997</v>
      </c>
      <c r="R117" s="482">
        <v>4.71</v>
      </c>
    </row>
    <row r="118" spans="1:18">
      <c r="A118" s="491">
        <v>46</v>
      </c>
      <c r="B118" s="485" t="s">
        <v>1161</v>
      </c>
      <c r="C118" s="406">
        <v>1078.9351879000001</v>
      </c>
      <c r="D118" s="406" t="s">
        <v>81</v>
      </c>
      <c r="E118" s="406" t="s">
        <v>81</v>
      </c>
      <c r="F118" s="406">
        <v>81.27385597</v>
      </c>
      <c r="G118" s="406">
        <v>22.347115760000001</v>
      </c>
      <c r="H118" s="406">
        <v>-9.4470539600000016</v>
      </c>
      <c r="I118" s="406">
        <v>-1.3259512</v>
      </c>
      <c r="J118" s="406">
        <v>-6.9223815799999997</v>
      </c>
      <c r="K118" s="406" t="s">
        <v>81</v>
      </c>
      <c r="L118" s="406" t="s">
        <v>81</v>
      </c>
      <c r="M118" s="406" t="s">
        <v>81</v>
      </c>
      <c r="N118" s="406">
        <v>897.88809692999996</v>
      </c>
      <c r="O118" s="406">
        <v>138.93373882</v>
      </c>
      <c r="P118" s="406">
        <v>4.7915026200000002</v>
      </c>
      <c r="Q118" s="406">
        <v>37.321849540000002</v>
      </c>
      <c r="R118" s="482">
        <v>4.3600000000000003</v>
      </c>
    </row>
    <row r="119" spans="1:18">
      <c r="A119" s="491">
        <v>47</v>
      </c>
      <c r="B119" s="485" t="s">
        <v>1162</v>
      </c>
      <c r="C119" s="406">
        <v>79.563550390000003</v>
      </c>
      <c r="D119" s="406" t="s">
        <v>81</v>
      </c>
      <c r="E119" s="406">
        <v>1.4366872900000001</v>
      </c>
      <c r="F119" s="406">
        <v>1.2086180399999999</v>
      </c>
      <c r="G119" s="406">
        <v>0.24633867000000001</v>
      </c>
      <c r="H119" s="406">
        <v>-0.17308076999999999</v>
      </c>
      <c r="I119" s="406">
        <v>-6.69974E-3</v>
      </c>
      <c r="J119" s="406">
        <v>-9.3626109999999999E-2</v>
      </c>
      <c r="K119" s="406" t="s">
        <v>81</v>
      </c>
      <c r="L119" s="406" t="s">
        <v>81</v>
      </c>
      <c r="M119" s="406" t="s">
        <v>81</v>
      </c>
      <c r="N119" s="406">
        <v>77.716853319999998</v>
      </c>
      <c r="O119" s="406">
        <v>0.75955963000000004</v>
      </c>
      <c r="P119" s="406" t="s">
        <v>81</v>
      </c>
      <c r="Q119" s="406">
        <v>1.08713744</v>
      </c>
      <c r="R119" s="482">
        <v>3.76</v>
      </c>
    </row>
    <row r="120" spans="1:18">
      <c r="A120" s="491">
        <v>48</v>
      </c>
      <c r="B120" s="485" t="s">
        <v>1163</v>
      </c>
      <c r="C120" s="406">
        <v>7.0175017000000004</v>
      </c>
      <c r="D120" s="406" t="s">
        <v>81</v>
      </c>
      <c r="E120" s="406" t="s">
        <v>81</v>
      </c>
      <c r="F120" s="406">
        <v>0.40364785999999997</v>
      </c>
      <c r="G120" s="406" t="s">
        <v>81</v>
      </c>
      <c r="H120" s="406">
        <v>-5.8097280000000001E-2</v>
      </c>
      <c r="I120" s="406">
        <v>-3.6164399999999998E-3</v>
      </c>
      <c r="J120" s="406" t="s">
        <v>81</v>
      </c>
      <c r="K120" s="406" t="s">
        <v>81</v>
      </c>
      <c r="L120" s="406" t="s">
        <v>81</v>
      </c>
      <c r="M120" s="406" t="s">
        <v>81</v>
      </c>
      <c r="N120" s="406">
        <v>6.9903096700000003</v>
      </c>
      <c r="O120" s="406">
        <v>2.2724099999999997E-2</v>
      </c>
      <c r="P120" s="406" t="s">
        <v>81</v>
      </c>
      <c r="Q120" s="406">
        <v>4.4679300000000002E-3</v>
      </c>
      <c r="R120" s="482">
        <v>1.61</v>
      </c>
    </row>
    <row r="121" spans="1:18">
      <c r="A121" s="491">
        <v>49</v>
      </c>
      <c r="B121" s="485" t="s">
        <v>1164</v>
      </c>
      <c r="C121" s="406">
        <v>417.73710801999999</v>
      </c>
      <c r="D121" s="406" t="s">
        <v>81</v>
      </c>
      <c r="E121" s="406">
        <v>0.27012819999999998</v>
      </c>
      <c r="F121" s="406">
        <v>47.925637760000001</v>
      </c>
      <c r="G121" s="406">
        <v>8.8167703399999997</v>
      </c>
      <c r="H121" s="406">
        <v>-2.6681196900000002</v>
      </c>
      <c r="I121" s="406">
        <v>-0.41949621999999998</v>
      </c>
      <c r="J121" s="406">
        <v>-1.89387634</v>
      </c>
      <c r="K121" s="406" t="s">
        <v>81</v>
      </c>
      <c r="L121" s="406" t="s">
        <v>81</v>
      </c>
      <c r="M121" s="406" t="s">
        <v>81</v>
      </c>
      <c r="N121" s="406">
        <v>299.98746722999999</v>
      </c>
      <c r="O121" s="406">
        <v>49.60878323</v>
      </c>
      <c r="P121" s="406">
        <v>45.957964920000002</v>
      </c>
      <c r="Q121" s="406">
        <v>22.182892640000002</v>
      </c>
      <c r="R121" s="482">
        <v>5.88</v>
      </c>
    </row>
    <row r="122" spans="1:18">
      <c r="A122" s="491">
        <v>50</v>
      </c>
      <c r="B122" s="485" t="s">
        <v>1165</v>
      </c>
      <c r="C122" s="406">
        <v>59.33067174</v>
      </c>
      <c r="D122" s="406" t="s">
        <v>81</v>
      </c>
      <c r="E122" s="406" t="s">
        <v>81</v>
      </c>
      <c r="F122" s="406">
        <v>0.85236688000000005</v>
      </c>
      <c r="G122" s="406">
        <v>0.11934174</v>
      </c>
      <c r="H122" s="406">
        <v>-4.936981E-2</v>
      </c>
      <c r="I122" s="406">
        <v>-9.0681499999999988E-3</v>
      </c>
      <c r="J122" s="406">
        <v>-1.9316360000000001E-2</v>
      </c>
      <c r="K122" s="406" t="s">
        <v>81</v>
      </c>
      <c r="L122" s="406" t="s">
        <v>81</v>
      </c>
      <c r="M122" s="406" t="s">
        <v>81</v>
      </c>
      <c r="N122" s="406">
        <v>39.584776609999999</v>
      </c>
      <c r="O122" s="406">
        <v>19.172474079999997</v>
      </c>
      <c r="P122" s="406">
        <v>0.29117359999999998</v>
      </c>
      <c r="Q122" s="406">
        <v>0.28224744000000002</v>
      </c>
      <c r="R122" s="482">
        <v>4.49</v>
      </c>
    </row>
    <row r="123" spans="1:18">
      <c r="A123" s="491">
        <v>51</v>
      </c>
      <c r="B123" s="173" t="s">
        <v>1166</v>
      </c>
      <c r="C123" s="406">
        <v>271.09105255999998</v>
      </c>
      <c r="D123" s="406" t="s">
        <v>81</v>
      </c>
      <c r="E123" s="406" t="s">
        <v>81</v>
      </c>
      <c r="F123" s="406">
        <v>76.970739269999996</v>
      </c>
      <c r="G123" s="406">
        <v>29.279392269999999</v>
      </c>
      <c r="H123" s="406">
        <v>-7.7120449899999999</v>
      </c>
      <c r="I123" s="406">
        <v>-0.64281341000000003</v>
      </c>
      <c r="J123" s="406">
        <v>-6.9458287300000006</v>
      </c>
      <c r="K123" s="406" t="s">
        <v>81</v>
      </c>
      <c r="L123" s="406" t="s">
        <v>81</v>
      </c>
      <c r="M123" s="406" t="s">
        <v>81</v>
      </c>
      <c r="N123" s="406">
        <v>176.43620218000001</v>
      </c>
      <c r="O123" s="406">
        <v>68.095776879999988</v>
      </c>
      <c r="P123" s="406">
        <v>9.0199577100000017</v>
      </c>
      <c r="Q123" s="406">
        <v>17.539115779999999</v>
      </c>
      <c r="R123" s="482">
        <v>5.39</v>
      </c>
    </row>
    <row r="124" spans="1:18">
      <c r="A124" s="491">
        <v>52</v>
      </c>
      <c r="B124" s="173" t="s">
        <v>1167</v>
      </c>
      <c r="C124" s="406">
        <v>14847.456572409999</v>
      </c>
      <c r="D124" s="406" t="s">
        <v>81</v>
      </c>
      <c r="E124" s="406">
        <v>15.94165209</v>
      </c>
      <c r="F124" s="406">
        <v>2211.5173153600003</v>
      </c>
      <c r="G124" s="406">
        <v>365.65259480999998</v>
      </c>
      <c r="H124" s="406">
        <v>-111.72904316</v>
      </c>
      <c r="I124" s="406">
        <v>-26.699701559999998</v>
      </c>
      <c r="J124" s="406">
        <v>-76.480981229999998</v>
      </c>
      <c r="K124" s="406" t="s">
        <v>81</v>
      </c>
      <c r="L124" s="406" t="s">
        <v>81</v>
      </c>
      <c r="M124" s="406" t="s">
        <v>81</v>
      </c>
      <c r="N124" s="406">
        <v>5264.6620320900001</v>
      </c>
      <c r="O124" s="406">
        <v>1691.0842691600001</v>
      </c>
      <c r="P124" s="406">
        <v>3849.3189813899999</v>
      </c>
      <c r="Q124" s="406">
        <v>4042.3912897600003</v>
      </c>
      <c r="R124" s="482">
        <v>12.19</v>
      </c>
    </row>
    <row r="125" spans="1:18">
      <c r="A125" s="492">
        <v>53</v>
      </c>
      <c r="B125" s="243" t="s">
        <v>1168</v>
      </c>
      <c r="C125" s="407">
        <v>6178.3612492600005</v>
      </c>
      <c r="D125" s="407" t="s">
        <v>81</v>
      </c>
      <c r="E125" s="407">
        <v>59.624317729999994</v>
      </c>
      <c r="F125" s="407">
        <v>730.59927054999991</v>
      </c>
      <c r="G125" s="407">
        <v>105.60924189000001</v>
      </c>
      <c r="H125" s="407">
        <v>-57.823519270000006</v>
      </c>
      <c r="I125" s="407">
        <v>-15.32054136</v>
      </c>
      <c r="J125" s="407">
        <v>-34.44907809</v>
      </c>
      <c r="K125" s="407" t="s">
        <v>81</v>
      </c>
      <c r="L125" s="407" t="s">
        <v>81</v>
      </c>
      <c r="M125" s="407" t="s">
        <v>81</v>
      </c>
      <c r="N125" s="407">
        <v>5177.2662459200001</v>
      </c>
      <c r="O125" s="407">
        <v>533.76686167000003</v>
      </c>
      <c r="P125" s="407">
        <v>69.961087190000001</v>
      </c>
      <c r="Q125" s="407">
        <v>398.73326779000001</v>
      </c>
      <c r="R125" s="480">
        <v>4.17</v>
      </c>
    </row>
    <row r="126" spans="1:18">
      <c r="A126" s="491">
        <v>54</v>
      </c>
      <c r="B126" s="173" t="s">
        <v>1169</v>
      </c>
      <c r="C126" s="406">
        <v>1938.74542673</v>
      </c>
      <c r="D126" s="406" t="s">
        <v>81</v>
      </c>
      <c r="E126" s="406">
        <v>7.5373445700000001</v>
      </c>
      <c r="F126" s="406">
        <v>118.62402759</v>
      </c>
      <c r="G126" s="406">
        <v>10.43656425</v>
      </c>
      <c r="H126" s="406">
        <v>-5.1847383499999999</v>
      </c>
      <c r="I126" s="406">
        <v>-1.9153377600000001</v>
      </c>
      <c r="J126" s="406">
        <v>-0.53182807999999993</v>
      </c>
      <c r="K126" s="406" t="s">
        <v>81</v>
      </c>
      <c r="L126" s="406" t="s">
        <v>81</v>
      </c>
      <c r="M126" s="406" t="s">
        <v>81</v>
      </c>
      <c r="N126" s="406">
        <v>1733.35486453</v>
      </c>
      <c r="O126" s="406">
        <v>174.43014725</v>
      </c>
      <c r="P126" s="406">
        <v>3.4689529300000004</v>
      </c>
      <c r="Q126" s="406">
        <v>27.49146202</v>
      </c>
      <c r="R126" s="482">
        <v>2.97</v>
      </c>
    </row>
    <row r="127" spans="1:18">
      <c r="A127" s="491">
        <v>55</v>
      </c>
      <c r="B127" s="173" t="s">
        <v>1170</v>
      </c>
      <c r="C127" s="406">
        <v>4239.6158225300005</v>
      </c>
      <c r="D127" s="406" t="s">
        <v>81</v>
      </c>
      <c r="E127" s="406">
        <v>52.086973159999999</v>
      </c>
      <c r="F127" s="406">
        <v>611.97524296000006</v>
      </c>
      <c r="G127" s="406">
        <v>95.172677629999995</v>
      </c>
      <c r="H127" s="406">
        <v>-52.638780920000002</v>
      </c>
      <c r="I127" s="406">
        <v>-13.4052036</v>
      </c>
      <c r="J127" s="406">
        <v>-33.917250009999997</v>
      </c>
      <c r="K127" s="406" t="s">
        <v>81</v>
      </c>
      <c r="L127" s="406" t="s">
        <v>81</v>
      </c>
      <c r="M127" s="406" t="s">
        <v>81</v>
      </c>
      <c r="N127" s="406">
        <v>3443.9113813899999</v>
      </c>
      <c r="O127" s="406">
        <v>359.33671442000002</v>
      </c>
      <c r="P127" s="406">
        <v>66.49213426</v>
      </c>
      <c r="Q127" s="406">
        <v>371.24180576999998</v>
      </c>
      <c r="R127" s="482">
        <v>4.72</v>
      </c>
    </row>
    <row r="128" spans="1:18">
      <c r="A128" s="246">
        <v>56</v>
      </c>
      <c r="B128" s="244" t="s">
        <v>251</v>
      </c>
      <c r="C128" s="486">
        <v>39850.928653349998</v>
      </c>
      <c r="D128" s="486">
        <v>2490.59928249</v>
      </c>
      <c r="E128" s="486">
        <v>1088.8975426700001</v>
      </c>
      <c r="F128" s="486">
        <v>6500.8064847899996</v>
      </c>
      <c r="G128" s="486">
        <v>1142.0097005099999</v>
      </c>
      <c r="H128" s="486">
        <v>-495.59682483999995</v>
      </c>
      <c r="I128" s="486">
        <v>-144.95362227999999</v>
      </c>
      <c r="J128" s="486">
        <v>-304.36045324999998</v>
      </c>
      <c r="K128" s="486" t="s">
        <v>81</v>
      </c>
      <c r="L128" s="486" t="s">
        <v>81</v>
      </c>
      <c r="M128" s="486" t="s">
        <v>81</v>
      </c>
      <c r="N128" s="486">
        <v>23340.006328930001</v>
      </c>
      <c r="O128" s="486">
        <v>4056.2077864499997</v>
      </c>
      <c r="P128" s="486">
        <v>4466.5445604200004</v>
      </c>
      <c r="Q128" s="486">
        <v>7989.5361908599998</v>
      </c>
      <c r="R128" s="487">
        <v>7.29</v>
      </c>
    </row>
    <row r="129" spans="1:18">
      <c r="A129" s="128"/>
      <c r="B129" s="470"/>
      <c r="C129" s="470"/>
      <c r="D129" s="470"/>
      <c r="E129" s="470"/>
      <c r="F129" s="470"/>
      <c r="G129" s="470"/>
      <c r="H129" s="470"/>
      <c r="I129" s="470"/>
      <c r="J129" s="470"/>
      <c r="K129" s="470"/>
      <c r="L129" s="470"/>
      <c r="M129" s="470"/>
      <c r="N129" s="470"/>
      <c r="O129" s="470"/>
      <c r="P129" s="470"/>
      <c r="Q129" s="470"/>
      <c r="R129" s="470"/>
    </row>
  </sheetData>
  <mergeCells count="23">
    <mergeCell ref="C5:G5"/>
    <mergeCell ref="H5:J5"/>
    <mergeCell ref="K5:L5"/>
    <mergeCell ref="M5:M6"/>
    <mergeCell ref="N5:N6"/>
    <mergeCell ref="O5:O6"/>
    <mergeCell ref="P5:P6"/>
    <mergeCell ref="Q5:Q6"/>
    <mergeCell ref="R5:R6"/>
    <mergeCell ref="O71:O72"/>
    <mergeCell ref="P71:P72"/>
    <mergeCell ref="Q71:Q72"/>
    <mergeCell ref="R71:R72"/>
    <mergeCell ref="A63:H63"/>
    <mergeCell ref="A66:R66"/>
    <mergeCell ref="A67:R67"/>
    <mergeCell ref="A69:L69"/>
    <mergeCell ref="C71:G71"/>
    <mergeCell ref="H71:J71"/>
    <mergeCell ref="K71:L71"/>
    <mergeCell ref="M71:M72"/>
    <mergeCell ref="N71:N72"/>
    <mergeCell ref="A68:L68"/>
  </mergeCells>
  <pageMargins left="0.70866141732283472" right="0.70866141732283472" top="0.74803149606299213" bottom="0.74803149606299213" header="0.31496062992125984" footer="0.31496062992125984"/>
  <pageSetup paperSize="9" scale="49" fitToHeight="0" orientation="landscape" r:id="rId1"/>
  <rowBreaks count="3" manualBreakCount="3">
    <brk id="39" max="17" man="1"/>
    <brk id="69" max="17" man="1"/>
    <brk id="116" max="1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77A4-7EC7-4DAB-A75A-E1747C792DDE}">
  <sheetPr>
    <pageSetUpPr fitToPage="1"/>
  </sheetPr>
  <dimension ref="A1:R34"/>
  <sheetViews>
    <sheetView showGridLines="0" zoomScaleNormal="100" workbookViewId="0">
      <selection activeCell="A20" sqref="A20:R20"/>
    </sheetView>
  </sheetViews>
  <sheetFormatPr defaultColWidth="8.58203125" defaultRowHeight="14.5"/>
  <cols>
    <col min="1" max="1" width="2.33203125" style="191" customWidth="1"/>
    <col min="2" max="2" width="65.33203125" style="191" customWidth="1"/>
    <col min="3" max="16" width="6.83203125" style="191" customWidth="1"/>
    <col min="17" max="17" width="8.58203125" style="191"/>
    <col min="18" max="18" width="15.08203125" style="191" customWidth="1"/>
    <col min="19" max="16384" width="8.58203125" style="191"/>
  </cols>
  <sheetData>
    <row r="1" spans="1:18" ht="18.5">
      <c r="A1" s="211" t="s">
        <v>1529</v>
      </c>
      <c r="B1" s="3"/>
      <c r="C1"/>
      <c r="D1"/>
      <c r="E1"/>
      <c r="F1"/>
      <c r="G1"/>
      <c r="H1"/>
      <c r="I1"/>
      <c r="J1"/>
      <c r="K1"/>
      <c r="L1"/>
      <c r="M1"/>
      <c r="N1"/>
      <c r="O1"/>
      <c r="P1"/>
      <c r="Q1"/>
      <c r="R1"/>
    </row>
    <row r="2" spans="1:18" ht="18.5">
      <c r="A2" s="3"/>
      <c r="B2" s="3"/>
      <c r="C2"/>
      <c r="D2"/>
      <c r="E2"/>
      <c r="F2"/>
      <c r="G2"/>
      <c r="H2"/>
      <c r="I2"/>
      <c r="J2"/>
      <c r="K2"/>
      <c r="L2"/>
      <c r="M2"/>
      <c r="N2"/>
      <c r="O2"/>
      <c r="P2"/>
      <c r="Q2"/>
      <c r="R2"/>
    </row>
    <row r="3" spans="1:18">
      <c r="A3"/>
      <c r="B3"/>
      <c r="C3"/>
      <c r="D3"/>
      <c r="E3"/>
      <c r="F3"/>
      <c r="G3"/>
      <c r="H3"/>
      <c r="I3"/>
      <c r="J3"/>
      <c r="K3"/>
      <c r="L3"/>
      <c r="M3"/>
      <c r="N3"/>
      <c r="O3"/>
      <c r="P3"/>
      <c r="Q3"/>
      <c r="R3"/>
    </row>
    <row r="4" spans="1:18">
      <c r="A4" s="457"/>
      <c r="B4" s="76" t="s">
        <v>1407</v>
      </c>
      <c r="C4" s="80" t="s">
        <v>92</v>
      </c>
      <c r="D4" s="80" t="s">
        <v>93</v>
      </c>
      <c r="E4" s="80" t="s">
        <v>94</v>
      </c>
      <c r="F4" s="80" t="s">
        <v>140</v>
      </c>
      <c r="G4" s="80" t="s">
        <v>141</v>
      </c>
      <c r="H4" s="80" t="s">
        <v>218</v>
      </c>
      <c r="I4" s="80" t="s">
        <v>219</v>
      </c>
      <c r="J4" s="80" t="s">
        <v>220</v>
      </c>
      <c r="K4" s="80" t="s">
        <v>221</v>
      </c>
      <c r="L4" s="80" t="s">
        <v>222</v>
      </c>
      <c r="M4" s="80" t="s">
        <v>223</v>
      </c>
      <c r="N4" s="80" t="s">
        <v>224</v>
      </c>
      <c r="O4" s="80" t="s">
        <v>225</v>
      </c>
      <c r="P4" s="80" t="s">
        <v>231</v>
      </c>
      <c r="Q4" s="80" t="s">
        <v>232</v>
      </c>
      <c r="R4" s="80" t="s">
        <v>233</v>
      </c>
    </row>
    <row r="5" spans="1:18">
      <c r="A5" s="457"/>
      <c r="B5" s="494"/>
      <c r="C5" s="901" t="s">
        <v>1174</v>
      </c>
      <c r="D5" s="901"/>
      <c r="E5" s="901"/>
      <c r="F5" s="901"/>
      <c r="G5" s="901"/>
      <c r="H5" s="901"/>
      <c r="I5" s="901"/>
      <c r="J5" s="901"/>
      <c r="K5" s="901"/>
      <c r="L5" s="901"/>
      <c r="M5" s="901"/>
      <c r="N5" s="901"/>
      <c r="O5" s="901"/>
      <c r="P5" s="901"/>
      <c r="Q5" s="901"/>
      <c r="R5" s="887"/>
    </row>
    <row r="6" spans="1:18" ht="27.75" customHeight="1">
      <c r="A6" s="457"/>
      <c r="B6" s="495"/>
      <c r="C6" s="496"/>
      <c r="D6" s="892" t="s">
        <v>1175</v>
      </c>
      <c r="E6" s="893"/>
      <c r="F6" s="893"/>
      <c r="G6" s="893"/>
      <c r="H6" s="893"/>
      <c r="I6" s="893"/>
      <c r="J6" s="892" t="s">
        <v>1176</v>
      </c>
      <c r="K6" s="893"/>
      <c r="L6" s="893"/>
      <c r="M6" s="893"/>
      <c r="N6" s="893"/>
      <c r="O6" s="893"/>
      <c r="P6" s="894"/>
      <c r="Q6" s="886" t="s">
        <v>1177</v>
      </c>
      <c r="R6" s="887"/>
    </row>
    <row r="7" spans="1:18" ht="60.75" customHeight="1">
      <c r="A7" s="74"/>
      <c r="B7" s="497" t="s">
        <v>1178</v>
      </c>
      <c r="C7" s="498"/>
      <c r="D7" s="452" t="s">
        <v>1179</v>
      </c>
      <c r="E7" s="452" t="s">
        <v>1180</v>
      </c>
      <c r="F7" s="452" t="s">
        <v>1181</v>
      </c>
      <c r="G7" s="452" t="s">
        <v>1182</v>
      </c>
      <c r="H7" s="452" t="s">
        <v>1183</v>
      </c>
      <c r="I7" s="452" t="s">
        <v>1184</v>
      </c>
      <c r="J7" s="455" t="s">
        <v>1185</v>
      </c>
      <c r="K7" s="455" t="s">
        <v>1186</v>
      </c>
      <c r="L7" s="455" t="s">
        <v>1187</v>
      </c>
      <c r="M7" s="455" t="s">
        <v>1188</v>
      </c>
      <c r="N7" s="455" t="s">
        <v>1189</v>
      </c>
      <c r="O7" s="455" t="s">
        <v>1190</v>
      </c>
      <c r="P7" s="455" t="s">
        <v>1191</v>
      </c>
      <c r="Q7" s="497"/>
      <c r="R7" s="849" t="s">
        <v>1192</v>
      </c>
    </row>
    <row r="8" spans="1:18">
      <c r="A8" s="462">
        <v>1</v>
      </c>
      <c r="B8" s="499" t="s">
        <v>1193</v>
      </c>
      <c r="C8" s="407">
        <v>52487.646617639999</v>
      </c>
      <c r="D8" s="407">
        <v>5243.5021681199996</v>
      </c>
      <c r="E8" s="407">
        <v>13592.241676489999</v>
      </c>
      <c r="F8" s="407">
        <v>19726.486440009998</v>
      </c>
      <c r="G8" s="407">
        <v>3825.42077875</v>
      </c>
      <c r="H8" s="407">
        <v>100.89663207</v>
      </c>
      <c r="I8" s="407">
        <v>28.549591020000001</v>
      </c>
      <c r="J8" s="407">
        <v>1198.9693614600001</v>
      </c>
      <c r="K8" s="407">
        <v>5905.5003021000002</v>
      </c>
      <c r="L8" s="407">
        <v>2387.9579071900002</v>
      </c>
      <c r="M8" s="407">
        <v>4063.5862988099998</v>
      </c>
      <c r="N8" s="407">
        <v>2558.8169443800002</v>
      </c>
      <c r="O8" s="407">
        <v>433.21777529000002</v>
      </c>
      <c r="P8" s="407">
        <v>105.51313937</v>
      </c>
      <c r="Q8" s="407">
        <v>35834.084889040001</v>
      </c>
      <c r="R8" s="567">
        <v>0.7218</v>
      </c>
    </row>
    <row r="9" spans="1:18">
      <c r="A9" s="245">
        <v>2</v>
      </c>
      <c r="B9" s="500" t="s">
        <v>1194</v>
      </c>
      <c r="C9" s="406">
        <v>8344.839292229999</v>
      </c>
      <c r="D9" s="406">
        <v>182.22146631999999</v>
      </c>
      <c r="E9" s="406">
        <v>607.49288923999995</v>
      </c>
      <c r="F9" s="406">
        <v>283.46873823000004</v>
      </c>
      <c r="G9" s="406">
        <v>90.157163260000004</v>
      </c>
      <c r="H9" s="406">
        <v>6.2680271300000001</v>
      </c>
      <c r="I9" s="406">
        <v>9.9073991400000008</v>
      </c>
      <c r="J9" s="406">
        <v>70.567793370000004</v>
      </c>
      <c r="K9" s="406">
        <v>536.61841535999997</v>
      </c>
      <c r="L9" s="406">
        <v>176.49068009999999</v>
      </c>
      <c r="M9" s="406">
        <v>85.189646480000008</v>
      </c>
      <c r="N9" s="406">
        <v>78.003561669999996</v>
      </c>
      <c r="O9" s="406">
        <v>45.567154789999996</v>
      </c>
      <c r="P9" s="406">
        <v>31.33240352</v>
      </c>
      <c r="Q9" s="406">
        <v>7321.0696369399993</v>
      </c>
      <c r="R9" s="299">
        <v>2.1299999999999999E-2</v>
      </c>
    </row>
    <row r="10" spans="1:18">
      <c r="A10" s="245">
        <v>3</v>
      </c>
      <c r="B10" s="500" t="s">
        <v>1195</v>
      </c>
      <c r="C10" s="406">
        <v>44142.35320361</v>
      </c>
      <c r="D10" s="406">
        <v>5061.2807018000003</v>
      </c>
      <c r="E10" s="406">
        <v>12984.748787250001</v>
      </c>
      <c r="F10" s="406">
        <v>19443.017701779998</v>
      </c>
      <c r="G10" s="406">
        <v>3735.2636154899997</v>
      </c>
      <c r="H10" s="406">
        <v>94.628604940000002</v>
      </c>
      <c r="I10" s="406">
        <v>18.642191879999999</v>
      </c>
      <c r="J10" s="406">
        <v>1128.40156809</v>
      </c>
      <c r="K10" s="406">
        <v>5368.8818867399996</v>
      </c>
      <c r="L10" s="406">
        <v>2211.4672270999999</v>
      </c>
      <c r="M10" s="406">
        <v>3978.3966523300001</v>
      </c>
      <c r="N10" s="406">
        <v>2480.81338271</v>
      </c>
      <c r="O10" s="406">
        <v>387.6506205</v>
      </c>
      <c r="P10" s="406">
        <v>74.180735849999991</v>
      </c>
      <c r="Q10" s="406">
        <v>28512.561130300001</v>
      </c>
      <c r="R10" s="299">
        <v>0.90159999999999996</v>
      </c>
    </row>
    <row r="11" spans="1:18">
      <c r="A11" s="245">
        <v>4</v>
      </c>
      <c r="B11" s="500" t="s">
        <v>1196</v>
      </c>
      <c r="C11" s="445">
        <v>0.45412180000000002</v>
      </c>
      <c r="D11" s="445"/>
      <c r="E11" s="445"/>
      <c r="F11" s="445"/>
      <c r="G11" s="406"/>
      <c r="H11" s="406"/>
      <c r="I11" s="406"/>
      <c r="J11" s="406"/>
      <c r="K11" s="406"/>
      <c r="L11" s="406"/>
      <c r="M11" s="406"/>
      <c r="N11" s="406"/>
      <c r="O11" s="406"/>
      <c r="P11" s="406"/>
      <c r="Q11" s="406">
        <v>0.45412180000000002</v>
      </c>
      <c r="R11" s="299">
        <v>0</v>
      </c>
    </row>
    <row r="12" spans="1:18">
      <c r="A12" s="245">
        <v>5</v>
      </c>
      <c r="B12" s="500" t="s">
        <v>1197</v>
      </c>
      <c r="C12" s="406">
        <v>25863.535557859999</v>
      </c>
      <c r="D12" s="406">
        <v>1728.6975789999999</v>
      </c>
      <c r="E12" s="406">
        <v>7130.7437721999995</v>
      </c>
      <c r="F12" s="406">
        <v>14554.310512709999</v>
      </c>
      <c r="G12" s="406">
        <v>2449.2984348800001</v>
      </c>
      <c r="H12" s="406">
        <v>0.48525906000000002</v>
      </c>
      <c r="I12" s="406"/>
      <c r="J12" s="406"/>
      <c r="K12" s="406"/>
      <c r="L12" s="406"/>
      <c r="M12" s="406"/>
      <c r="N12" s="406"/>
      <c r="O12" s="406"/>
      <c r="P12" s="406"/>
      <c r="Q12" s="406">
        <v>25863.535557859999</v>
      </c>
      <c r="R12" s="299">
        <v>1</v>
      </c>
    </row>
    <row r="13" spans="1:18" hidden="1">
      <c r="A13" s="245">
        <v>6</v>
      </c>
      <c r="B13" s="188" t="s">
        <v>1198</v>
      </c>
      <c r="C13" s="726"/>
      <c r="D13" s="726"/>
      <c r="E13" s="726"/>
      <c r="F13" s="726"/>
      <c r="G13" s="726"/>
      <c r="H13" s="726"/>
      <c r="I13" s="726"/>
      <c r="J13" s="726"/>
      <c r="K13" s="726"/>
      <c r="L13" s="726"/>
      <c r="M13" s="726"/>
      <c r="N13" s="726"/>
      <c r="O13" s="726"/>
      <c r="P13" s="726"/>
      <c r="Q13" s="726"/>
      <c r="R13" s="726"/>
    </row>
    <row r="14" spans="1:18" hidden="1">
      <c r="A14" s="245">
        <v>7</v>
      </c>
      <c r="B14" s="500" t="s">
        <v>1194</v>
      </c>
      <c r="C14" s="726"/>
      <c r="D14" s="726"/>
      <c r="E14" s="726"/>
      <c r="F14" s="726"/>
      <c r="G14" s="726"/>
      <c r="H14" s="726"/>
      <c r="I14" s="726"/>
      <c r="J14" s="726"/>
      <c r="K14" s="726"/>
      <c r="L14" s="726"/>
      <c r="M14" s="726"/>
      <c r="N14" s="726"/>
      <c r="O14" s="726"/>
      <c r="P14" s="726"/>
      <c r="Q14" s="726"/>
      <c r="R14" s="726"/>
    </row>
    <row r="15" spans="1:18" hidden="1">
      <c r="A15" s="245">
        <v>8</v>
      </c>
      <c r="B15" s="500" t="s">
        <v>1195</v>
      </c>
      <c r="C15" s="726"/>
      <c r="D15" s="726"/>
      <c r="E15" s="726"/>
      <c r="F15" s="726"/>
      <c r="G15" s="726"/>
      <c r="H15" s="726"/>
      <c r="I15" s="726"/>
      <c r="J15" s="726"/>
      <c r="K15" s="726"/>
      <c r="L15" s="726"/>
      <c r="M15" s="726"/>
      <c r="N15" s="726"/>
      <c r="O15" s="726"/>
      <c r="P15" s="726"/>
      <c r="Q15" s="726"/>
      <c r="R15" s="726"/>
    </row>
    <row r="16" spans="1:18" hidden="1">
      <c r="A16" s="245">
        <v>9</v>
      </c>
      <c r="B16" s="500" t="s">
        <v>1196</v>
      </c>
      <c r="C16" s="726"/>
      <c r="D16" s="726"/>
      <c r="E16" s="726"/>
      <c r="F16" s="726"/>
      <c r="G16" s="726"/>
      <c r="H16" s="726"/>
      <c r="I16" s="726"/>
      <c r="J16" s="726"/>
      <c r="K16" s="726"/>
      <c r="L16" s="726"/>
      <c r="M16" s="726"/>
      <c r="N16" s="726"/>
      <c r="O16" s="726"/>
      <c r="P16" s="726"/>
      <c r="Q16" s="726"/>
      <c r="R16" s="726"/>
    </row>
    <row r="17" spans="1:18" ht="15" hidden="1" customHeight="1">
      <c r="A17" s="245">
        <v>10</v>
      </c>
      <c r="B17" s="500" t="s">
        <v>1197</v>
      </c>
      <c r="C17" s="726"/>
      <c r="D17" s="726"/>
      <c r="E17" s="726"/>
      <c r="F17" s="726"/>
      <c r="G17" s="726"/>
      <c r="H17" s="726"/>
      <c r="I17" s="726"/>
      <c r="J17" s="726"/>
      <c r="K17" s="726"/>
      <c r="L17" s="726"/>
      <c r="M17" s="726"/>
      <c r="N17" s="726"/>
      <c r="O17" s="726"/>
      <c r="P17" s="726"/>
      <c r="Q17" s="726"/>
      <c r="R17" s="726"/>
    </row>
    <row r="18" spans="1:18">
      <c r="A18"/>
      <c r="B18" s="607"/>
      <c r="C18"/>
      <c r="D18"/>
      <c r="E18"/>
      <c r="F18"/>
      <c r="G18"/>
      <c r="H18"/>
      <c r="I18"/>
      <c r="J18"/>
      <c r="K18"/>
      <c r="L18"/>
      <c r="M18"/>
      <c r="N18"/>
      <c r="O18"/>
      <c r="P18"/>
      <c r="Q18"/>
      <c r="R18"/>
    </row>
    <row r="19" spans="1:18" ht="39" customHeight="1">
      <c r="A19" s="937" t="s">
        <v>1542</v>
      </c>
      <c r="B19" s="937"/>
      <c r="C19" s="937"/>
      <c r="D19" s="937"/>
      <c r="E19" s="937"/>
      <c r="F19" s="937"/>
      <c r="G19" s="937"/>
      <c r="H19" s="937"/>
      <c r="I19" s="937"/>
      <c r="J19" s="937"/>
      <c r="K19" s="937"/>
      <c r="L19" s="937"/>
      <c r="M19" s="937"/>
      <c r="N19" s="937"/>
      <c r="O19" s="937"/>
      <c r="P19" s="937"/>
      <c r="Q19" s="937"/>
      <c r="R19" s="937"/>
    </row>
    <row r="20" spans="1:18" ht="21" customHeight="1">
      <c r="A20" s="937" t="s">
        <v>1199</v>
      </c>
      <c r="B20" s="937"/>
      <c r="C20" s="937"/>
      <c r="D20" s="937"/>
      <c r="E20" s="937"/>
      <c r="F20" s="937"/>
      <c r="G20" s="937"/>
      <c r="H20" s="937"/>
      <c r="I20" s="937"/>
      <c r="J20" s="937"/>
      <c r="K20" s="937"/>
      <c r="L20" s="937"/>
      <c r="M20" s="937"/>
      <c r="N20" s="937"/>
      <c r="O20" s="937"/>
      <c r="P20" s="937"/>
      <c r="Q20" s="937"/>
      <c r="R20" s="937"/>
    </row>
    <row r="21" spans="1:18" ht="51.65" customHeight="1">
      <c r="A21" s="878" t="s">
        <v>1340</v>
      </c>
      <c r="B21" s="878"/>
      <c r="C21" s="878"/>
      <c r="D21" s="878"/>
      <c r="E21" s="878"/>
      <c r="F21" s="878"/>
      <c r="G21" s="878"/>
      <c r="H21" s="878"/>
      <c r="I21" s="878"/>
      <c r="J21" s="878"/>
      <c r="K21" s="878"/>
      <c r="L21" s="878"/>
      <c r="M21" s="878"/>
      <c r="N21" s="878"/>
      <c r="O21" s="878"/>
      <c r="P21" s="878"/>
      <c r="Q21" s="878"/>
      <c r="R21" s="878"/>
    </row>
    <row r="22" spans="1:18">
      <c r="A22" s="937" t="s">
        <v>1200</v>
      </c>
      <c r="B22" s="937"/>
      <c r="C22" s="937"/>
      <c r="D22" s="937"/>
      <c r="E22" s="937"/>
      <c r="F22" s="937"/>
      <c r="G22" s="937"/>
      <c r="H22" s="937"/>
      <c r="I22" s="937"/>
      <c r="J22" s="937"/>
      <c r="K22" s="937"/>
      <c r="L22" s="937"/>
      <c r="M22" s="937"/>
      <c r="N22" s="937"/>
      <c r="O22" s="937"/>
      <c r="P22" s="937"/>
      <c r="Q22" s="937"/>
      <c r="R22" s="937"/>
    </row>
    <row r="23" spans="1:18">
      <c r="A23" s="807"/>
      <c r="B23" s="807"/>
      <c r="C23" s="807"/>
      <c r="D23" s="807"/>
      <c r="E23" s="807"/>
      <c r="F23" s="807"/>
      <c r="G23" s="807"/>
      <c r="H23" s="807"/>
      <c r="I23" s="807"/>
      <c r="J23" s="807"/>
      <c r="K23" s="807"/>
      <c r="L23" s="807"/>
      <c r="M23" s="807"/>
      <c r="N23" s="807"/>
      <c r="O23" s="807"/>
      <c r="P23" s="807"/>
      <c r="Q23" s="807"/>
      <c r="R23" s="807"/>
    </row>
    <row r="24" spans="1:18">
      <c r="A24" s="938" t="s">
        <v>1201</v>
      </c>
      <c r="B24" s="938"/>
      <c r="C24" s="938"/>
      <c r="D24" s="938"/>
      <c r="E24" s="938"/>
      <c r="F24" s="938"/>
      <c r="G24" s="938"/>
      <c r="H24" s="938"/>
      <c r="I24" s="938"/>
      <c r="J24" s="938"/>
      <c r="K24" s="938"/>
      <c r="L24" s="938"/>
      <c r="M24" s="938"/>
      <c r="N24" s="938"/>
      <c r="O24" s="938"/>
      <c r="P24" s="938"/>
      <c r="Q24" s="938"/>
      <c r="R24" s="938"/>
    </row>
    <row r="25" spans="1:18">
      <c r="A25" s="457"/>
      <c r="B25" s="76" t="s">
        <v>1059</v>
      </c>
      <c r="C25" s="80" t="s">
        <v>92</v>
      </c>
      <c r="D25" s="80" t="s">
        <v>93</v>
      </c>
      <c r="E25" s="80" t="s">
        <v>94</v>
      </c>
      <c r="F25" s="80" t="s">
        <v>140</v>
      </c>
      <c r="G25" s="80" t="s">
        <v>141</v>
      </c>
      <c r="H25" s="80" t="s">
        <v>218</v>
      </c>
      <c r="I25" s="80" t="s">
        <v>219</v>
      </c>
      <c r="J25" s="80" t="s">
        <v>220</v>
      </c>
      <c r="K25" s="80" t="s">
        <v>221</v>
      </c>
      <c r="L25" s="80" t="s">
        <v>222</v>
      </c>
      <c r="M25" s="80" t="s">
        <v>223</v>
      </c>
      <c r="N25" s="80" t="s">
        <v>224</v>
      </c>
      <c r="O25" s="80" t="s">
        <v>225</v>
      </c>
      <c r="P25" s="80" t="s">
        <v>231</v>
      </c>
      <c r="Q25" s="80" t="s">
        <v>232</v>
      </c>
      <c r="R25" s="80" t="s">
        <v>233</v>
      </c>
    </row>
    <row r="26" spans="1:18" ht="18" customHeight="1">
      <c r="A26" s="457"/>
      <c r="B26" s="494"/>
      <c r="C26" s="901" t="s">
        <v>1174</v>
      </c>
      <c r="D26" s="901"/>
      <c r="E26" s="901"/>
      <c r="F26" s="901"/>
      <c r="G26" s="901"/>
      <c r="H26" s="901"/>
      <c r="I26" s="901"/>
      <c r="J26" s="901"/>
      <c r="K26" s="901"/>
      <c r="L26" s="901"/>
      <c r="M26" s="901"/>
      <c r="N26" s="901"/>
      <c r="O26" s="901"/>
      <c r="P26" s="901"/>
      <c r="Q26" s="901"/>
      <c r="R26" s="887"/>
    </row>
    <row r="27" spans="1:18" ht="27.75" customHeight="1">
      <c r="A27" s="854"/>
      <c r="B27" s="495"/>
      <c r="C27" s="496"/>
      <c r="D27" s="892" t="s">
        <v>1175</v>
      </c>
      <c r="E27" s="893"/>
      <c r="F27" s="893"/>
      <c r="G27" s="893"/>
      <c r="H27" s="893"/>
      <c r="I27" s="893"/>
      <c r="J27" s="892" t="s">
        <v>1176</v>
      </c>
      <c r="K27" s="893"/>
      <c r="L27" s="893"/>
      <c r="M27" s="893"/>
      <c r="N27" s="893"/>
      <c r="O27" s="893"/>
      <c r="P27" s="894"/>
      <c r="Q27" s="886" t="s">
        <v>1177</v>
      </c>
      <c r="R27" s="887"/>
    </row>
    <row r="28" spans="1:18" ht="55.5" customHeight="1">
      <c r="A28" s="74"/>
      <c r="B28" s="497" t="s">
        <v>1178</v>
      </c>
      <c r="C28" s="498"/>
      <c r="D28" s="452" t="s">
        <v>1179</v>
      </c>
      <c r="E28" s="452" t="s">
        <v>1180</v>
      </c>
      <c r="F28" s="452" t="s">
        <v>1181</v>
      </c>
      <c r="G28" s="452" t="s">
        <v>1182</v>
      </c>
      <c r="H28" s="452" t="s">
        <v>1183</v>
      </c>
      <c r="I28" s="452" t="s">
        <v>1184</v>
      </c>
      <c r="J28" s="455" t="s">
        <v>1185</v>
      </c>
      <c r="K28" s="455" t="s">
        <v>1186</v>
      </c>
      <c r="L28" s="455" t="s">
        <v>1187</v>
      </c>
      <c r="M28" s="455" t="s">
        <v>1188</v>
      </c>
      <c r="N28" s="455" t="s">
        <v>1189</v>
      </c>
      <c r="O28" s="455" t="s">
        <v>1190</v>
      </c>
      <c r="P28" s="455" t="s">
        <v>1191</v>
      </c>
      <c r="Q28" s="497"/>
      <c r="R28" s="849" t="s">
        <v>1192</v>
      </c>
    </row>
    <row r="29" spans="1:18">
      <c r="A29" s="462">
        <v>1</v>
      </c>
      <c r="B29" s="499" t="s">
        <v>1193</v>
      </c>
      <c r="C29" s="407">
        <v>53020.041480029999</v>
      </c>
      <c r="D29" s="407">
        <v>4199.89207068</v>
      </c>
      <c r="E29" s="407">
        <v>12348.077374389999</v>
      </c>
      <c r="F29" s="407">
        <v>18412.606968700002</v>
      </c>
      <c r="G29" s="407">
        <v>2825.2501736500003</v>
      </c>
      <c r="H29" s="407">
        <v>93.817864939999993</v>
      </c>
      <c r="I29" s="407">
        <v>17.907568670000003</v>
      </c>
      <c r="J29" s="407">
        <v>1103.1862294699999</v>
      </c>
      <c r="K29" s="407">
        <v>5592.7234342199999</v>
      </c>
      <c r="L29" s="407">
        <v>2077.4461134600001</v>
      </c>
      <c r="M29" s="407">
        <v>3460.6871890700004</v>
      </c>
      <c r="N29" s="407">
        <v>2161.5484766300001</v>
      </c>
      <c r="O29" s="407">
        <v>373.69376531</v>
      </c>
      <c r="P29" s="407">
        <v>95.128139450000006</v>
      </c>
      <c r="Q29" s="407">
        <v>38155.628132410005</v>
      </c>
      <c r="R29" s="662">
        <v>0.60475999999999996</v>
      </c>
    </row>
    <row r="30" spans="1:18">
      <c r="A30" s="245">
        <v>2</v>
      </c>
      <c r="B30" s="500" t="s">
        <v>1194</v>
      </c>
      <c r="C30" s="406">
        <v>8511.0892924500004</v>
      </c>
      <c r="D30" s="406">
        <v>156.82432623</v>
      </c>
      <c r="E30" s="406">
        <v>500.16216729000001</v>
      </c>
      <c r="F30" s="406">
        <v>265.48222005000002</v>
      </c>
      <c r="G30" s="406">
        <v>76.601523189999995</v>
      </c>
      <c r="H30" s="406">
        <v>6.6572966999999998</v>
      </c>
      <c r="I30" s="406">
        <v>2.5891090999999999</v>
      </c>
      <c r="J30" s="406">
        <v>61.810474219999996</v>
      </c>
      <c r="K30" s="406">
        <v>453.99782489</v>
      </c>
      <c r="L30" s="406">
        <v>163.17010248</v>
      </c>
      <c r="M30" s="406">
        <v>84.745721040000006</v>
      </c>
      <c r="N30" s="406">
        <v>59.671956530000003</v>
      </c>
      <c r="O30" s="406">
        <v>41.844187470000001</v>
      </c>
      <c r="P30" s="406">
        <v>27.198154260000003</v>
      </c>
      <c r="Q30" s="406">
        <v>7618.6508715600003</v>
      </c>
      <c r="R30" s="639">
        <v>1.5890000000000001E-2</v>
      </c>
    </row>
    <row r="31" spans="1:18">
      <c r="A31" s="245">
        <v>3</v>
      </c>
      <c r="B31" s="500" t="s">
        <v>1195</v>
      </c>
      <c r="C31" s="406">
        <v>44508.952187579998</v>
      </c>
      <c r="D31" s="406">
        <v>4043.0677444499997</v>
      </c>
      <c r="E31" s="406">
        <v>11847.915207100001</v>
      </c>
      <c r="F31" s="406">
        <v>18147.124748650003</v>
      </c>
      <c r="G31" s="406">
        <v>2748.6486504699997</v>
      </c>
      <c r="H31" s="406">
        <v>87.16056823000001</v>
      </c>
      <c r="I31" s="406">
        <v>15.31845957</v>
      </c>
      <c r="J31" s="406">
        <v>1041.3757552500001</v>
      </c>
      <c r="K31" s="406">
        <v>5138.7256093300002</v>
      </c>
      <c r="L31" s="406">
        <v>1914.2760109799999</v>
      </c>
      <c r="M31" s="406">
        <v>3375.9414680300001</v>
      </c>
      <c r="N31" s="406">
        <v>2101.8765201000001</v>
      </c>
      <c r="O31" s="406">
        <v>331.84957783999999</v>
      </c>
      <c r="P31" s="406">
        <v>67.929985189999996</v>
      </c>
      <c r="Q31" s="406">
        <v>30536.977260849999</v>
      </c>
      <c r="R31" s="639">
        <v>0.75167700000000004</v>
      </c>
    </row>
    <row r="32" spans="1:18">
      <c r="A32" s="245">
        <v>4</v>
      </c>
      <c r="B32" s="500" t="s">
        <v>1196</v>
      </c>
      <c r="C32" s="406">
        <v>0.46424875999999998</v>
      </c>
      <c r="D32" s="406"/>
      <c r="E32" s="406"/>
      <c r="F32" s="406"/>
      <c r="G32" s="406"/>
      <c r="H32" s="406"/>
      <c r="I32" s="406"/>
      <c r="J32" s="406"/>
      <c r="K32" s="406"/>
      <c r="L32" s="406"/>
      <c r="M32" s="406"/>
      <c r="N32" s="406"/>
      <c r="O32" s="406"/>
      <c r="P32" s="406"/>
      <c r="Q32" s="406">
        <v>0.46424875999999998</v>
      </c>
      <c r="R32" s="639">
        <v>0</v>
      </c>
    </row>
    <row r="33" spans="1:18">
      <c r="A33" s="245">
        <v>5</v>
      </c>
      <c r="B33" s="500" t="s">
        <v>1197</v>
      </c>
      <c r="C33" s="406">
        <v>23053.233498650003</v>
      </c>
      <c r="D33" s="406">
        <v>879.09296769000002</v>
      </c>
      <c r="E33" s="406">
        <v>6509.3781866899999</v>
      </c>
      <c r="F33" s="406">
        <v>14020.995879370001</v>
      </c>
      <c r="G33" s="406">
        <v>1643.7308147700001</v>
      </c>
      <c r="H33" s="406">
        <v>3.5650129999999995E-2</v>
      </c>
      <c r="I33" s="406"/>
      <c r="J33" s="406"/>
      <c r="K33" s="406"/>
      <c r="L33" s="406"/>
      <c r="M33" s="406"/>
      <c r="N33" s="406"/>
      <c r="O33" s="406"/>
      <c r="P33" s="406"/>
      <c r="Q33" s="406">
        <v>23053.233498650003</v>
      </c>
      <c r="R33" s="639">
        <v>1</v>
      </c>
    </row>
    <row r="34" spans="1:18">
      <c r="A34"/>
      <c r="B34"/>
      <c r="C34" s="501"/>
      <c r="D34"/>
      <c r="E34"/>
      <c r="F34"/>
      <c r="G34"/>
      <c r="H34"/>
      <c r="I34"/>
      <c r="J34"/>
      <c r="K34"/>
      <c r="L34"/>
      <c r="M34"/>
      <c r="N34"/>
      <c r="O34"/>
      <c r="P34"/>
      <c r="Q34"/>
      <c r="R34"/>
    </row>
  </sheetData>
  <mergeCells count="13">
    <mergeCell ref="D27:I27"/>
    <mergeCell ref="J27:P27"/>
    <mergeCell ref="Q27:R27"/>
    <mergeCell ref="A21:R21"/>
    <mergeCell ref="A22:R22"/>
    <mergeCell ref="A24:R24"/>
    <mergeCell ref="C26:R26"/>
    <mergeCell ref="C5:R5"/>
    <mergeCell ref="D6:I6"/>
    <mergeCell ref="J6:P6"/>
    <mergeCell ref="Q6:R6"/>
    <mergeCell ref="A20:R20"/>
    <mergeCell ref="A19:R19"/>
  </mergeCells>
  <conditionalFormatting sqref="C11:Q11">
    <cfRule type="expression" dxfId="10" priority="17">
      <formula>#REF!=1</formula>
    </cfRule>
  </conditionalFormatting>
  <pageMargins left="0.7" right="0.7" top="0.75" bottom="0.75" header="0.3" footer="0.3"/>
  <pageSetup paperSize="9" scale="6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A458-61D9-4FD8-94A1-C2FC2E4AD03D}">
  <dimension ref="A1:K30"/>
  <sheetViews>
    <sheetView showGridLines="0" zoomScaleNormal="100" workbookViewId="0">
      <selection activeCell="A29" sqref="A29:H29"/>
    </sheetView>
  </sheetViews>
  <sheetFormatPr defaultColWidth="8.58203125" defaultRowHeight="14.5"/>
  <cols>
    <col min="1" max="1" width="4.9140625" style="502" customWidth="1"/>
    <col min="2" max="2" width="26.25" style="502" customWidth="1"/>
    <col min="3" max="3" width="9.5" style="502" customWidth="1"/>
    <col min="4" max="4" width="11.08203125" style="502" customWidth="1"/>
    <col min="5" max="5" width="37.25" style="502" customWidth="1"/>
    <col min="6" max="6" width="9.83203125" style="502" customWidth="1"/>
    <col min="7" max="7" width="14.08203125" style="502" customWidth="1"/>
    <col min="8" max="8" width="9.25" style="502" customWidth="1"/>
    <col min="9" max="16384" width="8.58203125" style="502"/>
  </cols>
  <sheetData>
    <row r="1" spans="1:11" ht="18.5">
      <c r="A1" s="211" t="s">
        <v>1530</v>
      </c>
      <c r="B1" s="202"/>
      <c r="C1" s="202"/>
      <c r="D1" s="202"/>
      <c r="E1" s="202"/>
      <c r="F1" s="202"/>
      <c r="G1" s="202"/>
      <c r="H1" s="202"/>
    </row>
    <row r="2" spans="1:11">
      <c r="A2" s="202"/>
      <c r="B2" s="202"/>
      <c r="C2" s="202"/>
      <c r="D2" s="202"/>
      <c r="E2" s="202"/>
      <c r="F2" s="202"/>
      <c r="G2" s="202"/>
      <c r="H2" s="202"/>
    </row>
    <row r="3" spans="1:11">
      <c r="A3" s="202"/>
      <c r="B3" s="687"/>
      <c r="C3" s="687"/>
      <c r="D3" s="202"/>
      <c r="E3" s="202"/>
      <c r="F3" s="202"/>
      <c r="G3" s="202"/>
      <c r="H3" s="202"/>
      <c r="I3" s="232"/>
    </row>
    <row r="4" spans="1:11">
      <c r="A4" s="202"/>
      <c r="B4" s="247" t="s">
        <v>92</v>
      </c>
      <c r="C4" s="247" t="s">
        <v>93</v>
      </c>
      <c r="D4" s="247" t="s">
        <v>94</v>
      </c>
      <c r="E4" s="247" t="s">
        <v>140</v>
      </c>
      <c r="F4" s="247" t="s">
        <v>141</v>
      </c>
      <c r="G4" s="247" t="s">
        <v>218</v>
      </c>
      <c r="H4" s="247" t="s">
        <v>219</v>
      </c>
      <c r="I4" s="232"/>
      <c r="J4" s="232"/>
      <c r="K4" s="232"/>
    </row>
    <row r="5" spans="1:11" ht="53.5" customHeight="1">
      <c r="A5" s="202"/>
      <c r="B5" s="774" t="s">
        <v>1366</v>
      </c>
      <c r="C5" s="774" t="s">
        <v>1367</v>
      </c>
      <c r="D5" s="774" t="s">
        <v>1368</v>
      </c>
      <c r="E5" s="774" t="s">
        <v>1512</v>
      </c>
      <c r="F5" s="774" t="s">
        <v>1369</v>
      </c>
      <c r="G5" s="774" t="s">
        <v>1370</v>
      </c>
      <c r="H5" s="774" t="s">
        <v>1371</v>
      </c>
      <c r="I5" s="232"/>
      <c r="J5" s="232"/>
      <c r="K5" s="232"/>
    </row>
    <row r="6" spans="1:11">
      <c r="A6" s="798">
        <v>1</v>
      </c>
      <c r="B6" s="775" t="s">
        <v>1372</v>
      </c>
      <c r="C6" s="799">
        <v>3511</v>
      </c>
      <c r="D6" s="406">
        <v>2728.2985184200002</v>
      </c>
      <c r="E6" s="775" t="s">
        <v>1520</v>
      </c>
      <c r="F6" s="685">
        <v>2023</v>
      </c>
      <c r="G6" s="299">
        <v>-0.78620000000000001</v>
      </c>
      <c r="H6" s="800">
        <v>81.75</v>
      </c>
      <c r="I6" s="232"/>
      <c r="J6" s="232"/>
      <c r="K6" s="232"/>
    </row>
    <row r="7" spans="1:11">
      <c r="A7" s="798">
        <v>2</v>
      </c>
      <c r="B7" s="775" t="s">
        <v>1372</v>
      </c>
      <c r="C7" s="799">
        <v>3511</v>
      </c>
      <c r="D7" s="406">
        <v>2728.2985184200002</v>
      </c>
      <c r="E7" s="775" t="s">
        <v>1521</v>
      </c>
      <c r="F7" s="685">
        <v>2023</v>
      </c>
      <c r="G7" s="299">
        <v>0.23669999999999999</v>
      </c>
      <c r="H7" s="800">
        <v>0.55000000000000004</v>
      </c>
      <c r="I7" s="232"/>
      <c r="J7" s="232"/>
      <c r="K7" s="232"/>
    </row>
    <row r="8" spans="1:11">
      <c r="A8" s="798">
        <v>3</v>
      </c>
      <c r="B8" s="775" t="s">
        <v>1372</v>
      </c>
      <c r="C8" s="799">
        <v>3511</v>
      </c>
      <c r="D8" s="406">
        <v>2728.2985184200002</v>
      </c>
      <c r="E8" s="775" t="s">
        <v>1522</v>
      </c>
      <c r="F8" s="685">
        <v>2023</v>
      </c>
      <c r="G8" s="299">
        <v>-0.57830000000000004</v>
      </c>
      <c r="H8" s="800">
        <v>0.45</v>
      </c>
      <c r="I8" s="232"/>
      <c r="J8" s="232"/>
      <c r="K8" s="232"/>
    </row>
    <row r="9" spans="1:11">
      <c r="A9" s="798">
        <v>4</v>
      </c>
      <c r="B9" s="775" t="s">
        <v>1372</v>
      </c>
      <c r="C9" s="799">
        <v>3512</v>
      </c>
      <c r="D9" s="406">
        <v>143.16936537999999</v>
      </c>
      <c r="E9" s="775" t="s">
        <v>1520</v>
      </c>
      <c r="F9" s="685">
        <v>2023</v>
      </c>
      <c r="G9" s="299">
        <v>-0.54769999999999996</v>
      </c>
      <c r="H9" s="800">
        <v>81.75</v>
      </c>
      <c r="I9" s="232"/>
      <c r="J9" s="232"/>
      <c r="K9" s="232"/>
    </row>
    <row r="10" spans="1:11">
      <c r="A10" s="798">
        <v>5</v>
      </c>
      <c r="B10" s="775" t="s">
        <v>1372</v>
      </c>
      <c r="C10" s="799">
        <v>3512</v>
      </c>
      <c r="D10" s="406">
        <v>143.16936537999999</v>
      </c>
      <c r="E10" s="775" t="s">
        <v>1521</v>
      </c>
      <c r="F10" s="685">
        <v>2023</v>
      </c>
      <c r="G10" s="299">
        <v>0.20419999999999999</v>
      </c>
      <c r="H10" s="800">
        <v>0.55000000000000004</v>
      </c>
      <c r="I10" s="232"/>
      <c r="J10" s="232"/>
      <c r="K10" s="232"/>
    </row>
    <row r="11" spans="1:11">
      <c r="A11" s="798">
        <v>6</v>
      </c>
      <c r="B11" s="775" t="s">
        <v>1372</v>
      </c>
      <c r="C11" s="799">
        <v>3512</v>
      </c>
      <c r="D11" s="406">
        <v>143.16936537999999</v>
      </c>
      <c r="E11" s="775" t="s">
        <v>1522</v>
      </c>
      <c r="F11" s="685">
        <v>2023</v>
      </c>
      <c r="G11" s="299">
        <v>-0.50109999999999999</v>
      </c>
      <c r="H11" s="800">
        <v>0.45</v>
      </c>
      <c r="I11" s="232"/>
      <c r="J11" s="232"/>
      <c r="K11" s="232"/>
    </row>
    <row r="12" spans="1:11">
      <c r="A12" s="798">
        <v>7</v>
      </c>
      <c r="B12" s="775" t="s">
        <v>1372</v>
      </c>
      <c r="C12" s="799">
        <v>3513</v>
      </c>
      <c r="D12" s="406">
        <v>121.81104626000001</v>
      </c>
      <c r="E12" s="775" t="s">
        <v>1520</v>
      </c>
      <c r="F12" s="685">
        <v>2023</v>
      </c>
      <c r="G12" s="299">
        <v>-0.377</v>
      </c>
      <c r="H12" s="800">
        <v>81.75</v>
      </c>
      <c r="I12" s="232"/>
      <c r="J12" s="232"/>
      <c r="K12" s="232"/>
    </row>
    <row r="13" spans="1:11">
      <c r="A13" s="798">
        <v>8</v>
      </c>
      <c r="B13" s="775" t="s">
        <v>1372</v>
      </c>
      <c r="C13" s="799">
        <v>3513</v>
      </c>
      <c r="D13" s="406">
        <v>121.81104626000001</v>
      </c>
      <c r="E13" s="775" t="s">
        <v>1521</v>
      </c>
      <c r="F13" s="685">
        <v>2023</v>
      </c>
      <c r="G13" s="299">
        <v>-0.32640000000000002</v>
      </c>
      <c r="H13" s="800">
        <v>0.55000000000000004</v>
      </c>
      <c r="I13" s="232"/>
      <c r="J13" s="232"/>
      <c r="K13" s="232"/>
    </row>
    <row r="14" spans="1:11">
      <c r="A14" s="798">
        <v>9</v>
      </c>
      <c r="B14" s="775" t="s">
        <v>1372</v>
      </c>
      <c r="C14" s="799">
        <v>3513</v>
      </c>
      <c r="D14" s="406">
        <v>121.81104626000001</v>
      </c>
      <c r="E14" s="775" t="s">
        <v>1522</v>
      </c>
      <c r="F14" s="685">
        <v>2023</v>
      </c>
      <c r="G14" s="299">
        <v>0.79590000000000005</v>
      </c>
      <c r="H14" s="800">
        <v>0.45</v>
      </c>
      <c r="I14" s="232"/>
      <c r="J14" s="232"/>
      <c r="K14" s="232"/>
    </row>
    <row r="15" spans="1:11">
      <c r="A15" s="798">
        <v>10</v>
      </c>
      <c r="B15" s="775" t="s">
        <v>1372</v>
      </c>
      <c r="C15" s="799">
        <v>3514</v>
      </c>
      <c r="D15" s="406">
        <v>704.76063683000007</v>
      </c>
      <c r="E15" s="775" t="s">
        <v>1520</v>
      </c>
      <c r="F15" s="685">
        <v>2023</v>
      </c>
      <c r="G15" s="299">
        <v>-0.72030000000000005</v>
      </c>
      <c r="H15" s="800">
        <v>81.75</v>
      </c>
      <c r="I15" s="232"/>
      <c r="J15" s="232"/>
      <c r="K15" s="232"/>
    </row>
    <row r="16" spans="1:11">
      <c r="A16" s="798">
        <v>11</v>
      </c>
      <c r="B16" s="775" t="s">
        <v>1372</v>
      </c>
      <c r="C16" s="799">
        <v>3514</v>
      </c>
      <c r="D16" s="406">
        <v>704.76063683000007</v>
      </c>
      <c r="E16" s="775" t="s">
        <v>1521</v>
      </c>
      <c r="F16" s="685">
        <v>2023</v>
      </c>
      <c r="G16" s="299">
        <v>9.5000000000000001E-2</v>
      </c>
      <c r="H16" s="800">
        <v>0.55000000000000004</v>
      </c>
      <c r="I16" s="232"/>
    </row>
    <row r="17" spans="1:9">
      <c r="A17" s="798">
        <v>12</v>
      </c>
      <c r="B17" s="775" t="s">
        <v>1372</v>
      </c>
      <c r="C17" s="799">
        <v>3514</v>
      </c>
      <c r="D17" s="406">
        <v>704.76063683000007</v>
      </c>
      <c r="E17" s="775" t="s">
        <v>1522</v>
      </c>
      <c r="F17" s="685">
        <v>2023</v>
      </c>
      <c r="G17" s="299">
        <v>-0.22869999999999999</v>
      </c>
      <c r="H17" s="800">
        <v>0.45</v>
      </c>
      <c r="I17" s="232"/>
    </row>
    <row r="18" spans="1:9">
      <c r="A18" s="798">
        <v>13</v>
      </c>
      <c r="B18" s="775" t="s">
        <v>1372</v>
      </c>
      <c r="C18" s="799">
        <v>3530</v>
      </c>
      <c r="D18" s="406">
        <v>11.49223892</v>
      </c>
      <c r="E18" s="775" t="s">
        <v>1520</v>
      </c>
      <c r="F18" s="685">
        <v>2023</v>
      </c>
      <c r="G18" s="299">
        <v>-0.41</v>
      </c>
      <c r="H18" s="800">
        <v>81.75</v>
      </c>
      <c r="I18" s="232"/>
    </row>
    <row r="19" spans="1:9">
      <c r="A19" s="798">
        <v>14</v>
      </c>
      <c r="B19" s="775" t="s">
        <v>1372</v>
      </c>
      <c r="C19" s="799">
        <v>3530</v>
      </c>
      <c r="D19" s="406">
        <v>11.49223892</v>
      </c>
      <c r="E19" s="775" t="s">
        <v>1521</v>
      </c>
      <c r="F19" s="685">
        <v>2023</v>
      </c>
      <c r="G19" s="299">
        <v>-0.45</v>
      </c>
      <c r="H19" s="800">
        <v>0.55000000000000004</v>
      </c>
      <c r="I19" s="232"/>
    </row>
    <row r="20" spans="1:9">
      <c r="A20" s="798">
        <v>15</v>
      </c>
      <c r="B20" s="775" t="s">
        <v>1372</v>
      </c>
      <c r="C20" s="799">
        <v>3530</v>
      </c>
      <c r="D20" s="406">
        <v>11.49223892</v>
      </c>
      <c r="E20" s="775" t="s">
        <v>1522</v>
      </c>
      <c r="F20" s="685">
        <v>2023</v>
      </c>
      <c r="G20" s="299">
        <v>1.1000000000000001</v>
      </c>
      <c r="H20" s="800">
        <v>0.45</v>
      </c>
      <c r="I20" s="232"/>
    </row>
    <row r="21" spans="1:9" ht="24">
      <c r="A21" s="798">
        <v>16</v>
      </c>
      <c r="B21" s="775" t="s">
        <v>1513</v>
      </c>
      <c r="C21" s="799">
        <v>2410</v>
      </c>
      <c r="D21" s="406">
        <v>104.97701995999999</v>
      </c>
      <c r="E21" s="775" t="s">
        <v>1514</v>
      </c>
      <c r="F21" s="685">
        <v>2023</v>
      </c>
      <c r="G21" s="299">
        <v>0.53790000000000004</v>
      </c>
      <c r="H21" s="800">
        <v>1.24</v>
      </c>
      <c r="I21" s="232"/>
    </row>
    <row r="22" spans="1:9" ht="24">
      <c r="A22" s="798">
        <v>17</v>
      </c>
      <c r="B22" s="775" t="s">
        <v>1513</v>
      </c>
      <c r="C22" s="799">
        <v>2410</v>
      </c>
      <c r="D22" s="406">
        <v>104.97701995999999</v>
      </c>
      <c r="E22" s="775" t="s">
        <v>1515</v>
      </c>
      <c r="F22" s="685">
        <v>2023</v>
      </c>
      <c r="G22" s="299">
        <v>0.56899999999999995</v>
      </c>
      <c r="H22" s="800">
        <v>0.36</v>
      </c>
      <c r="I22" s="232"/>
    </row>
    <row r="23" spans="1:9" ht="24">
      <c r="A23" s="798">
        <v>18</v>
      </c>
      <c r="B23" s="775" t="s">
        <v>1513</v>
      </c>
      <c r="C23" s="799">
        <v>2410</v>
      </c>
      <c r="D23" s="406">
        <v>104.97701995999999</v>
      </c>
      <c r="E23" s="775" t="s">
        <v>1516</v>
      </c>
      <c r="F23" s="685">
        <v>2023</v>
      </c>
      <c r="G23" s="299">
        <v>-1</v>
      </c>
      <c r="H23" s="800">
        <v>0.04</v>
      </c>
      <c r="I23" s="232"/>
    </row>
    <row r="24" spans="1:9">
      <c r="A24" s="798">
        <v>19</v>
      </c>
      <c r="B24" s="775" t="s">
        <v>1517</v>
      </c>
      <c r="C24" s="799">
        <v>5020</v>
      </c>
      <c r="D24" s="406">
        <v>68.439036239999993</v>
      </c>
      <c r="E24" s="775" t="s">
        <v>1518</v>
      </c>
      <c r="F24" s="685">
        <v>2023</v>
      </c>
      <c r="G24" s="299">
        <v>0.53580000000000005</v>
      </c>
      <c r="H24" s="800">
        <v>5.85</v>
      </c>
      <c r="I24" s="232"/>
    </row>
    <row r="25" spans="1:9">
      <c r="A25" s="798">
        <v>20</v>
      </c>
      <c r="B25" s="775" t="s">
        <v>1517</v>
      </c>
      <c r="C25" s="799">
        <v>5020</v>
      </c>
      <c r="D25" s="406">
        <v>68.439036239999993</v>
      </c>
      <c r="E25" s="775" t="s">
        <v>1519</v>
      </c>
      <c r="F25" s="685">
        <v>2023</v>
      </c>
      <c r="G25" s="299">
        <v>-0.82210000000000005</v>
      </c>
      <c r="H25" s="800">
        <v>0.1</v>
      </c>
      <c r="I25" s="232"/>
    </row>
    <row r="26" spans="1:9">
      <c r="A26" s="798">
        <v>21</v>
      </c>
      <c r="B26" s="775" t="s">
        <v>1517</v>
      </c>
      <c r="C26" s="799">
        <v>5030</v>
      </c>
      <c r="D26" s="406">
        <v>6.3812950099999997</v>
      </c>
      <c r="E26" s="775" t="s">
        <v>1519</v>
      </c>
      <c r="F26" s="685">
        <v>2023</v>
      </c>
      <c r="G26" s="299">
        <v>-1</v>
      </c>
      <c r="H26" s="800">
        <v>0.1</v>
      </c>
      <c r="I26" s="232"/>
    </row>
    <row r="27" spans="1:9">
      <c r="A27" s="202"/>
      <c r="B27" s="202" t="s">
        <v>1373</v>
      </c>
      <c r="C27" s="202"/>
      <c r="D27" s="202"/>
      <c r="E27" s="202"/>
      <c r="F27" s="202"/>
      <c r="G27" s="202"/>
      <c r="H27" s="202"/>
    </row>
    <row r="28" spans="1:9">
      <c r="A28" s="202"/>
      <c r="B28" s="202"/>
      <c r="C28" s="202"/>
      <c r="D28" s="202"/>
      <c r="E28" s="202"/>
      <c r="F28" s="202"/>
      <c r="G28" s="202"/>
      <c r="H28" s="202"/>
    </row>
    <row r="29" spans="1:9" ht="193.5" customHeight="1">
      <c r="A29" s="874" t="s">
        <v>1540</v>
      </c>
      <c r="B29" s="874"/>
      <c r="C29" s="874"/>
      <c r="D29" s="874"/>
      <c r="E29" s="874"/>
      <c r="F29" s="874"/>
      <c r="G29" s="874"/>
      <c r="H29" s="874"/>
    </row>
    <row r="30" spans="1:9">
      <c r="A30" s="809"/>
      <c r="B30" s="809"/>
      <c r="C30" s="809"/>
      <c r="D30" s="809"/>
      <c r="E30" s="809"/>
      <c r="F30" s="809"/>
      <c r="G30" s="809"/>
      <c r="H30" s="809"/>
    </row>
  </sheetData>
  <mergeCells count="1">
    <mergeCell ref="A29:H29"/>
  </mergeCells>
  <pageMargins left="0.7" right="0.7" top="0.75" bottom="0.75" header="0.3" footer="0.3"/>
  <pageSetup paperSize="9" scale="64" orientation="portrait" horizontalDpi="300" verticalDpi="0" r:id="rId1"/>
  <rowBreaks count="1" manualBreakCount="1">
    <brk id="29" max="7" man="1"/>
  </rowBreaks>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F1C2-C057-4CAD-A805-B0D3F22D009D}">
  <dimension ref="A1:G13"/>
  <sheetViews>
    <sheetView showGridLines="0" zoomScaleNormal="100" workbookViewId="0">
      <selection activeCell="H1" sqref="H1"/>
    </sheetView>
  </sheetViews>
  <sheetFormatPr defaultColWidth="8.58203125" defaultRowHeight="14.5"/>
  <cols>
    <col min="1" max="1" width="6.5" style="191" customWidth="1"/>
    <col min="2" max="6" width="20" style="191" customWidth="1"/>
    <col min="7" max="16384" width="8.58203125" style="191"/>
  </cols>
  <sheetData>
    <row r="1" spans="1:7" s="502" customFormat="1" ht="18.5">
      <c r="A1" s="211" t="s">
        <v>1531</v>
      </c>
      <c r="B1" s="183"/>
      <c r="C1" s="183"/>
      <c r="D1" s="183"/>
      <c r="E1" s="183"/>
      <c r="F1" s="183"/>
      <c r="G1" s="183"/>
    </row>
    <row r="2" spans="1:7" s="502" customFormat="1" ht="14.15" customHeight="1">
      <c r="A2" s="3"/>
      <c r="B2" s="183"/>
      <c r="C2" s="183"/>
      <c r="D2" s="183"/>
      <c r="E2" s="183"/>
      <c r="F2" s="183"/>
      <c r="G2" s="183"/>
    </row>
    <row r="3" spans="1:7">
      <c r="A3"/>
      <c r="B3"/>
      <c r="C3"/>
      <c r="D3"/>
      <c r="E3"/>
      <c r="F3"/>
      <c r="G3"/>
    </row>
    <row r="4" spans="1:7">
      <c r="A4" s="680"/>
      <c r="B4" s="80" t="s">
        <v>92</v>
      </c>
      <c r="C4" s="678" t="s">
        <v>93</v>
      </c>
      <c r="D4" s="80" t="s">
        <v>94</v>
      </c>
      <c r="E4" s="80" t="s">
        <v>140</v>
      </c>
      <c r="F4" s="80" t="s">
        <v>141</v>
      </c>
      <c r="G4"/>
    </row>
    <row r="5" spans="1:7" ht="52.5" customHeight="1">
      <c r="A5" s="680"/>
      <c r="B5" s="664" t="s">
        <v>1202</v>
      </c>
      <c r="C5" s="666" t="s">
        <v>1203</v>
      </c>
      <c r="D5" s="452" t="s">
        <v>1111</v>
      </c>
      <c r="E5" s="452" t="s">
        <v>1204</v>
      </c>
      <c r="F5" s="452" t="s">
        <v>1205</v>
      </c>
      <c r="G5"/>
    </row>
    <row r="6" spans="1:7">
      <c r="A6" s="680">
        <v>1</v>
      </c>
      <c r="B6" s="173"/>
      <c r="C6" s="679"/>
      <c r="D6" s="173"/>
      <c r="E6" s="173"/>
      <c r="F6" s="173"/>
      <c r="G6"/>
    </row>
    <row r="7" spans="1:7">
      <c r="A7"/>
      <c r="B7"/>
      <c r="C7"/>
      <c r="D7"/>
      <c r="E7"/>
      <c r="F7"/>
      <c r="G7"/>
    </row>
    <row r="8" spans="1:7">
      <c r="A8"/>
      <c r="B8" s="457" t="s">
        <v>1206</v>
      </c>
      <c r="C8"/>
      <c r="D8"/>
      <c r="E8"/>
      <c r="F8"/>
      <c r="G8"/>
    </row>
    <row r="9" spans="1:7">
      <c r="A9"/>
      <c r="B9"/>
      <c r="C9"/>
      <c r="D9"/>
      <c r="E9"/>
      <c r="F9"/>
      <c r="G9"/>
    </row>
    <row r="10" spans="1:7" ht="83.15" customHeight="1">
      <c r="A10" s="874" t="s">
        <v>1435</v>
      </c>
      <c r="B10" s="874"/>
      <c r="C10" s="874"/>
      <c r="D10" s="874"/>
      <c r="E10" s="874"/>
      <c r="F10" s="874"/>
      <c r="G10" s="874"/>
    </row>
    <row r="11" spans="1:7">
      <c r="A11"/>
      <c r="B11"/>
      <c r="C11"/>
      <c r="D11"/>
      <c r="E11"/>
      <c r="F11"/>
      <c r="G11"/>
    </row>
    <row r="13" spans="1:7" ht="48" customHeight="1"/>
  </sheetData>
  <mergeCells count="1">
    <mergeCell ref="A10:G10"/>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BF48-EADF-4236-920F-7D4BFE0304FE}">
  <sheetPr>
    <pageSetUpPr fitToPage="1"/>
  </sheetPr>
  <dimension ref="A1:P46"/>
  <sheetViews>
    <sheetView showGridLines="0" zoomScaleNormal="100" workbookViewId="0">
      <selection activeCell="Q2" sqref="Q2"/>
    </sheetView>
  </sheetViews>
  <sheetFormatPr defaultColWidth="8.58203125" defaultRowHeight="14.5"/>
  <cols>
    <col min="1" max="1" width="2.83203125" style="18" customWidth="1"/>
    <col min="2" max="2" width="48.83203125" style="18" customWidth="1"/>
    <col min="3" max="3" width="12.58203125" style="18" bestFit="1" customWidth="1"/>
    <col min="4" max="7" width="11.83203125" style="18" bestFit="1" customWidth="1"/>
    <col min="8" max="8" width="9.33203125" style="18" bestFit="1" customWidth="1"/>
    <col min="9" max="9" width="10.83203125" style="18" bestFit="1" customWidth="1"/>
    <col min="10" max="10" width="11.83203125" style="18" bestFit="1" customWidth="1"/>
    <col min="11" max="11" width="12.58203125" style="18" bestFit="1" customWidth="1"/>
    <col min="12" max="12" width="11.83203125" style="18" bestFit="1" customWidth="1"/>
    <col min="13" max="13" width="10.83203125" style="18" bestFit="1" customWidth="1"/>
    <col min="14" max="16" width="10.58203125" style="18" bestFit="1" customWidth="1"/>
    <col min="17" max="16384" width="8.58203125" style="18"/>
  </cols>
  <sheetData>
    <row r="1" spans="1:16" ht="18.5">
      <c r="A1" s="211" t="s">
        <v>1532</v>
      </c>
      <c r="B1" s="7"/>
      <c r="C1" s="7"/>
      <c r="D1" s="7"/>
      <c r="E1" s="7"/>
      <c r="F1" s="7"/>
      <c r="G1" s="7"/>
      <c r="H1" s="7"/>
      <c r="I1" s="7"/>
      <c r="J1" s="7"/>
      <c r="K1" s="7"/>
      <c r="L1" s="7"/>
      <c r="M1" s="7"/>
      <c r="N1" s="7"/>
      <c r="O1" s="7"/>
      <c r="P1" s="7"/>
    </row>
    <row r="2" spans="1:16">
      <c r="A2" s="7"/>
      <c r="B2" s="7"/>
      <c r="C2" s="7"/>
      <c r="D2" s="7"/>
      <c r="E2" s="7"/>
      <c r="F2" s="7"/>
      <c r="G2" s="7"/>
      <c r="H2" s="7"/>
      <c r="I2" s="7"/>
      <c r="J2" s="7"/>
      <c r="K2" s="7"/>
      <c r="L2" s="7"/>
      <c r="M2" s="7"/>
      <c r="N2" s="7"/>
      <c r="O2" s="7"/>
      <c r="P2" s="7"/>
    </row>
    <row r="3" spans="1:16" s="185" customFormat="1" ht="12">
      <c r="A3" s="503"/>
      <c r="B3" s="76" t="s">
        <v>1403</v>
      </c>
      <c r="C3" s="503"/>
      <c r="D3" s="503"/>
      <c r="E3" s="503"/>
      <c r="F3" s="503"/>
      <c r="G3" s="503"/>
      <c r="H3" s="503"/>
      <c r="I3" s="503"/>
      <c r="J3" s="503"/>
      <c r="K3" s="503"/>
      <c r="L3" s="503"/>
      <c r="M3" s="503"/>
      <c r="N3" s="503"/>
      <c r="O3" s="503"/>
      <c r="P3" s="503"/>
    </row>
    <row r="4" spans="1:16" s="181" customFormat="1" ht="12">
      <c r="A4" s="504"/>
      <c r="B4" s="505" t="s">
        <v>92</v>
      </c>
      <c r="C4" s="506" t="s">
        <v>93</v>
      </c>
      <c r="D4" s="506" t="s">
        <v>94</v>
      </c>
      <c r="E4" s="506" t="s">
        <v>140</v>
      </c>
      <c r="F4" s="506" t="s">
        <v>141</v>
      </c>
      <c r="G4" s="506" t="s">
        <v>218</v>
      </c>
      <c r="H4" s="506" t="s">
        <v>219</v>
      </c>
      <c r="I4" s="506" t="s">
        <v>220</v>
      </c>
      <c r="J4" s="506" t="s">
        <v>221</v>
      </c>
      <c r="K4" s="506" t="s">
        <v>222</v>
      </c>
      <c r="L4" s="506" t="s">
        <v>223</v>
      </c>
      <c r="M4" s="507" t="s">
        <v>224</v>
      </c>
      <c r="N4" s="507" t="s">
        <v>225</v>
      </c>
      <c r="O4" s="507" t="s">
        <v>231</v>
      </c>
      <c r="P4" s="507" t="s">
        <v>1207</v>
      </c>
    </row>
    <row r="5" spans="1:16" s="181" customFormat="1" ht="31" customHeight="1">
      <c r="A5" s="504"/>
      <c r="B5" s="939" t="s">
        <v>1208</v>
      </c>
      <c r="C5" s="942" t="s">
        <v>1100</v>
      </c>
      <c r="D5" s="943"/>
      <c r="E5" s="943"/>
      <c r="F5" s="943"/>
      <c r="G5" s="943"/>
      <c r="H5" s="943"/>
      <c r="I5" s="943"/>
      <c r="J5" s="943"/>
      <c r="K5" s="943"/>
      <c r="L5" s="943"/>
      <c r="M5" s="943"/>
      <c r="N5" s="943"/>
      <c r="O5" s="943"/>
      <c r="P5" s="944"/>
    </row>
    <row r="6" spans="1:16" s="181" customFormat="1" ht="22.5" customHeight="1">
      <c r="A6" s="504"/>
      <c r="B6" s="941"/>
      <c r="C6" s="508"/>
      <c r="D6" s="945" t="s">
        <v>1209</v>
      </c>
      <c r="E6" s="946"/>
      <c r="F6" s="946"/>
      <c r="G6" s="946"/>
      <c r="H6" s="946"/>
      <c r="I6" s="946"/>
      <c r="J6" s="946"/>
      <c r="K6" s="946"/>
      <c r="L6" s="946"/>
      <c r="M6" s="946"/>
      <c r="N6" s="946"/>
      <c r="O6" s="946"/>
      <c r="P6" s="947"/>
    </row>
    <row r="7" spans="1:16" s="181" customFormat="1" ht="50.5" customHeight="1">
      <c r="A7" s="504"/>
      <c r="B7" s="941"/>
      <c r="C7" s="508"/>
      <c r="D7" s="945" t="s">
        <v>1210</v>
      </c>
      <c r="E7" s="946"/>
      <c r="F7" s="946"/>
      <c r="G7" s="946"/>
      <c r="H7" s="947"/>
      <c r="I7" s="935" t="s">
        <v>1211</v>
      </c>
      <c r="J7" s="935" t="s">
        <v>1212</v>
      </c>
      <c r="K7" s="935" t="s">
        <v>1213</v>
      </c>
      <c r="L7" s="939" t="s">
        <v>1114</v>
      </c>
      <c r="M7" s="939" t="s">
        <v>1113</v>
      </c>
      <c r="N7" s="886" t="s">
        <v>288</v>
      </c>
      <c r="O7" s="901"/>
      <c r="P7" s="887"/>
    </row>
    <row r="8" spans="1:16" s="181" customFormat="1" ht="81" customHeight="1">
      <c r="A8" s="509"/>
      <c r="B8" s="940"/>
      <c r="C8" s="510"/>
      <c r="D8" s="454" t="s">
        <v>1104</v>
      </c>
      <c r="E8" s="454" t="s">
        <v>1105</v>
      </c>
      <c r="F8" s="454" t="s">
        <v>1106</v>
      </c>
      <c r="G8" s="454" t="s">
        <v>1107</v>
      </c>
      <c r="H8" s="511" t="s">
        <v>1108</v>
      </c>
      <c r="I8" s="936"/>
      <c r="J8" s="936"/>
      <c r="K8" s="936"/>
      <c r="L8" s="940"/>
      <c r="M8" s="940"/>
      <c r="N8" s="512"/>
      <c r="O8" s="452" t="s">
        <v>1214</v>
      </c>
      <c r="P8" s="452" t="s">
        <v>1113</v>
      </c>
    </row>
    <row r="9" spans="1:16" s="181" customFormat="1" ht="15" customHeight="1">
      <c r="A9" s="513">
        <v>1</v>
      </c>
      <c r="B9" s="513" t="s">
        <v>1117</v>
      </c>
      <c r="C9" s="406">
        <v>1314.66675534</v>
      </c>
      <c r="D9" s="406">
        <v>662.34097064000002</v>
      </c>
      <c r="E9" s="406">
        <v>284.26025389</v>
      </c>
      <c r="F9" s="406">
        <v>256.74803944999996</v>
      </c>
      <c r="G9" s="406">
        <v>81.467390120000005</v>
      </c>
      <c r="H9" s="801">
        <v>7</v>
      </c>
      <c r="I9" s="406">
        <v>519.92746446000001</v>
      </c>
      <c r="J9" s="406"/>
      <c r="K9" s="406">
        <v>764.88918964000004</v>
      </c>
      <c r="L9" s="406">
        <v>182.19336508000001</v>
      </c>
      <c r="M9" s="406">
        <v>70.473646560000006</v>
      </c>
      <c r="N9" s="406">
        <v>-25.641450629999998</v>
      </c>
      <c r="O9" s="406">
        <v>-3.7623479100000004</v>
      </c>
      <c r="P9" s="406">
        <v>-21.155620670000001</v>
      </c>
    </row>
    <row r="10" spans="1:16" s="181" customFormat="1" ht="15" customHeight="1">
      <c r="A10" s="513">
        <v>2</v>
      </c>
      <c r="B10" s="513" t="s">
        <v>1118</v>
      </c>
      <c r="C10" s="406">
        <v>117.36434351999999</v>
      </c>
      <c r="D10" s="406">
        <v>61.571511090000001</v>
      </c>
      <c r="E10" s="406">
        <v>1.76926392</v>
      </c>
      <c r="F10" s="406">
        <v>0.29214221000000001</v>
      </c>
      <c r="G10" s="406">
        <v>20.538615059999998</v>
      </c>
      <c r="H10" s="801">
        <v>6</v>
      </c>
      <c r="I10" s="406"/>
      <c r="J10" s="406">
        <v>84.171532280000008</v>
      </c>
      <c r="K10" s="406"/>
      <c r="L10" s="406">
        <v>3.8738667599999999</v>
      </c>
      <c r="M10" s="406">
        <v>4.91008873</v>
      </c>
      <c r="N10" s="406">
        <v>-3.0413032999999996</v>
      </c>
      <c r="O10" s="406">
        <v>-6.3984180000000002E-2</v>
      </c>
      <c r="P10" s="406">
        <v>-2.8707734</v>
      </c>
    </row>
    <row r="11" spans="1:16" s="181" customFormat="1" ht="15" customHeight="1">
      <c r="A11" s="513">
        <v>3</v>
      </c>
      <c r="B11" s="513" t="s">
        <v>1124</v>
      </c>
      <c r="C11" s="406">
        <v>3436.95728762</v>
      </c>
      <c r="D11" s="406">
        <v>0</v>
      </c>
      <c r="E11" s="406">
        <v>0</v>
      </c>
      <c r="F11" s="406">
        <v>0</v>
      </c>
      <c r="G11" s="406">
        <v>0</v>
      </c>
      <c r="H11" s="801"/>
      <c r="I11" s="406"/>
      <c r="J11" s="406"/>
      <c r="K11" s="406"/>
      <c r="L11" s="406"/>
      <c r="M11" s="406"/>
      <c r="N11" s="406"/>
      <c r="O11" s="406"/>
      <c r="P11" s="406"/>
    </row>
    <row r="12" spans="1:16" s="181" customFormat="1" ht="15" customHeight="1">
      <c r="A12" s="513">
        <v>4</v>
      </c>
      <c r="B12" s="513" t="s">
        <v>1149</v>
      </c>
      <c r="C12" s="406">
        <v>3643.2238965900001</v>
      </c>
      <c r="D12" s="406">
        <v>1550.1364428499999</v>
      </c>
      <c r="E12" s="406">
        <v>269.80518870999998</v>
      </c>
      <c r="F12" s="406">
        <v>9.5725949999999997</v>
      </c>
      <c r="G12" s="406">
        <v>39.061498759999999</v>
      </c>
      <c r="H12" s="801">
        <v>4</v>
      </c>
      <c r="I12" s="406"/>
      <c r="J12" s="406">
        <v>1100.9932737899999</v>
      </c>
      <c r="K12" s="406">
        <v>767.58245151999995</v>
      </c>
      <c r="L12" s="406">
        <v>98.181899989999991</v>
      </c>
      <c r="M12" s="406">
        <v>7.1747580400000004</v>
      </c>
      <c r="N12" s="406">
        <v>-3.6341875099999998</v>
      </c>
      <c r="O12" s="406">
        <v>-1.0408505299999999</v>
      </c>
      <c r="P12" s="406">
        <v>-2.11932257</v>
      </c>
    </row>
    <row r="13" spans="1:16" s="181" customFormat="1" ht="15" customHeight="1">
      <c r="A13" s="513">
        <v>5</v>
      </c>
      <c r="B13" s="513" t="s">
        <v>1154</v>
      </c>
      <c r="C13" s="406">
        <v>259.28404090999999</v>
      </c>
      <c r="D13" s="406">
        <v>18.961855850000003</v>
      </c>
      <c r="E13" s="406">
        <v>37.738530990000001</v>
      </c>
      <c r="F13" s="406">
        <v>13.775302310000001</v>
      </c>
      <c r="G13" s="406">
        <v>0.41246694</v>
      </c>
      <c r="H13" s="801">
        <v>7</v>
      </c>
      <c r="I13" s="406"/>
      <c r="J13" s="406"/>
      <c r="K13" s="406">
        <v>70.88815609000001</v>
      </c>
      <c r="L13" s="406">
        <v>3.7889398700000001</v>
      </c>
      <c r="M13" s="406">
        <v>0.78936397999999997</v>
      </c>
      <c r="N13" s="406">
        <v>-0.13349470000000002</v>
      </c>
      <c r="O13" s="406">
        <v>-8.2818849999999999E-2</v>
      </c>
      <c r="P13" s="406">
        <v>-3.282289E-2</v>
      </c>
    </row>
    <row r="14" spans="1:16" s="181" customFormat="1" ht="15" customHeight="1">
      <c r="A14" s="513">
        <v>6</v>
      </c>
      <c r="B14" s="513" t="s">
        <v>1155</v>
      </c>
      <c r="C14" s="406">
        <v>1976.3201591300001</v>
      </c>
      <c r="D14" s="406">
        <v>85.906624400000013</v>
      </c>
      <c r="E14" s="406">
        <v>51.26565823</v>
      </c>
      <c r="F14" s="406">
        <v>1.2598729499999999</v>
      </c>
      <c r="G14" s="406">
        <v>8.8856549200000003</v>
      </c>
      <c r="H14" s="801">
        <v>6</v>
      </c>
      <c r="I14" s="406"/>
      <c r="J14" s="406">
        <v>147.31781049</v>
      </c>
      <c r="K14" s="406"/>
      <c r="L14" s="406">
        <v>21.993829989999998</v>
      </c>
      <c r="M14" s="406">
        <v>8.7346209699999999</v>
      </c>
      <c r="N14" s="406">
        <v>-7.7077584800000007</v>
      </c>
      <c r="O14" s="406">
        <v>-2.2878352400000002</v>
      </c>
      <c r="P14" s="406">
        <v>-5.3008826200000003</v>
      </c>
    </row>
    <row r="15" spans="1:16" s="181" customFormat="1" ht="15" customHeight="1">
      <c r="A15" s="513">
        <v>7</v>
      </c>
      <c r="B15" s="513" t="s">
        <v>1159</v>
      </c>
      <c r="C15" s="406">
        <v>2999.44407985</v>
      </c>
      <c r="D15" s="406">
        <v>0</v>
      </c>
      <c r="E15" s="406">
        <v>0</v>
      </c>
      <c r="F15" s="406">
        <v>0</v>
      </c>
      <c r="G15" s="406">
        <v>0</v>
      </c>
      <c r="H15" s="801"/>
      <c r="I15" s="406"/>
      <c r="J15" s="406"/>
      <c r="K15" s="406"/>
      <c r="L15" s="406"/>
      <c r="M15" s="406"/>
      <c r="N15" s="406"/>
      <c r="O15" s="406"/>
      <c r="P15" s="406"/>
    </row>
    <row r="16" spans="1:16" s="181" customFormat="1" ht="15" customHeight="1">
      <c r="A16" s="513">
        <v>8</v>
      </c>
      <c r="B16" s="513" t="s">
        <v>1160</v>
      </c>
      <c r="C16" s="406">
        <v>1036.27039049</v>
      </c>
      <c r="D16" s="406">
        <v>261.09594290000001</v>
      </c>
      <c r="E16" s="406">
        <v>78.487280749999996</v>
      </c>
      <c r="F16" s="406">
        <v>22.969818010000001</v>
      </c>
      <c r="G16" s="406">
        <v>19.894583019999999</v>
      </c>
      <c r="H16" s="801">
        <v>6</v>
      </c>
      <c r="I16" s="406"/>
      <c r="J16" s="406">
        <v>6.4060761199999998</v>
      </c>
      <c r="K16" s="406">
        <v>376.04154856000002</v>
      </c>
      <c r="L16" s="406">
        <v>29.43763654</v>
      </c>
      <c r="M16" s="406">
        <v>8.4943108800000005</v>
      </c>
      <c r="N16" s="406">
        <v>-1.88565947</v>
      </c>
      <c r="O16" s="406">
        <v>-0.59136922999999997</v>
      </c>
      <c r="P16" s="406">
        <v>-0.87355846999999998</v>
      </c>
    </row>
    <row r="17" spans="1:16" s="181" customFormat="1" ht="15" customHeight="1">
      <c r="A17" s="513">
        <v>9</v>
      </c>
      <c r="B17" s="513" t="s">
        <v>1167</v>
      </c>
      <c r="C17" s="406">
        <v>14548.19099607</v>
      </c>
      <c r="D17" s="810"/>
      <c r="E17" s="810"/>
      <c r="F17" s="810"/>
      <c r="G17" s="810"/>
      <c r="H17" s="811"/>
      <c r="I17" s="810"/>
      <c r="J17" s="810"/>
      <c r="K17" s="810"/>
      <c r="L17" s="810"/>
      <c r="M17" s="810"/>
      <c r="N17" s="810"/>
      <c r="O17" s="810"/>
      <c r="P17" s="810"/>
    </row>
    <row r="18" spans="1:16" s="181" customFormat="1" ht="15" customHeight="1">
      <c r="A18" s="513">
        <v>10</v>
      </c>
      <c r="B18" s="513" t="s">
        <v>1215</v>
      </c>
      <c r="C18" s="406">
        <v>43834.702815620003</v>
      </c>
      <c r="D18" s="406">
        <v>13.154630130000001</v>
      </c>
      <c r="E18" s="406">
        <v>23.240776370000003</v>
      </c>
      <c r="F18" s="406">
        <v>96.133216650000008</v>
      </c>
      <c r="G18" s="406">
        <v>81.792259790000003</v>
      </c>
      <c r="H18" s="801">
        <v>17</v>
      </c>
      <c r="I18" s="406"/>
      <c r="J18" s="406">
        <v>214.32088293000001</v>
      </c>
      <c r="K18" s="406"/>
      <c r="L18" s="406">
        <v>32.955333199999998</v>
      </c>
      <c r="M18" s="406">
        <v>8.41390131</v>
      </c>
      <c r="N18" s="406">
        <v>-1.2899839</v>
      </c>
      <c r="O18" s="406">
        <v>-0.11261688</v>
      </c>
      <c r="P18" s="406">
        <v>-1.1702180900000001</v>
      </c>
    </row>
    <row r="19" spans="1:16" s="181" customFormat="1" ht="15" customHeight="1">
      <c r="A19" s="513">
        <v>11</v>
      </c>
      <c r="B19" s="513" t="s">
        <v>1216</v>
      </c>
      <c r="C19" s="406">
        <v>7589.4873797</v>
      </c>
      <c r="D19" s="406">
        <v>28.423903120000002</v>
      </c>
      <c r="E19" s="406">
        <v>20.38080952</v>
      </c>
      <c r="F19" s="406">
        <v>12.1288407</v>
      </c>
      <c r="G19" s="406">
        <v>5.9173962199999997</v>
      </c>
      <c r="H19" s="801">
        <v>9</v>
      </c>
      <c r="I19" s="406"/>
      <c r="J19" s="406">
        <v>66.850949549999996</v>
      </c>
      <c r="K19" s="406"/>
      <c r="L19" s="406">
        <v>22.46261449</v>
      </c>
      <c r="M19" s="406">
        <v>6.2287512500000002</v>
      </c>
      <c r="N19" s="406">
        <v>-1.1957263999999999</v>
      </c>
      <c r="O19" s="406">
        <v>-2.2615689999999997E-2</v>
      </c>
      <c r="P19" s="406">
        <v>-1.1559696699999999</v>
      </c>
    </row>
    <row r="20" spans="1:16" s="181" customFormat="1" ht="15" customHeight="1">
      <c r="A20" s="513">
        <v>12</v>
      </c>
      <c r="B20" s="513" t="s">
        <v>1217</v>
      </c>
      <c r="C20" s="406">
        <v>0.45412180000000002</v>
      </c>
      <c r="D20" s="406"/>
      <c r="E20" s="406"/>
      <c r="F20" s="406"/>
      <c r="G20" s="406"/>
      <c r="H20" s="801"/>
      <c r="I20" s="406"/>
      <c r="J20" s="406"/>
      <c r="K20" s="406"/>
      <c r="L20" s="406"/>
      <c r="M20" s="406"/>
      <c r="N20" s="406"/>
      <c r="O20" s="406"/>
      <c r="P20" s="406"/>
    </row>
    <row r="21" spans="1:16" s="181" customFormat="1" ht="15" customHeight="1">
      <c r="A21" s="513">
        <v>13</v>
      </c>
      <c r="B21" s="513" t="s">
        <v>1218</v>
      </c>
      <c r="C21" s="406">
        <v>5127.04119257</v>
      </c>
      <c r="D21" s="406">
        <v>13.4512787551903</v>
      </c>
      <c r="E21" s="406">
        <v>17.735927932153501</v>
      </c>
      <c r="F21" s="406"/>
      <c r="G21" s="406">
        <v>7.9598834348030195E-2</v>
      </c>
      <c r="H21" s="801">
        <v>5.3407644254089206</v>
      </c>
      <c r="I21" s="406"/>
      <c r="J21" s="406"/>
      <c r="K21" s="406">
        <v>31.266805521691808</v>
      </c>
      <c r="L21" s="406">
        <v>0.16953467665052607</v>
      </c>
      <c r="M21" s="406">
        <v>0</v>
      </c>
      <c r="N21" s="406">
        <v>-3.2330034751132629E-2</v>
      </c>
      <c r="O21" s="406">
        <v>-1.713568475113262E-2</v>
      </c>
      <c r="P21" s="406"/>
    </row>
    <row r="22" spans="1:16" s="181" customFormat="1" ht="12">
      <c r="A22" s="457"/>
      <c r="B22" s="457"/>
      <c r="C22" s="457"/>
      <c r="D22" s="504"/>
      <c r="E22" s="504"/>
      <c r="F22" s="504"/>
      <c r="G22" s="504"/>
      <c r="H22" s="504"/>
      <c r="I22" s="504"/>
      <c r="J22" s="504"/>
      <c r="K22" s="504"/>
      <c r="L22" s="504"/>
      <c r="M22" s="504"/>
      <c r="N22" s="504"/>
      <c r="O22" s="504"/>
      <c r="P22" s="504"/>
    </row>
    <row r="23" spans="1:16" ht="42" customHeight="1">
      <c r="A23" s="874" t="s">
        <v>1526</v>
      </c>
      <c r="B23" s="874"/>
      <c r="C23" s="874"/>
      <c r="D23" s="874"/>
      <c r="E23" s="874"/>
      <c r="F23" s="874"/>
      <c r="G23" s="874"/>
      <c r="H23" s="874"/>
      <c r="I23" s="874"/>
      <c r="J23" s="874"/>
      <c r="K23" s="874"/>
      <c r="L23" s="874"/>
      <c r="M23" s="874"/>
      <c r="N23" s="874"/>
      <c r="O23" s="874"/>
      <c r="P23" s="874"/>
    </row>
    <row r="24" spans="1:16" ht="35.5" customHeight="1">
      <c r="A24" s="874" t="s">
        <v>1308</v>
      </c>
      <c r="B24" s="874"/>
      <c r="C24" s="874"/>
      <c r="D24" s="874"/>
      <c r="E24" s="874"/>
      <c r="F24" s="874"/>
      <c r="G24" s="874"/>
      <c r="H24" s="874"/>
      <c r="I24" s="874"/>
      <c r="J24" s="874"/>
      <c r="K24" s="874"/>
      <c r="L24" s="874"/>
      <c r="M24" s="874"/>
      <c r="N24" s="874"/>
      <c r="O24" s="874"/>
      <c r="P24" s="874"/>
    </row>
    <row r="25" spans="1:16" ht="13" customHeight="1">
      <c r="A25" s="808"/>
      <c r="B25" s="808"/>
      <c r="C25" s="808"/>
      <c r="D25" s="808"/>
      <c r="E25" s="808"/>
      <c r="F25" s="808"/>
      <c r="G25" s="808"/>
      <c r="H25" s="808"/>
      <c r="I25" s="808"/>
      <c r="J25" s="808"/>
      <c r="K25" s="451"/>
      <c r="L25" s="451"/>
      <c r="M25" s="451"/>
      <c r="N25" s="451"/>
      <c r="O25" s="451"/>
      <c r="P25" s="451"/>
    </row>
    <row r="26" spans="1:16">
      <c r="A26" s="812"/>
      <c r="B26" s="812"/>
      <c r="C26" s="812"/>
      <c r="D26" s="812"/>
      <c r="E26" s="812"/>
      <c r="F26" s="812"/>
      <c r="G26" s="812"/>
      <c r="H26" s="812"/>
      <c r="I26" s="812"/>
      <c r="J26" s="812"/>
      <c r="K26" s="812"/>
      <c r="L26" s="812"/>
      <c r="M26" s="812"/>
      <c r="N26" s="812"/>
      <c r="O26" s="812"/>
      <c r="P26" s="812"/>
    </row>
    <row r="27" spans="1:16">
      <c r="A27" s="7" t="s">
        <v>1201</v>
      </c>
      <c r="B27" s="76" t="s">
        <v>1047</v>
      </c>
      <c r="C27" s="7"/>
      <c r="D27" s="7"/>
      <c r="E27" s="7"/>
      <c r="F27" s="7"/>
      <c r="G27" s="7"/>
      <c r="H27" s="7"/>
      <c r="I27" s="7"/>
      <c r="J27" s="7"/>
      <c r="K27" s="7"/>
      <c r="L27" s="7"/>
      <c r="M27" s="7"/>
      <c r="N27" s="7"/>
      <c r="O27" s="7"/>
      <c r="P27" s="7"/>
    </row>
    <row r="28" spans="1:16" s="181" customFormat="1" ht="12">
      <c r="A28" s="504"/>
      <c r="B28" s="505" t="s">
        <v>92</v>
      </c>
      <c r="C28" s="506" t="s">
        <v>93</v>
      </c>
      <c r="D28" s="506" t="s">
        <v>94</v>
      </c>
      <c r="E28" s="506" t="s">
        <v>140</v>
      </c>
      <c r="F28" s="506" t="s">
        <v>141</v>
      </c>
      <c r="G28" s="506" t="s">
        <v>218</v>
      </c>
      <c r="H28" s="506" t="s">
        <v>219</v>
      </c>
      <c r="I28" s="506" t="s">
        <v>220</v>
      </c>
      <c r="J28" s="506" t="s">
        <v>221</v>
      </c>
      <c r="K28" s="506" t="s">
        <v>222</v>
      </c>
      <c r="L28" s="506" t="s">
        <v>223</v>
      </c>
      <c r="M28" s="507" t="s">
        <v>224</v>
      </c>
      <c r="N28" s="507" t="s">
        <v>225</v>
      </c>
      <c r="O28" s="507" t="s">
        <v>231</v>
      </c>
      <c r="P28" s="507" t="s">
        <v>1207</v>
      </c>
    </row>
    <row r="29" spans="1:16" s="181" customFormat="1" ht="31" customHeight="1">
      <c r="A29" s="504"/>
      <c r="B29" s="939" t="s">
        <v>1208</v>
      </c>
      <c r="C29" s="942" t="s">
        <v>1100</v>
      </c>
      <c r="D29" s="943"/>
      <c r="E29" s="943"/>
      <c r="F29" s="943"/>
      <c r="G29" s="943"/>
      <c r="H29" s="943"/>
      <c r="I29" s="943"/>
      <c r="J29" s="943"/>
      <c r="K29" s="943"/>
      <c r="L29" s="943"/>
      <c r="M29" s="943"/>
      <c r="N29" s="943"/>
      <c r="O29" s="943"/>
      <c r="P29" s="944"/>
    </row>
    <row r="30" spans="1:16" s="181" customFormat="1" ht="22.5" customHeight="1">
      <c r="A30" s="504"/>
      <c r="B30" s="941"/>
      <c r="C30" s="508"/>
      <c r="D30" s="945" t="s">
        <v>1209</v>
      </c>
      <c r="E30" s="946"/>
      <c r="F30" s="946"/>
      <c r="G30" s="946"/>
      <c r="H30" s="946"/>
      <c r="I30" s="946"/>
      <c r="J30" s="946"/>
      <c r="K30" s="946"/>
      <c r="L30" s="946"/>
      <c r="M30" s="946"/>
      <c r="N30" s="946"/>
      <c r="O30" s="946"/>
      <c r="P30" s="947"/>
    </row>
    <row r="31" spans="1:16" s="181" customFormat="1" ht="50.5" customHeight="1">
      <c r="A31" s="504"/>
      <c r="B31" s="941"/>
      <c r="C31" s="508"/>
      <c r="D31" s="945" t="s">
        <v>1210</v>
      </c>
      <c r="E31" s="946"/>
      <c r="F31" s="946"/>
      <c r="G31" s="946"/>
      <c r="H31" s="947"/>
      <c r="I31" s="897" t="s">
        <v>1211</v>
      </c>
      <c r="J31" s="897" t="s">
        <v>1212</v>
      </c>
      <c r="K31" s="897" t="s">
        <v>1213</v>
      </c>
      <c r="L31" s="939" t="s">
        <v>1114</v>
      </c>
      <c r="M31" s="939" t="s">
        <v>1113</v>
      </c>
      <c r="N31" s="886" t="s">
        <v>288</v>
      </c>
      <c r="O31" s="901"/>
      <c r="P31" s="887"/>
    </row>
    <row r="32" spans="1:16" s="181" customFormat="1" ht="81" customHeight="1">
      <c r="A32" s="509"/>
      <c r="B32" s="940"/>
      <c r="C32" s="510"/>
      <c r="D32" s="850" t="s">
        <v>1104</v>
      </c>
      <c r="E32" s="850" t="s">
        <v>1105</v>
      </c>
      <c r="F32" s="850" t="s">
        <v>1106</v>
      </c>
      <c r="G32" s="850" t="s">
        <v>1107</v>
      </c>
      <c r="H32" s="511" t="s">
        <v>1108</v>
      </c>
      <c r="I32" s="899"/>
      <c r="J32" s="899"/>
      <c r="K32" s="899"/>
      <c r="L32" s="940"/>
      <c r="M32" s="940"/>
      <c r="N32" s="512"/>
      <c r="O32" s="849" t="s">
        <v>1214</v>
      </c>
      <c r="P32" s="849" t="s">
        <v>1113</v>
      </c>
    </row>
    <row r="33" spans="1:16">
      <c r="A33" s="513">
        <v>1</v>
      </c>
      <c r="B33" s="513" t="s">
        <v>1117</v>
      </c>
      <c r="C33" s="406">
        <v>1319.9072120257492</v>
      </c>
      <c r="D33" s="406">
        <v>644.84007732428495</v>
      </c>
      <c r="E33" s="406">
        <v>282.76854716938169</v>
      </c>
      <c r="F33" s="406">
        <v>274.42263038768579</v>
      </c>
      <c r="G33" s="406">
        <v>87.529331377768841</v>
      </c>
      <c r="H33" s="514">
        <v>7.1028858779701576</v>
      </c>
      <c r="I33" s="406">
        <v>528.63226995803427</v>
      </c>
      <c r="J33" s="406" t="s">
        <v>81</v>
      </c>
      <c r="K33" s="406">
        <v>760.92831630108583</v>
      </c>
      <c r="L33" s="406">
        <v>204.31916277567964</v>
      </c>
      <c r="M33" s="406">
        <v>67.551163799999998</v>
      </c>
      <c r="N33" s="406">
        <v>-28.002330866208943</v>
      </c>
      <c r="O33" s="406">
        <v>-4.5195848462089767</v>
      </c>
      <c r="P33" s="406">
        <v>-22.668790919999996</v>
      </c>
    </row>
    <row r="34" spans="1:16">
      <c r="A34" s="513">
        <v>2</v>
      </c>
      <c r="B34" s="513" t="s">
        <v>1118</v>
      </c>
      <c r="C34" s="406">
        <v>112.7234336322627</v>
      </c>
      <c r="D34" s="406">
        <v>35.575685675382232</v>
      </c>
      <c r="E34" s="406">
        <v>1.9075662229587138</v>
      </c>
      <c r="F34" s="406">
        <v>0.30184856136814969</v>
      </c>
      <c r="G34" s="406">
        <v>40.548370393912165</v>
      </c>
      <c r="H34" s="514">
        <v>11.786419426937492</v>
      </c>
      <c r="I34" s="406" t="s">
        <v>81</v>
      </c>
      <c r="J34" s="406">
        <v>78.333470853621264</v>
      </c>
      <c r="K34" s="406" t="s">
        <v>81</v>
      </c>
      <c r="L34" s="406">
        <v>5.3514931861497521</v>
      </c>
      <c r="M34" s="406">
        <v>5.1901122099999997</v>
      </c>
      <c r="N34" s="406">
        <v>-3.0080011014175709</v>
      </c>
      <c r="O34" s="406">
        <v>-7.7619450734569828E-2</v>
      </c>
      <c r="P34" s="406">
        <v>-2.8501412300000006</v>
      </c>
    </row>
    <row r="35" spans="1:16">
      <c r="A35" s="513">
        <v>3</v>
      </c>
      <c r="B35" s="513" t="s">
        <v>1124</v>
      </c>
      <c r="C35" s="406">
        <v>3686.2693358150095</v>
      </c>
      <c r="D35" s="406" t="s">
        <v>81</v>
      </c>
      <c r="E35" s="406" t="s">
        <v>81</v>
      </c>
      <c r="F35" s="406" t="s">
        <v>81</v>
      </c>
      <c r="G35" s="406" t="s">
        <v>81</v>
      </c>
      <c r="H35" s="514"/>
      <c r="I35" s="406" t="s">
        <v>81</v>
      </c>
      <c r="J35" s="406" t="s">
        <v>81</v>
      </c>
      <c r="K35" s="406" t="s">
        <v>81</v>
      </c>
      <c r="L35" s="406" t="s">
        <v>81</v>
      </c>
      <c r="M35" s="406" t="s">
        <v>81</v>
      </c>
      <c r="N35" s="406" t="s">
        <v>81</v>
      </c>
      <c r="O35" s="406" t="s">
        <v>81</v>
      </c>
      <c r="P35" s="406" t="s">
        <v>81</v>
      </c>
    </row>
    <row r="36" spans="1:16">
      <c r="A36" s="513">
        <v>4</v>
      </c>
      <c r="B36" s="513" t="s">
        <v>1149</v>
      </c>
      <c r="C36" s="406">
        <v>4137.9130950405906</v>
      </c>
      <c r="D36" s="406">
        <v>1542.1476458496404</v>
      </c>
      <c r="E36" s="406">
        <v>235.91223820580782</v>
      </c>
      <c r="F36" s="406">
        <v>16.418793460255195</v>
      </c>
      <c r="G36" s="406">
        <v>38.885051974538584</v>
      </c>
      <c r="H36" s="514">
        <v>3.9168028981153085</v>
      </c>
      <c r="I36" s="406" t="s">
        <v>81</v>
      </c>
      <c r="J36" s="406">
        <v>1089.1476831672469</v>
      </c>
      <c r="K36" s="406">
        <v>744.21604632299648</v>
      </c>
      <c r="L36" s="406">
        <v>149.2064751421677</v>
      </c>
      <c r="M36" s="406">
        <v>7.2200283199999999</v>
      </c>
      <c r="N36" s="406">
        <v>-2.832171383548618</v>
      </c>
      <c r="O36" s="406">
        <v>-1.2263747935486202</v>
      </c>
      <c r="P36" s="406">
        <v>-0.98567490000000013</v>
      </c>
    </row>
    <row r="37" spans="1:16">
      <c r="A37" s="513">
        <v>5</v>
      </c>
      <c r="B37" s="515" t="s">
        <v>1154</v>
      </c>
      <c r="C37" s="406">
        <v>255.92476721445288</v>
      </c>
      <c r="D37" s="406">
        <v>19.473285613406162</v>
      </c>
      <c r="E37" s="406">
        <v>33.187272985196245</v>
      </c>
      <c r="F37" s="406">
        <v>13.966755439665901</v>
      </c>
      <c r="G37" s="406">
        <v>0.47944188654390651</v>
      </c>
      <c r="H37" s="514">
        <v>7.4586930764997259</v>
      </c>
      <c r="I37" s="406" t="s">
        <v>81</v>
      </c>
      <c r="J37" s="406" t="s">
        <v>81</v>
      </c>
      <c r="K37" s="406">
        <v>67.106755924812163</v>
      </c>
      <c r="L37" s="406">
        <v>4.8959239023121599</v>
      </c>
      <c r="M37" s="406">
        <v>0.18754939000000001</v>
      </c>
      <c r="N37" s="406">
        <v>-0.14452140409326902</v>
      </c>
      <c r="O37" s="406">
        <v>-6.933736409326903E-2</v>
      </c>
      <c r="P37" s="406">
        <v>-5.6013490000000006E-2</v>
      </c>
    </row>
    <row r="38" spans="1:16">
      <c r="A38" s="513">
        <v>6</v>
      </c>
      <c r="B38" s="513" t="s">
        <v>1155</v>
      </c>
      <c r="C38" s="406">
        <v>2160.7196677778838</v>
      </c>
      <c r="D38" s="406">
        <v>76.009782029164853</v>
      </c>
      <c r="E38" s="406">
        <v>15.21820887352685</v>
      </c>
      <c r="F38" s="406">
        <v>33.61045719480321</v>
      </c>
      <c r="G38" s="406">
        <v>15.6400697777452</v>
      </c>
      <c r="H38" s="514">
        <v>6.6172458223529835</v>
      </c>
      <c r="I38" s="406" t="s">
        <v>81</v>
      </c>
      <c r="J38" s="406">
        <v>140.4785178752401</v>
      </c>
      <c r="K38" s="406" t="s">
        <v>81</v>
      </c>
      <c r="L38" s="406">
        <v>12.840426189859253</v>
      </c>
      <c r="M38" s="406">
        <v>7.95069245</v>
      </c>
      <c r="N38" s="406">
        <v>-5.775450805827326</v>
      </c>
      <c r="O38" s="406">
        <v>-0.71395295582732454</v>
      </c>
      <c r="P38" s="406">
        <v>-4.9612642100000022</v>
      </c>
    </row>
    <row r="39" spans="1:16">
      <c r="A39" s="513">
        <v>7</v>
      </c>
      <c r="B39" s="515" t="s">
        <v>1159</v>
      </c>
      <c r="C39" s="406">
        <v>3163.9657542166292</v>
      </c>
      <c r="D39" s="406" t="s">
        <v>81</v>
      </c>
      <c r="E39" s="406" t="s">
        <v>81</v>
      </c>
      <c r="F39" s="406" t="s">
        <v>81</v>
      </c>
      <c r="G39" s="406" t="s">
        <v>81</v>
      </c>
      <c r="H39" s="514"/>
      <c r="I39" s="406" t="s">
        <v>81</v>
      </c>
      <c r="J39" s="406" t="s">
        <v>81</v>
      </c>
      <c r="K39" s="406" t="s">
        <v>81</v>
      </c>
      <c r="L39" s="406" t="s">
        <v>81</v>
      </c>
      <c r="M39" s="406" t="s">
        <v>81</v>
      </c>
      <c r="N39" s="406" t="s">
        <v>81</v>
      </c>
      <c r="O39" s="406" t="s">
        <v>81</v>
      </c>
      <c r="P39" s="406" t="s">
        <v>81</v>
      </c>
    </row>
    <row r="40" spans="1:16">
      <c r="A40" s="513">
        <v>8</v>
      </c>
      <c r="B40" s="513" t="s">
        <v>1160</v>
      </c>
      <c r="C40" s="406">
        <v>1053.2031412157871</v>
      </c>
      <c r="D40" s="406">
        <v>258.40806333099499</v>
      </c>
      <c r="E40" s="406">
        <v>71.266254078028368</v>
      </c>
      <c r="F40" s="406">
        <v>44.812181970247465</v>
      </c>
      <c r="G40" s="406">
        <v>13.093136001879895</v>
      </c>
      <c r="H40" s="514">
        <v>5.9303689413315936</v>
      </c>
      <c r="I40" s="406" t="s">
        <v>81</v>
      </c>
      <c r="J40" s="406">
        <v>7.0175017035505816</v>
      </c>
      <c r="K40" s="406">
        <v>380.56213367759898</v>
      </c>
      <c r="L40" s="406">
        <v>31.49514468511051</v>
      </c>
      <c r="M40" s="406">
        <v>7.63364552</v>
      </c>
      <c r="N40" s="406">
        <v>-1.4899255917999148</v>
      </c>
      <c r="O40" s="406">
        <v>-0.37202479139992095</v>
      </c>
      <c r="P40" s="406">
        <v>-0.84555002000000012</v>
      </c>
    </row>
    <row r="41" spans="1:16">
      <c r="A41" s="513">
        <v>9</v>
      </c>
      <c r="B41" s="513" t="s">
        <v>1167</v>
      </c>
      <c r="C41" s="406">
        <v>14241.656618006347</v>
      </c>
      <c r="D41" s="445"/>
      <c r="E41" s="445"/>
      <c r="F41" s="445"/>
      <c r="G41" s="445"/>
      <c r="H41" s="640"/>
      <c r="I41" s="445"/>
      <c r="J41" s="445"/>
      <c r="K41" s="445"/>
      <c r="L41" s="445"/>
      <c r="M41" s="445"/>
      <c r="N41" s="445"/>
      <c r="O41" s="445"/>
      <c r="P41" s="445"/>
    </row>
    <row r="42" spans="1:16">
      <c r="A42" s="513">
        <v>10</v>
      </c>
      <c r="B42" s="513" t="s">
        <v>1215</v>
      </c>
      <c r="C42" s="406">
        <v>44203.625720997319</v>
      </c>
      <c r="D42" s="406">
        <v>13.012409983403201</v>
      </c>
      <c r="E42" s="406">
        <v>23.383996594269366</v>
      </c>
      <c r="F42" s="406">
        <v>95.181111784113128</v>
      </c>
      <c r="G42" s="406">
        <v>84.912465571188292</v>
      </c>
      <c r="H42" s="514">
        <v>17.407929215167172</v>
      </c>
      <c r="I42" s="406" t="s">
        <v>81</v>
      </c>
      <c r="J42" s="406">
        <v>216.48998393297339</v>
      </c>
      <c r="K42" s="406" t="s">
        <v>81</v>
      </c>
      <c r="L42" s="406">
        <v>30.517131615577291</v>
      </c>
      <c r="M42" s="406">
        <v>7.7573433590088721</v>
      </c>
      <c r="N42" s="406">
        <v>-1.0643986576324569</v>
      </c>
      <c r="O42" s="406">
        <v>-7.2423548369891858E-2</v>
      </c>
      <c r="P42" s="406">
        <v>-0.97867042840674667</v>
      </c>
    </row>
    <row r="43" spans="1:16">
      <c r="A43" s="513">
        <v>11</v>
      </c>
      <c r="B43" s="513" t="s">
        <v>1216</v>
      </c>
      <c r="C43" s="406">
        <v>7704.7027119932263</v>
      </c>
      <c r="D43" s="406">
        <v>27.671247467949556</v>
      </c>
      <c r="E43" s="406">
        <v>8.0370578706413021</v>
      </c>
      <c r="F43" s="406">
        <v>23.957667283996877</v>
      </c>
      <c r="G43" s="406">
        <v>5.3465491500173581</v>
      </c>
      <c r="H43" s="514">
        <v>9.0878317187878377</v>
      </c>
      <c r="I43" s="406" t="s">
        <v>81</v>
      </c>
      <c r="J43" s="406">
        <v>65.012521772605055</v>
      </c>
      <c r="K43" s="406" t="s">
        <v>81</v>
      </c>
      <c r="L43" s="406">
        <v>20.398245572424717</v>
      </c>
      <c r="M43" s="406">
        <v>5.3946715523572228</v>
      </c>
      <c r="N43" s="406">
        <v>-1.0099356201979348</v>
      </c>
      <c r="O43" s="406">
        <v>-2.0236554442439745E-2</v>
      </c>
      <c r="P43" s="406">
        <v>-0.97636011755058538</v>
      </c>
    </row>
    <row r="44" spans="1:16">
      <c r="A44" s="513">
        <v>12</v>
      </c>
      <c r="B44" s="513" t="s">
        <v>1217</v>
      </c>
      <c r="C44" s="406">
        <v>0.46424875999999976</v>
      </c>
      <c r="D44" s="406" t="s">
        <v>81</v>
      </c>
      <c r="E44" s="406" t="s">
        <v>81</v>
      </c>
      <c r="F44" s="406" t="s">
        <v>81</v>
      </c>
      <c r="G44" s="406" t="s">
        <v>81</v>
      </c>
      <c r="H44" s="514"/>
      <c r="I44" s="406" t="s">
        <v>81</v>
      </c>
      <c r="J44" s="406" t="s">
        <v>81</v>
      </c>
      <c r="K44" s="406" t="s">
        <v>81</v>
      </c>
      <c r="L44" s="406" t="s">
        <v>81</v>
      </c>
      <c r="M44" s="406" t="s">
        <v>81</v>
      </c>
      <c r="N44" s="406" t="s">
        <v>81</v>
      </c>
      <c r="O44" s="406" t="s">
        <v>81</v>
      </c>
      <c r="P44" s="406" t="s">
        <v>81</v>
      </c>
    </row>
    <row r="45" spans="1:16">
      <c r="A45" s="513">
        <v>13</v>
      </c>
      <c r="B45" s="513" t="s">
        <v>1218</v>
      </c>
      <c r="C45" s="406">
        <v>4977.2184563000001</v>
      </c>
      <c r="D45" s="406">
        <v>13.7961371093166</v>
      </c>
      <c r="E45" s="406">
        <v>16.435380894473262</v>
      </c>
      <c r="F45" s="406" t="s">
        <v>81</v>
      </c>
      <c r="G45" s="406">
        <v>3.5654315357565539E-2</v>
      </c>
      <c r="H45" s="514">
        <v>4.8014655491989604</v>
      </c>
      <c r="I45" s="406" t="s">
        <v>81</v>
      </c>
      <c r="J45" s="406" t="s">
        <v>81</v>
      </c>
      <c r="K45" s="406">
        <v>30.267172319147424</v>
      </c>
      <c r="L45" s="406">
        <v>0.15523375292468414</v>
      </c>
      <c r="M45" s="406" t="s">
        <v>81</v>
      </c>
      <c r="N45" s="406">
        <v>-3.6838954751132615E-2</v>
      </c>
      <c r="O45" s="406">
        <v>-1.7073524751132618E-2</v>
      </c>
      <c r="P45" s="406" t="s">
        <v>81</v>
      </c>
    </row>
    <row r="46" spans="1:16">
      <c r="A46" s="7"/>
      <c r="B46" s="7"/>
      <c r="C46" s="7"/>
      <c r="D46" s="7"/>
      <c r="E46" s="7"/>
      <c r="F46" s="7"/>
      <c r="G46" s="7"/>
      <c r="H46" s="7"/>
      <c r="I46" s="7"/>
      <c r="J46" s="7"/>
      <c r="K46" s="7"/>
      <c r="L46" s="7"/>
      <c r="M46" s="7"/>
      <c r="N46" s="7"/>
      <c r="O46" s="7"/>
      <c r="P46" s="7"/>
    </row>
  </sheetData>
  <mergeCells count="22">
    <mergeCell ref="B5:B8"/>
    <mergeCell ref="C5:P5"/>
    <mergeCell ref="D6:P6"/>
    <mergeCell ref="D7:H7"/>
    <mergeCell ref="I7:I8"/>
    <mergeCell ref="J7:J8"/>
    <mergeCell ref="K7:K8"/>
    <mergeCell ref="L7:L8"/>
    <mergeCell ref="M7:M8"/>
    <mergeCell ref="N7:P7"/>
    <mergeCell ref="M31:M32"/>
    <mergeCell ref="N31:P31"/>
    <mergeCell ref="A23:P23"/>
    <mergeCell ref="A24:P24"/>
    <mergeCell ref="B29:B32"/>
    <mergeCell ref="C29:P29"/>
    <mergeCell ref="D30:P30"/>
    <mergeCell ref="D31:H31"/>
    <mergeCell ref="I31:I32"/>
    <mergeCell ref="J31:J32"/>
    <mergeCell ref="K31:K32"/>
    <mergeCell ref="L31:L32"/>
  </mergeCells>
  <pageMargins left="0.7" right="0.7" top="0.75" bottom="0.75" header="0.3" footer="0.3"/>
  <pageSetup paperSize="9" scale="56" fitToHeight="0" orientation="landscape" r:id="rId1"/>
  <rowBreaks count="1" manualBreakCount="1">
    <brk id="26" max="1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2389-0EA6-477E-B69A-C08247FB6999}">
  <sheetPr>
    <pageSetUpPr fitToPage="1"/>
  </sheetPr>
  <dimension ref="A1:E16"/>
  <sheetViews>
    <sheetView showGridLines="0" zoomScaleNormal="100" workbookViewId="0">
      <selection activeCell="F2" sqref="F2"/>
    </sheetView>
  </sheetViews>
  <sheetFormatPr defaultColWidth="8.58203125" defaultRowHeight="14.5"/>
  <cols>
    <col min="1" max="1" width="12" style="18" customWidth="1"/>
    <col min="2" max="5" width="17.08203125" style="18" customWidth="1"/>
    <col min="6" max="7" width="11.83203125" style="18" bestFit="1" customWidth="1"/>
    <col min="8" max="8" width="9.33203125" style="18" bestFit="1" customWidth="1"/>
    <col min="9" max="9" width="10.83203125" style="18" bestFit="1" customWidth="1"/>
    <col min="10" max="10" width="11.83203125" style="18" bestFit="1" customWidth="1"/>
    <col min="11" max="11" width="12.58203125" style="18" bestFit="1" customWidth="1"/>
    <col min="12" max="12" width="11.83203125" style="18" bestFit="1" customWidth="1"/>
    <col min="13" max="13" width="10.83203125" style="18" bestFit="1" customWidth="1"/>
    <col min="14" max="16" width="10.58203125" style="18" bestFit="1" customWidth="1"/>
    <col min="17" max="17" width="8.58203125" style="18" customWidth="1"/>
    <col min="18" max="16384" width="8.58203125" style="18"/>
  </cols>
  <sheetData>
    <row r="1" spans="1:5" ht="18.5">
      <c r="A1" s="211" t="s">
        <v>1533</v>
      </c>
      <c r="B1" s="106"/>
      <c r="C1" s="106"/>
      <c r="D1" s="106"/>
      <c r="E1" s="106"/>
    </row>
    <row r="2" spans="1:5">
      <c r="A2" s="106"/>
      <c r="B2" s="106"/>
      <c r="C2" s="106"/>
      <c r="D2" s="106"/>
      <c r="E2" s="106"/>
    </row>
    <row r="3" spans="1:5">
      <c r="A3" s="76" t="s">
        <v>1403</v>
      </c>
      <c r="B3" s="516"/>
      <c r="C3" s="517"/>
      <c r="D3" s="517"/>
      <c r="E3" s="517"/>
    </row>
    <row r="4" spans="1:5">
      <c r="A4" s="518"/>
      <c r="B4" s="948" t="s">
        <v>1219</v>
      </c>
      <c r="C4" s="949"/>
      <c r="D4" s="950"/>
      <c r="E4" s="939" t="s">
        <v>1220</v>
      </c>
    </row>
    <row r="5" spans="1:5" ht="48">
      <c r="A5" s="518"/>
      <c r="B5" s="519" t="s">
        <v>1221</v>
      </c>
      <c r="C5" s="511" t="s">
        <v>1222</v>
      </c>
      <c r="D5" s="511" t="s">
        <v>1223</v>
      </c>
      <c r="E5" s="940"/>
    </row>
    <row r="6" spans="1:5">
      <c r="A6" s="513" t="s">
        <v>1224</v>
      </c>
      <c r="B6" s="520">
        <v>6.3039999999999999E-2</v>
      </c>
      <c r="C6" s="520">
        <v>1.2999999999999999E-4</v>
      </c>
      <c r="D6" s="805">
        <f>B6+C6</f>
        <v>6.3170000000000004E-2</v>
      </c>
      <c r="E6" s="520">
        <v>0.81459999999999999</v>
      </c>
    </row>
    <row r="7" spans="1:5">
      <c r="A7" s="513" t="s">
        <v>1225</v>
      </c>
      <c r="B7" s="520">
        <v>6.6479999999999997E-2</v>
      </c>
      <c r="C7" s="805">
        <v>2.1999999999999999E-5</v>
      </c>
      <c r="D7" s="520">
        <f>B7+C7</f>
        <v>6.6501999999999992E-2</v>
      </c>
      <c r="E7" s="520">
        <v>0.33800000000000002</v>
      </c>
    </row>
    <row r="8" spans="1:5">
      <c r="A8" s="521"/>
      <c r="B8" s="521"/>
      <c r="C8" s="521"/>
      <c r="D8" s="521"/>
      <c r="E8" s="521"/>
    </row>
    <row r="9" spans="1:5">
      <c r="A9" s="504" t="s">
        <v>1226</v>
      </c>
      <c r="B9" s="504"/>
      <c r="C9" s="504"/>
      <c r="D9" s="504"/>
      <c r="E9" s="504"/>
    </row>
    <row r="10" spans="1:5">
      <c r="A10" s="7"/>
      <c r="B10" s="7"/>
      <c r="C10" s="7"/>
      <c r="D10" s="7"/>
      <c r="E10" s="7"/>
    </row>
    <row r="11" spans="1:5">
      <c r="A11" s="76" t="s">
        <v>1047</v>
      </c>
      <c r="B11" s="516"/>
      <c r="C11" s="517"/>
      <c r="D11" s="517"/>
      <c r="E11" s="517"/>
    </row>
    <row r="12" spans="1:5">
      <c r="A12" s="518"/>
      <c r="B12" s="948" t="s">
        <v>1219</v>
      </c>
      <c r="C12" s="949"/>
      <c r="D12" s="950"/>
      <c r="E12" s="939" t="s">
        <v>1220</v>
      </c>
    </row>
    <row r="13" spans="1:5" ht="48">
      <c r="A13" s="518"/>
      <c r="B13" s="519" t="s">
        <v>1221</v>
      </c>
      <c r="C13" s="511" t="s">
        <v>1222</v>
      </c>
      <c r="D13" s="511" t="s">
        <v>1223</v>
      </c>
      <c r="E13" s="940"/>
    </row>
    <row r="14" spans="1:5">
      <c r="A14" s="513" t="s">
        <v>1224</v>
      </c>
      <c r="B14" s="520">
        <v>5.9200000000000003E-2</v>
      </c>
      <c r="C14" s="520">
        <v>2.0000000000000001E-4</v>
      </c>
      <c r="D14" s="520">
        <v>5.9400000000000001E-2</v>
      </c>
      <c r="E14" s="520">
        <v>0.80049999999999999</v>
      </c>
    </row>
    <row r="15" spans="1:5">
      <c r="A15" s="513" t="s">
        <v>1225</v>
      </c>
      <c r="B15" s="520">
        <v>4.7699999999999999E-2</v>
      </c>
      <c r="C15" s="520">
        <v>2E-3</v>
      </c>
      <c r="D15" s="520">
        <v>4.9799999999999997E-2</v>
      </c>
      <c r="E15" s="520">
        <v>0.30549999999999999</v>
      </c>
    </row>
    <row r="16" spans="1:5">
      <c r="A16" s="203"/>
      <c r="B16" s="203"/>
      <c r="C16" s="203"/>
      <c r="D16" s="203"/>
      <c r="E16" s="203"/>
    </row>
  </sheetData>
  <mergeCells count="4">
    <mergeCell ref="B4:D4"/>
    <mergeCell ref="E4:E5"/>
    <mergeCell ref="B12:D12"/>
    <mergeCell ref="E12:E13"/>
  </mergeCells>
  <pageMargins left="0.7" right="0.7" top="0.75" bottom="0.75" header="0.3" footer="0.3"/>
  <pageSetup paperSize="9"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A955-D56F-41F1-B661-556CC0D1E1D3}">
  <sheetPr>
    <pageSetUpPr fitToPage="1"/>
  </sheetPr>
  <dimension ref="A1:R126"/>
  <sheetViews>
    <sheetView showGridLines="0" topLeftCell="A98" zoomScaleNormal="100" workbookViewId="0">
      <selection activeCell="A125" sqref="A125"/>
    </sheetView>
  </sheetViews>
  <sheetFormatPr defaultColWidth="8.58203125" defaultRowHeight="14.5"/>
  <cols>
    <col min="1" max="1" width="2.83203125" style="184" customWidth="1"/>
    <col min="2" max="2" width="48.83203125" style="184" customWidth="1"/>
    <col min="3" max="18" width="9.83203125" style="184" customWidth="1"/>
    <col min="19" max="16384" width="8.58203125" style="184"/>
  </cols>
  <sheetData>
    <row r="1" spans="1:18" ht="18.5">
      <c r="A1" s="211" t="s">
        <v>1527</v>
      </c>
      <c r="B1" s="106"/>
      <c r="C1" s="106"/>
      <c r="D1" s="106"/>
      <c r="E1" s="106"/>
      <c r="F1" s="106"/>
      <c r="G1" s="106"/>
      <c r="H1" s="106"/>
      <c r="I1" s="106"/>
      <c r="J1" s="106"/>
      <c r="K1" s="106"/>
      <c r="L1" s="106"/>
      <c r="M1" s="106"/>
      <c r="N1" s="106"/>
      <c r="O1" s="106"/>
      <c r="P1" s="106"/>
      <c r="Q1" s="106"/>
      <c r="R1" s="106"/>
    </row>
    <row r="2" spans="1:18">
      <c r="A2" s="106"/>
      <c r="B2" s="106"/>
      <c r="C2" s="106"/>
      <c r="D2" s="106"/>
      <c r="E2" s="106"/>
      <c r="F2" s="106"/>
      <c r="G2" s="106"/>
      <c r="H2" s="106"/>
      <c r="I2" s="106"/>
      <c r="J2" s="106"/>
      <c r="K2" s="106"/>
      <c r="L2" s="106"/>
      <c r="M2" s="106"/>
      <c r="N2" s="106"/>
      <c r="O2" s="106"/>
      <c r="P2" s="106"/>
      <c r="Q2" s="106"/>
      <c r="R2" s="106"/>
    </row>
    <row r="3" spans="1:18" s="181" customFormat="1" ht="12">
      <c r="A3" s="504"/>
      <c r="B3" s="76"/>
      <c r="C3" s="504"/>
      <c r="D3" s="504"/>
      <c r="E3" s="504"/>
      <c r="F3" s="504"/>
      <c r="G3" s="504"/>
      <c r="H3" s="504"/>
      <c r="I3" s="504"/>
      <c r="J3" s="504"/>
      <c r="K3" s="504"/>
      <c r="L3" s="504"/>
      <c r="M3" s="504"/>
      <c r="N3" s="504"/>
      <c r="O3" s="504"/>
      <c r="P3" s="504"/>
      <c r="Q3" s="457"/>
      <c r="R3" s="457"/>
    </row>
    <row r="4" spans="1:18" s="181" customFormat="1" ht="12">
      <c r="A4" s="459" t="s">
        <v>1403</v>
      </c>
      <c r="B4" s="459"/>
      <c r="C4" s="522" t="s">
        <v>92</v>
      </c>
      <c r="D4" s="523" t="s">
        <v>93</v>
      </c>
      <c r="E4" s="523" t="s">
        <v>94</v>
      </c>
      <c r="F4" s="523" t="s">
        <v>140</v>
      </c>
      <c r="G4" s="523" t="s">
        <v>141</v>
      </c>
      <c r="H4" s="523" t="s">
        <v>218</v>
      </c>
      <c r="I4" s="523" t="s">
        <v>219</v>
      </c>
      <c r="J4" s="523" t="s">
        <v>220</v>
      </c>
      <c r="K4" s="523" t="s">
        <v>221</v>
      </c>
      <c r="L4" s="523" t="s">
        <v>222</v>
      </c>
      <c r="M4" s="523" t="s">
        <v>223</v>
      </c>
      <c r="N4" s="523" t="s">
        <v>224</v>
      </c>
      <c r="O4" s="523" t="s">
        <v>225</v>
      </c>
      <c r="P4" s="523" t="s">
        <v>231</v>
      </c>
      <c r="Q4" s="523" t="s">
        <v>232</v>
      </c>
      <c r="R4" s="523" t="s">
        <v>233</v>
      </c>
    </row>
    <row r="5" spans="1:18" s="181" customFormat="1" ht="31" customHeight="1">
      <c r="A5" s="951" t="s">
        <v>1227</v>
      </c>
      <c r="B5" s="952"/>
      <c r="C5" s="955" t="s">
        <v>1228</v>
      </c>
      <c r="D5" s="956"/>
      <c r="E5" s="956"/>
      <c r="F5" s="956"/>
      <c r="G5" s="956"/>
      <c r="H5" s="956"/>
      <c r="I5" s="956"/>
      <c r="J5" s="956"/>
      <c r="K5" s="956"/>
      <c r="L5" s="956"/>
      <c r="M5" s="956"/>
      <c r="N5" s="956"/>
      <c r="O5" s="956"/>
      <c r="P5" s="956"/>
      <c r="Q5" s="956"/>
      <c r="R5" s="957"/>
    </row>
    <row r="6" spans="1:18" s="181" customFormat="1" ht="22.5" customHeight="1">
      <c r="A6" s="953"/>
      <c r="B6" s="954"/>
      <c r="C6" s="941" t="s">
        <v>1229</v>
      </c>
      <c r="D6" s="892" t="s">
        <v>1230</v>
      </c>
      <c r="E6" s="893"/>
      <c r="F6" s="893"/>
      <c r="G6" s="893"/>
      <c r="H6" s="894"/>
      <c r="I6" s="892" t="s">
        <v>1231</v>
      </c>
      <c r="J6" s="893"/>
      <c r="K6" s="893"/>
      <c r="L6" s="893"/>
      <c r="M6" s="894"/>
      <c r="N6" s="892" t="s">
        <v>1232</v>
      </c>
      <c r="O6" s="893"/>
      <c r="P6" s="893"/>
      <c r="Q6" s="893"/>
      <c r="R6" s="894"/>
    </row>
    <row r="7" spans="1:18" s="181" customFormat="1" ht="50.5" customHeight="1">
      <c r="A7" s="953"/>
      <c r="B7" s="954"/>
      <c r="C7" s="941"/>
      <c r="D7" s="958" t="s">
        <v>1233</v>
      </c>
      <c r="E7" s="959"/>
      <c r="F7" s="959"/>
      <c r="G7" s="959"/>
      <c r="H7" s="960"/>
      <c r="I7" s="958" t="s">
        <v>1233</v>
      </c>
      <c r="J7" s="959"/>
      <c r="K7" s="959"/>
      <c r="L7" s="959"/>
      <c r="M7" s="960"/>
      <c r="N7" s="958" t="s">
        <v>1233</v>
      </c>
      <c r="O7" s="959"/>
      <c r="P7" s="959"/>
      <c r="Q7" s="959"/>
      <c r="R7" s="960"/>
    </row>
    <row r="8" spans="1:18" s="181" customFormat="1" ht="35.5" customHeight="1">
      <c r="A8" s="953"/>
      <c r="B8" s="954"/>
      <c r="C8" s="941"/>
      <c r="D8" s="524"/>
      <c r="E8" s="958" t="s">
        <v>1234</v>
      </c>
      <c r="F8" s="959"/>
      <c r="G8" s="959"/>
      <c r="H8" s="960"/>
      <c r="I8" s="524"/>
      <c r="J8" s="958" t="s">
        <v>1234</v>
      </c>
      <c r="K8" s="959"/>
      <c r="L8" s="959"/>
      <c r="M8" s="960"/>
      <c r="N8" s="524"/>
      <c r="O8" s="958" t="s">
        <v>1234</v>
      </c>
      <c r="P8" s="959"/>
      <c r="Q8" s="959"/>
      <c r="R8" s="960"/>
    </row>
    <row r="9" spans="1:18" s="181" customFormat="1" ht="53.5" customHeight="1">
      <c r="A9" s="953"/>
      <c r="B9" s="954"/>
      <c r="C9" s="941"/>
      <c r="D9" s="508"/>
      <c r="E9" s="508"/>
      <c r="F9" s="525" t="s">
        <v>1235</v>
      </c>
      <c r="G9" s="525" t="s">
        <v>1236</v>
      </c>
      <c r="H9" s="525" t="s">
        <v>1237</v>
      </c>
      <c r="I9" s="508"/>
      <c r="J9" s="508"/>
      <c r="K9" s="525" t="s">
        <v>1235</v>
      </c>
      <c r="L9" s="525" t="s">
        <v>1238</v>
      </c>
      <c r="M9" s="525" t="s">
        <v>1237</v>
      </c>
      <c r="N9" s="508"/>
      <c r="O9" s="508"/>
      <c r="P9" s="525" t="s">
        <v>1235</v>
      </c>
      <c r="Q9" s="525" t="s">
        <v>1239</v>
      </c>
      <c r="R9" s="525" t="s">
        <v>1237</v>
      </c>
    </row>
    <row r="10" spans="1:18" s="181" customFormat="1" ht="15" customHeight="1">
      <c r="A10" s="241"/>
      <c r="B10" s="526" t="s">
        <v>1240</v>
      </c>
      <c r="C10" s="527"/>
      <c r="D10" s="528"/>
      <c r="E10" s="528"/>
      <c r="F10" s="528"/>
      <c r="G10" s="528"/>
      <c r="H10" s="528"/>
      <c r="I10" s="528"/>
      <c r="J10" s="528"/>
      <c r="K10" s="528"/>
      <c r="L10" s="528"/>
      <c r="M10" s="528"/>
      <c r="N10" s="528"/>
      <c r="O10" s="528"/>
      <c r="P10" s="528"/>
      <c r="Q10" s="528"/>
      <c r="R10" s="529"/>
    </row>
    <row r="11" spans="1:18" s="181" customFormat="1" ht="22.5" customHeight="1">
      <c r="A11" s="530">
        <v>1</v>
      </c>
      <c r="B11" s="531" t="s">
        <v>1241</v>
      </c>
      <c r="C11" s="532">
        <v>60957.268085000003</v>
      </c>
      <c r="D11" s="533">
        <v>49840.242282879997</v>
      </c>
      <c r="E11" s="533">
        <v>7058.9706887000002</v>
      </c>
      <c r="F11" s="847"/>
      <c r="G11" s="533">
        <v>534.68067764</v>
      </c>
      <c r="H11" s="533">
        <v>115.62899593</v>
      </c>
      <c r="I11" s="533">
        <v>53.934672520000007</v>
      </c>
      <c r="J11" s="533">
        <v>14.509727</v>
      </c>
      <c r="K11" s="533" t="s">
        <v>81</v>
      </c>
      <c r="L11" s="533">
        <v>0.13107896999999999</v>
      </c>
      <c r="M11" s="533">
        <v>14.378648029999999</v>
      </c>
      <c r="N11" s="533">
        <v>49894.176955390001</v>
      </c>
      <c r="O11" s="533">
        <v>7073.4804156999999</v>
      </c>
      <c r="P11" s="847"/>
      <c r="Q11" s="533">
        <v>534.81175660999997</v>
      </c>
      <c r="R11" s="533">
        <v>130.00764396</v>
      </c>
    </row>
    <row r="12" spans="1:18" s="181" customFormat="1" ht="15" customHeight="1">
      <c r="A12" s="530">
        <v>2</v>
      </c>
      <c r="B12" s="534" t="s">
        <v>1242</v>
      </c>
      <c r="C12" s="535">
        <v>7181.20859372</v>
      </c>
      <c r="D12" s="535">
        <v>2427.9542943299998</v>
      </c>
      <c r="E12" s="535">
        <v>100.86608387999999</v>
      </c>
      <c r="F12" s="430"/>
      <c r="G12" s="535">
        <v>3.7001113800000001</v>
      </c>
      <c r="H12" s="535">
        <v>2.3251599300000003</v>
      </c>
      <c r="I12" s="535">
        <v>8.8311210399999993</v>
      </c>
      <c r="J12" s="535">
        <v>0.26476899999999998</v>
      </c>
      <c r="K12" s="535" t="s">
        <v>81</v>
      </c>
      <c r="L12" s="535">
        <v>7.9447429999999999E-2</v>
      </c>
      <c r="M12" s="535">
        <v>0.18532157999999999</v>
      </c>
      <c r="N12" s="535">
        <v>2436.78541537</v>
      </c>
      <c r="O12" s="535">
        <v>101.13085287999999</v>
      </c>
      <c r="P12" s="430"/>
      <c r="Q12" s="535">
        <v>3.7795587999999998</v>
      </c>
      <c r="R12" s="535">
        <v>2.5104815</v>
      </c>
    </row>
    <row r="13" spans="1:18" s="181" customFormat="1" ht="15" customHeight="1">
      <c r="A13" s="530">
        <v>3</v>
      </c>
      <c r="B13" s="536" t="s">
        <v>308</v>
      </c>
      <c r="C13" s="535">
        <v>5009.1818074900002</v>
      </c>
      <c r="D13" s="535">
        <v>1429.2750201199999</v>
      </c>
      <c r="E13" s="535">
        <v>100.86367456000001</v>
      </c>
      <c r="F13" s="430"/>
      <c r="G13" s="535">
        <v>3.7000679500000002</v>
      </c>
      <c r="H13" s="535">
        <v>2.3247399100000004</v>
      </c>
      <c r="I13" s="535">
        <v>8.8307610000000007</v>
      </c>
      <c r="J13" s="535">
        <v>0.26470690000000002</v>
      </c>
      <c r="K13" s="535" t="s">
        <v>81</v>
      </c>
      <c r="L13" s="535">
        <v>7.9385649999999988E-2</v>
      </c>
      <c r="M13" s="535">
        <v>0.18532124</v>
      </c>
      <c r="N13" s="535">
        <v>1438.1057811300002</v>
      </c>
      <c r="O13" s="535">
        <v>101.12838146999999</v>
      </c>
      <c r="P13" s="430"/>
      <c r="Q13" s="535">
        <v>3.77945361</v>
      </c>
      <c r="R13" s="535">
        <v>2.5100611600000002</v>
      </c>
    </row>
    <row r="14" spans="1:18" s="181" customFormat="1" ht="15" customHeight="1">
      <c r="A14" s="530">
        <v>4</v>
      </c>
      <c r="B14" s="537" t="s">
        <v>272</v>
      </c>
      <c r="C14" s="535">
        <v>14.16619575</v>
      </c>
      <c r="D14" s="535">
        <v>0.49193669000000001</v>
      </c>
      <c r="E14" s="535">
        <v>5.7959919999999998E-2</v>
      </c>
      <c r="F14" s="430"/>
      <c r="G14" s="535">
        <v>8.6000000000000002E-7</v>
      </c>
      <c r="H14" s="535">
        <v>3.2400000000000003E-6</v>
      </c>
      <c r="I14" s="535">
        <v>9.8800000000000003E-6</v>
      </c>
      <c r="J14" s="535">
        <v>4.3000000000000001E-7</v>
      </c>
      <c r="K14" s="535" t="s">
        <v>81</v>
      </c>
      <c r="L14" s="535">
        <v>3.2000000000000001E-7</v>
      </c>
      <c r="M14" s="535">
        <v>1.1000000000000001E-7</v>
      </c>
      <c r="N14" s="535">
        <v>0.49194657000000003</v>
      </c>
      <c r="O14" s="535">
        <v>5.7960360000000002E-2</v>
      </c>
      <c r="P14" s="430"/>
      <c r="Q14" s="535">
        <v>1.1799999999999999E-6</v>
      </c>
      <c r="R14" s="535">
        <v>3.3500000000000001E-6</v>
      </c>
    </row>
    <row r="15" spans="1:18" s="181" customFormat="1" ht="15" customHeight="1">
      <c r="A15" s="530">
        <v>5</v>
      </c>
      <c r="B15" s="537" t="s">
        <v>1243</v>
      </c>
      <c r="C15" s="535">
        <v>4995.0156117400002</v>
      </c>
      <c r="D15" s="535">
        <v>1428.78308343</v>
      </c>
      <c r="E15" s="269">
        <v>100.80571464000001</v>
      </c>
      <c r="F15" s="430"/>
      <c r="G15" s="269">
        <v>3.7000671000000001</v>
      </c>
      <c r="H15" s="269">
        <v>2.32473668</v>
      </c>
      <c r="I15" s="269">
        <v>8.8307511199999986</v>
      </c>
      <c r="J15" s="269">
        <v>0.26470646999999997</v>
      </c>
      <c r="K15" s="269" t="s">
        <v>81</v>
      </c>
      <c r="L15" s="269">
        <v>7.9385330000000004E-2</v>
      </c>
      <c r="M15" s="269">
        <v>0.18532113</v>
      </c>
      <c r="N15" s="269">
        <v>1437.61383456</v>
      </c>
      <c r="O15" s="269">
        <v>101.07042111</v>
      </c>
      <c r="P15" s="430"/>
      <c r="Q15" s="269">
        <v>3.7794524300000001</v>
      </c>
      <c r="R15" s="269">
        <v>2.5100578100000002</v>
      </c>
    </row>
    <row r="16" spans="1:18" s="181" customFormat="1" ht="15" customHeight="1">
      <c r="A16" s="530">
        <v>6</v>
      </c>
      <c r="B16" s="537" t="s">
        <v>940</v>
      </c>
      <c r="C16" s="535" t="s">
        <v>81</v>
      </c>
      <c r="D16" s="535" t="s">
        <v>81</v>
      </c>
      <c r="E16" s="535" t="s">
        <v>81</v>
      </c>
      <c r="F16" s="430"/>
      <c r="G16" s="430" t="s">
        <v>81</v>
      </c>
      <c r="H16" s="430" t="s">
        <v>81</v>
      </c>
      <c r="I16" s="430" t="s">
        <v>81</v>
      </c>
      <c r="J16" s="430" t="s">
        <v>81</v>
      </c>
      <c r="K16" s="430" t="s">
        <v>81</v>
      </c>
      <c r="L16" s="430" t="s">
        <v>81</v>
      </c>
      <c r="M16" s="430" t="s">
        <v>81</v>
      </c>
      <c r="N16" s="430" t="s">
        <v>81</v>
      </c>
      <c r="O16" s="430" t="s">
        <v>81</v>
      </c>
      <c r="P16" s="430"/>
      <c r="Q16" s="430" t="s">
        <v>81</v>
      </c>
      <c r="R16" s="535" t="s">
        <v>81</v>
      </c>
    </row>
    <row r="17" spans="1:18" s="181" customFormat="1" ht="15" customHeight="1">
      <c r="A17" s="530">
        <v>7</v>
      </c>
      <c r="B17" s="536" t="s">
        <v>310</v>
      </c>
      <c r="C17" s="535">
        <v>2172.0267862300002</v>
      </c>
      <c r="D17" s="535">
        <v>998.67927421000002</v>
      </c>
      <c r="E17" s="535">
        <v>2.40931E-3</v>
      </c>
      <c r="F17" s="430"/>
      <c r="G17" s="430">
        <v>4.3420000000000001E-5</v>
      </c>
      <c r="H17" s="430">
        <v>4.2001000000000001E-4</v>
      </c>
      <c r="I17" s="430">
        <v>3.6004E-4</v>
      </c>
      <c r="J17" s="430">
        <v>6.2100000000000005E-5</v>
      </c>
      <c r="K17" s="430" t="s">
        <v>81</v>
      </c>
      <c r="L17" s="430">
        <v>6.177E-5</v>
      </c>
      <c r="M17" s="430">
        <v>3.3000000000000002E-7</v>
      </c>
      <c r="N17" s="430">
        <v>998.67963424000004</v>
      </c>
      <c r="O17" s="430">
        <v>2.4714099999999998E-3</v>
      </c>
      <c r="P17" s="430"/>
      <c r="Q17" s="430">
        <v>1.0519E-4</v>
      </c>
      <c r="R17" s="535">
        <v>4.2033999999999995E-4</v>
      </c>
    </row>
    <row r="18" spans="1:18" s="181" customFormat="1" ht="15" customHeight="1">
      <c r="A18" s="530">
        <v>8</v>
      </c>
      <c r="B18" s="537" t="s">
        <v>1244</v>
      </c>
      <c r="C18" s="535" t="s">
        <v>81</v>
      </c>
      <c r="D18" s="535" t="s">
        <v>81</v>
      </c>
      <c r="E18" s="535" t="s">
        <v>81</v>
      </c>
      <c r="F18" s="430"/>
      <c r="G18" s="430" t="s">
        <v>81</v>
      </c>
      <c r="H18" s="430" t="s">
        <v>81</v>
      </c>
      <c r="I18" s="430" t="s">
        <v>81</v>
      </c>
      <c r="J18" s="430" t="s">
        <v>81</v>
      </c>
      <c r="K18" s="430" t="s">
        <v>81</v>
      </c>
      <c r="L18" s="430" t="s">
        <v>81</v>
      </c>
      <c r="M18" s="430" t="s">
        <v>81</v>
      </c>
      <c r="N18" s="430" t="s">
        <v>81</v>
      </c>
      <c r="O18" s="430" t="s">
        <v>81</v>
      </c>
      <c r="P18" s="430"/>
      <c r="Q18" s="430" t="s">
        <v>81</v>
      </c>
      <c r="R18" s="535" t="s">
        <v>81</v>
      </c>
    </row>
    <row r="19" spans="1:18" s="181" customFormat="1" ht="15" customHeight="1">
      <c r="A19" s="530">
        <v>9</v>
      </c>
      <c r="B19" s="538" t="s">
        <v>272</v>
      </c>
      <c r="C19" s="535" t="s">
        <v>81</v>
      </c>
      <c r="D19" s="535" t="s">
        <v>81</v>
      </c>
      <c r="E19" s="535" t="s">
        <v>81</v>
      </c>
      <c r="F19" s="430"/>
      <c r="G19" s="430" t="s">
        <v>81</v>
      </c>
      <c r="H19" s="430" t="s">
        <v>81</v>
      </c>
      <c r="I19" s="430" t="s">
        <v>81</v>
      </c>
      <c r="J19" s="430" t="s">
        <v>81</v>
      </c>
      <c r="K19" s="430" t="s">
        <v>81</v>
      </c>
      <c r="L19" s="430" t="s">
        <v>81</v>
      </c>
      <c r="M19" s="430" t="s">
        <v>81</v>
      </c>
      <c r="N19" s="430" t="s">
        <v>81</v>
      </c>
      <c r="O19" s="430" t="s">
        <v>81</v>
      </c>
      <c r="P19" s="430"/>
      <c r="Q19" s="430" t="s">
        <v>81</v>
      </c>
      <c r="R19" s="535" t="s">
        <v>81</v>
      </c>
    </row>
    <row r="20" spans="1:18" s="181" customFormat="1" ht="15" customHeight="1">
      <c r="A20" s="530">
        <v>10</v>
      </c>
      <c r="B20" s="539" t="s">
        <v>1243</v>
      </c>
      <c r="C20" s="269" t="s">
        <v>81</v>
      </c>
      <c r="D20" s="269" t="s">
        <v>81</v>
      </c>
      <c r="E20" s="269" t="s">
        <v>81</v>
      </c>
      <c r="F20" s="430"/>
      <c r="G20" s="430" t="s">
        <v>81</v>
      </c>
      <c r="H20" s="430" t="s">
        <v>81</v>
      </c>
      <c r="I20" s="430" t="s">
        <v>81</v>
      </c>
      <c r="J20" s="430" t="s">
        <v>81</v>
      </c>
      <c r="K20" s="430" t="s">
        <v>81</v>
      </c>
      <c r="L20" s="430" t="s">
        <v>81</v>
      </c>
      <c r="M20" s="430" t="s">
        <v>81</v>
      </c>
      <c r="N20" s="430" t="s">
        <v>81</v>
      </c>
      <c r="O20" s="430" t="s">
        <v>81</v>
      </c>
      <c r="P20" s="430"/>
      <c r="Q20" s="430" t="s">
        <v>81</v>
      </c>
      <c r="R20" s="269" t="s">
        <v>81</v>
      </c>
    </row>
    <row r="21" spans="1:18" s="181" customFormat="1" ht="15" customHeight="1">
      <c r="A21" s="530">
        <v>11</v>
      </c>
      <c r="B21" s="538" t="s">
        <v>940</v>
      </c>
      <c r="C21" s="535" t="s">
        <v>81</v>
      </c>
      <c r="D21" s="535" t="s">
        <v>81</v>
      </c>
      <c r="E21" s="535" t="s">
        <v>81</v>
      </c>
      <c r="F21" s="430"/>
      <c r="G21" s="430" t="s">
        <v>81</v>
      </c>
      <c r="H21" s="430" t="s">
        <v>81</v>
      </c>
      <c r="I21" s="430" t="s">
        <v>81</v>
      </c>
      <c r="J21" s="430" t="s">
        <v>81</v>
      </c>
      <c r="K21" s="430" t="s">
        <v>81</v>
      </c>
      <c r="L21" s="430" t="s">
        <v>81</v>
      </c>
      <c r="M21" s="430" t="s">
        <v>81</v>
      </c>
      <c r="N21" s="430" t="s">
        <v>81</v>
      </c>
      <c r="O21" s="430" t="s">
        <v>81</v>
      </c>
      <c r="P21" s="430"/>
      <c r="Q21" s="430" t="s">
        <v>81</v>
      </c>
      <c r="R21" s="535" t="s">
        <v>81</v>
      </c>
    </row>
    <row r="22" spans="1:18" s="181" customFormat="1" ht="15" customHeight="1">
      <c r="A22" s="530">
        <v>12</v>
      </c>
      <c r="B22" s="537" t="s">
        <v>1245</v>
      </c>
      <c r="C22" s="535">
        <v>71.915975599999996</v>
      </c>
      <c r="D22" s="535" t="s">
        <v>81</v>
      </c>
      <c r="E22" s="535" t="s">
        <v>81</v>
      </c>
      <c r="F22" s="430"/>
      <c r="G22" s="430" t="s">
        <v>81</v>
      </c>
      <c r="H22" s="430" t="s">
        <v>81</v>
      </c>
      <c r="I22" s="430" t="s">
        <v>81</v>
      </c>
      <c r="J22" s="430" t="s">
        <v>81</v>
      </c>
      <c r="K22" s="430" t="s">
        <v>81</v>
      </c>
      <c r="L22" s="430" t="s">
        <v>81</v>
      </c>
      <c r="M22" s="430" t="s">
        <v>81</v>
      </c>
      <c r="N22" s="430" t="s">
        <v>81</v>
      </c>
      <c r="O22" s="430" t="s">
        <v>81</v>
      </c>
      <c r="P22" s="430"/>
      <c r="Q22" s="430" t="s">
        <v>81</v>
      </c>
      <c r="R22" s="535" t="s">
        <v>81</v>
      </c>
    </row>
    <row r="23" spans="1:18" ht="15" customHeight="1">
      <c r="A23" s="530">
        <v>13</v>
      </c>
      <c r="B23" s="538" t="s">
        <v>272</v>
      </c>
      <c r="C23" s="535">
        <v>71.915975599999996</v>
      </c>
      <c r="D23" s="535" t="s">
        <v>81</v>
      </c>
      <c r="E23" s="535" t="s">
        <v>81</v>
      </c>
      <c r="F23" s="430"/>
      <c r="G23" s="430" t="s">
        <v>81</v>
      </c>
      <c r="H23" s="430" t="s">
        <v>81</v>
      </c>
      <c r="I23" s="430" t="s">
        <v>81</v>
      </c>
      <c r="J23" s="430" t="s">
        <v>81</v>
      </c>
      <c r="K23" s="430" t="s">
        <v>81</v>
      </c>
      <c r="L23" s="430" t="s">
        <v>81</v>
      </c>
      <c r="M23" s="430" t="s">
        <v>81</v>
      </c>
      <c r="N23" s="430" t="s">
        <v>81</v>
      </c>
      <c r="O23" s="430" t="s">
        <v>81</v>
      </c>
      <c r="P23" s="430"/>
      <c r="Q23" s="430" t="s">
        <v>81</v>
      </c>
      <c r="R23" s="535" t="s">
        <v>81</v>
      </c>
    </row>
    <row r="24" spans="1:18" ht="15" customHeight="1">
      <c r="A24" s="530">
        <v>14</v>
      </c>
      <c r="B24" s="539" t="s">
        <v>1243</v>
      </c>
      <c r="C24" s="269" t="s">
        <v>81</v>
      </c>
      <c r="D24" s="269" t="s">
        <v>81</v>
      </c>
      <c r="E24" s="269" t="s">
        <v>81</v>
      </c>
      <c r="F24" s="430"/>
      <c r="G24" s="430" t="s">
        <v>81</v>
      </c>
      <c r="H24" s="430" t="s">
        <v>81</v>
      </c>
      <c r="I24" s="430" t="s">
        <v>81</v>
      </c>
      <c r="J24" s="430" t="s">
        <v>81</v>
      </c>
      <c r="K24" s="430" t="s">
        <v>81</v>
      </c>
      <c r="L24" s="430" t="s">
        <v>81</v>
      </c>
      <c r="M24" s="430" t="s">
        <v>81</v>
      </c>
      <c r="N24" s="430" t="s">
        <v>81</v>
      </c>
      <c r="O24" s="430" t="s">
        <v>81</v>
      </c>
      <c r="P24" s="430"/>
      <c r="Q24" s="430" t="s">
        <v>81</v>
      </c>
      <c r="R24" s="269" t="s">
        <v>81</v>
      </c>
    </row>
    <row r="25" spans="1:18" ht="15" customHeight="1">
      <c r="A25" s="530">
        <v>15</v>
      </c>
      <c r="B25" s="538" t="s">
        <v>940</v>
      </c>
      <c r="C25" s="535" t="s">
        <v>81</v>
      </c>
      <c r="D25" s="535" t="s">
        <v>81</v>
      </c>
      <c r="E25" s="535" t="s">
        <v>81</v>
      </c>
      <c r="F25" s="430"/>
      <c r="G25" s="430" t="s">
        <v>81</v>
      </c>
      <c r="H25" s="430" t="s">
        <v>81</v>
      </c>
      <c r="I25" s="430" t="s">
        <v>81</v>
      </c>
      <c r="J25" s="430" t="s">
        <v>81</v>
      </c>
      <c r="K25" s="430" t="s">
        <v>81</v>
      </c>
      <c r="L25" s="430" t="s">
        <v>81</v>
      </c>
      <c r="M25" s="430" t="s">
        <v>81</v>
      </c>
      <c r="N25" s="430" t="s">
        <v>81</v>
      </c>
      <c r="O25" s="430" t="s">
        <v>81</v>
      </c>
      <c r="P25" s="430"/>
      <c r="Q25" s="430" t="s">
        <v>81</v>
      </c>
      <c r="R25" s="535" t="s">
        <v>81</v>
      </c>
    </row>
    <row r="26" spans="1:18" ht="15" customHeight="1">
      <c r="A26" s="530">
        <v>16</v>
      </c>
      <c r="B26" s="537" t="s">
        <v>1246</v>
      </c>
      <c r="C26" s="535">
        <v>2077.4926610100001</v>
      </c>
      <c r="D26" s="535">
        <v>998.63810333000004</v>
      </c>
      <c r="E26" s="535" t="s">
        <v>81</v>
      </c>
      <c r="F26" s="430"/>
      <c r="G26" s="430" t="s">
        <v>81</v>
      </c>
      <c r="H26" s="430" t="s">
        <v>81</v>
      </c>
      <c r="I26" s="430">
        <v>5.7560000000000005E-5</v>
      </c>
      <c r="J26" s="430">
        <v>4.4400000000000002E-5</v>
      </c>
      <c r="K26" s="430" t="s">
        <v>81</v>
      </c>
      <c r="L26" s="430">
        <v>4.4400000000000002E-5</v>
      </c>
      <c r="M26" s="430" t="s">
        <v>81</v>
      </c>
      <c r="N26" s="430">
        <v>998.63816088999999</v>
      </c>
      <c r="O26" s="430">
        <v>4.4400000000000002E-5</v>
      </c>
      <c r="P26" s="430"/>
      <c r="Q26" s="430">
        <v>4.4400000000000002E-5</v>
      </c>
      <c r="R26" s="535" t="s">
        <v>81</v>
      </c>
    </row>
    <row r="27" spans="1:18" ht="15" customHeight="1">
      <c r="A27" s="530">
        <v>17</v>
      </c>
      <c r="B27" s="538" t="s">
        <v>272</v>
      </c>
      <c r="C27" s="535">
        <v>6.4946530000000002E-2</v>
      </c>
      <c r="D27" s="535" t="s">
        <v>81</v>
      </c>
      <c r="E27" s="535" t="s">
        <v>81</v>
      </c>
      <c r="F27" s="430"/>
      <c r="G27" s="430" t="s">
        <v>81</v>
      </c>
      <c r="H27" s="430" t="s">
        <v>81</v>
      </c>
      <c r="I27" s="430">
        <v>5.7560000000000005E-5</v>
      </c>
      <c r="J27" s="430">
        <v>4.4400000000000002E-5</v>
      </c>
      <c r="K27" s="430" t="s">
        <v>81</v>
      </c>
      <c r="L27" s="430">
        <v>4.4400000000000002E-5</v>
      </c>
      <c r="M27" s="430" t="s">
        <v>81</v>
      </c>
      <c r="N27" s="430">
        <v>5.7560000000000005E-5</v>
      </c>
      <c r="O27" s="430">
        <v>4.4400000000000002E-5</v>
      </c>
      <c r="P27" s="430"/>
      <c r="Q27" s="430">
        <v>4.4400000000000002E-5</v>
      </c>
      <c r="R27" s="535" t="s">
        <v>81</v>
      </c>
    </row>
    <row r="28" spans="1:18" s="181" customFormat="1" ht="15" customHeight="1">
      <c r="A28" s="530">
        <v>18</v>
      </c>
      <c r="B28" s="539" t="s">
        <v>1243</v>
      </c>
      <c r="C28" s="269" t="s">
        <v>81</v>
      </c>
      <c r="D28" s="269" t="s">
        <v>81</v>
      </c>
      <c r="E28" s="269" t="s">
        <v>81</v>
      </c>
      <c r="F28" s="430"/>
      <c r="G28" s="430" t="s">
        <v>81</v>
      </c>
      <c r="H28" s="430" t="s">
        <v>81</v>
      </c>
      <c r="I28" s="430" t="s">
        <v>81</v>
      </c>
      <c r="J28" s="430" t="s">
        <v>81</v>
      </c>
      <c r="K28" s="430" t="s">
        <v>81</v>
      </c>
      <c r="L28" s="430" t="s">
        <v>81</v>
      </c>
      <c r="M28" s="430" t="s">
        <v>81</v>
      </c>
      <c r="N28" s="430" t="s">
        <v>81</v>
      </c>
      <c r="O28" s="430" t="s">
        <v>81</v>
      </c>
      <c r="P28" s="430"/>
      <c r="Q28" s="430" t="s">
        <v>81</v>
      </c>
      <c r="R28" s="269" t="s">
        <v>81</v>
      </c>
    </row>
    <row r="29" spans="1:18" s="181" customFormat="1" ht="15" customHeight="1">
      <c r="A29" s="530">
        <v>19</v>
      </c>
      <c r="B29" s="538" t="s">
        <v>940</v>
      </c>
      <c r="C29" s="535">
        <v>2077.4277144799998</v>
      </c>
      <c r="D29" s="535">
        <v>998.63810333000004</v>
      </c>
      <c r="E29" s="535" t="s">
        <v>81</v>
      </c>
      <c r="F29" s="430"/>
      <c r="G29" s="430" t="s">
        <v>81</v>
      </c>
      <c r="H29" s="430" t="s">
        <v>81</v>
      </c>
      <c r="I29" s="430" t="s">
        <v>81</v>
      </c>
      <c r="J29" s="430" t="s">
        <v>81</v>
      </c>
      <c r="K29" s="430" t="s">
        <v>81</v>
      </c>
      <c r="L29" s="430" t="s">
        <v>81</v>
      </c>
      <c r="M29" s="430" t="s">
        <v>81</v>
      </c>
      <c r="N29" s="430">
        <v>998.63810333000004</v>
      </c>
      <c r="O29" s="430" t="s">
        <v>81</v>
      </c>
      <c r="P29" s="430"/>
      <c r="Q29" s="430" t="s">
        <v>81</v>
      </c>
      <c r="R29" s="535" t="s">
        <v>81</v>
      </c>
    </row>
    <row r="30" spans="1:18" s="181" customFormat="1" ht="15" customHeight="1">
      <c r="A30" s="530">
        <v>20</v>
      </c>
      <c r="B30" s="534" t="s">
        <v>1247</v>
      </c>
      <c r="C30" s="535">
        <v>6978.5855389999997</v>
      </c>
      <c r="D30" s="535">
        <v>2518.0151637100003</v>
      </c>
      <c r="E30" s="535">
        <v>1076.76631157</v>
      </c>
      <c r="F30" s="430"/>
      <c r="G30" s="430">
        <v>530.98056626000005</v>
      </c>
      <c r="H30" s="430">
        <v>113.30383601000001</v>
      </c>
      <c r="I30" s="430">
        <v>45.10355148</v>
      </c>
      <c r="J30" s="430">
        <v>14.244958</v>
      </c>
      <c r="K30" s="430" t="s">
        <v>81</v>
      </c>
      <c r="L30" s="430">
        <v>5.1631540000000004E-2</v>
      </c>
      <c r="M30" s="430">
        <v>14.193326460000002</v>
      </c>
      <c r="N30" s="430">
        <v>2563.1187151999998</v>
      </c>
      <c r="O30" s="430">
        <v>1091.01126957</v>
      </c>
      <c r="P30" s="430"/>
      <c r="Q30" s="430">
        <v>531.03219780999996</v>
      </c>
      <c r="R30" s="535">
        <v>127.49716246</v>
      </c>
    </row>
    <row r="31" spans="1:18" s="181" customFormat="1" ht="15" customHeight="1">
      <c r="A31" s="530">
        <v>21</v>
      </c>
      <c r="B31" s="537" t="s">
        <v>272</v>
      </c>
      <c r="C31" s="535">
        <v>6619.8066419999996</v>
      </c>
      <c r="D31" s="535">
        <v>2386.2082999200002</v>
      </c>
      <c r="E31" s="535">
        <v>988.74066968</v>
      </c>
      <c r="F31" s="430"/>
      <c r="G31" s="430">
        <v>459.90134632000002</v>
      </c>
      <c r="H31" s="430">
        <v>110.07084095</v>
      </c>
      <c r="I31" s="430">
        <v>43.607969490000002</v>
      </c>
      <c r="J31" s="430">
        <v>12.908857449999999</v>
      </c>
      <c r="K31" s="430" t="s">
        <v>81</v>
      </c>
      <c r="L31" s="430">
        <v>5.1631540000000004E-2</v>
      </c>
      <c r="M31" s="430">
        <v>12.85722591</v>
      </c>
      <c r="N31" s="430">
        <v>2429.8162694099997</v>
      </c>
      <c r="O31" s="430">
        <v>1001.64952713</v>
      </c>
      <c r="P31" s="430"/>
      <c r="Q31" s="430">
        <v>459.95297786000003</v>
      </c>
      <c r="R31" s="535">
        <v>122.92806686</v>
      </c>
    </row>
    <row r="32" spans="1:18" s="181" customFormat="1" ht="15" customHeight="1">
      <c r="A32" s="530">
        <v>22</v>
      </c>
      <c r="B32" s="539" t="s">
        <v>1243</v>
      </c>
      <c r="C32" s="269">
        <v>358.24885719999997</v>
      </c>
      <c r="D32" s="269">
        <v>131.8068638</v>
      </c>
      <c r="E32" s="269">
        <v>88.025641890000003</v>
      </c>
      <c r="F32" s="430"/>
      <c r="G32" s="430">
        <v>71.079219940000002</v>
      </c>
      <c r="H32" s="430">
        <v>3.2329950599999999</v>
      </c>
      <c r="I32" s="430">
        <v>1.49558199</v>
      </c>
      <c r="J32" s="430">
        <v>1.3361005500000001</v>
      </c>
      <c r="K32" s="430" t="s">
        <v>81</v>
      </c>
      <c r="L32" s="430" t="s">
        <v>81</v>
      </c>
      <c r="M32" s="430">
        <v>1.3361005500000001</v>
      </c>
      <c r="N32" s="430">
        <v>133.30244578</v>
      </c>
      <c r="O32" s="430">
        <v>89.361742430000007</v>
      </c>
      <c r="P32" s="430"/>
      <c r="Q32" s="430">
        <v>71.079219940000002</v>
      </c>
      <c r="R32" s="269">
        <v>4.5690955999999998</v>
      </c>
    </row>
    <row r="33" spans="1:18" ht="15" customHeight="1">
      <c r="A33" s="530">
        <v>23</v>
      </c>
      <c r="B33" s="537" t="s">
        <v>940</v>
      </c>
      <c r="C33" s="535">
        <v>0.53003999999999996</v>
      </c>
      <c r="D33" s="535" t="s">
        <v>81</v>
      </c>
      <c r="E33" s="535" t="s">
        <v>81</v>
      </c>
      <c r="F33" s="430"/>
      <c r="G33" s="430" t="s">
        <v>81</v>
      </c>
      <c r="H33" s="430" t="s">
        <v>81</v>
      </c>
      <c r="I33" s="619" t="s">
        <v>81</v>
      </c>
      <c r="J33" s="619" t="s">
        <v>81</v>
      </c>
      <c r="K33" s="619" t="s">
        <v>81</v>
      </c>
      <c r="L33" s="619" t="s">
        <v>81</v>
      </c>
      <c r="M33" s="619" t="s">
        <v>81</v>
      </c>
      <c r="N33" s="430" t="s">
        <v>81</v>
      </c>
      <c r="O33" s="430" t="s">
        <v>81</v>
      </c>
      <c r="P33" s="430"/>
      <c r="Q33" s="430" t="s">
        <v>81</v>
      </c>
      <c r="R33" s="535" t="s">
        <v>81</v>
      </c>
    </row>
    <row r="34" spans="1:18" ht="15" customHeight="1">
      <c r="A34" s="530">
        <v>24</v>
      </c>
      <c r="B34" s="534" t="s">
        <v>316</v>
      </c>
      <c r="C34" s="535">
        <v>46797.473951740001</v>
      </c>
      <c r="D34" s="535">
        <v>44894.272824830005</v>
      </c>
      <c r="E34" s="535">
        <v>5881.3382932600007</v>
      </c>
      <c r="F34" s="430"/>
      <c r="G34" s="430" t="s">
        <v>81</v>
      </c>
      <c r="H34" s="620" t="s">
        <v>81</v>
      </c>
      <c r="I34" s="430" t="s">
        <v>81</v>
      </c>
      <c r="J34" s="430" t="s">
        <v>81</v>
      </c>
      <c r="K34" s="430" t="s">
        <v>81</v>
      </c>
      <c r="L34" s="430" t="s">
        <v>81</v>
      </c>
      <c r="M34" s="430" t="s">
        <v>81</v>
      </c>
      <c r="N34" s="621">
        <v>44894.272824830005</v>
      </c>
      <c r="O34" s="430">
        <v>5881.3382932600007</v>
      </c>
      <c r="P34" s="430"/>
      <c r="Q34" s="430" t="s">
        <v>81</v>
      </c>
      <c r="R34" s="269" t="s">
        <v>81</v>
      </c>
    </row>
    <row r="35" spans="1:18" ht="15" customHeight="1">
      <c r="A35" s="530">
        <v>25</v>
      </c>
      <c r="B35" s="537" t="s">
        <v>1248</v>
      </c>
      <c r="C35" s="535">
        <v>44142.35320361</v>
      </c>
      <c r="D35" s="535">
        <v>42478.579479550004</v>
      </c>
      <c r="E35" s="535">
        <v>5881.3382932600007</v>
      </c>
      <c r="F35" s="430"/>
      <c r="G35" s="430" t="s">
        <v>81</v>
      </c>
      <c r="H35" s="620" t="s">
        <v>81</v>
      </c>
      <c r="I35" s="430" t="s">
        <v>81</v>
      </c>
      <c r="J35" s="430" t="s">
        <v>81</v>
      </c>
      <c r="K35" s="430" t="s">
        <v>81</v>
      </c>
      <c r="L35" s="430" t="s">
        <v>81</v>
      </c>
      <c r="M35" s="430" t="s">
        <v>81</v>
      </c>
      <c r="N35" s="621">
        <v>42478.579479550004</v>
      </c>
      <c r="O35" s="430">
        <v>5881.3382932600007</v>
      </c>
      <c r="P35" s="430"/>
      <c r="Q35" s="430" t="s">
        <v>81</v>
      </c>
      <c r="R35" s="269" t="s">
        <v>81</v>
      </c>
    </row>
    <row r="36" spans="1:18" ht="15" customHeight="1">
      <c r="A36" s="530">
        <v>26</v>
      </c>
      <c r="B36" s="537" t="s">
        <v>1249</v>
      </c>
      <c r="C36" s="535">
        <v>2172.2105662199997</v>
      </c>
      <c r="D36" s="535">
        <v>1953.0699197500001</v>
      </c>
      <c r="E36" s="535" t="s">
        <v>81</v>
      </c>
      <c r="F36" s="430"/>
      <c r="G36" s="430" t="s">
        <v>81</v>
      </c>
      <c r="H36" s="620" t="s">
        <v>81</v>
      </c>
      <c r="I36" s="430" t="s">
        <v>81</v>
      </c>
      <c r="J36" s="430" t="s">
        <v>81</v>
      </c>
      <c r="K36" s="430" t="s">
        <v>81</v>
      </c>
      <c r="L36" s="430" t="s">
        <v>81</v>
      </c>
      <c r="M36" s="430" t="s">
        <v>81</v>
      </c>
      <c r="N36" s="621">
        <v>1953.0699197500001</v>
      </c>
      <c r="O36" s="430" t="s">
        <v>81</v>
      </c>
      <c r="P36" s="430"/>
      <c r="Q36" s="430" t="s">
        <v>81</v>
      </c>
      <c r="R36" s="269" t="s">
        <v>81</v>
      </c>
    </row>
    <row r="37" spans="1:18" ht="15" customHeight="1">
      <c r="A37" s="530">
        <v>27</v>
      </c>
      <c r="B37" s="537" t="s">
        <v>1250</v>
      </c>
      <c r="C37" s="535">
        <v>2384.1018838099999</v>
      </c>
      <c r="D37" s="535">
        <v>2155.5115603099998</v>
      </c>
      <c r="E37" s="535" t="s">
        <v>81</v>
      </c>
      <c r="F37" s="430"/>
      <c r="G37" s="535" t="s">
        <v>81</v>
      </c>
      <c r="H37" s="574" t="s">
        <v>81</v>
      </c>
      <c r="I37" s="430" t="s">
        <v>81</v>
      </c>
      <c r="J37" s="430" t="s">
        <v>81</v>
      </c>
      <c r="K37" s="430" t="s">
        <v>81</v>
      </c>
      <c r="L37" s="430" t="s">
        <v>81</v>
      </c>
      <c r="M37" s="430" t="s">
        <v>81</v>
      </c>
      <c r="N37" s="618">
        <v>2155.5115603099998</v>
      </c>
      <c r="O37" s="269" t="s">
        <v>81</v>
      </c>
      <c r="P37" s="430"/>
      <c r="Q37" s="269" t="s">
        <v>81</v>
      </c>
      <c r="R37" s="269" t="s">
        <v>81</v>
      </c>
    </row>
    <row r="38" spans="1:18" ht="15" customHeight="1">
      <c r="A38" s="530">
        <v>28</v>
      </c>
      <c r="B38" s="540" t="s">
        <v>1251</v>
      </c>
      <c r="C38" s="535" t="s">
        <v>81</v>
      </c>
      <c r="D38" s="535" t="s">
        <v>81</v>
      </c>
      <c r="E38" s="535" t="s">
        <v>81</v>
      </c>
      <c r="F38" s="430"/>
      <c r="G38" s="535" t="s">
        <v>81</v>
      </c>
      <c r="H38" s="269" t="s">
        <v>81</v>
      </c>
      <c r="I38" s="598" t="s">
        <v>81</v>
      </c>
      <c r="J38" s="598" t="s">
        <v>81</v>
      </c>
      <c r="K38" s="598" t="s">
        <v>81</v>
      </c>
      <c r="L38" s="598" t="s">
        <v>81</v>
      </c>
      <c r="M38" s="598" t="s">
        <v>81</v>
      </c>
      <c r="N38" s="269" t="s">
        <v>81</v>
      </c>
      <c r="O38" s="269" t="s">
        <v>81</v>
      </c>
      <c r="P38" s="430"/>
      <c r="Q38" s="269" t="s">
        <v>81</v>
      </c>
      <c r="R38" s="269" t="s">
        <v>81</v>
      </c>
    </row>
    <row r="39" spans="1:18" ht="15" customHeight="1">
      <c r="A39" s="530">
        <v>29</v>
      </c>
      <c r="B39" s="539" t="s">
        <v>1252</v>
      </c>
      <c r="C39" s="535" t="s">
        <v>81</v>
      </c>
      <c r="D39" s="535" t="s">
        <v>81</v>
      </c>
      <c r="E39" s="535" t="s">
        <v>81</v>
      </c>
      <c r="F39" s="430"/>
      <c r="G39" s="535" t="s">
        <v>81</v>
      </c>
      <c r="H39" s="269" t="s">
        <v>81</v>
      </c>
      <c r="I39" s="269" t="s">
        <v>81</v>
      </c>
      <c r="J39" s="269" t="s">
        <v>81</v>
      </c>
      <c r="K39" s="269" t="s">
        <v>81</v>
      </c>
      <c r="L39" s="269" t="s">
        <v>81</v>
      </c>
      <c r="M39" s="269" t="s">
        <v>81</v>
      </c>
      <c r="N39" s="269" t="s">
        <v>81</v>
      </c>
      <c r="O39" s="269" t="s">
        <v>81</v>
      </c>
      <c r="P39" s="430"/>
      <c r="Q39" s="269" t="s">
        <v>81</v>
      </c>
      <c r="R39" s="269" t="s">
        <v>81</v>
      </c>
    </row>
    <row r="40" spans="1:18" ht="15" customHeight="1">
      <c r="A40" s="530">
        <v>30</v>
      </c>
      <c r="B40" s="539" t="s">
        <v>1253</v>
      </c>
      <c r="C40" s="535" t="s">
        <v>81</v>
      </c>
      <c r="D40" s="535" t="s">
        <v>81</v>
      </c>
      <c r="E40" s="535" t="s">
        <v>81</v>
      </c>
      <c r="F40" s="430"/>
      <c r="G40" s="535" t="s">
        <v>81</v>
      </c>
      <c r="H40" s="269" t="s">
        <v>81</v>
      </c>
      <c r="I40" s="269" t="s">
        <v>81</v>
      </c>
      <c r="J40" s="269" t="s">
        <v>81</v>
      </c>
      <c r="K40" s="269" t="s">
        <v>81</v>
      </c>
      <c r="L40" s="269" t="s">
        <v>81</v>
      </c>
      <c r="M40" s="269" t="s">
        <v>81</v>
      </c>
      <c r="N40" s="269" t="s">
        <v>81</v>
      </c>
      <c r="O40" s="269" t="s">
        <v>81</v>
      </c>
      <c r="P40" s="430"/>
      <c r="Q40" s="269" t="s">
        <v>81</v>
      </c>
      <c r="R40" s="269" t="s">
        <v>81</v>
      </c>
    </row>
    <row r="41" spans="1:18" ht="26.5" customHeight="1">
      <c r="A41" s="530">
        <v>31</v>
      </c>
      <c r="B41" s="239" t="s">
        <v>1254</v>
      </c>
      <c r="C41" s="535">
        <v>0.45412179999999996</v>
      </c>
      <c r="D41" s="535" t="s">
        <v>81</v>
      </c>
      <c r="E41" s="535" t="s">
        <v>81</v>
      </c>
      <c r="F41" s="430"/>
      <c r="G41" s="535" t="s">
        <v>81</v>
      </c>
      <c r="H41" s="269" t="s">
        <v>81</v>
      </c>
      <c r="I41" s="269" t="s">
        <v>81</v>
      </c>
      <c r="J41" s="269" t="s">
        <v>81</v>
      </c>
      <c r="K41" s="269" t="s">
        <v>81</v>
      </c>
      <c r="L41" s="269" t="s">
        <v>81</v>
      </c>
      <c r="M41" s="269" t="s">
        <v>81</v>
      </c>
      <c r="N41" s="269" t="s">
        <v>81</v>
      </c>
      <c r="O41" s="269" t="s">
        <v>81</v>
      </c>
      <c r="P41" s="430"/>
      <c r="Q41" s="269" t="s">
        <v>81</v>
      </c>
      <c r="R41" s="269" t="s">
        <v>81</v>
      </c>
    </row>
    <row r="42" spans="1:18" ht="15" customHeight="1">
      <c r="A42" s="530">
        <v>32</v>
      </c>
      <c r="B42" s="458" t="s">
        <v>1255</v>
      </c>
      <c r="C42" s="269">
        <v>60957.722205999999</v>
      </c>
      <c r="D42" s="269">
        <v>49840.242282879997</v>
      </c>
      <c r="E42" s="269">
        <v>7058.9706887000002</v>
      </c>
      <c r="F42" s="430"/>
      <c r="G42" s="269">
        <v>534.68067764</v>
      </c>
      <c r="H42" s="269">
        <v>115.62899593</v>
      </c>
      <c r="I42" s="269">
        <v>53.934672520000007</v>
      </c>
      <c r="J42" s="269">
        <v>14.509727</v>
      </c>
      <c r="K42" s="269" t="s">
        <v>81</v>
      </c>
      <c r="L42" s="269">
        <v>0.13107896999999999</v>
      </c>
      <c r="M42" s="269">
        <v>14.378648029999999</v>
      </c>
      <c r="N42" s="269">
        <v>49894.176955390001</v>
      </c>
      <c r="O42" s="269">
        <v>7073.4804156999999</v>
      </c>
      <c r="P42" s="430"/>
      <c r="Q42" s="269">
        <v>534.81175660999997</v>
      </c>
      <c r="R42" s="269">
        <v>130.00764396</v>
      </c>
    </row>
    <row r="43" spans="1:18" ht="24">
      <c r="A43" s="241"/>
      <c r="B43" s="526" t="s">
        <v>1256</v>
      </c>
      <c r="C43" s="541" t="s">
        <v>81</v>
      </c>
      <c r="D43" s="541" t="s">
        <v>81</v>
      </c>
      <c r="E43" s="541" t="s">
        <v>81</v>
      </c>
      <c r="F43" s="541" t="s">
        <v>81</v>
      </c>
      <c r="G43" s="541" t="s">
        <v>81</v>
      </c>
      <c r="H43" s="541" t="s">
        <v>81</v>
      </c>
      <c r="I43" s="541" t="s">
        <v>81</v>
      </c>
      <c r="J43" s="541" t="s">
        <v>81</v>
      </c>
      <c r="K43" s="541" t="s">
        <v>81</v>
      </c>
      <c r="L43" s="541" t="s">
        <v>81</v>
      </c>
      <c r="M43" s="541" t="s">
        <v>81</v>
      </c>
      <c r="N43" s="541" t="s">
        <v>81</v>
      </c>
      <c r="O43" s="541" t="s">
        <v>81</v>
      </c>
      <c r="P43" s="541" t="s">
        <v>81</v>
      </c>
      <c r="Q43" s="541" t="s">
        <v>81</v>
      </c>
      <c r="R43" s="545" t="s">
        <v>81</v>
      </c>
    </row>
    <row r="44" spans="1:18" ht="24">
      <c r="A44" s="522">
        <v>33</v>
      </c>
      <c r="B44" s="542" t="s">
        <v>1257</v>
      </c>
      <c r="C44" s="543">
        <v>31424.98036351</v>
      </c>
      <c r="D44" s="608" t="s">
        <v>81</v>
      </c>
      <c r="E44" s="609" t="s">
        <v>81</v>
      </c>
      <c r="F44" s="609" t="s">
        <v>81</v>
      </c>
      <c r="G44" s="609" t="s">
        <v>81</v>
      </c>
      <c r="H44" s="609" t="s">
        <v>81</v>
      </c>
      <c r="I44" s="609" t="s">
        <v>81</v>
      </c>
      <c r="J44" s="609" t="s">
        <v>81</v>
      </c>
      <c r="K44" s="609" t="s">
        <v>81</v>
      </c>
      <c r="L44" s="609" t="s">
        <v>81</v>
      </c>
      <c r="M44" s="609" t="s">
        <v>81</v>
      </c>
      <c r="N44" s="609" t="s">
        <v>81</v>
      </c>
      <c r="O44" s="609" t="s">
        <v>81</v>
      </c>
      <c r="P44" s="609" t="s">
        <v>81</v>
      </c>
      <c r="Q44" s="609" t="s">
        <v>81</v>
      </c>
      <c r="R44" s="610" t="s">
        <v>81</v>
      </c>
    </row>
    <row r="45" spans="1:18">
      <c r="A45" s="522">
        <v>34</v>
      </c>
      <c r="B45" s="238" t="s">
        <v>272</v>
      </c>
      <c r="C45" s="543">
        <v>31041.278191720001</v>
      </c>
      <c r="D45" s="611" t="s">
        <v>81</v>
      </c>
      <c r="E45" s="612" t="s">
        <v>81</v>
      </c>
      <c r="F45" s="612" t="s">
        <v>81</v>
      </c>
      <c r="G45" s="612" t="s">
        <v>81</v>
      </c>
      <c r="H45" s="612" t="s">
        <v>81</v>
      </c>
      <c r="I45" s="612" t="s">
        <v>81</v>
      </c>
      <c r="J45" s="612" t="s">
        <v>81</v>
      </c>
      <c r="K45" s="612" t="s">
        <v>81</v>
      </c>
      <c r="L45" s="612" t="s">
        <v>81</v>
      </c>
      <c r="M45" s="612" t="s">
        <v>81</v>
      </c>
      <c r="N45" s="612" t="s">
        <v>81</v>
      </c>
      <c r="O45" s="612" t="s">
        <v>81</v>
      </c>
      <c r="P45" s="612" t="s">
        <v>81</v>
      </c>
      <c r="Q45" s="612" t="s">
        <v>81</v>
      </c>
      <c r="R45" s="613" t="s">
        <v>81</v>
      </c>
    </row>
    <row r="46" spans="1:18">
      <c r="A46" s="522">
        <v>35</v>
      </c>
      <c r="B46" s="238" t="s">
        <v>286</v>
      </c>
      <c r="C46" s="543">
        <v>370.76896319999997</v>
      </c>
      <c r="D46" s="611" t="s">
        <v>81</v>
      </c>
      <c r="E46" s="612" t="s">
        <v>81</v>
      </c>
      <c r="F46" s="612" t="s">
        <v>81</v>
      </c>
      <c r="G46" s="612" t="s">
        <v>81</v>
      </c>
      <c r="H46" s="612" t="s">
        <v>81</v>
      </c>
      <c r="I46" s="612" t="s">
        <v>81</v>
      </c>
      <c r="J46" s="612" t="s">
        <v>81</v>
      </c>
      <c r="K46" s="612" t="s">
        <v>81</v>
      </c>
      <c r="L46" s="612" t="s">
        <v>81</v>
      </c>
      <c r="M46" s="612" t="s">
        <v>81</v>
      </c>
      <c r="N46" s="612" t="s">
        <v>81</v>
      </c>
      <c r="O46" s="612" t="s">
        <v>81</v>
      </c>
      <c r="P46" s="612" t="s">
        <v>81</v>
      </c>
      <c r="Q46" s="612" t="s">
        <v>81</v>
      </c>
      <c r="R46" s="613" t="s">
        <v>81</v>
      </c>
    </row>
    <row r="47" spans="1:18">
      <c r="A47" s="522">
        <v>36</v>
      </c>
      <c r="B47" s="238" t="s">
        <v>940</v>
      </c>
      <c r="C47" s="543">
        <v>12.93320859</v>
      </c>
      <c r="D47" s="611" t="s">
        <v>81</v>
      </c>
      <c r="E47" s="612" t="s">
        <v>81</v>
      </c>
      <c r="F47" s="612" t="s">
        <v>81</v>
      </c>
      <c r="G47" s="612" t="s">
        <v>81</v>
      </c>
      <c r="H47" s="612" t="s">
        <v>81</v>
      </c>
      <c r="I47" s="612" t="s">
        <v>81</v>
      </c>
      <c r="J47" s="612" t="s">
        <v>81</v>
      </c>
      <c r="K47" s="612" t="s">
        <v>81</v>
      </c>
      <c r="L47" s="612" t="s">
        <v>81</v>
      </c>
      <c r="M47" s="612" t="s">
        <v>81</v>
      </c>
      <c r="N47" s="612" t="s">
        <v>81</v>
      </c>
      <c r="O47" s="612" t="s">
        <v>81</v>
      </c>
      <c r="P47" s="612" t="s">
        <v>81</v>
      </c>
      <c r="Q47" s="612" t="s">
        <v>81</v>
      </c>
      <c r="R47" s="613" t="s">
        <v>81</v>
      </c>
    </row>
    <row r="48" spans="1:18" ht="24">
      <c r="A48" s="522">
        <v>37</v>
      </c>
      <c r="B48" s="542" t="s">
        <v>1258</v>
      </c>
      <c r="C48" s="543">
        <v>434.71739667999998</v>
      </c>
      <c r="D48" s="611" t="s">
        <v>81</v>
      </c>
      <c r="E48" s="612" t="s">
        <v>81</v>
      </c>
      <c r="F48" s="612" t="s">
        <v>81</v>
      </c>
      <c r="G48" s="612" t="s">
        <v>81</v>
      </c>
      <c r="H48" s="612" t="s">
        <v>81</v>
      </c>
      <c r="I48" s="612" t="s">
        <v>81</v>
      </c>
      <c r="J48" s="612" t="s">
        <v>81</v>
      </c>
      <c r="K48" s="612" t="s">
        <v>81</v>
      </c>
      <c r="L48" s="612" t="s">
        <v>81</v>
      </c>
      <c r="M48" s="612" t="s">
        <v>81</v>
      </c>
      <c r="N48" s="612" t="s">
        <v>81</v>
      </c>
      <c r="O48" s="612" t="s">
        <v>81</v>
      </c>
      <c r="P48" s="612" t="s">
        <v>81</v>
      </c>
      <c r="Q48" s="612" t="s">
        <v>81</v>
      </c>
      <c r="R48" s="613" t="s">
        <v>81</v>
      </c>
    </row>
    <row r="49" spans="1:18">
      <c r="A49" s="522">
        <v>38</v>
      </c>
      <c r="B49" s="238" t="s">
        <v>272</v>
      </c>
      <c r="C49" s="543">
        <v>434.71739667999998</v>
      </c>
      <c r="D49" s="611" t="s">
        <v>81</v>
      </c>
      <c r="E49" s="612" t="s">
        <v>81</v>
      </c>
      <c r="F49" s="612" t="s">
        <v>81</v>
      </c>
      <c r="G49" s="612" t="s">
        <v>81</v>
      </c>
      <c r="H49" s="612" t="s">
        <v>81</v>
      </c>
      <c r="I49" s="612" t="s">
        <v>81</v>
      </c>
      <c r="J49" s="612" t="s">
        <v>81</v>
      </c>
      <c r="K49" s="612" t="s">
        <v>81</v>
      </c>
      <c r="L49" s="612" t="s">
        <v>81</v>
      </c>
      <c r="M49" s="612" t="s">
        <v>81</v>
      </c>
      <c r="N49" s="612" t="s">
        <v>81</v>
      </c>
      <c r="O49" s="612" t="s">
        <v>81</v>
      </c>
      <c r="P49" s="612" t="s">
        <v>81</v>
      </c>
      <c r="Q49" s="612" t="s">
        <v>81</v>
      </c>
      <c r="R49" s="613" t="s">
        <v>81</v>
      </c>
    </row>
    <row r="50" spans="1:18" hidden="1">
      <c r="A50" s="522">
        <v>39</v>
      </c>
      <c r="B50" s="238" t="s">
        <v>286</v>
      </c>
      <c r="C50" s="543" t="s">
        <v>81</v>
      </c>
      <c r="D50" s="611" t="s">
        <v>81</v>
      </c>
      <c r="E50" s="612" t="s">
        <v>81</v>
      </c>
      <c r="F50" s="612" t="s">
        <v>81</v>
      </c>
      <c r="G50" s="612" t="s">
        <v>81</v>
      </c>
      <c r="H50" s="612" t="s">
        <v>81</v>
      </c>
      <c r="I50" s="612" t="s">
        <v>81</v>
      </c>
      <c r="J50" s="612" t="s">
        <v>81</v>
      </c>
      <c r="K50" s="612" t="s">
        <v>81</v>
      </c>
      <c r="L50" s="612" t="s">
        <v>81</v>
      </c>
      <c r="M50" s="612" t="s">
        <v>81</v>
      </c>
      <c r="N50" s="612" t="s">
        <v>81</v>
      </c>
      <c r="O50" s="612" t="s">
        <v>81</v>
      </c>
      <c r="P50" s="612" t="s">
        <v>81</v>
      </c>
      <c r="Q50" s="612" t="s">
        <v>81</v>
      </c>
      <c r="R50" s="613" t="s">
        <v>81</v>
      </c>
    </row>
    <row r="51" spans="1:18" hidden="1">
      <c r="A51" s="522">
        <v>40</v>
      </c>
      <c r="B51" s="238" t="s">
        <v>940</v>
      </c>
      <c r="C51" s="543" t="s">
        <v>81</v>
      </c>
      <c r="D51" s="611" t="s">
        <v>81</v>
      </c>
      <c r="E51" s="612" t="s">
        <v>81</v>
      </c>
      <c r="F51" s="612" t="s">
        <v>81</v>
      </c>
      <c r="G51" s="612" t="s">
        <v>81</v>
      </c>
      <c r="H51" s="612" t="s">
        <v>81</v>
      </c>
      <c r="I51" s="612" t="s">
        <v>81</v>
      </c>
      <c r="J51" s="612" t="s">
        <v>81</v>
      </c>
      <c r="K51" s="612" t="s">
        <v>81</v>
      </c>
      <c r="L51" s="612" t="s">
        <v>81</v>
      </c>
      <c r="M51" s="612" t="s">
        <v>81</v>
      </c>
      <c r="N51" s="612" t="s">
        <v>81</v>
      </c>
      <c r="O51" s="612" t="s">
        <v>81</v>
      </c>
      <c r="P51" s="612" t="s">
        <v>81</v>
      </c>
      <c r="Q51" s="612" t="s">
        <v>81</v>
      </c>
      <c r="R51" s="613" t="s">
        <v>81</v>
      </c>
    </row>
    <row r="52" spans="1:18">
      <c r="A52" s="522">
        <v>41</v>
      </c>
      <c r="B52" s="544" t="s">
        <v>1259</v>
      </c>
      <c r="C52" s="543">
        <v>1020.7489802</v>
      </c>
      <c r="D52" s="611" t="s">
        <v>81</v>
      </c>
      <c r="E52" s="612" t="s">
        <v>81</v>
      </c>
      <c r="F52" s="612" t="s">
        <v>81</v>
      </c>
      <c r="G52" s="612" t="s">
        <v>81</v>
      </c>
      <c r="H52" s="612" t="s">
        <v>81</v>
      </c>
      <c r="I52" s="612" t="s">
        <v>81</v>
      </c>
      <c r="J52" s="612" t="s">
        <v>81</v>
      </c>
      <c r="K52" s="612" t="s">
        <v>81</v>
      </c>
      <c r="L52" s="612" t="s">
        <v>81</v>
      </c>
      <c r="M52" s="612" t="s">
        <v>81</v>
      </c>
      <c r="N52" s="612" t="s">
        <v>81</v>
      </c>
      <c r="O52" s="612" t="s">
        <v>81</v>
      </c>
      <c r="P52" s="612" t="s">
        <v>81</v>
      </c>
      <c r="Q52" s="612" t="s">
        <v>81</v>
      </c>
      <c r="R52" s="613" t="s">
        <v>81</v>
      </c>
    </row>
    <row r="53" spans="1:18">
      <c r="A53" s="522">
        <v>42</v>
      </c>
      <c r="B53" s="544" t="s">
        <v>1260</v>
      </c>
      <c r="C53" s="543">
        <v>550.50637659000006</v>
      </c>
      <c r="D53" s="611" t="s">
        <v>81</v>
      </c>
      <c r="E53" s="612" t="s">
        <v>81</v>
      </c>
      <c r="F53" s="612" t="s">
        <v>81</v>
      </c>
      <c r="G53" s="612" t="s">
        <v>81</v>
      </c>
      <c r="H53" s="612" t="s">
        <v>81</v>
      </c>
      <c r="I53" s="612" t="s">
        <v>81</v>
      </c>
      <c r="J53" s="612" t="s">
        <v>81</v>
      </c>
      <c r="K53" s="612" t="s">
        <v>81</v>
      </c>
      <c r="L53" s="612" t="s">
        <v>81</v>
      </c>
      <c r="M53" s="612" t="s">
        <v>81</v>
      </c>
      <c r="N53" s="612" t="s">
        <v>81</v>
      </c>
      <c r="O53" s="612" t="s">
        <v>81</v>
      </c>
      <c r="P53" s="612" t="s">
        <v>81</v>
      </c>
      <c r="Q53" s="612" t="s">
        <v>81</v>
      </c>
      <c r="R53" s="613" t="s">
        <v>81</v>
      </c>
    </row>
    <row r="54" spans="1:18">
      <c r="A54" s="522">
        <v>43</v>
      </c>
      <c r="B54" s="544" t="s">
        <v>1261</v>
      </c>
      <c r="C54" s="543">
        <v>176.27490771000001</v>
      </c>
      <c r="D54" s="611" t="s">
        <v>81</v>
      </c>
      <c r="E54" s="612" t="s">
        <v>81</v>
      </c>
      <c r="F54" s="612" t="s">
        <v>81</v>
      </c>
      <c r="G54" s="612" t="s">
        <v>81</v>
      </c>
      <c r="H54" s="612" t="s">
        <v>81</v>
      </c>
      <c r="I54" s="612" t="s">
        <v>81</v>
      </c>
      <c r="J54" s="612" t="s">
        <v>81</v>
      </c>
      <c r="K54" s="612" t="s">
        <v>81</v>
      </c>
      <c r="L54" s="612" t="s">
        <v>81</v>
      </c>
      <c r="M54" s="612" t="s">
        <v>81</v>
      </c>
      <c r="N54" s="612" t="s">
        <v>81</v>
      </c>
      <c r="O54" s="612" t="s">
        <v>81</v>
      </c>
      <c r="P54" s="612" t="s">
        <v>81</v>
      </c>
      <c r="Q54" s="612" t="s">
        <v>81</v>
      </c>
      <c r="R54" s="613" t="s">
        <v>81</v>
      </c>
    </row>
    <row r="55" spans="1:18">
      <c r="A55" s="522">
        <v>44</v>
      </c>
      <c r="B55" s="544" t="s">
        <v>1262</v>
      </c>
      <c r="C55" s="543">
        <v>17417.424480879999</v>
      </c>
      <c r="D55" s="611" t="s">
        <v>81</v>
      </c>
      <c r="E55" s="612" t="s">
        <v>81</v>
      </c>
      <c r="F55" s="612" t="s">
        <v>81</v>
      </c>
      <c r="G55" s="612" t="s">
        <v>81</v>
      </c>
      <c r="H55" s="612" t="s">
        <v>81</v>
      </c>
      <c r="I55" s="612" t="s">
        <v>81</v>
      </c>
      <c r="J55" s="612" t="s">
        <v>81</v>
      </c>
      <c r="K55" s="612" t="s">
        <v>81</v>
      </c>
      <c r="L55" s="612" t="s">
        <v>81</v>
      </c>
      <c r="M55" s="612" t="s">
        <v>81</v>
      </c>
      <c r="N55" s="612" t="s">
        <v>81</v>
      </c>
      <c r="O55" s="612" t="s">
        <v>81</v>
      </c>
      <c r="P55" s="612" t="s">
        <v>81</v>
      </c>
      <c r="Q55" s="612" t="s">
        <v>81</v>
      </c>
      <c r="R55" s="613" t="s">
        <v>81</v>
      </c>
    </row>
    <row r="56" spans="1:18">
      <c r="A56" s="522">
        <v>45</v>
      </c>
      <c r="B56" s="458" t="s">
        <v>1263</v>
      </c>
      <c r="C56" s="543">
        <v>111982.374712</v>
      </c>
      <c r="D56" s="614" t="s">
        <v>81</v>
      </c>
      <c r="E56" s="615" t="s">
        <v>81</v>
      </c>
      <c r="F56" s="615" t="s">
        <v>81</v>
      </c>
      <c r="G56" s="615" t="s">
        <v>81</v>
      </c>
      <c r="H56" s="615" t="s">
        <v>81</v>
      </c>
      <c r="I56" s="615" t="s">
        <v>81</v>
      </c>
      <c r="J56" s="615" t="s">
        <v>81</v>
      </c>
      <c r="K56" s="615" t="s">
        <v>81</v>
      </c>
      <c r="L56" s="615" t="s">
        <v>81</v>
      </c>
      <c r="M56" s="615" t="s">
        <v>81</v>
      </c>
      <c r="N56" s="615" t="s">
        <v>81</v>
      </c>
      <c r="O56" s="615" t="s">
        <v>81</v>
      </c>
      <c r="P56" s="615" t="s">
        <v>81</v>
      </c>
      <c r="Q56" s="615" t="s">
        <v>81</v>
      </c>
      <c r="R56" s="616" t="s">
        <v>81</v>
      </c>
    </row>
    <row r="57" spans="1:18" ht="24">
      <c r="A57" s="241"/>
      <c r="B57" s="526" t="s">
        <v>1264</v>
      </c>
      <c r="C57" s="541" t="s">
        <v>81</v>
      </c>
      <c r="D57" s="541" t="s">
        <v>81</v>
      </c>
      <c r="E57" s="541" t="s">
        <v>81</v>
      </c>
      <c r="F57" s="541" t="s">
        <v>81</v>
      </c>
      <c r="G57" s="541" t="s">
        <v>81</v>
      </c>
      <c r="H57" s="541" t="s">
        <v>81</v>
      </c>
      <c r="I57" s="541" t="s">
        <v>81</v>
      </c>
      <c r="J57" s="541" t="s">
        <v>81</v>
      </c>
      <c r="K57" s="541" t="s">
        <v>81</v>
      </c>
      <c r="L57" s="541" t="s">
        <v>81</v>
      </c>
      <c r="M57" s="541" t="s">
        <v>81</v>
      </c>
      <c r="N57" s="541" t="s">
        <v>81</v>
      </c>
      <c r="O57" s="541" t="s">
        <v>81</v>
      </c>
      <c r="P57" s="541" t="s">
        <v>81</v>
      </c>
      <c r="Q57" s="541" t="s">
        <v>81</v>
      </c>
      <c r="R57" s="545" t="s">
        <v>81</v>
      </c>
    </row>
    <row r="58" spans="1:18">
      <c r="A58" s="530">
        <v>46</v>
      </c>
      <c r="B58" s="531" t="s">
        <v>1265</v>
      </c>
      <c r="C58" s="533">
        <v>5818.6626585699996</v>
      </c>
      <c r="D58" s="612" t="s">
        <v>81</v>
      </c>
      <c r="E58" s="612" t="s">
        <v>81</v>
      </c>
      <c r="F58" s="612" t="s">
        <v>81</v>
      </c>
      <c r="G58" s="612" t="s">
        <v>81</v>
      </c>
      <c r="H58" s="612" t="s">
        <v>81</v>
      </c>
      <c r="I58" s="612" t="s">
        <v>81</v>
      </c>
      <c r="J58" s="612" t="s">
        <v>81</v>
      </c>
      <c r="K58" s="612" t="s">
        <v>81</v>
      </c>
      <c r="L58" s="612" t="s">
        <v>81</v>
      </c>
      <c r="M58" s="612" t="s">
        <v>81</v>
      </c>
      <c r="N58" s="612" t="s">
        <v>81</v>
      </c>
      <c r="O58" s="612" t="s">
        <v>81</v>
      </c>
      <c r="P58" s="612" t="s">
        <v>81</v>
      </c>
      <c r="Q58" s="612" t="s">
        <v>81</v>
      </c>
      <c r="R58" s="612" t="s">
        <v>81</v>
      </c>
    </row>
    <row r="59" spans="1:18">
      <c r="A59" s="522">
        <v>47</v>
      </c>
      <c r="B59" s="544" t="s">
        <v>1266</v>
      </c>
      <c r="C59" s="535">
        <v>17720.77563987</v>
      </c>
      <c r="D59" s="612" t="s">
        <v>81</v>
      </c>
      <c r="E59" s="612" t="s">
        <v>81</v>
      </c>
      <c r="F59" s="612" t="s">
        <v>81</v>
      </c>
      <c r="G59" s="612" t="s">
        <v>81</v>
      </c>
      <c r="H59" s="612" t="s">
        <v>81</v>
      </c>
      <c r="I59" s="612" t="s">
        <v>81</v>
      </c>
      <c r="J59" s="612" t="s">
        <v>81</v>
      </c>
      <c r="K59" s="612" t="s">
        <v>81</v>
      </c>
      <c r="L59" s="612" t="s">
        <v>81</v>
      </c>
      <c r="M59" s="612" t="s">
        <v>81</v>
      </c>
      <c r="N59" s="612" t="s">
        <v>81</v>
      </c>
      <c r="O59" s="612" t="s">
        <v>81</v>
      </c>
      <c r="P59" s="612" t="s">
        <v>81</v>
      </c>
      <c r="Q59" s="612" t="s">
        <v>81</v>
      </c>
      <c r="R59" s="612" t="s">
        <v>81</v>
      </c>
    </row>
    <row r="60" spans="1:18">
      <c r="A60" s="522">
        <v>48</v>
      </c>
      <c r="B60" s="544" t="s">
        <v>1267</v>
      </c>
      <c r="C60" s="535">
        <v>1955.5030581600001</v>
      </c>
      <c r="D60" s="612" t="s">
        <v>81</v>
      </c>
      <c r="E60" s="612" t="s">
        <v>81</v>
      </c>
      <c r="F60" s="612" t="s">
        <v>81</v>
      </c>
      <c r="G60" s="612" t="s">
        <v>81</v>
      </c>
      <c r="H60" s="612" t="s">
        <v>81</v>
      </c>
      <c r="I60" s="612" t="s">
        <v>81</v>
      </c>
      <c r="J60" s="612" t="s">
        <v>81</v>
      </c>
      <c r="K60" s="612" t="s">
        <v>81</v>
      </c>
      <c r="L60" s="612" t="s">
        <v>81</v>
      </c>
      <c r="M60" s="612" t="s">
        <v>81</v>
      </c>
      <c r="N60" s="612" t="s">
        <v>81</v>
      </c>
      <c r="O60" s="612" t="s">
        <v>81</v>
      </c>
      <c r="P60" s="612" t="s">
        <v>81</v>
      </c>
      <c r="Q60" s="612" t="s">
        <v>81</v>
      </c>
      <c r="R60" s="612" t="s">
        <v>81</v>
      </c>
    </row>
    <row r="61" spans="1:18">
      <c r="A61" s="522">
        <v>49</v>
      </c>
      <c r="B61" s="546" t="s">
        <v>1268</v>
      </c>
      <c r="C61" s="535">
        <v>25494.9413566</v>
      </c>
      <c r="D61" s="612" t="s">
        <v>81</v>
      </c>
      <c r="E61" s="612" t="s">
        <v>81</v>
      </c>
      <c r="F61" s="612" t="s">
        <v>81</v>
      </c>
      <c r="G61" s="612" t="s">
        <v>81</v>
      </c>
      <c r="H61" s="612" t="s">
        <v>81</v>
      </c>
      <c r="I61" s="612" t="s">
        <v>81</v>
      </c>
      <c r="J61" s="612" t="s">
        <v>81</v>
      </c>
      <c r="K61" s="612" t="s">
        <v>81</v>
      </c>
      <c r="L61" s="612" t="s">
        <v>81</v>
      </c>
      <c r="M61" s="612" t="s">
        <v>81</v>
      </c>
      <c r="N61" s="612" t="s">
        <v>81</v>
      </c>
      <c r="O61" s="612" t="s">
        <v>81</v>
      </c>
      <c r="P61" s="612" t="s">
        <v>81</v>
      </c>
      <c r="Q61" s="612" t="s">
        <v>81</v>
      </c>
      <c r="R61" s="612" t="s">
        <v>81</v>
      </c>
    </row>
    <row r="62" spans="1:18">
      <c r="A62" s="522">
        <v>50</v>
      </c>
      <c r="B62" s="458" t="s">
        <v>1269</v>
      </c>
      <c r="C62" s="269">
        <v>137477.31606899999</v>
      </c>
      <c r="D62" s="612" t="s">
        <v>81</v>
      </c>
      <c r="E62" s="612" t="s">
        <v>81</v>
      </c>
      <c r="F62" s="612" t="s">
        <v>81</v>
      </c>
      <c r="G62" s="612" t="s">
        <v>81</v>
      </c>
      <c r="H62" s="612" t="s">
        <v>81</v>
      </c>
      <c r="I62" s="612" t="s">
        <v>81</v>
      </c>
      <c r="J62" s="612" t="s">
        <v>81</v>
      </c>
      <c r="K62" s="612" t="s">
        <v>81</v>
      </c>
      <c r="L62" s="612" t="s">
        <v>81</v>
      </c>
      <c r="M62" s="612" t="s">
        <v>81</v>
      </c>
      <c r="N62" s="612" t="s">
        <v>81</v>
      </c>
      <c r="O62" s="612" t="s">
        <v>81</v>
      </c>
      <c r="P62" s="612" t="s">
        <v>81</v>
      </c>
      <c r="Q62" s="612" t="s">
        <v>81</v>
      </c>
      <c r="R62" s="612" t="s">
        <v>81</v>
      </c>
    </row>
    <row r="63" spans="1:18">
      <c r="A63" s="802"/>
      <c r="B63" s="803"/>
      <c r="C63" s="804"/>
      <c r="D63" s="612"/>
      <c r="E63" s="612"/>
      <c r="F63" s="612"/>
      <c r="G63" s="612"/>
      <c r="H63" s="612"/>
      <c r="I63" s="612"/>
      <c r="J63" s="612"/>
      <c r="K63" s="612"/>
      <c r="L63" s="612"/>
      <c r="M63" s="612"/>
      <c r="N63" s="612"/>
      <c r="O63" s="612"/>
      <c r="P63" s="612"/>
      <c r="Q63" s="612"/>
      <c r="R63" s="612"/>
    </row>
    <row r="64" spans="1:18">
      <c r="A64" s="106"/>
      <c r="B64" s="106"/>
      <c r="C64" s="106"/>
      <c r="D64" s="617"/>
      <c r="E64" s="617"/>
      <c r="F64" s="617"/>
      <c r="G64" s="617"/>
      <c r="H64" s="617"/>
      <c r="I64" s="617"/>
      <c r="J64" s="617"/>
      <c r="K64" s="617"/>
      <c r="L64" s="617"/>
      <c r="M64" s="617"/>
      <c r="N64" s="617"/>
      <c r="O64" s="617"/>
      <c r="P64" s="617"/>
      <c r="Q64" s="617"/>
      <c r="R64" s="617"/>
    </row>
    <row r="65" spans="1:18">
      <c r="A65" s="459" t="s">
        <v>1047</v>
      </c>
      <c r="B65" s="459"/>
      <c r="C65" s="717" t="s">
        <v>92</v>
      </c>
      <c r="D65" s="523" t="s">
        <v>93</v>
      </c>
      <c r="E65" s="523" t="s">
        <v>94</v>
      </c>
      <c r="F65" s="523" t="s">
        <v>140</v>
      </c>
      <c r="G65" s="523" t="s">
        <v>141</v>
      </c>
      <c r="H65" s="523" t="s">
        <v>218</v>
      </c>
      <c r="I65" s="523" t="s">
        <v>219</v>
      </c>
      <c r="J65" s="523" t="s">
        <v>220</v>
      </c>
      <c r="K65" s="523" t="s">
        <v>221</v>
      </c>
      <c r="L65" s="523" t="s">
        <v>222</v>
      </c>
      <c r="M65" s="523" t="s">
        <v>223</v>
      </c>
      <c r="N65" s="523" t="s">
        <v>224</v>
      </c>
      <c r="O65" s="523" t="s">
        <v>225</v>
      </c>
      <c r="P65" s="523" t="s">
        <v>231</v>
      </c>
      <c r="Q65" s="523" t="s">
        <v>232</v>
      </c>
      <c r="R65" s="523" t="s">
        <v>233</v>
      </c>
    </row>
    <row r="66" spans="1:18">
      <c r="A66" s="951" t="s">
        <v>1227</v>
      </c>
      <c r="B66" s="952"/>
      <c r="C66" s="955" t="s">
        <v>1228</v>
      </c>
      <c r="D66" s="956"/>
      <c r="E66" s="956"/>
      <c r="F66" s="956"/>
      <c r="G66" s="956"/>
      <c r="H66" s="956"/>
      <c r="I66" s="956"/>
      <c r="J66" s="956"/>
      <c r="K66" s="956"/>
      <c r="L66" s="956"/>
      <c r="M66" s="956"/>
      <c r="N66" s="956"/>
      <c r="O66" s="956"/>
      <c r="P66" s="956"/>
      <c r="Q66" s="956"/>
      <c r="R66" s="957"/>
    </row>
    <row r="67" spans="1:18">
      <c r="A67" s="953"/>
      <c r="B67" s="954"/>
      <c r="C67" s="941" t="s">
        <v>1229</v>
      </c>
      <c r="D67" s="892" t="s">
        <v>1230</v>
      </c>
      <c r="E67" s="893"/>
      <c r="F67" s="893"/>
      <c r="G67" s="893"/>
      <c r="H67" s="894"/>
      <c r="I67" s="892" t="s">
        <v>1231</v>
      </c>
      <c r="J67" s="893"/>
      <c r="K67" s="893"/>
      <c r="L67" s="893"/>
      <c r="M67" s="894"/>
      <c r="N67" s="892" t="s">
        <v>1232</v>
      </c>
      <c r="O67" s="893"/>
      <c r="P67" s="893"/>
      <c r="Q67" s="893"/>
      <c r="R67" s="894"/>
    </row>
    <row r="68" spans="1:18">
      <c r="A68" s="953"/>
      <c r="B68" s="954"/>
      <c r="C68" s="941"/>
      <c r="D68" s="958" t="s">
        <v>1233</v>
      </c>
      <c r="E68" s="959"/>
      <c r="F68" s="959"/>
      <c r="G68" s="959"/>
      <c r="H68" s="960"/>
      <c r="I68" s="958" t="s">
        <v>1233</v>
      </c>
      <c r="J68" s="959"/>
      <c r="K68" s="959"/>
      <c r="L68" s="959"/>
      <c r="M68" s="960"/>
      <c r="N68" s="958" t="s">
        <v>1233</v>
      </c>
      <c r="O68" s="959"/>
      <c r="P68" s="959"/>
      <c r="Q68" s="959"/>
      <c r="R68" s="960"/>
    </row>
    <row r="69" spans="1:18">
      <c r="A69" s="953"/>
      <c r="B69" s="954"/>
      <c r="C69" s="941"/>
      <c r="D69" s="716"/>
      <c r="E69" s="958" t="s">
        <v>1234</v>
      </c>
      <c r="F69" s="959"/>
      <c r="G69" s="959"/>
      <c r="H69" s="960"/>
      <c r="I69" s="716"/>
      <c r="J69" s="958" t="s">
        <v>1234</v>
      </c>
      <c r="K69" s="959"/>
      <c r="L69" s="959"/>
      <c r="M69" s="960"/>
      <c r="N69" s="716"/>
      <c r="O69" s="958" t="s">
        <v>1234</v>
      </c>
      <c r="P69" s="959"/>
      <c r="Q69" s="959"/>
      <c r="R69" s="960"/>
    </row>
    <row r="70" spans="1:18" ht="36">
      <c r="A70" s="953"/>
      <c r="B70" s="954"/>
      <c r="C70" s="941"/>
      <c r="D70" s="508"/>
      <c r="E70" s="508"/>
      <c r="F70" s="715" t="s">
        <v>1235</v>
      </c>
      <c r="G70" s="715" t="s">
        <v>1236</v>
      </c>
      <c r="H70" s="715" t="s">
        <v>1237</v>
      </c>
      <c r="I70" s="508"/>
      <c r="J70" s="508"/>
      <c r="K70" s="715" t="s">
        <v>1235</v>
      </c>
      <c r="L70" s="715" t="s">
        <v>1238</v>
      </c>
      <c r="M70" s="715" t="s">
        <v>1237</v>
      </c>
      <c r="N70" s="508"/>
      <c r="O70" s="508"/>
      <c r="P70" s="715" t="s">
        <v>1235</v>
      </c>
      <c r="Q70" s="715" t="s">
        <v>1239</v>
      </c>
      <c r="R70" s="715" t="s">
        <v>1237</v>
      </c>
    </row>
    <row r="71" spans="1:18">
      <c r="A71" s="241"/>
      <c r="B71" s="526" t="s">
        <v>1240</v>
      </c>
      <c r="C71" s="527"/>
      <c r="D71" s="528"/>
      <c r="E71" s="528"/>
      <c r="F71" s="528"/>
      <c r="G71" s="528"/>
      <c r="H71" s="528"/>
      <c r="I71" s="528"/>
      <c r="J71" s="528"/>
      <c r="K71" s="528"/>
      <c r="L71" s="528"/>
      <c r="M71" s="528"/>
      <c r="N71" s="528"/>
      <c r="O71" s="528"/>
      <c r="P71" s="528"/>
      <c r="Q71" s="528"/>
      <c r="R71" s="529"/>
    </row>
    <row r="72" spans="1:18" ht="24">
      <c r="A72" s="530">
        <v>1</v>
      </c>
      <c r="B72" s="531" t="s">
        <v>1241</v>
      </c>
      <c r="C72" s="532">
        <v>60422.49340829</v>
      </c>
      <c r="D72" s="533">
        <v>49294.32611735</v>
      </c>
      <c r="E72" s="533">
        <v>6655.6847110299996</v>
      </c>
      <c r="F72" s="847"/>
      <c r="G72" s="533">
        <v>631.39949926999998</v>
      </c>
      <c r="H72" s="533">
        <v>177.51926030999999</v>
      </c>
      <c r="I72" s="533">
        <v>42.323478000000001</v>
      </c>
      <c r="J72" s="533">
        <v>24.083423670000002</v>
      </c>
      <c r="K72" s="533" t="s">
        <v>81</v>
      </c>
      <c r="L72" s="533">
        <v>4.5544067999999998</v>
      </c>
      <c r="M72" s="533">
        <v>19.52901687</v>
      </c>
      <c r="N72" s="533">
        <v>49336.649595360002</v>
      </c>
      <c r="O72" s="533">
        <v>6679.7681346899999</v>
      </c>
      <c r="P72" s="847"/>
      <c r="Q72" s="533">
        <v>635.95390605999989</v>
      </c>
      <c r="R72" s="533">
        <v>197.04827718000001</v>
      </c>
    </row>
    <row r="73" spans="1:18">
      <c r="A73" s="530">
        <v>2</v>
      </c>
      <c r="B73" s="534" t="s">
        <v>1242</v>
      </c>
      <c r="C73" s="535">
        <v>6534.3782627099999</v>
      </c>
      <c r="D73" s="535">
        <v>2190.9841219499999</v>
      </c>
      <c r="E73" s="535" t="s">
        <v>81</v>
      </c>
      <c r="F73" s="535"/>
      <c r="G73" s="535" t="s">
        <v>81</v>
      </c>
      <c r="H73" s="535" t="s">
        <v>81</v>
      </c>
      <c r="I73" s="535" t="s">
        <v>81</v>
      </c>
      <c r="J73" s="535" t="s">
        <v>81</v>
      </c>
      <c r="K73" s="535" t="s">
        <v>81</v>
      </c>
      <c r="L73" s="535" t="s">
        <v>81</v>
      </c>
      <c r="M73" s="535" t="s">
        <v>81</v>
      </c>
      <c r="N73" s="535">
        <v>2190.9841219499999</v>
      </c>
      <c r="O73" s="535" t="s">
        <v>81</v>
      </c>
      <c r="P73" s="535"/>
      <c r="Q73" s="535" t="s">
        <v>81</v>
      </c>
      <c r="R73" s="535" t="s">
        <v>81</v>
      </c>
    </row>
    <row r="74" spans="1:18">
      <c r="A74" s="530">
        <v>3</v>
      </c>
      <c r="B74" s="536" t="s">
        <v>308</v>
      </c>
      <c r="C74" s="535">
        <v>4282.0304625400004</v>
      </c>
      <c r="D74" s="535">
        <v>1166.25283552</v>
      </c>
      <c r="E74" s="535" t="s">
        <v>81</v>
      </c>
      <c r="F74" s="535"/>
      <c r="G74" s="535" t="s">
        <v>81</v>
      </c>
      <c r="H74" s="535" t="s">
        <v>81</v>
      </c>
      <c r="I74" s="535" t="s">
        <v>81</v>
      </c>
      <c r="J74" s="535" t="s">
        <v>81</v>
      </c>
      <c r="K74" s="535" t="s">
        <v>81</v>
      </c>
      <c r="L74" s="535" t="s">
        <v>81</v>
      </c>
      <c r="M74" s="535" t="s">
        <v>81</v>
      </c>
      <c r="N74" s="535">
        <v>1166.25283552</v>
      </c>
      <c r="O74" s="535" t="s">
        <v>81</v>
      </c>
      <c r="P74" s="535"/>
      <c r="Q74" s="535" t="s">
        <v>81</v>
      </c>
      <c r="R74" s="535" t="s">
        <v>81</v>
      </c>
    </row>
    <row r="75" spans="1:18">
      <c r="A75" s="530">
        <v>4</v>
      </c>
      <c r="B75" s="537" t="s">
        <v>272</v>
      </c>
      <c r="C75" s="535">
        <v>7.7852107899999998</v>
      </c>
      <c r="D75" s="535">
        <v>0.10124186</v>
      </c>
      <c r="E75" s="535" t="s">
        <v>81</v>
      </c>
      <c r="F75" s="535"/>
      <c r="G75" s="535" t="s">
        <v>81</v>
      </c>
      <c r="H75" s="535" t="s">
        <v>81</v>
      </c>
      <c r="I75" s="535" t="s">
        <v>81</v>
      </c>
      <c r="J75" s="535" t="s">
        <v>81</v>
      </c>
      <c r="K75" s="535" t="s">
        <v>81</v>
      </c>
      <c r="L75" s="535" t="s">
        <v>81</v>
      </c>
      <c r="M75" s="535" t="s">
        <v>81</v>
      </c>
      <c r="N75" s="535">
        <v>0.10124186</v>
      </c>
      <c r="O75" s="535" t="s">
        <v>81</v>
      </c>
      <c r="P75" s="535"/>
      <c r="Q75" s="535" t="s">
        <v>81</v>
      </c>
      <c r="R75" s="535" t="s">
        <v>81</v>
      </c>
    </row>
    <row r="76" spans="1:18">
      <c r="A76" s="530">
        <v>5</v>
      </c>
      <c r="B76" s="537" t="s">
        <v>1243</v>
      </c>
      <c r="C76" s="535">
        <v>4274.2452517499996</v>
      </c>
      <c r="D76" s="535">
        <v>1166.1515936600001</v>
      </c>
      <c r="E76" s="269" t="s">
        <v>81</v>
      </c>
      <c r="F76" s="269"/>
      <c r="G76" s="269" t="s">
        <v>81</v>
      </c>
      <c r="H76" s="269" t="s">
        <v>81</v>
      </c>
      <c r="I76" s="269" t="s">
        <v>81</v>
      </c>
      <c r="J76" s="269" t="s">
        <v>81</v>
      </c>
      <c r="K76" s="269" t="s">
        <v>81</v>
      </c>
      <c r="L76" s="269" t="s">
        <v>81</v>
      </c>
      <c r="M76" s="269" t="s">
        <v>81</v>
      </c>
      <c r="N76" s="269">
        <v>1166.1515936600001</v>
      </c>
      <c r="O76" s="269" t="s">
        <v>81</v>
      </c>
      <c r="P76" s="269"/>
      <c r="Q76" s="269" t="s">
        <v>81</v>
      </c>
      <c r="R76" s="269" t="s">
        <v>81</v>
      </c>
    </row>
    <row r="77" spans="1:18">
      <c r="A77" s="530">
        <v>6</v>
      </c>
      <c r="B77" s="537" t="s">
        <v>940</v>
      </c>
      <c r="C77" s="535" t="s">
        <v>81</v>
      </c>
      <c r="D77" s="535" t="s">
        <v>81</v>
      </c>
      <c r="E77" s="535" t="s">
        <v>81</v>
      </c>
      <c r="F77" s="430"/>
      <c r="G77" s="430" t="s">
        <v>81</v>
      </c>
      <c r="H77" s="430" t="s">
        <v>81</v>
      </c>
      <c r="I77" s="430" t="s">
        <v>81</v>
      </c>
      <c r="J77" s="430" t="s">
        <v>81</v>
      </c>
      <c r="K77" s="430" t="s">
        <v>81</v>
      </c>
      <c r="L77" s="430" t="s">
        <v>81</v>
      </c>
      <c r="M77" s="430" t="s">
        <v>81</v>
      </c>
      <c r="N77" s="430" t="s">
        <v>81</v>
      </c>
      <c r="O77" s="430" t="s">
        <v>81</v>
      </c>
      <c r="P77" s="430"/>
      <c r="Q77" s="430" t="s">
        <v>81</v>
      </c>
      <c r="R77" s="535" t="s">
        <v>81</v>
      </c>
    </row>
    <row r="78" spans="1:18">
      <c r="A78" s="530">
        <v>7</v>
      </c>
      <c r="B78" s="536" t="s">
        <v>310</v>
      </c>
      <c r="C78" s="535">
        <v>2252.34780017</v>
      </c>
      <c r="D78" s="535">
        <v>1024.73128643</v>
      </c>
      <c r="E78" s="535" t="s">
        <v>81</v>
      </c>
      <c r="F78" s="430"/>
      <c r="G78" s="430" t="s">
        <v>81</v>
      </c>
      <c r="H78" s="430" t="s">
        <v>81</v>
      </c>
      <c r="I78" s="430" t="s">
        <v>81</v>
      </c>
      <c r="J78" s="430" t="s">
        <v>81</v>
      </c>
      <c r="K78" s="430" t="s">
        <v>81</v>
      </c>
      <c r="L78" s="430" t="s">
        <v>81</v>
      </c>
      <c r="M78" s="430" t="s">
        <v>81</v>
      </c>
      <c r="N78" s="430">
        <v>1024.73128643</v>
      </c>
      <c r="O78" s="430" t="s">
        <v>81</v>
      </c>
      <c r="P78" s="430"/>
      <c r="Q78" s="430" t="s">
        <v>81</v>
      </c>
      <c r="R78" s="535" t="s">
        <v>81</v>
      </c>
    </row>
    <row r="79" spans="1:18">
      <c r="A79" s="530">
        <v>8</v>
      </c>
      <c r="B79" s="537" t="s">
        <v>1244</v>
      </c>
      <c r="C79" s="535" t="s">
        <v>81</v>
      </c>
      <c r="D79" s="535" t="s">
        <v>81</v>
      </c>
      <c r="E79" s="535" t="s">
        <v>81</v>
      </c>
      <c r="F79" s="430"/>
      <c r="G79" s="430" t="s">
        <v>81</v>
      </c>
      <c r="H79" s="430" t="s">
        <v>81</v>
      </c>
      <c r="I79" s="430" t="s">
        <v>81</v>
      </c>
      <c r="J79" s="430" t="s">
        <v>81</v>
      </c>
      <c r="K79" s="430" t="s">
        <v>81</v>
      </c>
      <c r="L79" s="430" t="s">
        <v>81</v>
      </c>
      <c r="M79" s="430" t="s">
        <v>81</v>
      </c>
      <c r="N79" s="430" t="s">
        <v>81</v>
      </c>
      <c r="O79" s="430" t="s">
        <v>81</v>
      </c>
      <c r="P79" s="430"/>
      <c r="Q79" s="430" t="s">
        <v>81</v>
      </c>
      <c r="R79" s="535" t="s">
        <v>81</v>
      </c>
    </row>
    <row r="80" spans="1:18">
      <c r="A80" s="530">
        <v>9</v>
      </c>
      <c r="B80" s="538" t="s">
        <v>272</v>
      </c>
      <c r="C80" s="535" t="s">
        <v>81</v>
      </c>
      <c r="D80" s="535" t="s">
        <v>81</v>
      </c>
      <c r="E80" s="535" t="s">
        <v>81</v>
      </c>
      <c r="F80" s="430"/>
      <c r="G80" s="430" t="s">
        <v>81</v>
      </c>
      <c r="H80" s="430" t="s">
        <v>81</v>
      </c>
      <c r="I80" s="430" t="s">
        <v>81</v>
      </c>
      <c r="J80" s="430" t="s">
        <v>81</v>
      </c>
      <c r="K80" s="430" t="s">
        <v>81</v>
      </c>
      <c r="L80" s="430" t="s">
        <v>81</v>
      </c>
      <c r="M80" s="430" t="s">
        <v>81</v>
      </c>
      <c r="N80" s="430" t="s">
        <v>81</v>
      </c>
      <c r="O80" s="430" t="s">
        <v>81</v>
      </c>
      <c r="P80" s="430"/>
      <c r="Q80" s="430" t="s">
        <v>81</v>
      </c>
      <c r="R80" s="535" t="s">
        <v>81</v>
      </c>
    </row>
    <row r="81" spans="1:18">
      <c r="A81" s="530">
        <v>10</v>
      </c>
      <c r="B81" s="539" t="s">
        <v>1243</v>
      </c>
      <c r="C81" s="269" t="s">
        <v>81</v>
      </c>
      <c r="D81" s="269" t="s">
        <v>81</v>
      </c>
      <c r="E81" s="269" t="s">
        <v>81</v>
      </c>
      <c r="F81" s="430"/>
      <c r="G81" s="430" t="s">
        <v>81</v>
      </c>
      <c r="H81" s="430" t="s">
        <v>81</v>
      </c>
      <c r="I81" s="430" t="s">
        <v>81</v>
      </c>
      <c r="J81" s="430" t="s">
        <v>81</v>
      </c>
      <c r="K81" s="430" t="s">
        <v>81</v>
      </c>
      <c r="L81" s="430" t="s">
        <v>81</v>
      </c>
      <c r="M81" s="430" t="s">
        <v>81</v>
      </c>
      <c r="N81" s="430" t="s">
        <v>81</v>
      </c>
      <c r="O81" s="430" t="s">
        <v>81</v>
      </c>
      <c r="P81" s="430"/>
      <c r="Q81" s="430" t="s">
        <v>81</v>
      </c>
      <c r="R81" s="269" t="s">
        <v>81</v>
      </c>
    </row>
    <row r="82" spans="1:18">
      <c r="A82" s="530">
        <v>11</v>
      </c>
      <c r="B82" s="538" t="s">
        <v>940</v>
      </c>
      <c r="C82" s="535" t="s">
        <v>81</v>
      </c>
      <c r="D82" s="535" t="s">
        <v>81</v>
      </c>
      <c r="E82" s="535" t="s">
        <v>81</v>
      </c>
      <c r="F82" s="430"/>
      <c r="G82" s="430" t="s">
        <v>81</v>
      </c>
      <c r="H82" s="430" t="s">
        <v>81</v>
      </c>
      <c r="I82" s="430" t="s">
        <v>81</v>
      </c>
      <c r="J82" s="430" t="s">
        <v>81</v>
      </c>
      <c r="K82" s="430" t="s">
        <v>81</v>
      </c>
      <c r="L82" s="430" t="s">
        <v>81</v>
      </c>
      <c r="M82" s="430" t="s">
        <v>81</v>
      </c>
      <c r="N82" s="430" t="s">
        <v>81</v>
      </c>
      <c r="O82" s="430" t="s">
        <v>81</v>
      </c>
      <c r="P82" s="430"/>
      <c r="Q82" s="430" t="s">
        <v>81</v>
      </c>
      <c r="R82" s="535" t="s">
        <v>81</v>
      </c>
    </row>
    <row r="83" spans="1:18">
      <c r="A83" s="530">
        <v>12</v>
      </c>
      <c r="B83" s="537" t="s">
        <v>1245</v>
      </c>
      <c r="C83" s="535">
        <v>139.68235579</v>
      </c>
      <c r="D83" s="535">
        <v>19.083352140000002</v>
      </c>
      <c r="E83" s="535" t="s">
        <v>81</v>
      </c>
      <c r="F83" s="430"/>
      <c r="G83" s="430" t="s">
        <v>81</v>
      </c>
      <c r="H83" s="430" t="s">
        <v>81</v>
      </c>
      <c r="I83" s="430" t="s">
        <v>81</v>
      </c>
      <c r="J83" s="430" t="s">
        <v>81</v>
      </c>
      <c r="K83" s="430" t="s">
        <v>81</v>
      </c>
      <c r="L83" s="430" t="s">
        <v>81</v>
      </c>
      <c r="M83" s="430" t="s">
        <v>81</v>
      </c>
      <c r="N83" s="430">
        <v>19.083352140000002</v>
      </c>
      <c r="O83" s="430" t="s">
        <v>81</v>
      </c>
      <c r="P83" s="430"/>
      <c r="Q83" s="430" t="s">
        <v>81</v>
      </c>
      <c r="R83" s="535" t="s">
        <v>81</v>
      </c>
    </row>
    <row r="84" spans="1:18">
      <c r="A84" s="530">
        <v>13</v>
      </c>
      <c r="B84" s="538" t="s">
        <v>272</v>
      </c>
      <c r="C84" s="535">
        <v>139.68235579</v>
      </c>
      <c r="D84" s="535">
        <v>19.083352140000002</v>
      </c>
      <c r="E84" s="535" t="s">
        <v>81</v>
      </c>
      <c r="F84" s="430"/>
      <c r="G84" s="430" t="s">
        <v>81</v>
      </c>
      <c r="H84" s="430" t="s">
        <v>81</v>
      </c>
      <c r="I84" s="430" t="s">
        <v>81</v>
      </c>
      <c r="J84" s="430" t="s">
        <v>81</v>
      </c>
      <c r="K84" s="430" t="s">
        <v>81</v>
      </c>
      <c r="L84" s="430" t="s">
        <v>81</v>
      </c>
      <c r="M84" s="430" t="s">
        <v>81</v>
      </c>
      <c r="N84" s="430">
        <v>19.083352140000002</v>
      </c>
      <c r="O84" s="430" t="s">
        <v>81</v>
      </c>
      <c r="P84" s="430"/>
      <c r="Q84" s="430" t="s">
        <v>81</v>
      </c>
      <c r="R84" s="535" t="s">
        <v>81</v>
      </c>
    </row>
    <row r="85" spans="1:18">
      <c r="A85" s="530">
        <v>14</v>
      </c>
      <c r="B85" s="539" t="s">
        <v>1243</v>
      </c>
      <c r="C85" s="269" t="s">
        <v>81</v>
      </c>
      <c r="D85" s="269" t="s">
        <v>81</v>
      </c>
      <c r="E85" s="269" t="s">
        <v>81</v>
      </c>
      <c r="F85" s="430"/>
      <c r="G85" s="430" t="s">
        <v>81</v>
      </c>
      <c r="H85" s="430" t="s">
        <v>81</v>
      </c>
      <c r="I85" s="430" t="s">
        <v>81</v>
      </c>
      <c r="J85" s="430" t="s">
        <v>81</v>
      </c>
      <c r="K85" s="430" t="s">
        <v>81</v>
      </c>
      <c r="L85" s="430" t="s">
        <v>81</v>
      </c>
      <c r="M85" s="430" t="s">
        <v>81</v>
      </c>
      <c r="N85" s="430" t="s">
        <v>81</v>
      </c>
      <c r="O85" s="430" t="s">
        <v>81</v>
      </c>
      <c r="P85" s="430"/>
      <c r="Q85" s="430" t="s">
        <v>81</v>
      </c>
      <c r="R85" s="269" t="s">
        <v>81</v>
      </c>
    </row>
    <row r="86" spans="1:18">
      <c r="A86" s="530">
        <v>15</v>
      </c>
      <c r="B86" s="538" t="s">
        <v>940</v>
      </c>
      <c r="C86" s="535" t="s">
        <v>81</v>
      </c>
      <c r="D86" s="535" t="s">
        <v>81</v>
      </c>
      <c r="E86" s="535" t="s">
        <v>81</v>
      </c>
      <c r="F86" s="430"/>
      <c r="G86" s="430" t="s">
        <v>81</v>
      </c>
      <c r="H86" s="430" t="s">
        <v>81</v>
      </c>
      <c r="I86" s="430" t="s">
        <v>81</v>
      </c>
      <c r="J86" s="430" t="s">
        <v>81</v>
      </c>
      <c r="K86" s="430" t="s">
        <v>81</v>
      </c>
      <c r="L86" s="430" t="s">
        <v>81</v>
      </c>
      <c r="M86" s="430" t="s">
        <v>81</v>
      </c>
      <c r="N86" s="430" t="s">
        <v>81</v>
      </c>
      <c r="O86" s="430" t="s">
        <v>81</v>
      </c>
      <c r="P86" s="430"/>
      <c r="Q86" s="430" t="s">
        <v>81</v>
      </c>
      <c r="R86" s="535" t="s">
        <v>81</v>
      </c>
    </row>
    <row r="87" spans="1:18">
      <c r="A87" s="530">
        <v>16</v>
      </c>
      <c r="B87" s="537" t="s">
        <v>1246</v>
      </c>
      <c r="C87" s="535">
        <v>2077.0420224899999</v>
      </c>
      <c r="D87" s="535">
        <v>1005.59152011</v>
      </c>
      <c r="E87" s="535" t="s">
        <v>81</v>
      </c>
      <c r="F87" s="430"/>
      <c r="G87" s="430" t="s">
        <v>81</v>
      </c>
      <c r="H87" s="430" t="s">
        <v>81</v>
      </c>
      <c r="I87" s="430" t="s">
        <v>81</v>
      </c>
      <c r="J87" s="430" t="s">
        <v>81</v>
      </c>
      <c r="K87" s="430" t="s">
        <v>81</v>
      </c>
      <c r="L87" s="430" t="s">
        <v>81</v>
      </c>
      <c r="M87" s="430" t="s">
        <v>81</v>
      </c>
      <c r="N87" s="430">
        <v>1005.59152011</v>
      </c>
      <c r="O87" s="430" t="s">
        <v>81</v>
      </c>
      <c r="P87" s="430"/>
      <c r="Q87" s="430" t="s">
        <v>81</v>
      </c>
      <c r="R87" s="535" t="s">
        <v>81</v>
      </c>
    </row>
    <row r="88" spans="1:18">
      <c r="A88" s="530">
        <v>17</v>
      </c>
      <c r="B88" s="538" t="s">
        <v>272</v>
      </c>
      <c r="C88" s="535">
        <v>6.3244140000000004E-2</v>
      </c>
      <c r="D88" s="535">
        <v>5.92364E-3</v>
      </c>
      <c r="E88" s="535" t="s">
        <v>81</v>
      </c>
      <c r="F88" s="430"/>
      <c r="G88" s="430" t="s">
        <v>81</v>
      </c>
      <c r="H88" s="430" t="s">
        <v>81</v>
      </c>
      <c r="I88" s="430" t="s">
        <v>81</v>
      </c>
      <c r="J88" s="430" t="s">
        <v>81</v>
      </c>
      <c r="K88" s="430" t="s">
        <v>81</v>
      </c>
      <c r="L88" s="430" t="s">
        <v>81</v>
      </c>
      <c r="M88" s="430" t="s">
        <v>81</v>
      </c>
      <c r="N88" s="430">
        <v>5.92364E-3</v>
      </c>
      <c r="O88" s="430" t="s">
        <v>81</v>
      </c>
      <c r="P88" s="430"/>
      <c r="Q88" s="430" t="s">
        <v>81</v>
      </c>
      <c r="R88" s="535" t="s">
        <v>81</v>
      </c>
    </row>
    <row r="89" spans="1:18">
      <c r="A89" s="530">
        <v>18</v>
      </c>
      <c r="B89" s="539" t="s">
        <v>1243</v>
      </c>
      <c r="C89" s="269" t="s">
        <v>81</v>
      </c>
      <c r="D89" s="269" t="s">
        <v>81</v>
      </c>
      <c r="E89" s="269" t="s">
        <v>81</v>
      </c>
      <c r="F89" s="430"/>
      <c r="G89" s="430" t="s">
        <v>81</v>
      </c>
      <c r="H89" s="430" t="s">
        <v>81</v>
      </c>
      <c r="I89" s="430" t="s">
        <v>81</v>
      </c>
      <c r="J89" s="430" t="s">
        <v>81</v>
      </c>
      <c r="K89" s="430" t="s">
        <v>81</v>
      </c>
      <c r="L89" s="430" t="s">
        <v>81</v>
      </c>
      <c r="M89" s="430" t="s">
        <v>81</v>
      </c>
      <c r="N89" s="430" t="s">
        <v>81</v>
      </c>
      <c r="O89" s="430" t="s">
        <v>81</v>
      </c>
      <c r="P89" s="430"/>
      <c r="Q89" s="430" t="s">
        <v>81</v>
      </c>
      <c r="R89" s="269" t="s">
        <v>81</v>
      </c>
    </row>
    <row r="90" spans="1:18">
      <c r="A90" s="530">
        <v>19</v>
      </c>
      <c r="B90" s="538" t="s">
        <v>940</v>
      </c>
      <c r="C90" s="535">
        <v>2076.9787783500001</v>
      </c>
      <c r="D90" s="535">
        <v>1005.58559647</v>
      </c>
      <c r="E90" s="535" t="s">
        <v>81</v>
      </c>
      <c r="F90" s="430"/>
      <c r="G90" s="430" t="s">
        <v>81</v>
      </c>
      <c r="H90" s="430" t="s">
        <v>81</v>
      </c>
      <c r="I90" s="430" t="s">
        <v>81</v>
      </c>
      <c r="J90" s="430" t="s">
        <v>81</v>
      </c>
      <c r="K90" s="430" t="s">
        <v>81</v>
      </c>
      <c r="L90" s="430" t="s">
        <v>81</v>
      </c>
      <c r="M90" s="430" t="s">
        <v>81</v>
      </c>
      <c r="N90" s="430">
        <v>1005.58559647</v>
      </c>
      <c r="O90" s="430" t="s">
        <v>81</v>
      </c>
      <c r="P90" s="430"/>
      <c r="Q90" s="430" t="s">
        <v>81</v>
      </c>
      <c r="R90" s="535" t="s">
        <v>81</v>
      </c>
    </row>
    <row r="91" spans="1:18">
      <c r="A91" s="530">
        <v>20</v>
      </c>
      <c r="B91" s="534" t="s">
        <v>1247</v>
      </c>
      <c r="C91" s="535">
        <v>7062.6056537200002</v>
      </c>
      <c r="D91" s="535">
        <v>2325.2425720400001</v>
      </c>
      <c r="E91" s="535">
        <v>1088.8975426700001</v>
      </c>
      <c r="F91" s="430"/>
      <c r="G91" s="430">
        <v>631.39949926999998</v>
      </c>
      <c r="H91" s="430">
        <v>177.51926030999999</v>
      </c>
      <c r="I91" s="430">
        <v>42.323478000000001</v>
      </c>
      <c r="J91" s="430">
        <v>24.083423670000002</v>
      </c>
      <c r="K91" s="430" t="s">
        <v>81</v>
      </c>
      <c r="L91" s="430">
        <v>4.5544067999999998</v>
      </c>
      <c r="M91" s="430">
        <v>19.52901687</v>
      </c>
      <c r="N91" s="430">
        <v>2367.5660500399999</v>
      </c>
      <c r="O91" s="430">
        <v>1112.9809663399999</v>
      </c>
      <c r="P91" s="430"/>
      <c r="Q91" s="430">
        <v>635.95390605999989</v>
      </c>
      <c r="R91" s="535">
        <v>197.04827718000001</v>
      </c>
    </row>
    <row r="92" spans="1:18">
      <c r="A92" s="530">
        <v>21</v>
      </c>
      <c r="B92" s="537" t="s">
        <v>272</v>
      </c>
      <c r="C92" s="535">
        <v>6678.09723562</v>
      </c>
      <c r="D92" s="535">
        <v>2172.8128223799999</v>
      </c>
      <c r="E92" s="535">
        <v>979.06339832000003</v>
      </c>
      <c r="F92" s="430"/>
      <c r="G92" s="430">
        <v>567.43412490999992</v>
      </c>
      <c r="H92" s="430">
        <v>138.65279068000001</v>
      </c>
      <c r="I92" s="430">
        <v>38.77004075</v>
      </c>
      <c r="J92" s="430">
        <v>22.197104679999999</v>
      </c>
      <c r="K92" s="430" t="s">
        <v>81</v>
      </c>
      <c r="L92" s="430">
        <v>4.5544067999999998</v>
      </c>
      <c r="M92" s="430">
        <v>17.642697890000001</v>
      </c>
      <c r="N92" s="430">
        <v>2211.58286314</v>
      </c>
      <c r="O92" s="430">
        <v>1001.26050301</v>
      </c>
      <c r="P92" s="430"/>
      <c r="Q92" s="430">
        <v>571.98853171000007</v>
      </c>
      <c r="R92" s="535">
        <v>156.29548856</v>
      </c>
    </row>
    <row r="93" spans="1:18">
      <c r="A93" s="530">
        <v>22</v>
      </c>
      <c r="B93" s="539" t="s">
        <v>1243</v>
      </c>
      <c r="C93" s="269">
        <v>383.97837810000004</v>
      </c>
      <c r="D93" s="269">
        <v>152.42974965000002</v>
      </c>
      <c r="E93" s="269">
        <v>109.83414434999999</v>
      </c>
      <c r="F93" s="430"/>
      <c r="G93" s="430">
        <v>63.965374350000005</v>
      </c>
      <c r="H93" s="430">
        <v>38.866469630000005</v>
      </c>
      <c r="I93" s="430">
        <v>3.55343725</v>
      </c>
      <c r="J93" s="430">
        <v>1.88631898</v>
      </c>
      <c r="K93" s="430" t="s">
        <v>81</v>
      </c>
      <c r="L93" s="430" t="s">
        <v>81</v>
      </c>
      <c r="M93" s="430">
        <v>1.88631898</v>
      </c>
      <c r="N93" s="430">
        <v>155.98318689999999</v>
      </c>
      <c r="O93" s="430">
        <v>111.72046333</v>
      </c>
      <c r="P93" s="430"/>
      <c r="Q93" s="430">
        <v>63.965374350000005</v>
      </c>
      <c r="R93" s="269">
        <v>40.752788609999996</v>
      </c>
    </row>
    <row r="94" spans="1:18">
      <c r="A94" s="530">
        <v>23</v>
      </c>
      <c r="B94" s="537" t="s">
        <v>940</v>
      </c>
      <c r="C94" s="535">
        <v>0.53003999999999996</v>
      </c>
      <c r="D94" s="535" t="s">
        <v>81</v>
      </c>
      <c r="E94" s="535" t="s">
        <v>81</v>
      </c>
      <c r="F94" s="430"/>
      <c r="G94" s="430" t="s">
        <v>81</v>
      </c>
      <c r="H94" s="430" t="s">
        <v>81</v>
      </c>
      <c r="I94" s="619" t="s">
        <v>81</v>
      </c>
      <c r="J94" s="619" t="s">
        <v>81</v>
      </c>
      <c r="K94" s="619" t="s">
        <v>81</v>
      </c>
      <c r="L94" s="619" t="s">
        <v>81</v>
      </c>
      <c r="M94" s="619" t="s">
        <v>81</v>
      </c>
      <c r="N94" s="430" t="s">
        <v>81</v>
      </c>
      <c r="O94" s="430" t="s">
        <v>81</v>
      </c>
      <c r="P94" s="430"/>
      <c r="Q94" s="430" t="s">
        <v>81</v>
      </c>
      <c r="R94" s="535" t="s">
        <v>81</v>
      </c>
    </row>
    <row r="95" spans="1:18">
      <c r="A95" s="530">
        <v>24</v>
      </c>
      <c r="B95" s="534" t="s">
        <v>316</v>
      </c>
      <c r="C95" s="535">
        <v>46825.045243100001</v>
      </c>
      <c r="D95" s="535">
        <v>44778.099423370004</v>
      </c>
      <c r="E95" s="535">
        <v>5566.7871683500007</v>
      </c>
      <c r="F95" s="430"/>
      <c r="G95" s="430" t="s">
        <v>81</v>
      </c>
      <c r="H95" s="620" t="s">
        <v>81</v>
      </c>
      <c r="I95" s="430" t="s">
        <v>81</v>
      </c>
      <c r="J95" s="430" t="s">
        <v>81</v>
      </c>
      <c r="K95" s="430" t="s">
        <v>81</v>
      </c>
      <c r="L95" s="430" t="s">
        <v>81</v>
      </c>
      <c r="M95" s="430" t="s">
        <v>81</v>
      </c>
      <c r="N95" s="621">
        <v>44778.099423370004</v>
      </c>
      <c r="O95" s="430">
        <v>5566.7871683500007</v>
      </c>
      <c r="P95" s="430"/>
      <c r="Q95" s="430" t="s">
        <v>81</v>
      </c>
      <c r="R95" s="269" t="s">
        <v>81</v>
      </c>
    </row>
    <row r="96" spans="1:18">
      <c r="A96" s="530">
        <v>25</v>
      </c>
      <c r="B96" s="537" t="s">
        <v>1248</v>
      </c>
      <c r="C96" s="535">
        <v>44508.952187579998</v>
      </c>
      <c r="D96" s="535">
        <v>42696.372037580004</v>
      </c>
      <c r="E96" s="535">
        <v>5566.7871683500007</v>
      </c>
      <c r="F96" s="430"/>
      <c r="G96" s="430" t="s">
        <v>81</v>
      </c>
      <c r="H96" s="620" t="s">
        <v>81</v>
      </c>
      <c r="I96" s="430" t="s">
        <v>81</v>
      </c>
      <c r="J96" s="430" t="s">
        <v>81</v>
      </c>
      <c r="K96" s="430" t="s">
        <v>81</v>
      </c>
      <c r="L96" s="430" t="s">
        <v>81</v>
      </c>
      <c r="M96" s="430" t="s">
        <v>81</v>
      </c>
      <c r="N96" s="621">
        <v>42696.372037580004</v>
      </c>
      <c r="O96" s="430">
        <v>5566.7871683500007</v>
      </c>
      <c r="P96" s="430"/>
      <c r="Q96" s="430" t="s">
        <v>81</v>
      </c>
      <c r="R96" s="269" t="s">
        <v>81</v>
      </c>
    </row>
    <row r="97" spans="1:18">
      <c r="A97" s="530">
        <v>26</v>
      </c>
      <c r="B97" s="537" t="s">
        <v>1249</v>
      </c>
      <c r="C97" s="535">
        <v>2247.5788102699998</v>
      </c>
      <c r="D97" s="535">
        <v>2032.48329949</v>
      </c>
      <c r="E97" s="535" t="s">
        <v>81</v>
      </c>
      <c r="F97" s="430"/>
      <c r="G97" s="430" t="s">
        <v>81</v>
      </c>
      <c r="H97" s="620" t="s">
        <v>81</v>
      </c>
      <c r="I97" s="430" t="s">
        <v>81</v>
      </c>
      <c r="J97" s="430" t="s">
        <v>81</v>
      </c>
      <c r="K97" s="430" t="s">
        <v>81</v>
      </c>
      <c r="L97" s="430" t="s">
        <v>81</v>
      </c>
      <c r="M97" s="430" t="s">
        <v>81</v>
      </c>
      <c r="N97" s="621">
        <v>2032.48329949</v>
      </c>
      <c r="O97" s="430" t="s">
        <v>81</v>
      </c>
      <c r="P97" s="430"/>
      <c r="Q97" s="430" t="s">
        <v>81</v>
      </c>
      <c r="R97" s="269" t="s">
        <v>81</v>
      </c>
    </row>
    <row r="98" spans="1:18">
      <c r="A98" s="530">
        <v>27</v>
      </c>
      <c r="B98" s="537" t="s">
        <v>1250</v>
      </c>
      <c r="C98" s="535">
        <v>2018.57792743</v>
      </c>
      <c r="D98" s="535">
        <v>1815.6229786199999</v>
      </c>
      <c r="E98" s="535" t="s">
        <v>81</v>
      </c>
      <c r="F98" s="430"/>
      <c r="G98" s="535" t="s">
        <v>81</v>
      </c>
      <c r="H98" s="574" t="s">
        <v>81</v>
      </c>
      <c r="I98" s="430" t="s">
        <v>81</v>
      </c>
      <c r="J98" s="430" t="s">
        <v>81</v>
      </c>
      <c r="K98" s="430" t="s">
        <v>81</v>
      </c>
      <c r="L98" s="430" t="s">
        <v>81</v>
      </c>
      <c r="M98" s="430" t="s">
        <v>81</v>
      </c>
      <c r="N98" s="618">
        <v>1815.6229786199999</v>
      </c>
      <c r="O98" s="269" t="s">
        <v>81</v>
      </c>
      <c r="P98" s="430"/>
      <c r="Q98" s="269" t="s">
        <v>81</v>
      </c>
      <c r="R98" s="269" t="s">
        <v>81</v>
      </c>
    </row>
    <row r="99" spans="1:18">
      <c r="A99" s="530">
        <v>28</v>
      </c>
      <c r="B99" s="540" t="s">
        <v>1251</v>
      </c>
      <c r="C99" s="535" t="s">
        <v>81</v>
      </c>
      <c r="D99" s="535" t="s">
        <v>81</v>
      </c>
      <c r="E99" s="535" t="s">
        <v>81</v>
      </c>
      <c r="F99" s="430"/>
      <c r="G99" s="535" t="s">
        <v>81</v>
      </c>
      <c r="H99" s="269" t="s">
        <v>81</v>
      </c>
      <c r="I99" s="598" t="s">
        <v>81</v>
      </c>
      <c r="J99" s="598" t="s">
        <v>81</v>
      </c>
      <c r="K99" s="598" t="s">
        <v>81</v>
      </c>
      <c r="L99" s="598" t="s">
        <v>81</v>
      </c>
      <c r="M99" s="598" t="s">
        <v>81</v>
      </c>
      <c r="N99" s="269" t="s">
        <v>81</v>
      </c>
      <c r="O99" s="269" t="s">
        <v>81</v>
      </c>
      <c r="P99" s="430"/>
      <c r="Q99" s="269" t="s">
        <v>81</v>
      </c>
      <c r="R99" s="269" t="s">
        <v>81</v>
      </c>
    </row>
    <row r="100" spans="1:18">
      <c r="A100" s="530">
        <v>29</v>
      </c>
      <c r="B100" s="539" t="s">
        <v>1252</v>
      </c>
      <c r="C100" s="535" t="s">
        <v>81</v>
      </c>
      <c r="D100" s="535" t="s">
        <v>81</v>
      </c>
      <c r="E100" s="535" t="s">
        <v>81</v>
      </c>
      <c r="F100" s="430"/>
      <c r="G100" s="535" t="s">
        <v>81</v>
      </c>
      <c r="H100" s="269" t="s">
        <v>81</v>
      </c>
      <c r="I100" s="269" t="s">
        <v>81</v>
      </c>
      <c r="J100" s="269" t="s">
        <v>81</v>
      </c>
      <c r="K100" s="269" t="s">
        <v>81</v>
      </c>
      <c r="L100" s="269" t="s">
        <v>81</v>
      </c>
      <c r="M100" s="269" t="s">
        <v>81</v>
      </c>
      <c r="N100" s="269" t="s">
        <v>81</v>
      </c>
      <c r="O100" s="269" t="s">
        <v>81</v>
      </c>
      <c r="P100" s="430"/>
      <c r="Q100" s="269" t="s">
        <v>81</v>
      </c>
      <c r="R100" s="269" t="s">
        <v>81</v>
      </c>
    </row>
    <row r="101" spans="1:18">
      <c r="A101" s="530">
        <v>30</v>
      </c>
      <c r="B101" s="539" t="s">
        <v>1253</v>
      </c>
      <c r="C101" s="535" t="s">
        <v>81</v>
      </c>
      <c r="D101" s="535" t="s">
        <v>81</v>
      </c>
      <c r="E101" s="535" t="s">
        <v>81</v>
      </c>
      <c r="F101" s="430"/>
      <c r="G101" s="535" t="s">
        <v>81</v>
      </c>
      <c r="H101" s="269" t="s">
        <v>81</v>
      </c>
      <c r="I101" s="269" t="s">
        <v>81</v>
      </c>
      <c r="J101" s="269" t="s">
        <v>81</v>
      </c>
      <c r="K101" s="269" t="s">
        <v>81</v>
      </c>
      <c r="L101" s="269" t="s">
        <v>81</v>
      </c>
      <c r="M101" s="269" t="s">
        <v>81</v>
      </c>
      <c r="N101" s="269" t="s">
        <v>81</v>
      </c>
      <c r="O101" s="269" t="s">
        <v>81</v>
      </c>
      <c r="P101" s="430"/>
      <c r="Q101" s="269" t="s">
        <v>81</v>
      </c>
      <c r="R101" s="269" t="s">
        <v>81</v>
      </c>
    </row>
    <row r="102" spans="1:18" ht="24">
      <c r="A102" s="530">
        <v>31</v>
      </c>
      <c r="B102" s="239" t="s">
        <v>1254</v>
      </c>
      <c r="C102" s="535">
        <v>0.46424875999999998</v>
      </c>
      <c r="D102" s="535" t="s">
        <v>81</v>
      </c>
      <c r="E102" s="535" t="s">
        <v>81</v>
      </c>
      <c r="F102" s="430"/>
      <c r="G102" s="535" t="s">
        <v>81</v>
      </c>
      <c r="H102" s="269" t="s">
        <v>81</v>
      </c>
      <c r="I102" s="269" t="s">
        <v>81</v>
      </c>
      <c r="J102" s="269" t="s">
        <v>81</v>
      </c>
      <c r="K102" s="269" t="s">
        <v>81</v>
      </c>
      <c r="L102" s="269" t="s">
        <v>81</v>
      </c>
      <c r="M102" s="269" t="s">
        <v>81</v>
      </c>
      <c r="N102" s="269" t="s">
        <v>81</v>
      </c>
      <c r="O102" s="269" t="s">
        <v>81</v>
      </c>
      <c r="P102" s="430"/>
      <c r="Q102" s="269" t="s">
        <v>81</v>
      </c>
      <c r="R102" s="269" t="s">
        <v>81</v>
      </c>
    </row>
    <row r="103" spans="1:18">
      <c r="A103" s="530">
        <v>32</v>
      </c>
      <c r="B103" s="714" t="s">
        <v>1255</v>
      </c>
      <c r="C103" s="269">
        <v>60422.49340829</v>
      </c>
      <c r="D103" s="269">
        <v>49294.32611735</v>
      </c>
      <c r="E103" s="269">
        <v>6655.6847110299996</v>
      </c>
      <c r="F103" s="430"/>
      <c r="G103" s="269">
        <v>631.39949926999998</v>
      </c>
      <c r="H103" s="269">
        <v>177.51926030999999</v>
      </c>
      <c r="I103" s="269">
        <v>42.323478000000001</v>
      </c>
      <c r="J103" s="269">
        <v>24.083423670000002</v>
      </c>
      <c r="K103" s="269" t="s">
        <v>81</v>
      </c>
      <c r="L103" s="269">
        <v>4.5544067999999998</v>
      </c>
      <c r="M103" s="269">
        <v>19.52901687</v>
      </c>
      <c r="N103" s="269">
        <v>49336.649595360002</v>
      </c>
      <c r="O103" s="269">
        <v>6679.7681346899999</v>
      </c>
      <c r="P103" s="430"/>
      <c r="Q103" s="269">
        <v>635.95390605999989</v>
      </c>
      <c r="R103" s="269">
        <v>197.04827718000001</v>
      </c>
    </row>
    <row r="104" spans="1:18" ht="24">
      <c r="A104" s="241"/>
      <c r="B104" s="526" t="s">
        <v>1256</v>
      </c>
      <c r="C104" s="541" t="s">
        <v>81</v>
      </c>
      <c r="D104" s="541" t="s">
        <v>81</v>
      </c>
      <c r="E104" s="541" t="s">
        <v>81</v>
      </c>
      <c r="F104" s="541" t="s">
        <v>81</v>
      </c>
      <c r="G104" s="541" t="s">
        <v>81</v>
      </c>
      <c r="H104" s="541" t="s">
        <v>81</v>
      </c>
      <c r="I104" s="541" t="s">
        <v>81</v>
      </c>
      <c r="J104" s="541" t="s">
        <v>81</v>
      </c>
      <c r="K104" s="541" t="s">
        <v>81</v>
      </c>
      <c r="L104" s="541" t="s">
        <v>81</v>
      </c>
      <c r="M104" s="541" t="s">
        <v>81</v>
      </c>
      <c r="N104" s="541" t="s">
        <v>81</v>
      </c>
      <c r="O104" s="541" t="s">
        <v>81</v>
      </c>
      <c r="P104" s="541" t="s">
        <v>81</v>
      </c>
      <c r="Q104" s="541" t="s">
        <v>81</v>
      </c>
      <c r="R104" s="545" t="s">
        <v>81</v>
      </c>
    </row>
    <row r="105" spans="1:18" ht="24">
      <c r="A105" s="717">
        <v>33</v>
      </c>
      <c r="B105" s="542" t="s">
        <v>1257</v>
      </c>
      <c r="C105" s="543">
        <v>32327.153919779998</v>
      </c>
      <c r="D105" s="608" t="s">
        <v>81</v>
      </c>
      <c r="E105" s="609" t="s">
        <v>81</v>
      </c>
      <c r="F105" s="609" t="s">
        <v>81</v>
      </c>
      <c r="G105" s="609" t="s">
        <v>81</v>
      </c>
      <c r="H105" s="609" t="s">
        <v>81</v>
      </c>
      <c r="I105" s="609" t="s">
        <v>81</v>
      </c>
      <c r="J105" s="609" t="s">
        <v>81</v>
      </c>
      <c r="K105" s="609" t="s">
        <v>81</v>
      </c>
      <c r="L105" s="609" t="s">
        <v>81</v>
      </c>
      <c r="M105" s="609" t="s">
        <v>81</v>
      </c>
      <c r="N105" s="609" t="s">
        <v>81</v>
      </c>
      <c r="O105" s="609" t="s">
        <v>81</v>
      </c>
      <c r="P105" s="609" t="s">
        <v>81</v>
      </c>
      <c r="Q105" s="609" t="s">
        <v>81</v>
      </c>
      <c r="R105" s="610" t="s">
        <v>81</v>
      </c>
    </row>
    <row r="106" spans="1:18">
      <c r="A106" s="717">
        <v>34</v>
      </c>
      <c r="B106" s="238" t="s">
        <v>272</v>
      </c>
      <c r="C106" s="543">
        <v>31811.30698523</v>
      </c>
      <c r="D106" s="611" t="s">
        <v>81</v>
      </c>
      <c r="E106" s="612" t="s">
        <v>81</v>
      </c>
      <c r="F106" s="612" t="s">
        <v>81</v>
      </c>
      <c r="G106" s="612" t="s">
        <v>81</v>
      </c>
      <c r="H106" s="612" t="s">
        <v>81</v>
      </c>
      <c r="I106" s="612" t="s">
        <v>81</v>
      </c>
      <c r="J106" s="612" t="s">
        <v>81</v>
      </c>
      <c r="K106" s="612" t="s">
        <v>81</v>
      </c>
      <c r="L106" s="612" t="s">
        <v>81</v>
      </c>
      <c r="M106" s="612" t="s">
        <v>81</v>
      </c>
      <c r="N106" s="612" t="s">
        <v>81</v>
      </c>
      <c r="O106" s="612" t="s">
        <v>81</v>
      </c>
      <c r="P106" s="612" t="s">
        <v>81</v>
      </c>
      <c r="Q106" s="612" t="s">
        <v>81</v>
      </c>
      <c r="R106" s="613" t="s">
        <v>81</v>
      </c>
    </row>
    <row r="107" spans="1:18">
      <c r="A107" s="717">
        <v>35</v>
      </c>
      <c r="B107" s="238" t="s">
        <v>286</v>
      </c>
      <c r="C107" s="543">
        <v>503.35532135</v>
      </c>
      <c r="D107" s="611" t="s">
        <v>81</v>
      </c>
      <c r="E107" s="612" t="s">
        <v>81</v>
      </c>
      <c r="F107" s="612" t="s">
        <v>81</v>
      </c>
      <c r="G107" s="612" t="s">
        <v>81</v>
      </c>
      <c r="H107" s="612" t="s">
        <v>81</v>
      </c>
      <c r="I107" s="612" t="s">
        <v>81</v>
      </c>
      <c r="J107" s="612" t="s">
        <v>81</v>
      </c>
      <c r="K107" s="612" t="s">
        <v>81</v>
      </c>
      <c r="L107" s="612" t="s">
        <v>81</v>
      </c>
      <c r="M107" s="612" t="s">
        <v>81</v>
      </c>
      <c r="N107" s="612" t="s">
        <v>81</v>
      </c>
      <c r="O107" s="612" t="s">
        <v>81</v>
      </c>
      <c r="P107" s="612" t="s">
        <v>81</v>
      </c>
      <c r="Q107" s="612" t="s">
        <v>81</v>
      </c>
      <c r="R107" s="613" t="s">
        <v>81</v>
      </c>
    </row>
    <row r="108" spans="1:18">
      <c r="A108" s="717">
        <v>36</v>
      </c>
      <c r="B108" s="238" t="s">
        <v>940</v>
      </c>
      <c r="C108" s="543">
        <v>12.491613200000048</v>
      </c>
      <c r="D108" s="611" t="s">
        <v>81</v>
      </c>
      <c r="E108" s="612" t="s">
        <v>81</v>
      </c>
      <c r="F108" s="612" t="s">
        <v>81</v>
      </c>
      <c r="G108" s="612" t="s">
        <v>81</v>
      </c>
      <c r="H108" s="612" t="s">
        <v>81</v>
      </c>
      <c r="I108" s="612" t="s">
        <v>81</v>
      </c>
      <c r="J108" s="612" t="s">
        <v>81</v>
      </c>
      <c r="K108" s="612" t="s">
        <v>81</v>
      </c>
      <c r="L108" s="612" t="s">
        <v>81</v>
      </c>
      <c r="M108" s="612" t="s">
        <v>81</v>
      </c>
      <c r="N108" s="612" t="s">
        <v>81</v>
      </c>
      <c r="O108" s="612" t="s">
        <v>81</v>
      </c>
      <c r="P108" s="612" t="s">
        <v>81</v>
      </c>
      <c r="Q108" s="612" t="s">
        <v>81</v>
      </c>
      <c r="R108" s="613" t="s">
        <v>81</v>
      </c>
    </row>
    <row r="109" spans="1:18" ht="24">
      <c r="A109" s="717">
        <v>37</v>
      </c>
      <c r="B109" s="542" t="s">
        <v>1258</v>
      </c>
      <c r="C109" s="543">
        <v>474.5788096</v>
      </c>
      <c r="D109" s="611" t="s">
        <v>81</v>
      </c>
      <c r="E109" s="612" t="s">
        <v>81</v>
      </c>
      <c r="F109" s="612" t="s">
        <v>81</v>
      </c>
      <c r="G109" s="612" t="s">
        <v>81</v>
      </c>
      <c r="H109" s="612" t="s">
        <v>81</v>
      </c>
      <c r="I109" s="612" t="s">
        <v>81</v>
      </c>
      <c r="J109" s="612" t="s">
        <v>81</v>
      </c>
      <c r="K109" s="612" t="s">
        <v>81</v>
      </c>
      <c r="L109" s="612" t="s">
        <v>81</v>
      </c>
      <c r="M109" s="612" t="s">
        <v>81</v>
      </c>
      <c r="N109" s="612" t="s">
        <v>81</v>
      </c>
      <c r="O109" s="612" t="s">
        <v>81</v>
      </c>
      <c r="P109" s="612" t="s">
        <v>81</v>
      </c>
      <c r="Q109" s="612" t="s">
        <v>81</v>
      </c>
      <c r="R109" s="613" t="s">
        <v>81</v>
      </c>
    </row>
    <row r="110" spans="1:18">
      <c r="A110" s="717">
        <v>38</v>
      </c>
      <c r="B110" s="238" t="s">
        <v>272</v>
      </c>
      <c r="C110" s="543">
        <v>474.5788096</v>
      </c>
      <c r="D110" s="611" t="s">
        <v>81</v>
      </c>
      <c r="E110" s="612" t="s">
        <v>81</v>
      </c>
      <c r="F110" s="612" t="s">
        <v>81</v>
      </c>
      <c r="G110" s="612" t="s">
        <v>81</v>
      </c>
      <c r="H110" s="612" t="s">
        <v>81</v>
      </c>
      <c r="I110" s="612" t="s">
        <v>81</v>
      </c>
      <c r="J110" s="612" t="s">
        <v>81</v>
      </c>
      <c r="K110" s="612" t="s">
        <v>81</v>
      </c>
      <c r="L110" s="612" t="s">
        <v>81</v>
      </c>
      <c r="M110" s="612" t="s">
        <v>81</v>
      </c>
      <c r="N110" s="612" t="s">
        <v>81</v>
      </c>
      <c r="O110" s="612" t="s">
        <v>81</v>
      </c>
      <c r="P110" s="612" t="s">
        <v>81</v>
      </c>
      <c r="Q110" s="612" t="s">
        <v>81</v>
      </c>
      <c r="R110" s="613" t="s">
        <v>81</v>
      </c>
    </row>
    <row r="111" spans="1:18">
      <c r="A111" s="717">
        <v>39</v>
      </c>
      <c r="B111" s="238" t="s">
        <v>286</v>
      </c>
      <c r="C111" s="543" t="s">
        <v>81</v>
      </c>
      <c r="D111" s="611" t="s">
        <v>81</v>
      </c>
      <c r="E111" s="612" t="s">
        <v>81</v>
      </c>
      <c r="F111" s="612" t="s">
        <v>81</v>
      </c>
      <c r="G111" s="612" t="s">
        <v>81</v>
      </c>
      <c r="H111" s="612" t="s">
        <v>81</v>
      </c>
      <c r="I111" s="612" t="s">
        <v>81</v>
      </c>
      <c r="J111" s="612" t="s">
        <v>81</v>
      </c>
      <c r="K111" s="612" t="s">
        <v>81</v>
      </c>
      <c r="L111" s="612" t="s">
        <v>81</v>
      </c>
      <c r="M111" s="612" t="s">
        <v>81</v>
      </c>
      <c r="N111" s="612" t="s">
        <v>81</v>
      </c>
      <c r="O111" s="612" t="s">
        <v>81</v>
      </c>
      <c r="P111" s="612" t="s">
        <v>81</v>
      </c>
      <c r="Q111" s="612" t="s">
        <v>81</v>
      </c>
      <c r="R111" s="613" t="s">
        <v>81</v>
      </c>
    </row>
    <row r="112" spans="1:18">
      <c r="A112" s="717">
        <v>40</v>
      </c>
      <c r="B112" s="238" t="s">
        <v>940</v>
      </c>
      <c r="C112" s="543" t="s">
        <v>81</v>
      </c>
      <c r="D112" s="611" t="s">
        <v>81</v>
      </c>
      <c r="E112" s="612" t="s">
        <v>81</v>
      </c>
      <c r="F112" s="612" t="s">
        <v>81</v>
      </c>
      <c r="G112" s="612" t="s">
        <v>81</v>
      </c>
      <c r="H112" s="612" t="s">
        <v>81</v>
      </c>
      <c r="I112" s="612" t="s">
        <v>81</v>
      </c>
      <c r="J112" s="612" t="s">
        <v>81</v>
      </c>
      <c r="K112" s="612" t="s">
        <v>81</v>
      </c>
      <c r="L112" s="612" t="s">
        <v>81</v>
      </c>
      <c r="M112" s="612" t="s">
        <v>81</v>
      </c>
      <c r="N112" s="612" t="s">
        <v>81</v>
      </c>
      <c r="O112" s="612" t="s">
        <v>81</v>
      </c>
      <c r="P112" s="612" t="s">
        <v>81</v>
      </c>
      <c r="Q112" s="612" t="s">
        <v>81</v>
      </c>
      <c r="R112" s="613" t="s">
        <v>81</v>
      </c>
    </row>
    <row r="113" spans="1:18">
      <c r="A113" s="717">
        <v>41</v>
      </c>
      <c r="B113" s="544" t="s">
        <v>1259</v>
      </c>
      <c r="C113" s="543">
        <v>1226.6393663399999</v>
      </c>
      <c r="D113" s="611" t="s">
        <v>81</v>
      </c>
      <c r="E113" s="612" t="s">
        <v>81</v>
      </c>
      <c r="F113" s="612" t="s">
        <v>81</v>
      </c>
      <c r="G113" s="612" t="s">
        <v>81</v>
      </c>
      <c r="H113" s="612" t="s">
        <v>81</v>
      </c>
      <c r="I113" s="612" t="s">
        <v>81</v>
      </c>
      <c r="J113" s="612" t="s">
        <v>81</v>
      </c>
      <c r="K113" s="612" t="s">
        <v>81</v>
      </c>
      <c r="L113" s="612" t="s">
        <v>81</v>
      </c>
      <c r="M113" s="612" t="s">
        <v>81</v>
      </c>
      <c r="N113" s="612" t="s">
        <v>81</v>
      </c>
      <c r="O113" s="612" t="s">
        <v>81</v>
      </c>
      <c r="P113" s="612" t="s">
        <v>81</v>
      </c>
      <c r="Q113" s="612" t="s">
        <v>81</v>
      </c>
      <c r="R113" s="613" t="s">
        <v>81</v>
      </c>
    </row>
    <row r="114" spans="1:18">
      <c r="A114" s="717">
        <v>42</v>
      </c>
      <c r="B114" s="544" t="s">
        <v>1260</v>
      </c>
      <c r="C114" s="543">
        <v>195.05916069</v>
      </c>
      <c r="D114" s="611" t="s">
        <v>81</v>
      </c>
      <c r="E114" s="612" t="s">
        <v>81</v>
      </c>
      <c r="F114" s="612" t="s">
        <v>81</v>
      </c>
      <c r="G114" s="612" t="s">
        <v>81</v>
      </c>
      <c r="H114" s="612" t="s">
        <v>81</v>
      </c>
      <c r="I114" s="612" t="s">
        <v>81</v>
      </c>
      <c r="J114" s="612" t="s">
        <v>81</v>
      </c>
      <c r="K114" s="612" t="s">
        <v>81</v>
      </c>
      <c r="L114" s="612" t="s">
        <v>81</v>
      </c>
      <c r="M114" s="612" t="s">
        <v>81</v>
      </c>
      <c r="N114" s="612" t="s">
        <v>81</v>
      </c>
      <c r="O114" s="612" t="s">
        <v>81</v>
      </c>
      <c r="P114" s="612" t="s">
        <v>81</v>
      </c>
      <c r="Q114" s="612" t="s">
        <v>81</v>
      </c>
      <c r="R114" s="613" t="s">
        <v>81</v>
      </c>
    </row>
    <row r="115" spans="1:18">
      <c r="A115" s="717">
        <v>43</v>
      </c>
      <c r="B115" s="544" t="s">
        <v>1261</v>
      </c>
      <c r="C115" s="543">
        <v>160.28833853999998</v>
      </c>
      <c r="D115" s="611" t="s">
        <v>81</v>
      </c>
      <c r="E115" s="612" t="s">
        <v>81</v>
      </c>
      <c r="F115" s="612" t="s">
        <v>81</v>
      </c>
      <c r="G115" s="612" t="s">
        <v>81</v>
      </c>
      <c r="H115" s="612" t="s">
        <v>81</v>
      </c>
      <c r="I115" s="612" t="s">
        <v>81</v>
      </c>
      <c r="J115" s="612" t="s">
        <v>81</v>
      </c>
      <c r="K115" s="612" t="s">
        <v>81</v>
      </c>
      <c r="L115" s="612" t="s">
        <v>81</v>
      </c>
      <c r="M115" s="612" t="s">
        <v>81</v>
      </c>
      <c r="N115" s="612" t="s">
        <v>81</v>
      </c>
      <c r="O115" s="612" t="s">
        <v>81</v>
      </c>
      <c r="P115" s="612" t="s">
        <v>81</v>
      </c>
      <c r="Q115" s="612" t="s">
        <v>81</v>
      </c>
      <c r="R115" s="613" t="s">
        <v>81</v>
      </c>
    </row>
    <row r="116" spans="1:18">
      <c r="A116" s="717">
        <v>44</v>
      </c>
      <c r="B116" s="544" t="s">
        <v>1262</v>
      </c>
      <c r="C116" s="543">
        <v>17672.392180487128</v>
      </c>
      <c r="D116" s="611" t="s">
        <v>81</v>
      </c>
      <c r="E116" s="612" t="s">
        <v>81</v>
      </c>
      <c r="F116" s="612" t="s">
        <v>81</v>
      </c>
      <c r="G116" s="612" t="s">
        <v>81</v>
      </c>
      <c r="H116" s="612" t="s">
        <v>81</v>
      </c>
      <c r="I116" s="612" t="s">
        <v>81</v>
      </c>
      <c r="J116" s="612" t="s">
        <v>81</v>
      </c>
      <c r="K116" s="612" t="s">
        <v>81</v>
      </c>
      <c r="L116" s="612" t="s">
        <v>81</v>
      </c>
      <c r="M116" s="612" t="s">
        <v>81</v>
      </c>
      <c r="N116" s="612" t="s">
        <v>81</v>
      </c>
      <c r="O116" s="612" t="s">
        <v>81</v>
      </c>
      <c r="P116" s="612" t="s">
        <v>81</v>
      </c>
      <c r="Q116" s="612" t="s">
        <v>81</v>
      </c>
      <c r="R116" s="613" t="s">
        <v>81</v>
      </c>
    </row>
    <row r="117" spans="1:18">
      <c r="A117" s="717">
        <v>45</v>
      </c>
      <c r="B117" s="714" t="s">
        <v>1263</v>
      </c>
      <c r="C117" s="543">
        <v>112478.60518371711</v>
      </c>
      <c r="D117" s="614" t="s">
        <v>81</v>
      </c>
      <c r="E117" s="615" t="s">
        <v>81</v>
      </c>
      <c r="F117" s="615" t="s">
        <v>81</v>
      </c>
      <c r="G117" s="615" t="s">
        <v>81</v>
      </c>
      <c r="H117" s="615" t="s">
        <v>81</v>
      </c>
      <c r="I117" s="615" t="s">
        <v>81</v>
      </c>
      <c r="J117" s="615" t="s">
        <v>81</v>
      </c>
      <c r="K117" s="615" t="s">
        <v>81</v>
      </c>
      <c r="L117" s="615" t="s">
        <v>81</v>
      </c>
      <c r="M117" s="615" t="s">
        <v>81</v>
      </c>
      <c r="N117" s="615" t="s">
        <v>81</v>
      </c>
      <c r="O117" s="615" t="s">
        <v>81</v>
      </c>
      <c r="P117" s="615" t="s">
        <v>81</v>
      </c>
      <c r="Q117" s="615" t="s">
        <v>81</v>
      </c>
      <c r="R117" s="616" t="s">
        <v>81</v>
      </c>
    </row>
    <row r="118" spans="1:18" ht="24">
      <c r="A118" s="241"/>
      <c r="B118" s="526" t="s">
        <v>1264</v>
      </c>
      <c r="C118" s="541" t="s">
        <v>81</v>
      </c>
      <c r="D118" s="541" t="s">
        <v>81</v>
      </c>
      <c r="E118" s="541" t="s">
        <v>81</v>
      </c>
      <c r="F118" s="541" t="s">
        <v>81</v>
      </c>
      <c r="G118" s="541" t="s">
        <v>81</v>
      </c>
      <c r="H118" s="541" t="s">
        <v>81</v>
      </c>
      <c r="I118" s="541" t="s">
        <v>81</v>
      </c>
      <c r="J118" s="541" t="s">
        <v>81</v>
      </c>
      <c r="K118" s="541" t="s">
        <v>81</v>
      </c>
      <c r="L118" s="541" t="s">
        <v>81</v>
      </c>
      <c r="M118" s="541" t="s">
        <v>81</v>
      </c>
      <c r="N118" s="541" t="s">
        <v>81</v>
      </c>
      <c r="O118" s="541" t="s">
        <v>81</v>
      </c>
      <c r="P118" s="541" t="s">
        <v>81</v>
      </c>
      <c r="Q118" s="541" t="s">
        <v>81</v>
      </c>
      <c r="R118" s="545" t="s">
        <v>81</v>
      </c>
    </row>
    <row r="119" spans="1:18">
      <c r="A119" s="530">
        <v>46</v>
      </c>
      <c r="B119" s="531" t="s">
        <v>1265</v>
      </c>
      <c r="C119" s="533">
        <v>5343.4531651800007</v>
      </c>
      <c r="D119" s="612" t="s">
        <v>81</v>
      </c>
      <c r="E119" s="612" t="s">
        <v>81</v>
      </c>
      <c r="F119" s="612" t="s">
        <v>81</v>
      </c>
      <c r="G119" s="612" t="s">
        <v>81</v>
      </c>
      <c r="H119" s="612" t="s">
        <v>81</v>
      </c>
      <c r="I119" s="612" t="s">
        <v>81</v>
      </c>
      <c r="J119" s="612" t="s">
        <v>81</v>
      </c>
      <c r="K119" s="612" t="s">
        <v>81</v>
      </c>
      <c r="L119" s="612" t="s">
        <v>81</v>
      </c>
      <c r="M119" s="612" t="s">
        <v>81</v>
      </c>
      <c r="N119" s="612" t="s">
        <v>81</v>
      </c>
      <c r="O119" s="612" t="s">
        <v>81</v>
      </c>
      <c r="P119" s="612" t="s">
        <v>81</v>
      </c>
      <c r="Q119" s="612" t="s">
        <v>81</v>
      </c>
      <c r="R119" s="612" t="s">
        <v>81</v>
      </c>
    </row>
    <row r="120" spans="1:18">
      <c r="A120" s="717">
        <v>47</v>
      </c>
      <c r="B120" s="544" t="s">
        <v>1266</v>
      </c>
      <c r="C120" s="535">
        <v>20194.68469229</v>
      </c>
      <c r="D120" s="612" t="s">
        <v>81</v>
      </c>
      <c r="E120" s="612" t="s">
        <v>81</v>
      </c>
      <c r="F120" s="612" t="s">
        <v>81</v>
      </c>
      <c r="G120" s="612" t="s">
        <v>81</v>
      </c>
      <c r="H120" s="612" t="s">
        <v>81</v>
      </c>
      <c r="I120" s="612" t="s">
        <v>81</v>
      </c>
      <c r="J120" s="612" t="s">
        <v>81</v>
      </c>
      <c r="K120" s="612" t="s">
        <v>81</v>
      </c>
      <c r="L120" s="612" t="s">
        <v>81</v>
      </c>
      <c r="M120" s="612" t="s">
        <v>81</v>
      </c>
      <c r="N120" s="612" t="s">
        <v>81</v>
      </c>
      <c r="O120" s="612" t="s">
        <v>81</v>
      </c>
      <c r="P120" s="612" t="s">
        <v>81</v>
      </c>
      <c r="Q120" s="612" t="s">
        <v>81</v>
      </c>
      <c r="R120" s="612" t="s">
        <v>81</v>
      </c>
    </row>
    <row r="121" spans="1:18">
      <c r="A121" s="717">
        <v>48</v>
      </c>
      <c r="B121" s="544" t="s">
        <v>1267</v>
      </c>
      <c r="C121" s="535">
        <v>2491.6330239600002</v>
      </c>
      <c r="D121" s="612" t="s">
        <v>81</v>
      </c>
      <c r="E121" s="612" t="s">
        <v>81</v>
      </c>
      <c r="F121" s="612" t="s">
        <v>81</v>
      </c>
      <c r="G121" s="612" t="s">
        <v>81</v>
      </c>
      <c r="H121" s="612" t="s">
        <v>81</v>
      </c>
      <c r="I121" s="612" t="s">
        <v>81</v>
      </c>
      <c r="J121" s="612" t="s">
        <v>81</v>
      </c>
      <c r="K121" s="612" t="s">
        <v>81</v>
      </c>
      <c r="L121" s="612" t="s">
        <v>81</v>
      </c>
      <c r="M121" s="612" t="s">
        <v>81</v>
      </c>
      <c r="N121" s="612" t="s">
        <v>81</v>
      </c>
      <c r="O121" s="612" t="s">
        <v>81</v>
      </c>
      <c r="P121" s="612" t="s">
        <v>81</v>
      </c>
      <c r="Q121" s="612" t="s">
        <v>81</v>
      </c>
      <c r="R121" s="612" t="s">
        <v>81</v>
      </c>
    </row>
    <row r="122" spans="1:18">
      <c r="A122" s="717">
        <v>49</v>
      </c>
      <c r="B122" s="546" t="s">
        <v>1268</v>
      </c>
      <c r="C122" s="535">
        <v>28029.770881419998</v>
      </c>
      <c r="D122" s="612" t="s">
        <v>81</v>
      </c>
      <c r="E122" s="612" t="s">
        <v>81</v>
      </c>
      <c r="F122" s="612" t="s">
        <v>81</v>
      </c>
      <c r="G122" s="612" t="s">
        <v>81</v>
      </c>
      <c r="H122" s="612" t="s">
        <v>81</v>
      </c>
      <c r="I122" s="612" t="s">
        <v>81</v>
      </c>
      <c r="J122" s="612" t="s">
        <v>81</v>
      </c>
      <c r="K122" s="612" t="s">
        <v>81</v>
      </c>
      <c r="L122" s="612" t="s">
        <v>81</v>
      </c>
      <c r="M122" s="612" t="s">
        <v>81</v>
      </c>
      <c r="N122" s="612" t="s">
        <v>81</v>
      </c>
      <c r="O122" s="612" t="s">
        <v>81</v>
      </c>
      <c r="P122" s="612" t="s">
        <v>81</v>
      </c>
      <c r="Q122" s="612" t="s">
        <v>81</v>
      </c>
      <c r="R122" s="612" t="s">
        <v>81</v>
      </c>
    </row>
    <row r="123" spans="1:18">
      <c r="A123" s="717">
        <v>50</v>
      </c>
      <c r="B123" s="714" t="s">
        <v>1269</v>
      </c>
      <c r="C123" s="269">
        <v>140508.37606513713</v>
      </c>
      <c r="D123" s="612" t="s">
        <v>81</v>
      </c>
      <c r="E123" s="612" t="s">
        <v>81</v>
      </c>
      <c r="F123" s="612" t="s">
        <v>81</v>
      </c>
      <c r="G123" s="612" t="s">
        <v>81</v>
      </c>
      <c r="H123" s="612" t="s">
        <v>81</v>
      </c>
      <c r="I123" s="612" t="s">
        <v>81</v>
      </c>
      <c r="J123" s="612" t="s">
        <v>81</v>
      </c>
      <c r="K123" s="612" t="s">
        <v>81</v>
      </c>
      <c r="L123" s="612" t="s">
        <v>81</v>
      </c>
      <c r="M123" s="612" t="s">
        <v>81</v>
      </c>
      <c r="N123" s="612" t="s">
        <v>81</v>
      </c>
      <c r="O123" s="612" t="s">
        <v>81</v>
      </c>
      <c r="P123" s="612" t="s">
        <v>81</v>
      </c>
      <c r="Q123" s="612" t="s">
        <v>81</v>
      </c>
      <c r="R123" s="612" t="s">
        <v>81</v>
      </c>
    </row>
    <row r="124" spans="1:18">
      <c r="A124" s="106"/>
      <c r="B124" s="106"/>
      <c r="C124" s="106"/>
      <c r="D124" s="617"/>
      <c r="E124" s="617"/>
      <c r="F124" s="617"/>
      <c r="G124" s="617"/>
      <c r="H124" s="617"/>
      <c r="I124" s="617"/>
      <c r="J124" s="617"/>
      <c r="K124" s="617"/>
      <c r="L124" s="617"/>
      <c r="M124" s="617"/>
      <c r="N124" s="617"/>
      <c r="O124" s="617"/>
      <c r="P124" s="617"/>
      <c r="Q124" s="617"/>
      <c r="R124" s="617"/>
    </row>
    <row r="125" spans="1:18">
      <c r="A125" s="818" t="s">
        <v>1537</v>
      </c>
      <c r="B125" s="818"/>
      <c r="C125" s="818"/>
      <c r="D125" s="846"/>
      <c r="E125" s="846"/>
      <c r="F125" s="846"/>
      <c r="G125" s="846"/>
      <c r="H125" s="846"/>
      <c r="I125" s="846"/>
      <c r="J125" s="846"/>
      <c r="K125" s="846"/>
      <c r="L125" s="846"/>
      <c r="M125" s="846"/>
      <c r="N125" s="846"/>
      <c r="O125" s="617"/>
      <c r="P125" s="617"/>
      <c r="Q125" s="617"/>
      <c r="R125" s="617"/>
    </row>
    <row r="126" spans="1:18">
      <c r="A126" s="206"/>
      <c r="B126" s="206"/>
      <c r="C126" s="206"/>
      <c r="D126" s="206"/>
      <c r="E126" s="206"/>
      <c r="F126" s="206"/>
      <c r="G126" s="206"/>
      <c r="H126" s="206"/>
      <c r="I126" s="206"/>
      <c r="J126" s="206"/>
      <c r="K126" s="206"/>
      <c r="L126" s="206"/>
      <c r="M126" s="206"/>
      <c r="N126" s="206"/>
      <c r="O126" s="206"/>
      <c r="P126" s="206"/>
      <c r="Q126" s="206"/>
      <c r="R126" s="206"/>
    </row>
  </sheetData>
  <mergeCells count="24">
    <mergeCell ref="E69:H69"/>
    <mergeCell ref="J69:M69"/>
    <mergeCell ref="O69:R69"/>
    <mergeCell ref="I67:M67"/>
    <mergeCell ref="N67:R67"/>
    <mergeCell ref="D68:H68"/>
    <mergeCell ref="I68:M68"/>
    <mergeCell ref="N68:R68"/>
    <mergeCell ref="A66:B70"/>
    <mergeCell ref="C66:R66"/>
    <mergeCell ref="C67:C70"/>
    <mergeCell ref="D67:H67"/>
    <mergeCell ref="J8:M8"/>
    <mergeCell ref="O8:R8"/>
    <mergeCell ref="A5:B9"/>
    <mergeCell ref="C5:R5"/>
    <mergeCell ref="C6:C9"/>
    <mergeCell ref="D6:H6"/>
    <mergeCell ref="I6:M6"/>
    <mergeCell ref="N6:R6"/>
    <mergeCell ref="D7:H7"/>
    <mergeCell ref="I7:M7"/>
    <mergeCell ref="N7:R7"/>
    <mergeCell ref="E8:H8"/>
  </mergeCells>
  <pageMargins left="0.70866141732283472" right="0.70866141732283472" top="0.74803149606299213" bottom="0.74803149606299213" header="0.31496062992125984" footer="0.31496062992125984"/>
  <pageSetup paperSize="9" scale="56" fitToHeight="0" orientation="landscape" r:id="rId1"/>
  <rowBreaks count="1" manualBreakCount="1">
    <brk id="29" max="17"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E7F2-6973-4393-9A30-BE524490A684}">
  <dimension ref="A1:AH54"/>
  <sheetViews>
    <sheetView showGridLines="0" zoomScaleNormal="100" workbookViewId="0">
      <selection activeCell="O9" sqref="O9"/>
    </sheetView>
  </sheetViews>
  <sheetFormatPr defaultColWidth="8.58203125" defaultRowHeight="14.5"/>
  <cols>
    <col min="1" max="1" width="2.83203125" style="18" customWidth="1"/>
    <col min="2" max="2" width="48.83203125" style="18" customWidth="1"/>
    <col min="3" max="3" width="7.58203125" style="18" customWidth="1"/>
    <col min="4" max="4" width="7.75" style="18" customWidth="1"/>
    <col min="5" max="34" width="8.83203125" style="18" customWidth="1"/>
    <col min="35" max="16384" width="8.58203125" style="18"/>
  </cols>
  <sheetData>
    <row r="1" spans="1:34" ht="18.5">
      <c r="A1" s="211" t="s">
        <v>1534</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s="185" customFormat="1" ht="12">
      <c r="A3" s="459" t="s">
        <v>1403</v>
      </c>
      <c r="B3" s="459"/>
      <c r="C3" s="503"/>
      <c r="D3" s="503"/>
      <c r="E3" s="503"/>
      <c r="F3" s="503"/>
      <c r="G3" s="503"/>
      <c r="H3" s="503"/>
      <c r="I3" s="503"/>
      <c r="J3" s="503"/>
      <c r="K3" s="503"/>
      <c r="L3" s="503"/>
      <c r="M3" s="503"/>
      <c r="N3" s="503"/>
      <c r="O3" s="503"/>
      <c r="P3" s="503"/>
      <c r="Q3" s="6"/>
      <c r="R3" s="6"/>
      <c r="S3" s="6"/>
      <c r="T3" s="6"/>
      <c r="U3" s="6"/>
      <c r="V3" s="6"/>
      <c r="W3" s="6"/>
      <c r="X3" s="6"/>
      <c r="Y3" s="6"/>
      <c r="Z3" s="6"/>
      <c r="AA3" s="6"/>
      <c r="AB3" s="6"/>
      <c r="AC3" s="6"/>
      <c r="AD3" s="6"/>
      <c r="AE3" s="6"/>
      <c r="AF3" s="6"/>
      <c r="AG3" s="6"/>
      <c r="AH3" s="6"/>
    </row>
    <row r="4" spans="1:34" s="181" customFormat="1" ht="12">
      <c r="A4" s="961"/>
      <c r="B4" s="961"/>
      <c r="C4" s="460" t="s">
        <v>92</v>
      </c>
      <c r="D4" s="461" t="s">
        <v>93</v>
      </c>
      <c r="E4" s="461" t="s">
        <v>94</v>
      </c>
      <c r="F4" s="461" t="s">
        <v>140</v>
      </c>
      <c r="G4" s="461" t="s">
        <v>141</v>
      </c>
      <c r="H4" s="461" t="s">
        <v>218</v>
      </c>
      <c r="I4" s="461" t="s">
        <v>219</v>
      </c>
      <c r="J4" s="461" t="s">
        <v>220</v>
      </c>
      <c r="K4" s="461" t="s">
        <v>221</v>
      </c>
      <c r="L4" s="461" t="s">
        <v>222</v>
      </c>
      <c r="M4" s="461" t="s">
        <v>223</v>
      </c>
      <c r="N4" s="461" t="s">
        <v>224</v>
      </c>
      <c r="O4" s="461" t="s">
        <v>225</v>
      </c>
      <c r="P4" s="461" t="s">
        <v>231</v>
      </c>
      <c r="Q4" s="461" t="s">
        <v>232</v>
      </c>
      <c r="R4" s="461" t="s">
        <v>233</v>
      </c>
      <c r="S4" s="461" t="s">
        <v>234</v>
      </c>
      <c r="T4" s="461" t="s">
        <v>1270</v>
      </c>
      <c r="U4" s="461" t="s">
        <v>1271</v>
      </c>
      <c r="V4" s="461" t="s">
        <v>1272</v>
      </c>
      <c r="W4" s="461" t="s">
        <v>1273</v>
      </c>
      <c r="X4" s="461" t="s">
        <v>1274</v>
      </c>
      <c r="Y4" s="461" t="s">
        <v>1275</v>
      </c>
      <c r="Z4" s="461" t="s">
        <v>941</v>
      </c>
      <c r="AA4" s="461" t="s">
        <v>1276</v>
      </c>
      <c r="AB4" s="461" t="s">
        <v>1277</v>
      </c>
      <c r="AC4" s="461" t="s">
        <v>1278</v>
      </c>
      <c r="AD4" s="461" t="s">
        <v>1279</v>
      </c>
      <c r="AE4" s="461" t="s">
        <v>1280</v>
      </c>
      <c r="AF4" s="461" t="s">
        <v>1281</v>
      </c>
      <c r="AG4" s="461" t="s">
        <v>1282</v>
      </c>
      <c r="AH4" s="461" t="s">
        <v>1283</v>
      </c>
    </row>
    <row r="5" spans="1:34" s="181" customFormat="1" ht="31" customHeight="1">
      <c r="A5" s="547"/>
      <c r="B5" s="548"/>
      <c r="C5" s="892" t="s">
        <v>1284</v>
      </c>
      <c r="D5" s="893"/>
      <c r="E5" s="893"/>
      <c r="F5" s="893"/>
      <c r="G5" s="893"/>
      <c r="H5" s="893"/>
      <c r="I5" s="893"/>
      <c r="J5" s="893"/>
      <c r="K5" s="893"/>
      <c r="L5" s="893"/>
      <c r="M5" s="893"/>
      <c r="N5" s="893"/>
      <c r="O5" s="893"/>
      <c r="P5" s="893"/>
      <c r="Q5" s="893"/>
      <c r="R5" s="893"/>
      <c r="S5" s="892" t="s">
        <v>1285</v>
      </c>
      <c r="T5" s="893"/>
      <c r="U5" s="893"/>
      <c r="V5" s="893"/>
      <c r="W5" s="893"/>
      <c r="X5" s="893"/>
      <c r="Y5" s="893"/>
      <c r="Z5" s="893"/>
      <c r="AA5" s="893"/>
      <c r="AB5" s="893"/>
      <c r="AC5" s="893"/>
      <c r="AD5" s="893"/>
      <c r="AE5" s="893"/>
      <c r="AF5" s="893"/>
      <c r="AG5" s="893"/>
      <c r="AH5" s="894"/>
    </row>
    <row r="6" spans="1:34" s="181" customFormat="1" ht="22.5" customHeight="1">
      <c r="A6" s="547"/>
      <c r="B6" s="548"/>
      <c r="C6" s="892" t="s">
        <v>1230</v>
      </c>
      <c r="D6" s="893"/>
      <c r="E6" s="893"/>
      <c r="F6" s="893"/>
      <c r="G6" s="894"/>
      <c r="H6" s="892" t="s">
        <v>1231</v>
      </c>
      <c r="I6" s="893"/>
      <c r="J6" s="893"/>
      <c r="K6" s="893"/>
      <c r="L6" s="894"/>
      <c r="M6" s="892" t="s">
        <v>1232</v>
      </c>
      <c r="N6" s="893"/>
      <c r="O6" s="893"/>
      <c r="P6" s="893"/>
      <c r="Q6" s="893"/>
      <c r="R6" s="456"/>
      <c r="S6" s="892" t="s">
        <v>1230</v>
      </c>
      <c r="T6" s="893"/>
      <c r="U6" s="893"/>
      <c r="V6" s="893"/>
      <c r="W6" s="894"/>
      <c r="X6" s="892" t="s">
        <v>1231</v>
      </c>
      <c r="Y6" s="893"/>
      <c r="Z6" s="893"/>
      <c r="AA6" s="893"/>
      <c r="AB6" s="894"/>
      <c r="AC6" s="892" t="s">
        <v>1232</v>
      </c>
      <c r="AD6" s="893"/>
      <c r="AE6" s="893"/>
      <c r="AF6" s="893"/>
      <c r="AG6" s="893"/>
      <c r="AH6" s="894"/>
    </row>
    <row r="7" spans="1:34" s="181" customFormat="1" ht="50.5" customHeight="1">
      <c r="A7" s="547"/>
      <c r="B7" s="548"/>
      <c r="C7" s="886" t="s">
        <v>1286</v>
      </c>
      <c r="D7" s="901"/>
      <c r="E7" s="901"/>
      <c r="F7" s="901"/>
      <c r="G7" s="887"/>
      <c r="H7" s="886" t="s">
        <v>1286</v>
      </c>
      <c r="I7" s="901"/>
      <c r="J7" s="901"/>
      <c r="K7" s="901"/>
      <c r="L7" s="887"/>
      <c r="M7" s="886" t="s">
        <v>1286</v>
      </c>
      <c r="N7" s="901"/>
      <c r="O7" s="901"/>
      <c r="P7" s="901"/>
      <c r="Q7" s="887"/>
      <c r="R7" s="897" t="s">
        <v>1287</v>
      </c>
      <c r="S7" s="886" t="s">
        <v>1288</v>
      </c>
      <c r="T7" s="901"/>
      <c r="U7" s="901"/>
      <c r="V7" s="901"/>
      <c r="W7" s="887"/>
      <c r="X7" s="886" t="s">
        <v>1288</v>
      </c>
      <c r="Y7" s="901"/>
      <c r="Z7" s="901"/>
      <c r="AA7" s="901"/>
      <c r="AB7" s="887"/>
      <c r="AC7" s="886" t="s">
        <v>1288</v>
      </c>
      <c r="AD7" s="901"/>
      <c r="AE7" s="901"/>
      <c r="AF7" s="901"/>
      <c r="AG7" s="887"/>
      <c r="AH7" s="897" t="s">
        <v>1289</v>
      </c>
    </row>
    <row r="8" spans="1:34" s="181" customFormat="1" ht="81" customHeight="1">
      <c r="A8" s="547"/>
      <c r="B8" s="548"/>
      <c r="C8" s="453"/>
      <c r="D8" s="886" t="s">
        <v>1290</v>
      </c>
      <c r="E8" s="901"/>
      <c r="F8" s="901"/>
      <c r="G8" s="887"/>
      <c r="H8" s="453"/>
      <c r="I8" s="886" t="s">
        <v>1290</v>
      </c>
      <c r="J8" s="901"/>
      <c r="K8" s="901"/>
      <c r="L8" s="887"/>
      <c r="M8" s="453"/>
      <c r="N8" s="886" t="s">
        <v>1290</v>
      </c>
      <c r="O8" s="901"/>
      <c r="P8" s="901"/>
      <c r="Q8" s="887"/>
      <c r="R8" s="898"/>
      <c r="S8" s="453"/>
      <c r="T8" s="886" t="s">
        <v>1290</v>
      </c>
      <c r="U8" s="901"/>
      <c r="V8" s="901"/>
      <c r="W8" s="887"/>
      <c r="X8" s="453"/>
      <c r="Y8" s="886" t="s">
        <v>1290</v>
      </c>
      <c r="Z8" s="901"/>
      <c r="AA8" s="901"/>
      <c r="AB8" s="887"/>
      <c r="AC8" s="814"/>
      <c r="AD8" s="886" t="s">
        <v>1290</v>
      </c>
      <c r="AE8" s="901"/>
      <c r="AF8" s="901"/>
      <c r="AG8" s="887"/>
      <c r="AH8" s="898"/>
    </row>
    <row r="9" spans="1:34" s="181" customFormat="1" ht="56.15" customHeight="1">
      <c r="A9" s="547"/>
      <c r="B9" s="549" t="s">
        <v>1291</v>
      </c>
      <c r="C9" s="497"/>
      <c r="D9" s="497"/>
      <c r="E9" s="452" t="s">
        <v>1235</v>
      </c>
      <c r="F9" s="452" t="s">
        <v>1236</v>
      </c>
      <c r="G9" s="452" t="s">
        <v>1237</v>
      </c>
      <c r="H9" s="497"/>
      <c r="I9" s="497"/>
      <c r="J9" s="452" t="s">
        <v>1235</v>
      </c>
      <c r="K9" s="452" t="s">
        <v>1238</v>
      </c>
      <c r="L9" s="452" t="s">
        <v>1237</v>
      </c>
      <c r="M9" s="497"/>
      <c r="N9" s="497"/>
      <c r="O9" s="452" t="s">
        <v>1235</v>
      </c>
      <c r="P9" s="452" t="s">
        <v>1239</v>
      </c>
      <c r="Q9" s="452" t="s">
        <v>1237</v>
      </c>
      <c r="R9" s="899"/>
      <c r="S9" s="497"/>
      <c r="T9" s="497"/>
      <c r="U9" s="452" t="s">
        <v>1235</v>
      </c>
      <c r="V9" s="452" t="s">
        <v>1236</v>
      </c>
      <c r="W9" s="452" t="s">
        <v>1237</v>
      </c>
      <c r="X9" s="497"/>
      <c r="Y9" s="497"/>
      <c r="Z9" s="452" t="s">
        <v>1235</v>
      </c>
      <c r="AA9" s="452" t="s">
        <v>1238</v>
      </c>
      <c r="AB9" s="452" t="s">
        <v>1237</v>
      </c>
      <c r="AC9" s="497"/>
      <c r="AD9" s="497"/>
      <c r="AE9" s="813" t="s">
        <v>1235</v>
      </c>
      <c r="AF9" s="813" t="s">
        <v>1239</v>
      </c>
      <c r="AG9" s="813" t="s">
        <v>1237</v>
      </c>
      <c r="AH9" s="899"/>
    </row>
    <row r="10" spans="1:34" s="181" customFormat="1" ht="15" customHeight="1">
      <c r="A10" s="280">
        <v>1</v>
      </c>
      <c r="B10" s="550" t="s">
        <v>1292</v>
      </c>
      <c r="C10" s="819">
        <v>0.4451</v>
      </c>
      <c r="D10" s="819">
        <v>6.3E-2</v>
      </c>
      <c r="E10" s="820"/>
      <c r="F10" s="819">
        <v>4.7999999999999996E-3</v>
      </c>
      <c r="G10" s="819">
        <v>1E-3</v>
      </c>
      <c r="H10" s="819">
        <v>5.0000000000000001E-4</v>
      </c>
      <c r="I10" s="819">
        <v>1E-4</v>
      </c>
      <c r="J10" s="820"/>
      <c r="K10" s="819"/>
      <c r="L10" s="819">
        <v>1E-4</v>
      </c>
      <c r="M10" s="819">
        <v>0.4456</v>
      </c>
      <c r="N10" s="819">
        <v>6.3200000000000006E-2</v>
      </c>
      <c r="O10" s="820"/>
      <c r="P10" s="819">
        <v>4.7999999999999996E-3</v>
      </c>
      <c r="Q10" s="819">
        <v>1.1999999999999999E-3</v>
      </c>
      <c r="R10" s="819">
        <v>0.81459999999999999</v>
      </c>
      <c r="S10" s="819">
        <v>0.38369999999999999</v>
      </c>
      <c r="T10" s="819">
        <v>6.6500000000000004E-2</v>
      </c>
      <c r="U10" s="820"/>
      <c r="V10" s="819">
        <v>1.03E-2</v>
      </c>
      <c r="W10" s="819">
        <v>8.9999999999999998E-4</v>
      </c>
      <c r="X10" s="819">
        <v>2.0000000000000001E-4</v>
      </c>
      <c r="Y10" s="819"/>
      <c r="Z10" s="820"/>
      <c r="AA10" s="819"/>
      <c r="AB10" s="819"/>
      <c r="AC10" s="819">
        <v>0.38390000000000002</v>
      </c>
      <c r="AD10" s="819">
        <v>6.6500000000000004E-2</v>
      </c>
      <c r="AE10" s="820"/>
      <c r="AF10" s="819">
        <v>1.03E-2</v>
      </c>
      <c r="AG10" s="819">
        <v>8.9999999999999998E-4</v>
      </c>
      <c r="AH10" s="819">
        <v>0.33800000000000002</v>
      </c>
    </row>
    <row r="11" spans="1:34" s="181" customFormat="1" ht="23.5" customHeight="1">
      <c r="A11" s="522">
        <v>2</v>
      </c>
      <c r="B11" s="544" t="s">
        <v>1241</v>
      </c>
      <c r="C11" s="821">
        <v>0.81759999999999999</v>
      </c>
      <c r="D11" s="821">
        <v>0.1158</v>
      </c>
      <c r="E11" s="843"/>
      <c r="F11" s="821">
        <v>8.8000000000000005E-3</v>
      </c>
      <c r="G11" s="821">
        <v>1.9E-3</v>
      </c>
      <c r="H11" s="821">
        <v>8.9999999999999998E-4</v>
      </c>
      <c r="I11" s="821">
        <v>2.0000000000000001E-4</v>
      </c>
      <c r="J11" s="821"/>
      <c r="K11" s="821"/>
      <c r="L11" s="821">
        <v>2.0000000000000001E-4</v>
      </c>
      <c r="M11" s="821">
        <v>0.81850000000000001</v>
      </c>
      <c r="N11" s="821">
        <v>0.11600000000000001</v>
      </c>
      <c r="O11" s="843"/>
      <c r="P11" s="821">
        <v>8.8000000000000005E-3</v>
      </c>
      <c r="Q11" s="821">
        <v>2.0999999999999999E-3</v>
      </c>
      <c r="R11" s="821">
        <v>0.44340000000000002</v>
      </c>
      <c r="S11" s="821">
        <v>0.71220000000000006</v>
      </c>
      <c r="T11" s="821">
        <v>0.1234</v>
      </c>
      <c r="U11" s="843"/>
      <c r="V11" s="821">
        <v>1.9099999999999999E-2</v>
      </c>
      <c r="W11" s="821">
        <v>1.6000000000000001E-3</v>
      </c>
      <c r="X11" s="821">
        <v>4.0000000000000002E-4</v>
      </c>
      <c r="Y11" s="821"/>
      <c r="Z11" s="821"/>
      <c r="AA11" s="821"/>
      <c r="AB11" s="821"/>
      <c r="AC11" s="821">
        <v>0.71250000000000002</v>
      </c>
      <c r="AD11" s="821">
        <v>0.1234</v>
      </c>
      <c r="AE11" s="843"/>
      <c r="AF11" s="821">
        <v>1.9099999999999999E-2</v>
      </c>
      <c r="AG11" s="821">
        <v>1.6999999999999999E-3</v>
      </c>
      <c r="AH11" s="821">
        <v>0.18210000000000001</v>
      </c>
    </row>
    <row r="12" spans="1:34" s="181" customFormat="1" ht="15" customHeight="1">
      <c r="A12" s="522">
        <v>3</v>
      </c>
      <c r="B12" s="551" t="s">
        <v>1293</v>
      </c>
      <c r="C12" s="821">
        <v>0.33810000000000001</v>
      </c>
      <c r="D12" s="821">
        <v>1.4E-2</v>
      </c>
      <c r="E12" s="843"/>
      <c r="F12" s="821">
        <v>5.0000000000000001E-4</v>
      </c>
      <c r="G12" s="821">
        <v>2.9999999999999997E-4</v>
      </c>
      <c r="H12" s="821">
        <v>1.1999999999999999E-3</v>
      </c>
      <c r="I12" s="821"/>
      <c r="J12" s="821"/>
      <c r="K12" s="821"/>
      <c r="L12" s="821"/>
      <c r="M12" s="821">
        <v>0.33929999999999999</v>
      </c>
      <c r="N12" s="821">
        <v>1.41E-2</v>
      </c>
      <c r="O12" s="843"/>
      <c r="P12" s="821">
        <v>5.0000000000000001E-4</v>
      </c>
      <c r="Q12" s="821">
        <v>2.9999999999999997E-4</v>
      </c>
      <c r="R12" s="821">
        <v>5.2200000000000003E-2</v>
      </c>
      <c r="S12" s="821">
        <v>0.27289999999999998</v>
      </c>
      <c r="T12" s="821">
        <v>1.9800000000000002E-2</v>
      </c>
      <c r="U12" s="843"/>
      <c r="V12" s="821">
        <v>5.0000000000000001E-4</v>
      </c>
      <c r="W12" s="821">
        <v>2.9999999999999997E-4</v>
      </c>
      <c r="X12" s="821">
        <v>1.6000000000000001E-3</v>
      </c>
      <c r="Y12" s="821">
        <v>1E-4</v>
      </c>
      <c r="Z12" s="821"/>
      <c r="AA12" s="821"/>
      <c r="AB12" s="821">
        <v>1E-4</v>
      </c>
      <c r="AC12" s="821">
        <v>0.27450000000000002</v>
      </c>
      <c r="AD12" s="821">
        <v>1.9900000000000001E-2</v>
      </c>
      <c r="AE12" s="843"/>
      <c r="AF12" s="821">
        <v>5.0000000000000001E-4</v>
      </c>
      <c r="AG12" s="821">
        <v>2.9999999999999997E-4</v>
      </c>
      <c r="AH12" s="821">
        <v>3.3300000000000003E-2</v>
      </c>
    </row>
    <row r="13" spans="1:34" s="181" customFormat="1" ht="15" customHeight="1">
      <c r="A13" s="522">
        <v>4</v>
      </c>
      <c r="B13" s="536" t="s">
        <v>308</v>
      </c>
      <c r="C13" s="821">
        <v>0.2853</v>
      </c>
      <c r="D13" s="821">
        <v>2.01E-2</v>
      </c>
      <c r="E13" s="843"/>
      <c r="F13" s="821">
        <v>6.9999999999999999E-4</v>
      </c>
      <c r="G13" s="821">
        <v>5.0000000000000001E-4</v>
      </c>
      <c r="H13" s="821">
        <v>1.8E-3</v>
      </c>
      <c r="I13" s="821">
        <v>1E-4</v>
      </c>
      <c r="J13" s="821"/>
      <c r="K13" s="821"/>
      <c r="L13" s="821"/>
      <c r="M13" s="821">
        <v>0.28710000000000002</v>
      </c>
      <c r="N13" s="821">
        <v>2.0199999999999999E-2</v>
      </c>
      <c r="O13" s="843"/>
      <c r="P13" s="821">
        <v>8.0000000000000004E-4</v>
      </c>
      <c r="Q13" s="821">
        <v>5.0000000000000001E-4</v>
      </c>
      <c r="R13" s="821">
        <v>3.6400000000000002E-2</v>
      </c>
      <c r="S13" s="821">
        <v>0.27289999999999998</v>
      </c>
      <c r="T13" s="821">
        <v>1.9800000000000002E-2</v>
      </c>
      <c r="U13" s="843"/>
      <c r="V13" s="821">
        <v>5.0000000000000001E-4</v>
      </c>
      <c r="W13" s="821">
        <v>2.9999999999999997E-4</v>
      </c>
      <c r="X13" s="821">
        <v>1.6000000000000001E-3</v>
      </c>
      <c r="Y13" s="821">
        <v>1E-4</v>
      </c>
      <c r="Z13" s="821"/>
      <c r="AA13" s="821"/>
      <c r="AB13" s="821">
        <v>1E-4</v>
      </c>
      <c r="AC13" s="821">
        <v>0.27450000000000002</v>
      </c>
      <c r="AD13" s="821">
        <v>1.9900000000000001E-2</v>
      </c>
      <c r="AE13" s="843"/>
      <c r="AF13" s="821">
        <v>5.0000000000000001E-4</v>
      </c>
      <c r="AG13" s="821">
        <v>2.9999999999999997E-4</v>
      </c>
      <c r="AH13" s="821">
        <v>3.3300000000000003E-2</v>
      </c>
    </row>
    <row r="14" spans="1:34" s="181" customFormat="1" ht="15" customHeight="1">
      <c r="A14" s="522">
        <v>5</v>
      </c>
      <c r="B14" s="536" t="s">
        <v>310</v>
      </c>
      <c r="C14" s="821">
        <v>0.45979999999999999</v>
      </c>
      <c r="D14" s="821"/>
      <c r="E14" s="843"/>
      <c r="F14" s="821"/>
      <c r="G14" s="821"/>
      <c r="H14" s="821"/>
      <c r="I14" s="821"/>
      <c r="J14" s="821"/>
      <c r="K14" s="821"/>
      <c r="L14" s="821"/>
      <c r="M14" s="821">
        <v>0.45979999999999999</v>
      </c>
      <c r="N14" s="821"/>
      <c r="O14" s="843"/>
      <c r="P14" s="821"/>
      <c r="Q14" s="821"/>
      <c r="R14" s="821">
        <v>1.5800000000000002E-2</v>
      </c>
      <c r="S14" s="821">
        <v>0.29580000000000001</v>
      </c>
      <c r="T14" s="821">
        <v>1.7299999999999999E-2</v>
      </c>
      <c r="U14" s="843"/>
      <c r="V14" s="821">
        <v>2.9999999999999997E-4</v>
      </c>
      <c r="W14" s="821">
        <v>3.0000000000000001E-3</v>
      </c>
      <c r="X14" s="821">
        <v>2.2000000000000001E-3</v>
      </c>
      <c r="Y14" s="821">
        <v>1E-4</v>
      </c>
      <c r="Z14" s="821"/>
      <c r="AA14" s="821">
        <v>1E-4</v>
      </c>
      <c r="AB14" s="821"/>
      <c r="AC14" s="821">
        <v>0.2979</v>
      </c>
      <c r="AD14" s="821">
        <v>1.7399999999999999E-2</v>
      </c>
      <c r="AE14" s="843"/>
      <c r="AF14" s="821">
        <v>4.0000000000000002E-4</v>
      </c>
      <c r="AG14" s="821">
        <v>3.0000000000000001E-3</v>
      </c>
      <c r="AH14" s="821"/>
    </row>
    <row r="15" spans="1:34" s="181" customFormat="1" ht="15" customHeight="1">
      <c r="A15" s="522">
        <v>6</v>
      </c>
      <c r="B15" s="537" t="s">
        <v>1244</v>
      </c>
      <c r="C15" s="821"/>
      <c r="D15" s="821"/>
      <c r="E15" s="843"/>
      <c r="F15" s="821"/>
      <c r="G15" s="821"/>
      <c r="H15" s="821"/>
      <c r="I15" s="821"/>
      <c r="J15" s="821"/>
      <c r="K15" s="821"/>
      <c r="L15" s="821"/>
      <c r="M15" s="821"/>
      <c r="N15" s="821"/>
      <c r="O15" s="843"/>
      <c r="P15" s="821"/>
      <c r="Q15" s="821"/>
      <c r="R15" s="821"/>
      <c r="S15" s="821"/>
      <c r="T15" s="821"/>
      <c r="U15" s="843"/>
      <c r="V15" s="821"/>
      <c r="W15" s="821"/>
      <c r="X15" s="821"/>
      <c r="Y15" s="821"/>
      <c r="Z15" s="821"/>
      <c r="AA15" s="821"/>
      <c r="AB15" s="821"/>
      <c r="AC15" s="821"/>
      <c r="AD15" s="821"/>
      <c r="AE15" s="843"/>
      <c r="AF15" s="821"/>
      <c r="AG15" s="821"/>
      <c r="AH15" s="821"/>
    </row>
    <row r="16" spans="1:34" s="181" customFormat="1" ht="15" customHeight="1">
      <c r="A16" s="522">
        <v>7</v>
      </c>
      <c r="B16" s="537" t="s">
        <v>1294</v>
      </c>
      <c r="C16" s="821"/>
      <c r="D16" s="821"/>
      <c r="E16" s="843"/>
      <c r="F16" s="821"/>
      <c r="G16" s="821"/>
      <c r="H16" s="821"/>
      <c r="I16" s="821"/>
      <c r="J16" s="821"/>
      <c r="K16" s="821"/>
      <c r="L16" s="821"/>
      <c r="M16" s="821"/>
      <c r="N16" s="821"/>
      <c r="O16" s="843"/>
      <c r="P16" s="821"/>
      <c r="Q16" s="821"/>
      <c r="R16" s="821">
        <v>5.0000000000000001E-4</v>
      </c>
      <c r="S16" s="821"/>
      <c r="T16" s="821"/>
      <c r="U16" s="843"/>
      <c r="V16" s="821"/>
      <c r="W16" s="821"/>
      <c r="X16" s="821"/>
      <c r="Y16" s="821"/>
      <c r="Z16" s="821"/>
      <c r="AA16" s="821"/>
      <c r="AB16" s="821"/>
      <c r="AC16" s="821"/>
      <c r="AD16" s="821"/>
      <c r="AE16" s="843"/>
      <c r="AF16" s="821"/>
      <c r="AG16" s="821"/>
      <c r="AH16" s="821"/>
    </row>
    <row r="17" spans="1:34" s="181" customFormat="1" ht="15" customHeight="1">
      <c r="A17" s="522">
        <v>8</v>
      </c>
      <c r="B17" s="537" t="s">
        <v>1246</v>
      </c>
      <c r="C17" s="821">
        <v>0.48070000000000002</v>
      </c>
      <c r="D17" s="821"/>
      <c r="E17" s="843"/>
      <c r="F17" s="821"/>
      <c r="G17" s="821"/>
      <c r="H17" s="821"/>
      <c r="I17" s="821"/>
      <c r="J17" s="821"/>
      <c r="K17" s="821"/>
      <c r="L17" s="821"/>
      <c r="M17" s="821">
        <v>0.48070000000000002</v>
      </c>
      <c r="N17" s="821"/>
      <c r="O17" s="843"/>
      <c r="P17" s="821"/>
      <c r="Q17" s="821"/>
      <c r="R17" s="821">
        <v>1.5100000000000001E-2</v>
      </c>
      <c r="S17" s="821"/>
      <c r="T17" s="821"/>
      <c r="U17" s="843"/>
      <c r="V17" s="823"/>
      <c r="W17" s="821"/>
      <c r="X17" s="821"/>
      <c r="Y17" s="821"/>
      <c r="Z17" s="821"/>
      <c r="AA17" s="821"/>
      <c r="AB17" s="821"/>
      <c r="AC17" s="821"/>
      <c r="AD17" s="821"/>
      <c r="AE17" s="843"/>
      <c r="AF17" s="821"/>
      <c r="AG17" s="821"/>
      <c r="AH17" s="821"/>
    </row>
    <row r="18" spans="1:34" s="181" customFormat="1" ht="15" customHeight="1">
      <c r="A18" s="522">
        <v>9</v>
      </c>
      <c r="B18" s="551" t="s">
        <v>1295</v>
      </c>
      <c r="C18" s="821">
        <v>0.36080000000000001</v>
      </c>
      <c r="D18" s="821">
        <v>0.15429999999999999</v>
      </c>
      <c r="E18" s="843"/>
      <c r="F18" s="821">
        <v>7.6100000000000001E-2</v>
      </c>
      <c r="G18" s="821">
        <v>1.6199999999999999E-2</v>
      </c>
      <c r="H18" s="822">
        <v>6.4999999999999997E-3</v>
      </c>
      <c r="I18" s="822">
        <v>2E-3</v>
      </c>
      <c r="J18" s="822"/>
      <c r="K18" s="822"/>
      <c r="L18" s="822">
        <v>2E-3</v>
      </c>
      <c r="M18" s="821">
        <v>0.36730000000000002</v>
      </c>
      <c r="N18" s="821">
        <v>0.15629999999999999</v>
      </c>
      <c r="O18" s="843"/>
      <c r="P18" s="821">
        <v>7.6100000000000001E-2</v>
      </c>
      <c r="Q18" s="821">
        <v>1.83E-2</v>
      </c>
      <c r="R18" s="821">
        <v>5.0799999999999998E-2</v>
      </c>
      <c r="S18" s="821">
        <v>0.41349999999999998</v>
      </c>
      <c r="T18" s="821">
        <v>0.2099</v>
      </c>
      <c r="U18" s="843"/>
      <c r="V18" s="821">
        <v>0.1103</v>
      </c>
      <c r="W18" s="821">
        <v>9.1999999999999998E-3</v>
      </c>
      <c r="X18" s="822">
        <v>5.9999999999999995E-4</v>
      </c>
      <c r="Y18" s="822">
        <v>2.0000000000000001E-4</v>
      </c>
      <c r="Z18" s="822"/>
      <c r="AA18" s="822"/>
      <c r="AB18" s="822">
        <v>2.0000000000000001E-4</v>
      </c>
      <c r="AC18" s="821">
        <v>0.41410000000000002</v>
      </c>
      <c r="AD18" s="821">
        <v>0.21</v>
      </c>
      <c r="AE18" s="843"/>
      <c r="AF18" s="821">
        <v>0.1103</v>
      </c>
      <c r="AG18" s="821">
        <v>9.4000000000000004E-3</v>
      </c>
      <c r="AH18" s="821">
        <v>3.15E-2</v>
      </c>
    </row>
    <row r="19" spans="1:34" s="181" customFormat="1" ht="15" customHeight="1">
      <c r="A19" s="522">
        <v>10</v>
      </c>
      <c r="B19" s="551" t="s">
        <v>316</v>
      </c>
      <c r="C19" s="824">
        <v>0.95930000000000004</v>
      </c>
      <c r="D19" s="824">
        <v>0.12570000000000001</v>
      </c>
      <c r="E19" s="843"/>
      <c r="F19" s="824"/>
      <c r="G19" s="825"/>
      <c r="H19" s="826"/>
      <c r="I19" s="827"/>
      <c r="J19" s="827"/>
      <c r="K19" s="827"/>
      <c r="L19" s="828"/>
      <c r="M19" s="829">
        <v>0.95930000000000004</v>
      </c>
      <c r="N19" s="824">
        <v>0.12570000000000001</v>
      </c>
      <c r="O19" s="843"/>
      <c r="P19" s="824"/>
      <c r="Q19" s="824"/>
      <c r="R19" s="824">
        <v>0.34039999999999998</v>
      </c>
      <c r="S19" s="824">
        <v>0.91710000000000003</v>
      </c>
      <c r="T19" s="824">
        <v>0.12959999999999999</v>
      </c>
      <c r="U19" s="843"/>
      <c r="V19" s="824"/>
      <c r="W19" s="825"/>
      <c r="X19" s="826"/>
      <c r="Y19" s="827"/>
      <c r="Z19" s="827"/>
      <c r="AA19" s="827"/>
      <c r="AB19" s="828"/>
      <c r="AC19" s="829">
        <v>0.91710000000000003</v>
      </c>
      <c r="AD19" s="824">
        <v>0.12959999999999999</v>
      </c>
      <c r="AE19" s="843"/>
      <c r="AF19" s="824"/>
      <c r="AG19" s="824"/>
      <c r="AH19" s="821">
        <v>0.1173</v>
      </c>
    </row>
    <row r="20" spans="1:34" s="181" customFormat="1" ht="15" customHeight="1">
      <c r="A20" s="522">
        <v>11</v>
      </c>
      <c r="B20" s="537" t="s">
        <v>1248</v>
      </c>
      <c r="C20" s="821">
        <v>0.96230000000000004</v>
      </c>
      <c r="D20" s="821">
        <v>0.13320000000000001</v>
      </c>
      <c r="E20" s="843"/>
      <c r="F20" s="821"/>
      <c r="G20" s="830"/>
      <c r="H20" s="831"/>
      <c r="I20" s="832"/>
      <c r="J20" s="832"/>
      <c r="K20" s="832"/>
      <c r="L20" s="833"/>
      <c r="M20" s="834">
        <v>0.96230000000000004</v>
      </c>
      <c r="N20" s="821">
        <v>0.13320000000000001</v>
      </c>
      <c r="O20" s="843"/>
      <c r="P20" s="821"/>
      <c r="Q20" s="821"/>
      <c r="R20" s="821">
        <v>0.3211</v>
      </c>
      <c r="S20" s="821">
        <v>0.91510000000000002</v>
      </c>
      <c r="T20" s="821">
        <v>0.1706</v>
      </c>
      <c r="U20" s="843"/>
      <c r="V20" s="821"/>
      <c r="W20" s="830"/>
      <c r="X20" s="831"/>
      <c r="Y20" s="832"/>
      <c r="Z20" s="832"/>
      <c r="AA20" s="832"/>
      <c r="AB20" s="833"/>
      <c r="AC20" s="834">
        <v>0.91510000000000002</v>
      </c>
      <c r="AD20" s="821">
        <v>0.1706</v>
      </c>
      <c r="AE20" s="843"/>
      <c r="AF20" s="821"/>
      <c r="AG20" s="821"/>
      <c r="AH20" s="821">
        <v>8.9200000000000002E-2</v>
      </c>
    </row>
    <row r="21" spans="1:34" s="181" customFormat="1" ht="15" customHeight="1">
      <c r="A21" s="522">
        <v>12</v>
      </c>
      <c r="B21" s="537" t="s">
        <v>1249</v>
      </c>
      <c r="C21" s="821">
        <v>0.89910000000000001</v>
      </c>
      <c r="D21" s="821"/>
      <c r="E21" s="843"/>
      <c r="F21" s="821"/>
      <c r="G21" s="830"/>
      <c r="H21" s="831"/>
      <c r="I21" s="832"/>
      <c r="J21" s="832"/>
      <c r="K21" s="832"/>
      <c r="L21" s="833"/>
      <c r="M21" s="834">
        <v>0.89910000000000001</v>
      </c>
      <c r="N21" s="821"/>
      <c r="O21" s="843"/>
      <c r="P21" s="821"/>
      <c r="Q21" s="821"/>
      <c r="R21" s="821">
        <v>1.5800000000000002E-2</v>
      </c>
      <c r="S21" s="821">
        <v>0.67279999999999995</v>
      </c>
      <c r="T21" s="821"/>
      <c r="U21" s="843"/>
      <c r="V21" s="821"/>
      <c r="W21" s="830"/>
      <c r="X21" s="831"/>
      <c r="Y21" s="832"/>
      <c r="Z21" s="832"/>
      <c r="AA21" s="832"/>
      <c r="AB21" s="833"/>
      <c r="AC21" s="834">
        <v>0.67279999999999995</v>
      </c>
      <c r="AD21" s="821"/>
      <c r="AE21" s="843"/>
      <c r="AF21" s="821"/>
      <c r="AG21" s="821"/>
      <c r="AH21" s="821">
        <v>5.4000000000000003E-3</v>
      </c>
    </row>
    <row r="22" spans="1:34" s="181" customFormat="1" ht="12">
      <c r="A22" s="522">
        <v>13</v>
      </c>
      <c r="B22" s="537" t="s">
        <v>1250</v>
      </c>
      <c r="C22" s="821">
        <v>0.90410000000000001</v>
      </c>
      <c r="D22" s="821"/>
      <c r="E22" s="843"/>
      <c r="F22" s="821"/>
      <c r="G22" s="830"/>
      <c r="H22" s="831"/>
      <c r="I22" s="832"/>
      <c r="J22" s="832"/>
      <c r="K22" s="832"/>
      <c r="L22" s="833"/>
      <c r="M22" s="834">
        <v>0.90410000000000001</v>
      </c>
      <c r="N22" s="821"/>
      <c r="O22" s="843"/>
      <c r="P22" s="821"/>
      <c r="Q22" s="821"/>
      <c r="R22" s="821">
        <v>1.7299999999999999E-2</v>
      </c>
      <c r="S22" s="821">
        <v>0.92210000000000003</v>
      </c>
      <c r="T22" s="821"/>
      <c r="U22" s="843"/>
      <c r="V22" s="821"/>
      <c r="W22" s="830"/>
      <c r="X22" s="831"/>
      <c r="Y22" s="832"/>
      <c r="Z22" s="832"/>
      <c r="AA22" s="832"/>
      <c r="AB22" s="833"/>
      <c r="AC22" s="834">
        <v>0.92210000000000003</v>
      </c>
      <c r="AD22" s="821"/>
      <c r="AE22" s="821"/>
      <c r="AF22" s="821"/>
      <c r="AG22" s="821"/>
      <c r="AH22" s="821">
        <v>2.69E-2</v>
      </c>
    </row>
    <row r="23" spans="1:34" s="184" customFormat="1">
      <c r="A23" s="522">
        <v>14</v>
      </c>
      <c r="B23" s="536" t="s">
        <v>1296</v>
      </c>
      <c r="C23" s="821"/>
      <c r="D23" s="821"/>
      <c r="E23" s="821"/>
      <c r="F23" s="821"/>
      <c r="G23" s="830"/>
      <c r="H23" s="831"/>
      <c r="I23" s="832"/>
      <c r="J23" s="832"/>
      <c r="K23" s="832"/>
      <c r="L23" s="833"/>
      <c r="M23" s="834"/>
      <c r="N23" s="821"/>
      <c r="O23" s="843"/>
      <c r="P23" s="821"/>
      <c r="Q23" s="821"/>
      <c r="R23" s="821"/>
      <c r="S23" s="821"/>
      <c r="T23" s="821"/>
      <c r="U23" s="821"/>
      <c r="V23" s="821"/>
      <c r="W23" s="830"/>
      <c r="X23" s="831"/>
      <c r="Y23" s="832"/>
      <c r="Z23" s="832"/>
      <c r="AA23" s="832"/>
      <c r="AB23" s="833"/>
      <c r="AC23" s="834"/>
      <c r="AD23" s="821"/>
      <c r="AE23" s="821"/>
      <c r="AF23" s="821"/>
      <c r="AG23" s="821"/>
      <c r="AH23" s="821"/>
    </row>
    <row r="24" spans="1:34">
      <c r="A24" s="522">
        <v>15</v>
      </c>
      <c r="B24" s="537" t="s">
        <v>1252</v>
      </c>
      <c r="C24" s="821"/>
      <c r="D24" s="821"/>
      <c r="E24" s="821"/>
      <c r="F24" s="821"/>
      <c r="G24" s="830"/>
      <c r="H24" s="831"/>
      <c r="I24" s="832"/>
      <c r="J24" s="832"/>
      <c r="K24" s="832"/>
      <c r="L24" s="833"/>
      <c r="M24" s="834"/>
      <c r="N24" s="821"/>
      <c r="O24" s="821"/>
      <c r="P24" s="821"/>
      <c r="Q24" s="821"/>
      <c r="R24" s="821"/>
      <c r="S24" s="821"/>
      <c r="T24" s="821"/>
      <c r="U24" s="821"/>
      <c r="V24" s="821"/>
      <c r="W24" s="830"/>
      <c r="X24" s="835"/>
      <c r="Y24" s="836"/>
      <c r="Z24" s="836"/>
      <c r="AA24" s="836"/>
      <c r="AB24" s="837"/>
      <c r="AC24" s="834"/>
      <c r="AD24" s="821"/>
      <c r="AE24" s="821"/>
      <c r="AF24" s="821"/>
      <c r="AG24" s="821"/>
      <c r="AH24" s="821"/>
    </row>
    <row r="25" spans="1:34">
      <c r="A25" s="522">
        <v>16</v>
      </c>
      <c r="B25" s="537" t="s">
        <v>1253</v>
      </c>
      <c r="C25" s="821"/>
      <c r="D25" s="821"/>
      <c r="E25" s="821"/>
      <c r="F25" s="821"/>
      <c r="G25" s="830"/>
      <c r="H25" s="838"/>
      <c r="I25" s="838"/>
      <c r="J25" s="838"/>
      <c r="K25" s="838"/>
      <c r="L25" s="838"/>
      <c r="M25" s="829"/>
      <c r="N25" s="824"/>
      <c r="O25" s="824"/>
      <c r="P25" s="824"/>
      <c r="Q25" s="824"/>
      <c r="R25" s="824"/>
      <c r="S25" s="824"/>
      <c r="T25" s="824"/>
      <c r="U25" s="824"/>
      <c r="V25" s="824"/>
      <c r="W25" s="824"/>
      <c r="X25" s="839"/>
      <c r="Y25" s="839"/>
      <c r="Z25" s="839"/>
      <c r="AA25" s="839"/>
      <c r="AB25" s="839"/>
      <c r="AC25" s="824"/>
      <c r="AD25" s="824"/>
      <c r="AE25" s="824"/>
      <c r="AF25" s="824"/>
      <c r="AG25" s="824"/>
      <c r="AH25" s="821"/>
    </row>
    <row r="26" spans="1:34" ht="24">
      <c r="A26" s="522">
        <v>17</v>
      </c>
      <c r="B26" s="552" t="s">
        <v>1254</v>
      </c>
      <c r="C26" s="821"/>
      <c r="D26" s="821"/>
      <c r="E26" s="821"/>
      <c r="F26" s="821"/>
      <c r="G26" s="830"/>
      <c r="H26" s="840"/>
      <c r="I26" s="841"/>
      <c r="J26" s="841"/>
      <c r="K26" s="841"/>
      <c r="L26" s="842"/>
      <c r="M26" s="834"/>
      <c r="N26" s="821"/>
      <c r="O26" s="821"/>
      <c r="P26" s="821"/>
      <c r="Q26" s="821"/>
      <c r="R26" s="821"/>
      <c r="S26" s="821"/>
      <c r="T26" s="821"/>
      <c r="U26" s="821"/>
      <c r="V26" s="821"/>
      <c r="W26" s="821"/>
      <c r="X26" s="843"/>
      <c r="Y26" s="843"/>
      <c r="Z26" s="843"/>
      <c r="AA26" s="843"/>
      <c r="AB26" s="843"/>
      <c r="AC26" s="821"/>
      <c r="AD26" s="821"/>
      <c r="AE26" s="821"/>
      <c r="AF26" s="821"/>
      <c r="AG26" s="821"/>
      <c r="AH26" s="821"/>
    </row>
    <row r="27" spans="1:34">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4">
      <c r="A28" s="459" t="s">
        <v>1047</v>
      </c>
      <c r="B28" s="459"/>
      <c r="C28" s="503"/>
      <c r="D28" s="503"/>
      <c r="E28" s="503"/>
      <c r="F28" s="503"/>
      <c r="G28" s="503"/>
      <c r="H28" s="503"/>
      <c r="I28" s="503"/>
      <c r="J28" s="503"/>
      <c r="K28" s="503"/>
      <c r="L28" s="503"/>
      <c r="M28" s="503"/>
      <c r="N28" s="503"/>
      <c r="O28" s="503"/>
      <c r="P28" s="503"/>
      <c r="Q28" s="6"/>
      <c r="R28" s="6"/>
      <c r="S28" s="6"/>
      <c r="T28" s="6"/>
      <c r="U28" s="6"/>
      <c r="V28" s="6"/>
      <c r="W28" s="6"/>
      <c r="X28" s="6"/>
      <c r="Y28" s="6"/>
      <c r="Z28" s="6"/>
      <c r="AA28" s="6"/>
      <c r="AB28" s="6"/>
      <c r="AC28" s="6"/>
      <c r="AD28" s="6"/>
      <c r="AE28" s="6"/>
      <c r="AF28" s="6"/>
      <c r="AG28" s="6"/>
      <c r="AH28" s="6"/>
    </row>
    <row r="29" spans="1:34">
      <c r="A29" s="961"/>
      <c r="B29" s="961"/>
      <c r="C29" s="726" t="s">
        <v>92</v>
      </c>
      <c r="D29" s="727" t="s">
        <v>93</v>
      </c>
      <c r="E29" s="727" t="s">
        <v>94</v>
      </c>
      <c r="F29" s="727" t="s">
        <v>140</v>
      </c>
      <c r="G29" s="727" t="s">
        <v>141</v>
      </c>
      <c r="H29" s="727" t="s">
        <v>218</v>
      </c>
      <c r="I29" s="727" t="s">
        <v>219</v>
      </c>
      <c r="J29" s="727" t="s">
        <v>220</v>
      </c>
      <c r="K29" s="727" t="s">
        <v>221</v>
      </c>
      <c r="L29" s="727" t="s">
        <v>222</v>
      </c>
      <c r="M29" s="727" t="s">
        <v>223</v>
      </c>
      <c r="N29" s="727" t="s">
        <v>224</v>
      </c>
      <c r="O29" s="727" t="s">
        <v>225</v>
      </c>
      <c r="P29" s="727" t="s">
        <v>231</v>
      </c>
      <c r="Q29" s="727" t="s">
        <v>232</v>
      </c>
      <c r="R29" s="727" t="s">
        <v>233</v>
      </c>
      <c r="S29" s="727" t="s">
        <v>234</v>
      </c>
      <c r="T29" s="727" t="s">
        <v>1270</v>
      </c>
      <c r="U29" s="727" t="s">
        <v>1271</v>
      </c>
      <c r="V29" s="727" t="s">
        <v>1272</v>
      </c>
      <c r="W29" s="727" t="s">
        <v>1273</v>
      </c>
      <c r="X29" s="727" t="s">
        <v>1274</v>
      </c>
      <c r="Y29" s="727" t="s">
        <v>1275</v>
      </c>
      <c r="Z29" s="727" t="s">
        <v>941</v>
      </c>
      <c r="AA29" s="727" t="s">
        <v>1276</v>
      </c>
      <c r="AB29" s="727" t="s">
        <v>1277</v>
      </c>
      <c r="AC29" s="727" t="s">
        <v>1278</v>
      </c>
      <c r="AD29" s="727" t="s">
        <v>1279</v>
      </c>
      <c r="AE29" s="727" t="s">
        <v>1280</v>
      </c>
      <c r="AF29" s="727" t="s">
        <v>1281</v>
      </c>
      <c r="AG29" s="727" t="s">
        <v>1282</v>
      </c>
      <c r="AH29" s="727" t="s">
        <v>1283</v>
      </c>
    </row>
    <row r="30" spans="1:34">
      <c r="A30" s="547"/>
      <c r="B30" s="548"/>
      <c r="C30" s="892" t="s">
        <v>1284</v>
      </c>
      <c r="D30" s="893"/>
      <c r="E30" s="893"/>
      <c r="F30" s="893"/>
      <c r="G30" s="893"/>
      <c r="H30" s="893"/>
      <c r="I30" s="893"/>
      <c r="J30" s="893"/>
      <c r="K30" s="893"/>
      <c r="L30" s="893"/>
      <c r="M30" s="893"/>
      <c r="N30" s="893"/>
      <c r="O30" s="893"/>
      <c r="P30" s="893"/>
      <c r="Q30" s="893"/>
      <c r="R30" s="893"/>
      <c r="S30" s="892" t="s">
        <v>1285</v>
      </c>
      <c r="T30" s="893"/>
      <c r="U30" s="893"/>
      <c r="V30" s="893"/>
      <c r="W30" s="893"/>
      <c r="X30" s="893"/>
      <c r="Y30" s="893"/>
      <c r="Z30" s="893"/>
      <c r="AA30" s="893"/>
      <c r="AB30" s="893"/>
      <c r="AC30" s="893"/>
      <c r="AD30" s="893"/>
      <c r="AE30" s="893"/>
      <c r="AF30" s="893"/>
      <c r="AG30" s="893"/>
      <c r="AH30" s="894"/>
    </row>
    <row r="31" spans="1:34">
      <c r="A31" s="547"/>
      <c r="B31" s="548"/>
      <c r="C31" s="892" t="s">
        <v>1230</v>
      </c>
      <c r="D31" s="893"/>
      <c r="E31" s="893"/>
      <c r="F31" s="893"/>
      <c r="G31" s="894"/>
      <c r="H31" s="892" t="s">
        <v>1231</v>
      </c>
      <c r="I31" s="893"/>
      <c r="J31" s="893"/>
      <c r="K31" s="893"/>
      <c r="L31" s="894"/>
      <c r="M31" s="892" t="s">
        <v>1232</v>
      </c>
      <c r="N31" s="893"/>
      <c r="O31" s="893"/>
      <c r="P31" s="893"/>
      <c r="Q31" s="893"/>
      <c r="R31" s="710"/>
      <c r="S31" s="892" t="s">
        <v>1230</v>
      </c>
      <c r="T31" s="893"/>
      <c r="U31" s="893"/>
      <c r="V31" s="893"/>
      <c r="W31" s="894"/>
      <c r="X31" s="892" t="s">
        <v>1231</v>
      </c>
      <c r="Y31" s="893"/>
      <c r="Z31" s="893"/>
      <c r="AA31" s="893"/>
      <c r="AB31" s="894"/>
      <c r="AC31" s="892" t="s">
        <v>1232</v>
      </c>
      <c r="AD31" s="893"/>
      <c r="AE31" s="893"/>
      <c r="AF31" s="893"/>
      <c r="AG31" s="893"/>
      <c r="AH31" s="894"/>
    </row>
    <row r="32" spans="1:34">
      <c r="A32" s="547"/>
      <c r="B32" s="548"/>
      <c r="C32" s="886" t="s">
        <v>1286</v>
      </c>
      <c r="D32" s="901"/>
      <c r="E32" s="901"/>
      <c r="F32" s="901"/>
      <c r="G32" s="887"/>
      <c r="H32" s="886" t="s">
        <v>1286</v>
      </c>
      <c r="I32" s="901"/>
      <c r="J32" s="901"/>
      <c r="K32" s="901"/>
      <c r="L32" s="887"/>
      <c r="M32" s="886" t="s">
        <v>1286</v>
      </c>
      <c r="N32" s="901"/>
      <c r="O32" s="901"/>
      <c r="P32" s="901"/>
      <c r="Q32" s="887"/>
      <c r="R32" s="897" t="s">
        <v>1287</v>
      </c>
      <c r="S32" s="886" t="s">
        <v>1288</v>
      </c>
      <c r="T32" s="901"/>
      <c r="U32" s="901"/>
      <c r="V32" s="901"/>
      <c r="W32" s="887"/>
      <c r="X32" s="886" t="s">
        <v>1288</v>
      </c>
      <c r="Y32" s="901"/>
      <c r="Z32" s="901"/>
      <c r="AA32" s="901"/>
      <c r="AB32" s="887"/>
      <c r="AC32" s="886" t="s">
        <v>1288</v>
      </c>
      <c r="AD32" s="901"/>
      <c r="AE32" s="901"/>
      <c r="AF32" s="901"/>
      <c r="AG32" s="887"/>
      <c r="AH32" s="897" t="s">
        <v>1289</v>
      </c>
    </row>
    <row r="33" spans="1:34">
      <c r="A33" s="547"/>
      <c r="B33" s="548"/>
      <c r="C33" s="707"/>
      <c r="D33" s="886" t="s">
        <v>1290</v>
      </c>
      <c r="E33" s="901"/>
      <c r="F33" s="901"/>
      <c r="G33" s="887"/>
      <c r="H33" s="707"/>
      <c r="I33" s="886" t="s">
        <v>1290</v>
      </c>
      <c r="J33" s="901"/>
      <c r="K33" s="901"/>
      <c r="L33" s="887"/>
      <c r="M33" s="707"/>
      <c r="N33" s="886" t="s">
        <v>1290</v>
      </c>
      <c r="O33" s="901"/>
      <c r="P33" s="901"/>
      <c r="Q33" s="887"/>
      <c r="R33" s="898"/>
      <c r="S33" s="707"/>
      <c r="T33" s="886" t="s">
        <v>1290</v>
      </c>
      <c r="U33" s="901"/>
      <c r="V33" s="901"/>
      <c r="W33" s="887"/>
      <c r="X33" s="707"/>
      <c r="Y33" s="886" t="s">
        <v>1290</v>
      </c>
      <c r="Z33" s="901"/>
      <c r="AA33" s="901"/>
      <c r="AB33" s="887"/>
      <c r="AC33" s="707"/>
      <c r="AD33" s="886" t="s">
        <v>1290</v>
      </c>
      <c r="AE33" s="901"/>
      <c r="AF33" s="901"/>
      <c r="AG33" s="887"/>
      <c r="AH33" s="898"/>
    </row>
    <row r="34" spans="1:34" ht="36">
      <c r="A34" s="547"/>
      <c r="B34" s="549" t="s">
        <v>1291</v>
      </c>
      <c r="C34" s="497"/>
      <c r="D34" s="497"/>
      <c r="E34" s="706" t="s">
        <v>1235</v>
      </c>
      <c r="F34" s="706" t="s">
        <v>1236</v>
      </c>
      <c r="G34" s="706" t="s">
        <v>1237</v>
      </c>
      <c r="H34" s="497"/>
      <c r="I34" s="497"/>
      <c r="J34" s="706" t="s">
        <v>1235</v>
      </c>
      <c r="K34" s="706" t="s">
        <v>1238</v>
      </c>
      <c r="L34" s="706" t="s">
        <v>1237</v>
      </c>
      <c r="M34" s="497"/>
      <c r="N34" s="497"/>
      <c r="O34" s="706" t="s">
        <v>1235</v>
      </c>
      <c r="P34" s="706" t="s">
        <v>1239</v>
      </c>
      <c r="Q34" s="706" t="s">
        <v>1237</v>
      </c>
      <c r="R34" s="899"/>
      <c r="S34" s="497"/>
      <c r="T34" s="497"/>
      <c r="U34" s="706" t="s">
        <v>1235</v>
      </c>
      <c r="V34" s="706" t="s">
        <v>1236</v>
      </c>
      <c r="W34" s="706" t="s">
        <v>1237</v>
      </c>
      <c r="X34" s="497"/>
      <c r="Y34" s="497"/>
      <c r="Z34" s="706" t="s">
        <v>1235</v>
      </c>
      <c r="AA34" s="706" t="s">
        <v>1238</v>
      </c>
      <c r="AB34" s="706" t="s">
        <v>1237</v>
      </c>
      <c r="AC34" s="497"/>
      <c r="AD34" s="497"/>
      <c r="AE34" s="706" t="s">
        <v>1235</v>
      </c>
      <c r="AF34" s="706" t="s">
        <v>1239</v>
      </c>
      <c r="AG34" s="706" t="s">
        <v>1237</v>
      </c>
      <c r="AH34" s="899"/>
    </row>
    <row r="35" spans="1:34">
      <c r="A35" s="280">
        <v>1</v>
      </c>
      <c r="B35" s="550" t="s">
        <v>1292</v>
      </c>
      <c r="C35" s="819">
        <v>0.43830000000000002</v>
      </c>
      <c r="D35" s="819">
        <v>5.9200000000000003E-2</v>
      </c>
      <c r="E35" s="820"/>
      <c r="F35" s="819">
        <v>5.5999999999999999E-3</v>
      </c>
      <c r="G35" s="819">
        <v>1.6000000000000001E-3</v>
      </c>
      <c r="H35" s="819">
        <v>4.0000000000000002E-4</v>
      </c>
      <c r="I35" s="819">
        <v>2.0000000000000001E-4</v>
      </c>
      <c r="J35" s="820" t="s">
        <v>81</v>
      </c>
      <c r="K35" s="819" t="s">
        <v>81</v>
      </c>
      <c r="L35" s="819">
        <v>2.0000000000000001E-4</v>
      </c>
      <c r="M35" s="819">
        <v>0.43859999999999999</v>
      </c>
      <c r="N35" s="819">
        <v>5.9400000000000001E-2</v>
      </c>
      <c r="O35" s="820"/>
      <c r="P35" s="819">
        <v>5.7000000000000002E-3</v>
      </c>
      <c r="Q35" s="819">
        <v>1.8E-3</v>
      </c>
      <c r="R35" s="819">
        <v>0.80049999999999999</v>
      </c>
      <c r="S35" s="819">
        <v>0.4173</v>
      </c>
      <c r="T35" s="819">
        <v>4.7699999999999999E-2</v>
      </c>
      <c r="U35" s="820"/>
      <c r="V35" s="819">
        <v>1.5E-3</v>
      </c>
      <c r="W35" s="819">
        <v>1.4E-3</v>
      </c>
      <c r="X35" s="819">
        <v>2.2000000000000001E-3</v>
      </c>
      <c r="Y35" s="819">
        <v>2E-3</v>
      </c>
      <c r="Z35" s="820" t="s">
        <v>81</v>
      </c>
      <c r="AA35" s="819">
        <v>2.0000000000000001E-4</v>
      </c>
      <c r="AB35" s="819">
        <v>1.9E-3</v>
      </c>
      <c r="AC35" s="819">
        <v>0.41949999999999998</v>
      </c>
      <c r="AD35" s="819">
        <v>4.9799999999999997E-2</v>
      </c>
      <c r="AE35" s="820"/>
      <c r="AF35" s="819">
        <v>1.6999999999999999E-3</v>
      </c>
      <c r="AG35" s="819">
        <v>3.3E-3</v>
      </c>
      <c r="AH35" s="819">
        <v>0.30549999999999999</v>
      </c>
    </row>
    <row r="36" spans="1:34" ht="24">
      <c r="A36" s="717">
        <v>2</v>
      </c>
      <c r="B36" s="544" t="s">
        <v>1241</v>
      </c>
      <c r="C36" s="821">
        <v>0.81579999999999997</v>
      </c>
      <c r="D36" s="821">
        <v>0.11020000000000001</v>
      </c>
      <c r="E36" s="843"/>
      <c r="F36" s="821">
        <v>1.04E-2</v>
      </c>
      <c r="G36" s="821">
        <v>2.8999999999999998E-3</v>
      </c>
      <c r="H36" s="821">
        <v>6.9999999999999999E-4</v>
      </c>
      <c r="I36" s="821">
        <v>4.0000000000000002E-4</v>
      </c>
      <c r="J36" s="821" t="s">
        <v>81</v>
      </c>
      <c r="K36" s="821">
        <v>1E-4</v>
      </c>
      <c r="L36" s="821">
        <v>2.9999999999999997E-4</v>
      </c>
      <c r="M36" s="821">
        <v>0.8165</v>
      </c>
      <c r="N36" s="821">
        <v>0.1106</v>
      </c>
      <c r="O36" s="843"/>
      <c r="P36" s="821">
        <v>1.0500000000000001E-2</v>
      </c>
      <c r="Q36" s="821">
        <v>3.3E-3</v>
      </c>
      <c r="R36" s="821">
        <v>0.43</v>
      </c>
      <c r="S36" s="821">
        <v>0.69789999999999996</v>
      </c>
      <c r="T36" s="821">
        <v>7.9799999999999996E-2</v>
      </c>
      <c r="U36" s="843"/>
      <c r="V36" s="821">
        <v>2.5999999999999999E-3</v>
      </c>
      <c r="W36" s="821">
        <v>2.3E-3</v>
      </c>
      <c r="X36" s="821">
        <v>3.7000000000000002E-3</v>
      </c>
      <c r="Y36" s="821">
        <v>3.3999999999999998E-3</v>
      </c>
      <c r="Z36" s="821" t="s">
        <v>81</v>
      </c>
      <c r="AA36" s="821">
        <v>2.9999999999999997E-4</v>
      </c>
      <c r="AB36" s="821">
        <v>3.0999999999999999E-3</v>
      </c>
      <c r="AC36" s="821">
        <v>0.70150000000000001</v>
      </c>
      <c r="AD36" s="821">
        <v>8.3199999999999996E-2</v>
      </c>
      <c r="AE36" s="843"/>
      <c r="AF36" s="821">
        <v>2.8E-3</v>
      </c>
      <c r="AG36" s="821">
        <v>5.4999999999999997E-3</v>
      </c>
      <c r="AH36" s="821">
        <v>0.1827</v>
      </c>
    </row>
    <row r="37" spans="1:34">
      <c r="A37" s="717">
        <v>3</v>
      </c>
      <c r="B37" s="551" t="s">
        <v>1293</v>
      </c>
      <c r="C37" s="821">
        <v>0.33529999999999999</v>
      </c>
      <c r="D37" s="821" t="s">
        <v>81</v>
      </c>
      <c r="E37" s="843"/>
      <c r="F37" s="821" t="s">
        <v>81</v>
      </c>
      <c r="G37" s="821" t="s">
        <v>81</v>
      </c>
      <c r="H37" s="821" t="s">
        <v>81</v>
      </c>
      <c r="I37" s="821" t="s">
        <v>81</v>
      </c>
      <c r="J37" s="821" t="s">
        <v>81</v>
      </c>
      <c r="K37" s="821" t="s">
        <v>81</v>
      </c>
      <c r="L37" s="821" t="s">
        <v>81</v>
      </c>
      <c r="M37" s="821">
        <v>0.33529999999999999</v>
      </c>
      <c r="N37" s="821" t="s">
        <v>81</v>
      </c>
      <c r="O37" s="843"/>
      <c r="P37" s="821" t="s">
        <v>81</v>
      </c>
      <c r="Q37" s="821" t="s">
        <v>81</v>
      </c>
      <c r="R37" s="821">
        <v>4.65E-2</v>
      </c>
      <c r="S37" s="821">
        <v>0.2787</v>
      </c>
      <c r="T37" s="821" t="s">
        <v>81</v>
      </c>
      <c r="U37" s="843"/>
      <c r="V37" s="821" t="s">
        <v>81</v>
      </c>
      <c r="W37" s="821" t="s">
        <v>81</v>
      </c>
      <c r="X37" s="821" t="s">
        <v>81</v>
      </c>
      <c r="Y37" s="821" t="s">
        <v>81</v>
      </c>
      <c r="Z37" s="821" t="s">
        <v>81</v>
      </c>
      <c r="AA37" s="821" t="s">
        <v>81</v>
      </c>
      <c r="AB37" s="821" t="s">
        <v>81</v>
      </c>
      <c r="AC37" s="821">
        <v>0.2787</v>
      </c>
      <c r="AD37" s="821" t="s">
        <v>81</v>
      </c>
      <c r="AE37" s="843"/>
      <c r="AF37" s="821" t="s">
        <v>81</v>
      </c>
      <c r="AG37" s="821" t="s">
        <v>81</v>
      </c>
      <c r="AH37" s="821">
        <v>1.4800000000000001E-2</v>
      </c>
    </row>
    <row r="38" spans="1:34">
      <c r="A38" s="717">
        <v>4</v>
      </c>
      <c r="B38" s="536" t="s">
        <v>308</v>
      </c>
      <c r="C38" s="821">
        <v>0.27239999999999998</v>
      </c>
      <c r="D38" s="821" t="s">
        <v>81</v>
      </c>
      <c r="E38" s="843"/>
      <c r="F38" s="821" t="s">
        <v>81</v>
      </c>
      <c r="G38" s="821" t="s">
        <v>81</v>
      </c>
      <c r="H38" s="821" t="s">
        <v>81</v>
      </c>
      <c r="I38" s="821" t="s">
        <v>81</v>
      </c>
      <c r="J38" s="821" t="s">
        <v>81</v>
      </c>
      <c r="K38" s="821" t="s">
        <v>81</v>
      </c>
      <c r="L38" s="821" t="s">
        <v>81</v>
      </c>
      <c r="M38" s="821">
        <v>0.27239999999999998</v>
      </c>
      <c r="N38" s="821" t="s">
        <v>81</v>
      </c>
      <c r="O38" s="843"/>
      <c r="P38" s="821" t="s">
        <v>81</v>
      </c>
      <c r="Q38" s="821" t="s">
        <v>81</v>
      </c>
      <c r="R38" s="821">
        <v>3.0499999999999999E-2</v>
      </c>
      <c r="S38" s="821">
        <v>0.2787</v>
      </c>
      <c r="T38" s="821" t="s">
        <v>81</v>
      </c>
      <c r="U38" s="843"/>
      <c r="V38" s="821" t="s">
        <v>81</v>
      </c>
      <c r="W38" s="821" t="s">
        <v>81</v>
      </c>
      <c r="X38" s="821" t="s">
        <v>81</v>
      </c>
      <c r="Y38" s="821" t="s">
        <v>81</v>
      </c>
      <c r="Z38" s="821" t="s">
        <v>81</v>
      </c>
      <c r="AA38" s="821" t="s">
        <v>81</v>
      </c>
      <c r="AB38" s="821" t="s">
        <v>81</v>
      </c>
      <c r="AC38" s="821">
        <v>0.2787</v>
      </c>
      <c r="AD38" s="821" t="s">
        <v>81</v>
      </c>
      <c r="AE38" s="843"/>
      <c r="AF38" s="821" t="s">
        <v>81</v>
      </c>
      <c r="AG38" s="821" t="s">
        <v>81</v>
      </c>
      <c r="AH38" s="821">
        <v>1.4800000000000001E-2</v>
      </c>
    </row>
    <row r="39" spans="1:34">
      <c r="A39" s="717">
        <v>5</v>
      </c>
      <c r="B39" s="536" t="s">
        <v>310</v>
      </c>
      <c r="C39" s="821">
        <v>0.45500000000000002</v>
      </c>
      <c r="D39" s="821" t="s">
        <v>81</v>
      </c>
      <c r="E39" s="843"/>
      <c r="F39" s="821" t="s">
        <v>81</v>
      </c>
      <c r="G39" s="821" t="s">
        <v>81</v>
      </c>
      <c r="H39" s="821" t="s">
        <v>81</v>
      </c>
      <c r="I39" s="821" t="s">
        <v>81</v>
      </c>
      <c r="J39" s="821" t="s">
        <v>81</v>
      </c>
      <c r="K39" s="821" t="s">
        <v>81</v>
      </c>
      <c r="L39" s="821" t="s">
        <v>81</v>
      </c>
      <c r="M39" s="821">
        <v>0.45500000000000002</v>
      </c>
      <c r="N39" s="821" t="s">
        <v>81</v>
      </c>
      <c r="O39" s="843"/>
      <c r="P39" s="821" t="s">
        <v>81</v>
      </c>
      <c r="Q39" s="821" t="s">
        <v>81</v>
      </c>
      <c r="R39" s="821">
        <v>1.6E-2</v>
      </c>
      <c r="S39" s="821" t="s">
        <v>81</v>
      </c>
      <c r="T39" s="821" t="s">
        <v>81</v>
      </c>
      <c r="U39" s="843"/>
      <c r="V39" s="821" t="s">
        <v>81</v>
      </c>
      <c r="W39" s="821" t="s">
        <v>81</v>
      </c>
      <c r="X39" s="821" t="s">
        <v>81</v>
      </c>
      <c r="Y39" s="821" t="s">
        <v>81</v>
      </c>
      <c r="Z39" s="821" t="s">
        <v>81</v>
      </c>
      <c r="AA39" s="821" t="s">
        <v>81</v>
      </c>
      <c r="AB39" s="821" t="s">
        <v>81</v>
      </c>
      <c r="AC39" s="821" t="s">
        <v>81</v>
      </c>
      <c r="AD39" s="821" t="s">
        <v>81</v>
      </c>
      <c r="AE39" s="843"/>
      <c r="AF39" s="821" t="s">
        <v>81</v>
      </c>
      <c r="AG39" s="821" t="s">
        <v>81</v>
      </c>
      <c r="AH39" s="821" t="s">
        <v>81</v>
      </c>
    </row>
    <row r="40" spans="1:34">
      <c r="A40" s="717">
        <v>6</v>
      </c>
      <c r="B40" s="537" t="s">
        <v>1244</v>
      </c>
      <c r="C40" s="821" t="s">
        <v>81</v>
      </c>
      <c r="D40" s="821" t="s">
        <v>81</v>
      </c>
      <c r="E40" s="843"/>
      <c r="F40" s="821" t="s">
        <v>81</v>
      </c>
      <c r="G40" s="821" t="s">
        <v>81</v>
      </c>
      <c r="H40" s="821" t="s">
        <v>81</v>
      </c>
      <c r="I40" s="821" t="s">
        <v>81</v>
      </c>
      <c r="J40" s="821" t="s">
        <v>81</v>
      </c>
      <c r="K40" s="821" t="s">
        <v>81</v>
      </c>
      <c r="L40" s="821" t="s">
        <v>81</v>
      </c>
      <c r="M40" s="821" t="s">
        <v>81</v>
      </c>
      <c r="N40" s="821" t="s">
        <v>81</v>
      </c>
      <c r="O40" s="843"/>
      <c r="P40" s="821" t="s">
        <v>81</v>
      </c>
      <c r="Q40" s="821" t="s">
        <v>81</v>
      </c>
      <c r="R40" s="821" t="s">
        <v>81</v>
      </c>
      <c r="S40" s="821" t="s">
        <v>81</v>
      </c>
      <c r="T40" s="821" t="s">
        <v>81</v>
      </c>
      <c r="U40" s="843"/>
      <c r="V40" s="821" t="s">
        <v>81</v>
      </c>
      <c r="W40" s="821" t="s">
        <v>81</v>
      </c>
      <c r="X40" s="821" t="s">
        <v>81</v>
      </c>
      <c r="Y40" s="821" t="s">
        <v>81</v>
      </c>
      <c r="Z40" s="821" t="s">
        <v>81</v>
      </c>
      <c r="AA40" s="821" t="s">
        <v>81</v>
      </c>
      <c r="AB40" s="821" t="s">
        <v>81</v>
      </c>
      <c r="AC40" s="821" t="s">
        <v>81</v>
      </c>
      <c r="AD40" s="821" t="s">
        <v>81</v>
      </c>
      <c r="AE40" s="843"/>
      <c r="AF40" s="821" t="s">
        <v>81</v>
      </c>
      <c r="AG40" s="821" t="s">
        <v>81</v>
      </c>
      <c r="AH40" s="821" t="s">
        <v>81</v>
      </c>
    </row>
    <row r="41" spans="1:34">
      <c r="A41" s="717">
        <v>7</v>
      </c>
      <c r="B41" s="537" t="s">
        <v>1294</v>
      </c>
      <c r="C41" s="821">
        <v>0.1366</v>
      </c>
      <c r="D41" s="821" t="s">
        <v>81</v>
      </c>
      <c r="E41" s="843"/>
      <c r="F41" s="821" t="s">
        <v>81</v>
      </c>
      <c r="G41" s="821" t="s">
        <v>81</v>
      </c>
      <c r="H41" s="821" t="s">
        <v>81</v>
      </c>
      <c r="I41" s="821" t="s">
        <v>81</v>
      </c>
      <c r="J41" s="821" t="s">
        <v>81</v>
      </c>
      <c r="K41" s="821" t="s">
        <v>81</v>
      </c>
      <c r="L41" s="821" t="s">
        <v>81</v>
      </c>
      <c r="M41" s="821">
        <v>0.1366</v>
      </c>
      <c r="N41" s="821" t="s">
        <v>81</v>
      </c>
      <c r="O41" s="843"/>
      <c r="P41" s="821" t="s">
        <v>81</v>
      </c>
      <c r="Q41" s="821" t="s">
        <v>81</v>
      </c>
      <c r="R41" s="821">
        <v>1E-3</v>
      </c>
      <c r="S41" s="821" t="s">
        <v>81</v>
      </c>
      <c r="T41" s="821" t="s">
        <v>81</v>
      </c>
      <c r="U41" s="843"/>
      <c r="V41" s="821" t="s">
        <v>81</v>
      </c>
      <c r="W41" s="821" t="s">
        <v>81</v>
      </c>
      <c r="X41" s="821" t="s">
        <v>81</v>
      </c>
      <c r="Y41" s="821" t="s">
        <v>81</v>
      </c>
      <c r="Z41" s="821" t="s">
        <v>81</v>
      </c>
      <c r="AA41" s="821" t="s">
        <v>81</v>
      </c>
      <c r="AB41" s="821" t="s">
        <v>81</v>
      </c>
      <c r="AC41" s="821" t="s">
        <v>81</v>
      </c>
      <c r="AD41" s="821" t="s">
        <v>81</v>
      </c>
      <c r="AE41" s="843"/>
      <c r="AF41" s="821" t="s">
        <v>81</v>
      </c>
      <c r="AG41" s="821" t="s">
        <v>81</v>
      </c>
      <c r="AH41" s="821" t="s">
        <v>81</v>
      </c>
    </row>
    <row r="42" spans="1:34">
      <c r="A42" s="717">
        <v>8</v>
      </c>
      <c r="B42" s="537" t="s">
        <v>1246</v>
      </c>
      <c r="C42" s="821">
        <v>0.48409999999999997</v>
      </c>
      <c r="D42" s="821" t="s">
        <v>81</v>
      </c>
      <c r="E42" s="843"/>
      <c r="F42" s="821" t="s">
        <v>81</v>
      </c>
      <c r="G42" s="821" t="s">
        <v>81</v>
      </c>
      <c r="H42" s="821" t="s">
        <v>81</v>
      </c>
      <c r="I42" s="821" t="s">
        <v>81</v>
      </c>
      <c r="J42" s="821" t="s">
        <v>81</v>
      </c>
      <c r="K42" s="821" t="s">
        <v>81</v>
      </c>
      <c r="L42" s="821" t="s">
        <v>81</v>
      </c>
      <c r="M42" s="821">
        <v>0.48409999999999997</v>
      </c>
      <c r="N42" s="821" t="s">
        <v>81</v>
      </c>
      <c r="O42" s="843"/>
      <c r="P42" s="821" t="s">
        <v>81</v>
      </c>
      <c r="Q42" s="821" t="s">
        <v>81</v>
      </c>
      <c r="R42" s="821">
        <v>1.4800000000000001E-2</v>
      </c>
      <c r="S42" s="821" t="s">
        <v>81</v>
      </c>
      <c r="T42" s="821" t="s">
        <v>81</v>
      </c>
      <c r="U42" s="843"/>
      <c r="V42" s="823" t="s">
        <v>81</v>
      </c>
      <c r="W42" s="821" t="s">
        <v>81</v>
      </c>
      <c r="X42" s="821" t="s">
        <v>81</v>
      </c>
      <c r="Y42" s="821" t="s">
        <v>81</v>
      </c>
      <c r="Z42" s="821" t="s">
        <v>81</v>
      </c>
      <c r="AA42" s="821" t="s">
        <v>81</v>
      </c>
      <c r="AB42" s="821" t="s">
        <v>81</v>
      </c>
      <c r="AC42" s="821" t="s">
        <v>81</v>
      </c>
      <c r="AD42" s="821" t="s">
        <v>81</v>
      </c>
      <c r="AE42" s="843"/>
      <c r="AF42" s="821" t="s">
        <v>81</v>
      </c>
      <c r="AG42" s="821" t="s">
        <v>81</v>
      </c>
      <c r="AH42" s="821" t="s">
        <v>81</v>
      </c>
    </row>
    <row r="43" spans="1:34">
      <c r="A43" s="717">
        <v>9</v>
      </c>
      <c r="B43" s="551" t="s">
        <v>1295</v>
      </c>
      <c r="C43" s="821">
        <v>0.32919999999999999</v>
      </c>
      <c r="D43" s="821">
        <v>0.1542</v>
      </c>
      <c r="E43" s="843"/>
      <c r="F43" s="821">
        <v>8.9399999999999993E-2</v>
      </c>
      <c r="G43" s="821">
        <v>2.5100000000000001E-2</v>
      </c>
      <c r="H43" s="822">
        <v>6.0000000000000001E-3</v>
      </c>
      <c r="I43" s="822">
        <v>3.3999999999999998E-3</v>
      </c>
      <c r="J43" s="822" t="s">
        <v>81</v>
      </c>
      <c r="K43" s="822">
        <v>5.9999999999999995E-4</v>
      </c>
      <c r="L43" s="822">
        <v>2.8E-3</v>
      </c>
      <c r="M43" s="821">
        <v>0.3352</v>
      </c>
      <c r="N43" s="821">
        <v>0.15759999999999999</v>
      </c>
      <c r="O43" s="843"/>
      <c r="P43" s="821">
        <v>0.09</v>
      </c>
      <c r="Q43" s="821">
        <v>2.7900000000000001E-2</v>
      </c>
      <c r="R43" s="821">
        <v>5.0299999999999997E-2</v>
      </c>
      <c r="S43" s="821">
        <v>0.25219999999999998</v>
      </c>
      <c r="T43" s="821">
        <v>2.3900000000000001E-2</v>
      </c>
      <c r="U43" s="843"/>
      <c r="V43" s="821">
        <v>9.7000000000000003E-3</v>
      </c>
      <c r="W43" s="821">
        <v>8.8000000000000005E-3</v>
      </c>
      <c r="X43" s="821">
        <v>1.4E-2</v>
      </c>
      <c r="Y43" s="821">
        <v>1.2999999999999999E-2</v>
      </c>
      <c r="Z43" s="821" t="s">
        <v>81</v>
      </c>
      <c r="AA43" s="821">
        <v>1.1000000000000001E-3</v>
      </c>
      <c r="AB43" s="821">
        <v>1.1900000000000001E-2</v>
      </c>
      <c r="AC43" s="821">
        <v>0.26619999999999999</v>
      </c>
      <c r="AD43" s="821">
        <v>3.6900000000000002E-2</v>
      </c>
      <c r="AE43" s="843"/>
      <c r="AF43" s="821">
        <v>1.0800000000000001E-2</v>
      </c>
      <c r="AG43" s="821">
        <v>2.07E-2</v>
      </c>
      <c r="AH43" s="821">
        <v>4.8099999999999997E-2</v>
      </c>
    </row>
    <row r="44" spans="1:34">
      <c r="A44" s="717">
        <v>10</v>
      </c>
      <c r="B44" s="551" t="s">
        <v>316</v>
      </c>
      <c r="C44" s="824">
        <v>0.95630000000000004</v>
      </c>
      <c r="D44" s="824">
        <v>0.11890000000000001</v>
      </c>
      <c r="E44" s="843"/>
      <c r="F44" s="824" t="s">
        <v>81</v>
      </c>
      <c r="G44" s="825" t="s">
        <v>81</v>
      </c>
      <c r="H44" s="826" t="s">
        <v>81</v>
      </c>
      <c r="I44" s="827" t="s">
        <v>81</v>
      </c>
      <c r="J44" s="827" t="s">
        <v>81</v>
      </c>
      <c r="K44" s="827" t="s">
        <v>81</v>
      </c>
      <c r="L44" s="828" t="s">
        <v>81</v>
      </c>
      <c r="M44" s="829">
        <v>0.95630000000000004</v>
      </c>
      <c r="N44" s="824">
        <v>0.11890000000000001</v>
      </c>
      <c r="O44" s="843"/>
      <c r="P44" s="824" t="s">
        <v>81</v>
      </c>
      <c r="Q44" s="824" t="s">
        <v>81</v>
      </c>
      <c r="R44" s="824">
        <v>0.33329999999999999</v>
      </c>
      <c r="S44" s="824">
        <v>0.92889999999999995</v>
      </c>
      <c r="T44" s="824">
        <v>0.11210000000000001</v>
      </c>
      <c r="U44" s="843"/>
      <c r="V44" s="824" t="s">
        <v>81</v>
      </c>
      <c r="W44" s="824" t="s">
        <v>81</v>
      </c>
      <c r="X44" s="826" t="s">
        <v>81</v>
      </c>
      <c r="Y44" s="827" t="s">
        <v>81</v>
      </c>
      <c r="Z44" s="827" t="s">
        <v>81</v>
      </c>
      <c r="AA44" s="827" t="s">
        <v>81</v>
      </c>
      <c r="AB44" s="828" t="s">
        <v>81</v>
      </c>
      <c r="AC44" s="824">
        <v>0.92889999999999995</v>
      </c>
      <c r="AD44" s="824">
        <v>0.11210000000000001</v>
      </c>
      <c r="AE44" s="843"/>
      <c r="AF44" s="824" t="s">
        <v>81</v>
      </c>
      <c r="AG44" s="824" t="s">
        <v>81</v>
      </c>
      <c r="AH44" s="821">
        <v>0.1197</v>
      </c>
    </row>
    <row r="45" spans="1:34">
      <c r="A45" s="717">
        <v>11</v>
      </c>
      <c r="B45" s="537" t="s">
        <v>1248</v>
      </c>
      <c r="C45" s="821">
        <v>0.95930000000000004</v>
      </c>
      <c r="D45" s="821">
        <v>0.12509999999999999</v>
      </c>
      <c r="E45" s="843"/>
      <c r="F45" s="821" t="s">
        <v>81</v>
      </c>
      <c r="G45" s="830" t="s">
        <v>81</v>
      </c>
      <c r="H45" s="831" t="s">
        <v>81</v>
      </c>
      <c r="I45" s="832" t="s">
        <v>81</v>
      </c>
      <c r="J45" s="832" t="s">
        <v>81</v>
      </c>
      <c r="K45" s="832" t="s">
        <v>81</v>
      </c>
      <c r="L45" s="833" t="s">
        <v>81</v>
      </c>
      <c r="M45" s="834">
        <v>0.95930000000000004</v>
      </c>
      <c r="N45" s="821">
        <v>0.12509999999999999</v>
      </c>
      <c r="O45" s="843"/>
      <c r="P45" s="821" t="s">
        <v>81</v>
      </c>
      <c r="Q45" s="821" t="s">
        <v>81</v>
      </c>
      <c r="R45" s="821">
        <v>0.31680000000000003</v>
      </c>
      <c r="S45" s="821">
        <v>0.92989999999999995</v>
      </c>
      <c r="T45" s="821">
        <v>0.1457</v>
      </c>
      <c r="U45" s="843"/>
      <c r="V45" s="821" t="s">
        <v>81</v>
      </c>
      <c r="W45" s="821" t="s">
        <v>81</v>
      </c>
      <c r="X45" s="831" t="s">
        <v>81</v>
      </c>
      <c r="Y45" s="832" t="s">
        <v>81</v>
      </c>
      <c r="Z45" s="832" t="s">
        <v>81</v>
      </c>
      <c r="AA45" s="832" t="s">
        <v>81</v>
      </c>
      <c r="AB45" s="833" t="s">
        <v>81</v>
      </c>
      <c r="AC45" s="821">
        <v>0.92989999999999995</v>
      </c>
      <c r="AD45" s="821">
        <v>0.1457</v>
      </c>
      <c r="AE45" s="843"/>
      <c r="AF45" s="821" t="s">
        <v>81</v>
      </c>
      <c r="AG45" s="821" t="s">
        <v>81</v>
      </c>
      <c r="AH45" s="821">
        <v>9.2200000000000004E-2</v>
      </c>
    </row>
    <row r="46" spans="1:34">
      <c r="A46" s="717">
        <v>12</v>
      </c>
      <c r="B46" s="537" t="s">
        <v>1249</v>
      </c>
      <c r="C46" s="821">
        <v>0.90429999999999999</v>
      </c>
      <c r="D46" s="821" t="s">
        <v>81</v>
      </c>
      <c r="E46" s="843"/>
      <c r="F46" s="821" t="s">
        <v>81</v>
      </c>
      <c r="G46" s="830" t="s">
        <v>81</v>
      </c>
      <c r="H46" s="831" t="s">
        <v>81</v>
      </c>
      <c r="I46" s="832" t="s">
        <v>81</v>
      </c>
      <c r="J46" s="832" t="s">
        <v>81</v>
      </c>
      <c r="K46" s="832" t="s">
        <v>81</v>
      </c>
      <c r="L46" s="833" t="s">
        <v>81</v>
      </c>
      <c r="M46" s="834">
        <v>0.90429999999999999</v>
      </c>
      <c r="N46" s="821" t="s">
        <v>81</v>
      </c>
      <c r="O46" s="843"/>
      <c r="P46" s="821" t="s">
        <v>81</v>
      </c>
      <c r="Q46" s="821" t="s">
        <v>81</v>
      </c>
      <c r="R46" s="821">
        <v>1.6E-2</v>
      </c>
      <c r="S46" s="821">
        <v>0.68789999999999996</v>
      </c>
      <c r="T46" s="821" t="s">
        <v>81</v>
      </c>
      <c r="U46" s="843"/>
      <c r="V46" s="821" t="s">
        <v>81</v>
      </c>
      <c r="W46" s="821" t="s">
        <v>81</v>
      </c>
      <c r="X46" s="831" t="s">
        <v>81</v>
      </c>
      <c r="Y46" s="832" t="s">
        <v>81</v>
      </c>
      <c r="Z46" s="832" t="s">
        <v>81</v>
      </c>
      <c r="AA46" s="832" t="s">
        <v>81</v>
      </c>
      <c r="AB46" s="833" t="s">
        <v>81</v>
      </c>
      <c r="AC46" s="821">
        <v>0.68789999999999996</v>
      </c>
      <c r="AD46" s="821" t="s">
        <v>81</v>
      </c>
      <c r="AE46" s="843"/>
      <c r="AF46" s="821" t="s">
        <v>81</v>
      </c>
      <c r="AG46" s="821" t="s">
        <v>81</v>
      </c>
      <c r="AH46" s="821">
        <v>5.4000000000000003E-3</v>
      </c>
    </row>
    <row r="47" spans="1:34">
      <c r="A47" s="717">
        <v>13</v>
      </c>
      <c r="B47" s="537" t="s">
        <v>1250</v>
      </c>
      <c r="C47" s="821">
        <v>0.89949999999999997</v>
      </c>
      <c r="D47" s="821" t="s">
        <v>81</v>
      </c>
      <c r="E47" s="843"/>
      <c r="F47" s="821" t="s">
        <v>81</v>
      </c>
      <c r="G47" s="830" t="s">
        <v>81</v>
      </c>
      <c r="H47" s="831" t="s">
        <v>81</v>
      </c>
      <c r="I47" s="832" t="s">
        <v>81</v>
      </c>
      <c r="J47" s="832" t="s">
        <v>81</v>
      </c>
      <c r="K47" s="832" t="s">
        <v>81</v>
      </c>
      <c r="L47" s="833" t="s">
        <v>81</v>
      </c>
      <c r="M47" s="834">
        <v>0.89949999999999997</v>
      </c>
      <c r="N47" s="821" t="s">
        <v>81</v>
      </c>
      <c r="O47" s="843"/>
      <c r="P47" s="821" t="s">
        <v>81</v>
      </c>
      <c r="Q47" s="821" t="s">
        <v>81</v>
      </c>
      <c r="R47" s="821">
        <v>1.44E-2</v>
      </c>
      <c r="S47" s="821">
        <v>0.92100000000000004</v>
      </c>
      <c r="T47" s="821" t="s">
        <v>81</v>
      </c>
      <c r="U47" s="843"/>
      <c r="V47" s="821" t="s">
        <v>81</v>
      </c>
      <c r="W47" s="821" t="s">
        <v>81</v>
      </c>
      <c r="X47" s="831" t="s">
        <v>81</v>
      </c>
      <c r="Y47" s="832" t="s">
        <v>81</v>
      </c>
      <c r="Z47" s="832" t="s">
        <v>81</v>
      </c>
      <c r="AA47" s="832" t="s">
        <v>81</v>
      </c>
      <c r="AB47" s="833" t="s">
        <v>81</v>
      </c>
      <c r="AC47" s="821">
        <v>0.92100000000000004</v>
      </c>
      <c r="AD47" s="821" t="s">
        <v>81</v>
      </c>
      <c r="AE47" s="843"/>
      <c r="AF47" s="821" t="s">
        <v>81</v>
      </c>
      <c r="AG47" s="821" t="s">
        <v>81</v>
      </c>
      <c r="AH47" s="821">
        <v>2.63E-2</v>
      </c>
    </row>
    <row r="48" spans="1:34">
      <c r="A48" s="717">
        <v>14</v>
      </c>
      <c r="B48" s="536" t="s">
        <v>1296</v>
      </c>
      <c r="C48" s="821"/>
      <c r="D48" s="821"/>
      <c r="E48" s="821"/>
      <c r="F48" s="821"/>
      <c r="G48" s="830"/>
      <c r="H48" s="831"/>
      <c r="I48" s="832"/>
      <c r="J48" s="832"/>
      <c r="K48" s="832"/>
      <c r="L48" s="833"/>
      <c r="M48" s="834"/>
      <c r="N48" s="821"/>
      <c r="O48" s="843"/>
      <c r="P48" s="821"/>
      <c r="Q48" s="821"/>
      <c r="R48" s="821"/>
      <c r="S48" s="821"/>
      <c r="T48" s="821"/>
      <c r="U48" s="821"/>
      <c r="V48" s="821"/>
      <c r="W48" s="821"/>
      <c r="X48" s="831"/>
      <c r="Y48" s="832"/>
      <c r="Z48" s="832"/>
      <c r="AA48" s="832"/>
      <c r="AB48" s="833"/>
      <c r="AC48" s="821"/>
      <c r="AD48" s="821"/>
      <c r="AE48" s="821"/>
      <c r="AF48" s="821"/>
      <c r="AG48" s="821"/>
      <c r="AH48" s="821"/>
    </row>
    <row r="49" spans="1:34">
      <c r="A49" s="717">
        <v>15</v>
      </c>
      <c r="B49" s="537" t="s">
        <v>1252</v>
      </c>
      <c r="C49" s="821"/>
      <c r="D49" s="821"/>
      <c r="E49" s="821"/>
      <c r="F49" s="821"/>
      <c r="G49" s="830"/>
      <c r="H49" s="831"/>
      <c r="I49" s="832"/>
      <c r="J49" s="832"/>
      <c r="K49" s="832"/>
      <c r="L49" s="833"/>
      <c r="M49" s="834"/>
      <c r="N49" s="821"/>
      <c r="O49" s="843"/>
      <c r="P49" s="821"/>
      <c r="Q49" s="821"/>
      <c r="R49" s="821"/>
      <c r="S49" s="821"/>
      <c r="T49" s="821"/>
      <c r="U49" s="821"/>
      <c r="V49" s="821"/>
      <c r="W49" s="821"/>
      <c r="X49" s="835"/>
      <c r="Y49" s="836"/>
      <c r="Z49" s="836"/>
      <c r="AA49" s="836"/>
      <c r="AB49" s="837"/>
      <c r="AC49" s="821"/>
      <c r="AD49" s="821"/>
      <c r="AE49" s="821"/>
      <c r="AF49" s="821"/>
      <c r="AG49" s="821"/>
      <c r="AH49" s="821"/>
    </row>
    <row r="50" spans="1:34">
      <c r="A50" s="717">
        <v>16</v>
      </c>
      <c r="B50" s="537" t="s">
        <v>1253</v>
      </c>
      <c r="C50" s="821"/>
      <c r="D50" s="821"/>
      <c r="E50" s="821"/>
      <c r="F50" s="821"/>
      <c r="G50" s="821"/>
      <c r="H50" s="838"/>
      <c r="I50" s="838"/>
      <c r="J50" s="838"/>
      <c r="K50" s="838"/>
      <c r="L50" s="838"/>
      <c r="M50" s="824"/>
      <c r="N50" s="824"/>
      <c r="O50" s="824"/>
      <c r="P50" s="824"/>
      <c r="Q50" s="824"/>
      <c r="R50" s="824"/>
      <c r="S50" s="824"/>
      <c r="T50" s="824"/>
      <c r="U50" s="824"/>
      <c r="V50" s="824"/>
      <c r="W50" s="824"/>
      <c r="X50" s="844"/>
      <c r="Y50" s="844"/>
      <c r="Z50" s="844"/>
      <c r="AA50" s="844"/>
      <c r="AB50" s="844"/>
      <c r="AC50" s="824"/>
      <c r="AD50" s="824"/>
      <c r="AE50" s="824"/>
      <c r="AF50" s="824"/>
      <c r="AG50" s="824"/>
      <c r="AH50" s="821"/>
    </row>
    <row r="51" spans="1:34" ht="24">
      <c r="A51" s="717">
        <v>17</v>
      </c>
      <c r="B51" s="552" t="s">
        <v>1254</v>
      </c>
      <c r="C51" s="821"/>
      <c r="D51" s="821"/>
      <c r="E51" s="821"/>
      <c r="F51" s="821"/>
      <c r="G51" s="830"/>
      <c r="H51" s="840"/>
      <c r="I51" s="841"/>
      <c r="J51" s="841"/>
      <c r="K51" s="841"/>
      <c r="L51" s="842"/>
      <c r="M51" s="834"/>
      <c r="N51" s="821"/>
      <c r="O51" s="821"/>
      <c r="P51" s="821"/>
      <c r="Q51" s="821"/>
      <c r="R51" s="821"/>
      <c r="S51" s="821"/>
      <c r="T51" s="821"/>
      <c r="U51" s="821"/>
      <c r="V51" s="821"/>
      <c r="W51" s="830"/>
      <c r="X51" s="840"/>
      <c r="Y51" s="841"/>
      <c r="Z51" s="841"/>
      <c r="AA51" s="841"/>
      <c r="AB51" s="842"/>
      <c r="AC51" s="821"/>
      <c r="AD51" s="821"/>
      <c r="AE51" s="821"/>
      <c r="AF51" s="821"/>
      <c r="AG51" s="821"/>
      <c r="AH51" s="821"/>
    </row>
    <row r="52" spans="1:34">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4">
      <c r="A53" s="868" t="s">
        <v>1537</v>
      </c>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row>
    <row r="54" spans="1:34">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row>
  </sheetData>
  <mergeCells count="46">
    <mergeCell ref="X32:AB32"/>
    <mergeCell ref="AC32:AG32"/>
    <mergeCell ref="AH32:AH34"/>
    <mergeCell ref="D33:G33"/>
    <mergeCell ref="I33:L33"/>
    <mergeCell ref="N33:Q33"/>
    <mergeCell ref="T33:W33"/>
    <mergeCell ref="Y33:AB33"/>
    <mergeCell ref="AD33:AG33"/>
    <mergeCell ref="C32:G32"/>
    <mergeCell ref="H32:L32"/>
    <mergeCell ref="M32:Q32"/>
    <mergeCell ref="R32:R34"/>
    <mergeCell ref="S32:W32"/>
    <mergeCell ref="A29:B29"/>
    <mergeCell ref="C30:R30"/>
    <mergeCell ref="S30:AH30"/>
    <mergeCell ref="C31:G31"/>
    <mergeCell ref="H31:L31"/>
    <mergeCell ref="M31:Q31"/>
    <mergeCell ref="S31:W31"/>
    <mergeCell ref="X31:AB31"/>
    <mergeCell ref="AC31:AH31"/>
    <mergeCell ref="A4:B4"/>
    <mergeCell ref="C5:R5"/>
    <mergeCell ref="S5:AH5"/>
    <mergeCell ref="C6:G6"/>
    <mergeCell ref="H6:L6"/>
    <mergeCell ref="M6:Q6"/>
    <mergeCell ref="S6:W6"/>
    <mergeCell ref="X6:AB6"/>
    <mergeCell ref="AC6:AH6"/>
    <mergeCell ref="AC7:AG7"/>
    <mergeCell ref="AH7:AH9"/>
    <mergeCell ref="D8:G8"/>
    <mergeCell ref="I8:L8"/>
    <mergeCell ref="N8:Q8"/>
    <mergeCell ref="T8:W8"/>
    <mergeCell ref="Y8:AB8"/>
    <mergeCell ref="AD8:AG8"/>
    <mergeCell ref="C7:G7"/>
    <mergeCell ref="H7:L7"/>
    <mergeCell ref="M7:Q7"/>
    <mergeCell ref="R7:R9"/>
    <mergeCell ref="S7:W7"/>
    <mergeCell ref="X7:AB7"/>
  </mergeCells>
  <pageMargins left="0.70866141732283472" right="0.70866141732283472" top="0.74803149606299213" bottom="0.74803149606299213" header="0.31496062992125984" footer="0.31496062992125984"/>
  <pageSetup paperSize="9" scale="70" fitToWidth="2" fitToHeight="0" pageOrder="overThenDown" orientation="landscape" r:id="rId1"/>
  <rowBreaks count="1" manualBreakCount="1">
    <brk id="27" max="33" man="1"/>
  </rowBreaks>
  <colBreaks count="2" manualBreakCount="2">
    <brk id="12" max="51" man="1"/>
    <brk id="23" max="51"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A1194-E1BE-4874-8D5A-07520DB0526D}">
  <dimension ref="A1:G21"/>
  <sheetViews>
    <sheetView showGridLines="0" zoomScaleNormal="100" workbookViewId="0">
      <selection activeCell="C8" sqref="C8"/>
    </sheetView>
  </sheetViews>
  <sheetFormatPr defaultColWidth="8.58203125" defaultRowHeight="14.5"/>
  <cols>
    <col min="1" max="1" width="3.33203125" style="191" customWidth="1"/>
    <col min="2" max="2" width="26.33203125" style="191" customWidth="1"/>
    <col min="3" max="3" width="47.83203125" style="191" customWidth="1"/>
    <col min="4" max="4" width="7.33203125" style="191" customWidth="1"/>
    <col min="5" max="5" width="17.33203125" style="564" customWidth="1"/>
    <col min="6" max="6" width="14.58203125" style="564" customWidth="1"/>
    <col min="7" max="7" width="45.75" style="564" customWidth="1"/>
    <col min="8" max="16384" width="8.58203125" style="191"/>
  </cols>
  <sheetData>
    <row r="1" spans="1:7" ht="18.5">
      <c r="A1" s="211" t="s">
        <v>1485</v>
      </c>
      <c r="B1"/>
      <c r="C1"/>
      <c r="D1"/>
      <c r="E1" s="553"/>
      <c r="F1" s="553"/>
      <c r="G1" s="553"/>
    </row>
    <row r="2" spans="1:7" ht="18.5">
      <c r="A2" s="211"/>
      <c r="B2"/>
      <c r="C2"/>
      <c r="D2"/>
      <c r="E2" s="553"/>
      <c r="F2" s="553"/>
      <c r="G2" s="553"/>
    </row>
    <row r="3" spans="1:7" ht="18.5">
      <c r="A3" s="3"/>
      <c r="B3" s="769" t="s">
        <v>92</v>
      </c>
      <c r="C3" s="769" t="s">
        <v>93</v>
      </c>
      <c r="D3" s="769" t="s">
        <v>94</v>
      </c>
      <c r="E3" s="769" t="s">
        <v>140</v>
      </c>
      <c r="F3" s="769" t="s">
        <v>141</v>
      </c>
      <c r="G3" s="769" t="s">
        <v>218</v>
      </c>
    </row>
    <row r="4" spans="1:7">
      <c r="A4" s="457"/>
      <c r="B4" s="967" t="s">
        <v>1297</v>
      </c>
      <c r="C4" s="897" t="s">
        <v>1298</v>
      </c>
      <c r="D4" s="965" t="s">
        <v>1299</v>
      </c>
      <c r="E4" s="965" t="s">
        <v>1300</v>
      </c>
      <c r="F4" s="965" t="s">
        <v>1301</v>
      </c>
      <c r="G4" s="965" t="s">
        <v>1302</v>
      </c>
    </row>
    <row r="5" spans="1:7" s="502" customFormat="1" ht="51.65" customHeight="1">
      <c r="A5" s="457"/>
      <c r="B5" s="967"/>
      <c r="C5" s="897"/>
      <c r="D5" s="965"/>
      <c r="E5" s="965"/>
      <c r="F5" s="965"/>
      <c r="G5" s="966"/>
    </row>
    <row r="6" spans="1:7" ht="24.5">
      <c r="A6" s="457"/>
      <c r="B6" s="962" t="s">
        <v>1303</v>
      </c>
      <c r="C6" s="242" t="s">
        <v>312</v>
      </c>
      <c r="D6" s="554">
        <v>90</v>
      </c>
      <c r="E6" s="555" t="s">
        <v>1461</v>
      </c>
      <c r="F6" s="555"/>
      <c r="G6" s="778" t="s">
        <v>1462</v>
      </c>
    </row>
    <row r="7" spans="1:7">
      <c r="A7" s="457"/>
      <c r="B7" s="963"/>
      <c r="C7" s="240" t="s">
        <v>1194</v>
      </c>
      <c r="D7" s="556">
        <v>60</v>
      </c>
      <c r="E7" s="557"/>
      <c r="F7" s="557"/>
      <c r="G7" s="779"/>
    </row>
    <row r="8" spans="1:7" ht="84.5">
      <c r="A8" s="457"/>
      <c r="B8" s="962" t="s">
        <v>1304</v>
      </c>
      <c r="C8" s="242" t="s">
        <v>1463</v>
      </c>
      <c r="D8" s="559">
        <v>2948.9873033099998</v>
      </c>
      <c r="E8" s="555" t="s">
        <v>1461</v>
      </c>
      <c r="F8" s="555"/>
      <c r="G8" s="560" t="s">
        <v>1465</v>
      </c>
    </row>
    <row r="9" spans="1:7">
      <c r="A9" s="457"/>
      <c r="B9" s="964"/>
      <c r="C9" s="240" t="s">
        <v>1194</v>
      </c>
      <c r="D9" s="556">
        <v>904.1559886</v>
      </c>
      <c r="E9" s="557"/>
      <c r="F9" s="557"/>
      <c r="G9" s="558"/>
    </row>
    <row r="10" spans="1:7" ht="36.5">
      <c r="A10" s="457"/>
      <c r="B10" s="964"/>
      <c r="C10" s="242" t="s">
        <v>1464</v>
      </c>
      <c r="D10" s="554">
        <v>2355.98297245</v>
      </c>
      <c r="E10" s="555" t="s">
        <v>1461</v>
      </c>
      <c r="F10" s="555"/>
      <c r="G10" s="560" t="s">
        <v>1466</v>
      </c>
    </row>
    <row r="11" spans="1:7">
      <c r="A11" s="457"/>
      <c r="B11" s="963"/>
      <c r="C11" s="240" t="s">
        <v>1194</v>
      </c>
      <c r="D11" s="556">
        <v>403.00314653999999</v>
      </c>
      <c r="E11" s="557"/>
      <c r="F11" s="557"/>
      <c r="G11" s="558"/>
    </row>
    <row r="12" spans="1:7">
      <c r="A12"/>
      <c r="B12"/>
      <c r="C12"/>
      <c r="D12"/>
      <c r="E12" s="553"/>
      <c r="F12" s="553"/>
      <c r="G12" s="553"/>
    </row>
    <row r="13" spans="1:7" ht="39.65" customHeight="1">
      <c r="A13" s="878" t="s">
        <v>1307</v>
      </c>
      <c r="B13" s="878"/>
      <c r="C13" s="878"/>
      <c r="D13" s="878"/>
      <c r="E13" s="878"/>
      <c r="F13" s="878"/>
      <c r="G13" s="878"/>
    </row>
    <row r="14" spans="1:7" ht="10" customHeight="1">
      <c r="A14" s="937" t="s">
        <v>1201</v>
      </c>
      <c r="B14" s="937"/>
      <c r="C14" s="937"/>
      <c r="D14" s="937"/>
      <c r="E14" s="937"/>
      <c r="F14" s="937"/>
      <c r="G14" s="937"/>
    </row>
    <row r="15" spans="1:7" ht="48.65" customHeight="1">
      <c r="A15" s="937" t="s">
        <v>1305</v>
      </c>
      <c r="B15" s="937"/>
      <c r="C15" s="937"/>
      <c r="D15" s="937"/>
      <c r="E15" s="937"/>
      <c r="F15" s="937"/>
      <c r="G15" s="937"/>
    </row>
    <row r="16" spans="1:7">
      <c r="A16" s="561"/>
      <c r="B16" s="561"/>
      <c r="C16" s="561"/>
      <c r="D16" s="561"/>
      <c r="E16" s="562"/>
      <c r="F16" s="562"/>
      <c r="G16" s="562"/>
    </row>
    <row r="17" spans="1:7" s="563" customFormat="1" ht="38.5" customHeight="1">
      <c r="A17" s="191"/>
      <c r="B17" s="191"/>
      <c r="C17" s="191"/>
      <c r="D17" s="191"/>
      <c r="E17" s="191"/>
      <c r="F17" s="191"/>
      <c r="G17" s="191"/>
    </row>
    <row r="18" spans="1:7" s="563" customFormat="1">
      <c r="A18" s="191"/>
      <c r="B18" s="191"/>
      <c r="C18" s="191"/>
      <c r="D18" s="191"/>
      <c r="E18" s="191"/>
      <c r="F18" s="191"/>
      <c r="G18" s="191"/>
    </row>
    <row r="19" spans="1:7" s="563" customFormat="1" ht="43" customHeight="1">
      <c r="A19" s="191"/>
      <c r="B19" s="191"/>
      <c r="C19" s="191"/>
      <c r="D19" s="191"/>
      <c r="E19" s="191"/>
      <c r="F19" s="191"/>
      <c r="G19" s="191"/>
    </row>
    <row r="20" spans="1:7">
      <c r="E20" s="191"/>
      <c r="F20" s="191"/>
      <c r="G20" s="191"/>
    </row>
    <row r="21" spans="1:7">
      <c r="E21" s="191"/>
      <c r="F21" s="191"/>
      <c r="G21" s="191"/>
    </row>
  </sheetData>
  <mergeCells count="11">
    <mergeCell ref="G4:G5"/>
    <mergeCell ref="B4:B5"/>
    <mergeCell ref="C4:C5"/>
    <mergeCell ref="D4:D5"/>
    <mergeCell ref="E4:E5"/>
    <mergeCell ref="F4:F5"/>
    <mergeCell ref="B6:B7"/>
    <mergeCell ref="A13:G13"/>
    <mergeCell ref="A14:G14"/>
    <mergeCell ref="A15:G15"/>
    <mergeCell ref="B8:B11"/>
  </mergeCells>
  <pageMargins left="0.7" right="0.7" top="0.75" bottom="0.75" header="0.3" footer="0.3"/>
  <pageSetup paperSize="9" scale="6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A445-DA19-4497-9C7F-8F1AB33B8EE1}">
  <sheetPr codeName="Sheet78">
    <pageSetUpPr fitToPage="1"/>
  </sheetPr>
  <dimension ref="A1:C39"/>
  <sheetViews>
    <sheetView showGridLines="0" zoomScaleNormal="100" zoomScaleSheetLayoutView="77" workbookViewId="0">
      <selection activeCell="C36" sqref="C36:C38"/>
    </sheetView>
  </sheetViews>
  <sheetFormatPr defaultColWidth="8.58203125" defaultRowHeight="14.5"/>
  <cols>
    <col min="1" max="1" width="5.58203125" style="184" customWidth="1"/>
    <col min="2" max="2" width="26.25" style="660" customWidth="1"/>
    <col min="3" max="3" width="86.83203125" style="184" customWidth="1"/>
    <col min="4" max="16384" width="8.58203125" style="184"/>
  </cols>
  <sheetData>
    <row r="1" spans="1:3" ht="18.5">
      <c r="A1" s="398" t="s">
        <v>1486</v>
      </c>
      <c r="B1" s="661"/>
      <c r="C1" s="206"/>
    </row>
    <row r="2" spans="1:3" ht="18.5">
      <c r="A2" s="398"/>
      <c r="B2" s="661"/>
      <c r="C2" s="206"/>
    </row>
    <row r="3" spans="1:3">
      <c r="A3" s="206"/>
      <c r="B3" s="661"/>
      <c r="C3" s="206"/>
    </row>
    <row r="4" spans="1:3">
      <c r="A4" s="566" t="s">
        <v>992</v>
      </c>
      <c r="B4" s="661"/>
      <c r="C4" s="206"/>
    </row>
    <row r="5" spans="1:3" ht="43.5" customHeight="1">
      <c r="A5" s="623" t="s">
        <v>1341</v>
      </c>
      <c r="B5" s="663"/>
      <c r="C5" s="584" t="s">
        <v>1046</v>
      </c>
    </row>
    <row r="6" spans="1:3" ht="29.5" customHeight="1">
      <c r="A6" s="274"/>
      <c r="B6" s="230" t="s">
        <v>993</v>
      </c>
      <c r="C6" s="865"/>
    </row>
    <row r="7" spans="1:3" ht="111.65" customHeight="1">
      <c r="A7" s="274" t="s">
        <v>943</v>
      </c>
      <c r="B7" s="659" t="s">
        <v>994</v>
      </c>
      <c r="C7" s="242" t="s">
        <v>1345</v>
      </c>
    </row>
    <row r="8" spans="1:3" ht="145" customHeight="1">
      <c r="A8" s="274" t="s">
        <v>944</v>
      </c>
      <c r="B8" s="659" t="s">
        <v>995</v>
      </c>
      <c r="C8" s="242" t="s">
        <v>1346</v>
      </c>
    </row>
    <row r="9" spans="1:3" ht="156" customHeight="1">
      <c r="A9" s="863" t="s">
        <v>951</v>
      </c>
      <c r="B9" s="860" t="s">
        <v>996</v>
      </c>
      <c r="C9" s="242" t="s">
        <v>1347</v>
      </c>
    </row>
    <row r="10" spans="1:3" ht="218.5" customHeight="1">
      <c r="A10" s="274" t="s">
        <v>952</v>
      </c>
      <c r="B10" s="659" t="s">
        <v>997</v>
      </c>
      <c r="C10" s="242" t="s">
        <v>1348</v>
      </c>
    </row>
    <row r="11" spans="1:3">
      <c r="A11" s="272"/>
      <c r="B11" s="230" t="s">
        <v>998</v>
      </c>
      <c r="C11" s="866"/>
    </row>
    <row r="12" spans="1:3" ht="202" customHeight="1">
      <c r="A12" s="272" t="s">
        <v>953</v>
      </c>
      <c r="B12" s="659" t="s">
        <v>999</v>
      </c>
      <c r="C12" s="242" t="s">
        <v>1365</v>
      </c>
    </row>
    <row r="13" spans="1:3" ht="147.5" customHeight="1">
      <c r="A13" s="272" t="s">
        <v>954</v>
      </c>
      <c r="B13" s="659" t="s">
        <v>1000</v>
      </c>
      <c r="C13" s="860" t="s">
        <v>1349</v>
      </c>
    </row>
    <row r="14" spans="1:3" ht="107.5" customHeight="1">
      <c r="A14" s="274" t="s">
        <v>955</v>
      </c>
      <c r="B14" s="659" t="s">
        <v>1001</v>
      </c>
      <c r="C14" s="860" t="s">
        <v>1350</v>
      </c>
    </row>
    <row r="15" spans="1:3" ht="124.5" customHeight="1">
      <c r="A15" s="274" t="s">
        <v>956</v>
      </c>
      <c r="B15" s="659" t="s">
        <v>1002</v>
      </c>
      <c r="C15" s="242" t="s">
        <v>1351</v>
      </c>
    </row>
    <row r="16" spans="1:3" ht="181" customHeight="1">
      <c r="A16" s="274" t="s">
        <v>945</v>
      </c>
      <c r="B16" s="672" t="s">
        <v>1003</v>
      </c>
      <c r="C16" s="860" t="s">
        <v>1364</v>
      </c>
    </row>
    <row r="17" spans="1:3">
      <c r="A17" s="274"/>
      <c r="B17" s="230" t="s">
        <v>1004</v>
      </c>
      <c r="C17" s="866"/>
    </row>
    <row r="18" spans="1:3" ht="409.5" customHeight="1">
      <c r="A18" s="274" t="s">
        <v>957</v>
      </c>
      <c r="B18" s="684" t="s">
        <v>1005</v>
      </c>
      <c r="C18" s="860" t="s">
        <v>1428</v>
      </c>
    </row>
    <row r="19" spans="1:3" ht="409.5" customHeight="1">
      <c r="A19" s="973" t="s">
        <v>958</v>
      </c>
      <c r="B19" s="970" t="s">
        <v>1006</v>
      </c>
      <c r="C19" s="980" t="s">
        <v>1423</v>
      </c>
    </row>
    <row r="20" spans="1:3" ht="276" customHeight="1">
      <c r="A20" s="975"/>
      <c r="B20" s="972"/>
      <c r="C20" s="981"/>
    </row>
    <row r="21" spans="1:3" ht="268.5" customHeight="1">
      <c r="A21" s="973" t="s">
        <v>959</v>
      </c>
      <c r="B21" s="970" t="s">
        <v>1007</v>
      </c>
      <c r="C21" s="970" t="s">
        <v>1424</v>
      </c>
    </row>
    <row r="22" spans="1:3" ht="382" customHeight="1">
      <c r="A22" s="974"/>
      <c r="B22" s="971"/>
      <c r="C22" s="971"/>
    </row>
    <row r="23" spans="1:3" ht="82.5" customHeight="1">
      <c r="A23" s="975"/>
      <c r="B23" s="972"/>
      <c r="C23" s="972"/>
    </row>
    <row r="24" spans="1:3" ht="175.5" customHeight="1">
      <c r="A24" s="973" t="s">
        <v>960</v>
      </c>
      <c r="B24" s="970" t="s">
        <v>1008</v>
      </c>
      <c r="C24" s="970" t="s">
        <v>1425</v>
      </c>
    </row>
    <row r="25" spans="1:3" ht="330" customHeight="1">
      <c r="A25" s="974"/>
      <c r="B25" s="971"/>
      <c r="C25" s="971"/>
    </row>
    <row r="26" spans="1:3" ht="113.15" customHeight="1">
      <c r="A26" s="975"/>
      <c r="B26" s="972"/>
      <c r="C26" s="972"/>
    </row>
    <row r="27" spans="1:3" ht="335.15" customHeight="1">
      <c r="A27" s="973" t="s">
        <v>1009</v>
      </c>
      <c r="B27" s="970" t="s">
        <v>1010</v>
      </c>
      <c r="C27" s="970" t="s">
        <v>1426</v>
      </c>
    </row>
    <row r="28" spans="1:3" ht="284.14999999999998" customHeight="1">
      <c r="A28" s="974"/>
      <c r="B28" s="971"/>
      <c r="C28" s="971"/>
    </row>
    <row r="29" spans="1:3" ht="198" customHeight="1">
      <c r="A29" s="975"/>
      <c r="B29" s="972"/>
      <c r="C29" s="972"/>
    </row>
    <row r="30" spans="1:3" ht="329.5" customHeight="1">
      <c r="A30" s="978" t="s">
        <v>1011</v>
      </c>
      <c r="B30" s="976" t="s">
        <v>1012</v>
      </c>
      <c r="C30" s="976" t="s">
        <v>1427</v>
      </c>
    </row>
    <row r="31" spans="1:3" ht="219.65" customHeight="1">
      <c r="A31" s="979"/>
      <c r="B31" s="977"/>
      <c r="C31" s="977"/>
    </row>
    <row r="32" spans="1:3" ht="130.5" customHeight="1">
      <c r="A32" s="973" t="s">
        <v>1013</v>
      </c>
      <c r="B32" s="970" t="s">
        <v>1014</v>
      </c>
      <c r="C32" s="970" t="s">
        <v>1429</v>
      </c>
    </row>
    <row r="33" spans="1:3" ht="144.65" customHeight="1">
      <c r="A33" s="975"/>
      <c r="B33" s="972"/>
      <c r="C33" s="972"/>
    </row>
    <row r="34" spans="1:3" ht="178" customHeight="1">
      <c r="A34" s="973" t="s">
        <v>1015</v>
      </c>
      <c r="B34" s="970" t="s">
        <v>1016</v>
      </c>
      <c r="C34" s="970" t="s">
        <v>1430</v>
      </c>
    </row>
    <row r="35" spans="1:3" ht="124.5" customHeight="1">
      <c r="A35" s="975"/>
      <c r="B35" s="972"/>
      <c r="C35" s="972"/>
    </row>
    <row r="36" spans="1:3" ht="406.5" customHeight="1">
      <c r="A36" s="968" t="s">
        <v>1017</v>
      </c>
      <c r="B36" s="969" t="s">
        <v>1018</v>
      </c>
      <c r="C36" s="969" t="s">
        <v>1431</v>
      </c>
    </row>
    <row r="37" spans="1:3" ht="323" customHeight="1">
      <c r="A37" s="968"/>
      <c r="B37" s="969"/>
      <c r="C37" s="969"/>
    </row>
    <row r="38" spans="1:3" ht="393" customHeight="1">
      <c r="A38" s="968"/>
      <c r="B38" s="969"/>
      <c r="C38" s="969"/>
    </row>
    <row r="39" spans="1:3">
      <c r="A39" s="206"/>
      <c r="B39" s="661"/>
      <c r="C39" s="206"/>
    </row>
  </sheetData>
  <mergeCells count="24">
    <mergeCell ref="B30:B31"/>
    <mergeCell ref="A30:A31"/>
    <mergeCell ref="C19:C20"/>
    <mergeCell ref="B19:B20"/>
    <mergeCell ref="A19:A20"/>
    <mergeCell ref="C21:C23"/>
    <mergeCell ref="B21:B23"/>
    <mergeCell ref="A21:A23"/>
    <mergeCell ref="A36:A38"/>
    <mergeCell ref="B36:B38"/>
    <mergeCell ref="C36:C38"/>
    <mergeCell ref="C24:C26"/>
    <mergeCell ref="B24:B26"/>
    <mergeCell ref="A24:A26"/>
    <mergeCell ref="C27:C29"/>
    <mergeCell ref="B27:B29"/>
    <mergeCell ref="A27:A29"/>
    <mergeCell ref="C34:C35"/>
    <mergeCell ref="B34:B35"/>
    <mergeCell ref="A34:A35"/>
    <mergeCell ref="C32:C33"/>
    <mergeCell ref="B32:B33"/>
    <mergeCell ref="A32:A33"/>
    <mergeCell ref="C30:C31"/>
  </mergeCells>
  <pageMargins left="0.25" right="0.25" top="0.75" bottom="0.75" header="0.3" footer="0.3"/>
  <pageSetup paperSize="9" scale="75" fitToHeight="0" orientation="portrait" horizontalDpi="300" verticalDpi="300" r:id="rId1"/>
  <rowBreaks count="10" manualBreakCount="10">
    <brk id="10" max="2" man="1"/>
    <brk id="16" max="2" man="1"/>
    <brk id="18" max="2" man="1"/>
    <brk id="20" max="2" man="1"/>
    <brk id="23" max="2" man="1"/>
    <brk id="26" max="2" man="1"/>
    <brk id="29" max="2" man="1"/>
    <brk id="31" max="2" man="1"/>
    <brk id="33" max="2" man="1"/>
    <brk id="35"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sheetPr codeName="Sheet5">
    <pageSetUpPr fitToPage="1"/>
  </sheetPr>
  <dimension ref="A1:P36"/>
  <sheetViews>
    <sheetView showGridLines="0" zoomScaleNormal="100" workbookViewId="0">
      <selection activeCell="D1" sqref="D1"/>
    </sheetView>
  </sheetViews>
  <sheetFormatPr defaultColWidth="8.58203125" defaultRowHeight="14.5"/>
  <cols>
    <col min="1" max="1" width="60.5" style="5" customWidth="1"/>
    <col min="2" max="3" width="11.83203125" style="5" customWidth="1"/>
    <col min="4" max="4" width="8.58203125" style="5" customWidth="1"/>
    <col min="5" max="5" width="14.33203125" style="5" bestFit="1" customWidth="1"/>
    <col min="6" max="6" width="8.58203125" style="5"/>
    <col min="7" max="7" width="10" style="5" bestFit="1" customWidth="1"/>
    <col min="8" max="16384" width="8.58203125" style="5"/>
  </cols>
  <sheetData>
    <row r="1" spans="1:16" s="40" customFormat="1" ht="20.5" customHeight="1">
      <c r="A1" s="208" t="s">
        <v>1088</v>
      </c>
      <c r="B1" s="37"/>
      <c r="C1" s="37"/>
      <c r="D1" s="38"/>
      <c r="E1" s="38"/>
      <c r="F1" s="38"/>
      <c r="G1" s="38"/>
      <c r="H1" s="38"/>
      <c r="I1" s="38"/>
      <c r="J1" s="39"/>
      <c r="K1" s="38"/>
      <c r="L1" s="38"/>
      <c r="P1" s="41"/>
    </row>
    <row r="2" spans="1:16" s="40" customFormat="1" ht="12.75" customHeight="1">
      <c r="A2" s="37"/>
      <c r="B2" s="37"/>
      <c r="C2" s="37"/>
      <c r="D2" s="38"/>
      <c r="E2" s="38"/>
      <c r="F2" s="38"/>
      <c r="G2" s="38"/>
      <c r="H2" s="38"/>
      <c r="I2" s="38"/>
      <c r="J2" s="39"/>
      <c r="K2" s="38"/>
      <c r="L2" s="38"/>
      <c r="P2" s="41"/>
    </row>
    <row r="3" spans="1:16" s="40" customFormat="1" ht="78" customHeight="1">
      <c r="A3" s="872" t="s">
        <v>1343</v>
      </c>
      <c r="B3" s="872"/>
      <c r="C3" s="872"/>
      <c r="D3" s="38"/>
      <c r="E3" s="38"/>
      <c r="F3" s="38"/>
      <c r="G3" s="42"/>
      <c r="H3" s="42"/>
      <c r="I3" s="42"/>
      <c r="J3" s="42"/>
      <c r="K3" s="42"/>
      <c r="L3" s="42"/>
      <c r="M3" s="42"/>
      <c r="N3" s="42"/>
      <c r="P3" s="41"/>
    </row>
    <row r="4" spans="1:16" s="40" customFormat="1" ht="12" customHeight="1">
      <c r="A4" s="43"/>
      <c r="B4" s="43"/>
      <c r="C4" s="43"/>
      <c r="D4" s="38"/>
      <c r="E4" s="38"/>
      <c r="F4" s="38"/>
      <c r="G4" s="38"/>
      <c r="H4" s="38"/>
      <c r="I4" s="38"/>
      <c r="J4" s="39"/>
      <c r="K4" s="38"/>
      <c r="L4" s="38"/>
      <c r="P4" s="41"/>
    </row>
    <row r="5" spans="1:16" s="40" customFormat="1" ht="60.65" customHeight="1">
      <c r="A5" s="873" t="s">
        <v>1344</v>
      </c>
      <c r="B5" s="873"/>
      <c r="C5" s="873"/>
      <c r="D5" s="38"/>
      <c r="E5" s="38"/>
      <c r="F5" s="44"/>
      <c r="G5" s="44"/>
      <c r="H5" s="44"/>
      <c r="I5" s="44"/>
      <c r="J5" s="44"/>
      <c r="K5" s="44"/>
      <c r="L5" s="44"/>
      <c r="M5" s="44"/>
      <c r="N5" s="44"/>
      <c r="P5" s="41"/>
    </row>
    <row r="6" spans="1:16" s="40" customFormat="1" ht="12">
      <c r="A6" s="195"/>
      <c r="B6" s="195"/>
      <c r="C6" s="195"/>
      <c r="D6" s="44"/>
      <c r="E6" s="44"/>
      <c r="F6" s="45"/>
      <c r="G6" s="45"/>
      <c r="H6" s="45"/>
      <c r="I6" s="45"/>
      <c r="J6" s="45"/>
      <c r="K6" s="45"/>
      <c r="L6" s="45"/>
      <c r="M6" s="45"/>
      <c r="N6" s="45"/>
      <c r="P6" s="41"/>
    </row>
    <row r="7" spans="1:16" s="40" customFormat="1" ht="12">
      <c r="A7" s="43"/>
      <c r="B7" s="43"/>
      <c r="C7" s="43"/>
      <c r="D7" s="46"/>
      <c r="E7" s="46"/>
      <c r="F7" s="46"/>
      <c r="G7" s="46"/>
      <c r="H7" s="46"/>
      <c r="I7" s="46"/>
      <c r="J7" s="46"/>
      <c r="K7" s="46"/>
      <c r="L7" s="46"/>
      <c r="M7" s="46"/>
      <c r="N7" s="46"/>
      <c r="P7" s="41"/>
    </row>
    <row r="8" spans="1:16" ht="21">
      <c r="A8" s="208" t="s">
        <v>69</v>
      </c>
      <c r="B8" s="7"/>
      <c r="C8" s="7"/>
    </row>
    <row r="9" spans="1:16" ht="18.5">
      <c r="A9" s="3"/>
      <c r="B9" s="7"/>
      <c r="C9" s="7"/>
      <c r="D9" s="46"/>
    </row>
    <row r="10" spans="1:16">
      <c r="A10" s="47"/>
      <c r="B10" s="48"/>
      <c r="C10" s="48"/>
      <c r="D10" s="46"/>
    </row>
    <row r="11" spans="1:16">
      <c r="A11" s="258" t="s">
        <v>70</v>
      </c>
      <c r="B11" s="259" t="s">
        <v>1403</v>
      </c>
      <c r="C11" s="259" t="s">
        <v>1047</v>
      </c>
    </row>
    <row r="12" spans="1:16">
      <c r="A12" s="173" t="s">
        <v>71</v>
      </c>
      <c r="B12" s="263">
        <v>17013.307216876601</v>
      </c>
      <c r="C12" s="263">
        <v>16262.387321046068</v>
      </c>
    </row>
    <row r="13" spans="1:16">
      <c r="A13" s="173" t="s">
        <v>72</v>
      </c>
      <c r="B13" s="263">
        <v>-1347.2952095185699</v>
      </c>
      <c r="C13" s="263">
        <v>-1296.8645987459774</v>
      </c>
    </row>
    <row r="14" spans="1:16">
      <c r="A14" s="173" t="s">
        <v>73</v>
      </c>
      <c r="B14" s="263">
        <v>215.78396366999999</v>
      </c>
      <c r="C14" s="260">
        <v>211.86037380000002</v>
      </c>
      <c r="D14" s="46"/>
    </row>
    <row r="15" spans="1:16">
      <c r="A15" s="243" t="s">
        <v>74</v>
      </c>
      <c r="B15" s="264">
        <f>SUM(B12:B14)</f>
        <v>15881.79597102803</v>
      </c>
      <c r="C15" s="261">
        <v>15177.383096100091</v>
      </c>
      <c r="D15" s="46"/>
    </row>
    <row r="16" spans="1:16">
      <c r="A16" s="173" t="s">
        <v>75</v>
      </c>
      <c r="B16" s="263">
        <v>-310.84675298000002</v>
      </c>
      <c r="C16" s="260">
        <v>-314.39059084000002</v>
      </c>
      <c r="D16" s="46"/>
    </row>
    <row r="17" spans="1:7">
      <c r="A17" s="173" t="s">
        <v>76</v>
      </c>
      <c r="B17" s="263">
        <v>-232.86569370999999</v>
      </c>
      <c r="C17" s="260">
        <v>-216.35781533000005</v>
      </c>
      <c r="D17" s="46"/>
    </row>
    <row r="18" spans="1:7">
      <c r="A18" s="173" t="s">
        <v>77</v>
      </c>
      <c r="B18" s="263">
        <v>-4.89093</v>
      </c>
      <c r="C18" s="260">
        <v>-197.52248115</v>
      </c>
      <c r="D18" s="46"/>
    </row>
    <row r="19" spans="1:7">
      <c r="A19" s="173" t="s">
        <v>1071</v>
      </c>
      <c r="B19" s="263">
        <v>-175.65754953999999</v>
      </c>
      <c r="C19" s="260">
        <v>-147.67283394</v>
      </c>
      <c r="D19" s="46"/>
    </row>
    <row r="20" spans="1:7">
      <c r="A20" s="173" t="s">
        <v>79</v>
      </c>
      <c r="B20" s="263">
        <v>-255.31407635960201</v>
      </c>
      <c r="C20" s="260">
        <v>-190.38416364320699</v>
      </c>
      <c r="D20" s="46"/>
    </row>
    <row r="21" spans="1:7">
      <c r="A21" s="243" t="s">
        <v>80</v>
      </c>
      <c r="B21" s="264">
        <f>SUM(B15:B20)</f>
        <v>14902.220968438429</v>
      </c>
      <c r="C21" s="261">
        <v>14111.055211196886</v>
      </c>
      <c r="D21" s="46"/>
      <c r="E21" s="378"/>
    </row>
    <row r="22" spans="1:7">
      <c r="A22" s="173"/>
      <c r="B22" s="263" t="s">
        <v>81</v>
      </c>
      <c r="C22" s="260" t="s">
        <v>81</v>
      </c>
      <c r="D22" s="46"/>
    </row>
    <row r="23" spans="1:7" hidden="1">
      <c r="A23" s="173" t="s">
        <v>82</v>
      </c>
      <c r="B23" s="263"/>
      <c r="C23" s="260"/>
      <c r="D23" s="46"/>
    </row>
    <row r="24" spans="1:7" hidden="1">
      <c r="A24" s="243" t="s">
        <v>83</v>
      </c>
      <c r="B24" s="264"/>
      <c r="C24" s="260"/>
      <c r="D24" s="46"/>
    </row>
    <row r="25" spans="1:7">
      <c r="A25" s="243" t="s">
        <v>84</v>
      </c>
      <c r="B25" s="264">
        <f>B21</f>
        <v>14902.220968438429</v>
      </c>
      <c r="C25" s="261">
        <v>14111.055211196886</v>
      </c>
      <c r="D25" s="46"/>
      <c r="E25" s="163"/>
    </row>
    <row r="26" spans="1:7">
      <c r="A26" s="173"/>
      <c r="B26" s="263" t="s">
        <v>81</v>
      </c>
      <c r="C26" s="260" t="s">
        <v>81</v>
      </c>
      <c r="D26" s="46"/>
    </row>
    <row r="27" spans="1:7">
      <c r="A27" s="173" t="s">
        <v>85</v>
      </c>
      <c r="B27" s="263">
        <v>1287.8840221600001</v>
      </c>
      <c r="C27" s="260">
        <v>1307.8840221600001</v>
      </c>
      <c r="D27" s="46"/>
    </row>
    <row r="28" spans="1:7">
      <c r="A28" s="173" t="s">
        <v>86</v>
      </c>
      <c r="B28" s="263">
        <v>39.353244249726202</v>
      </c>
      <c r="C28" s="260">
        <v>56.540881708652797</v>
      </c>
      <c r="D28" s="46"/>
    </row>
    <row r="29" spans="1:7">
      <c r="A29" s="173" t="s">
        <v>961</v>
      </c>
      <c r="B29" s="263">
        <v>111.526220924355</v>
      </c>
      <c r="C29" s="260">
        <v>119.584524637071</v>
      </c>
      <c r="D29" s="46"/>
    </row>
    <row r="30" spans="1:7">
      <c r="A30" s="243" t="s">
        <v>87</v>
      </c>
      <c r="B30" s="264">
        <f>SUM(B27:B29)</f>
        <v>1438.7634873340812</v>
      </c>
      <c r="C30" s="261">
        <v>1484.0094285057237</v>
      </c>
      <c r="D30" s="46"/>
    </row>
    <row r="31" spans="1:7">
      <c r="A31" s="244" t="s">
        <v>88</v>
      </c>
      <c r="B31" s="265">
        <f>B25+B30</f>
        <v>16340.98445577251</v>
      </c>
      <c r="C31" s="262">
        <v>15595.06463970261</v>
      </c>
      <c r="D31" s="46"/>
      <c r="G31" s="50"/>
    </row>
    <row r="32" spans="1:7">
      <c r="A32" s="6"/>
      <c r="B32" s="6"/>
      <c r="C32" s="6"/>
      <c r="D32" s="36"/>
    </row>
    <row r="33" spans="1:4" ht="46" customHeight="1">
      <c r="A33" s="874" t="s">
        <v>1437</v>
      </c>
      <c r="B33" s="875"/>
      <c r="C33" s="875"/>
      <c r="D33" s="36"/>
    </row>
    <row r="34" spans="1:4">
      <c r="A34" s="6"/>
      <c r="B34" s="6"/>
      <c r="C34" s="6"/>
      <c r="D34" s="36"/>
    </row>
    <row r="35" spans="1:4" ht="24" customHeight="1">
      <c r="A35" s="871" t="s">
        <v>89</v>
      </c>
      <c r="B35" s="871"/>
      <c r="C35" s="871"/>
      <c r="D35" s="36"/>
    </row>
    <row r="36" spans="1:4">
      <c r="A36" s="7"/>
      <c r="B36" s="7"/>
      <c r="C36" s="7"/>
      <c r="D36" s="36"/>
    </row>
  </sheetData>
  <mergeCells count="4">
    <mergeCell ref="A35:C35"/>
    <mergeCell ref="A3:C3"/>
    <mergeCell ref="A5:C5"/>
    <mergeCell ref="A33:C33"/>
  </mergeCells>
  <pageMargins left="0.7" right="0.7" top="0.75" bottom="0.75" header="0.3" footer="0.3"/>
  <pageSetup paperSize="9" scale="93" fitToHeight="0" orientation="portrait" r:id="rId1"/>
  <colBreaks count="1" manualBreakCount="1">
    <brk id="3"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F756B-2CDD-45EE-A66F-A8DD4BABDABF}">
  <sheetPr codeName="Sheet79">
    <pageSetUpPr fitToPage="1"/>
  </sheetPr>
  <dimension ref="A1:C34"/>
  <sheetViews>
    <sheetView showGridLines="0" zoomScaleNormal="100" workbookViewId="0">
      <selection activeCell="C1" sqref="C1"/>
    </sheetView>
  </sheetViews>
  <sheetFormatPr defaultColWidth="8.58203125" defaultRowHeight="14.5"/>
  <cols>
    <col min="1" max="1" width="8.58203125" style="184"/>
    <col min="2" max="2" width="26.1640625" style="184" customWidth="1"/>
    <col min="3" max="3" width="92.08203125" style="184" customWidth="1"/>
    <col min="4" max="16384" width="8.58203125" style="184"/>
  </cols>
  <sheetData>
    <row r="1" spans="1:3" ht="18.5">
      <c r="A1" s="398" t="s">
        <v>1487</v>
      </c>
      <c r="B1" s="206"/>
      <c r="C1" s="206"/>
    </row>
    <row r="2" spans="1:3" ht="18.5">
      <c r="A2" s="398"/>
      <c r="B2" s="206"/>
      <c r="C2" s="206"/>
    </row>
    <row r="3" spans="1:3">
      <c r="A3" s="206"/>
      <c r="B3" s="202"/>
      <c r="C3" s="202"/>
    </row>
    <row r="4" spans="1:3">
      <c r="A4" s="327" t="s">
        <v>992</v>
      </c>
      <c r="B4" s="202"/>
      <c r="C4" s="202"/>
    </row>
    <row r="5" spans="1:3" ht="43.5" customHeight="1">
      <c r="A5" s="623" t="s">
        <v>1341</v>
      </c>
      <c r="B5" s="244"/>
      <c r="C5" s="584" t="s">
        <v>1046</v>
      </c>
    </row>
    <row r="6" spans="1:3" ht="29.5" customHeight="1">
      <c r="A6" s="274"/>
      <c r="B6" s="230" t="s">
        <v>993</v>
      </c>
      <c r="C6" s="230"/>
    </row>
    <row r="7" spans="1:3" ht="126" customHeight="1">
      <c r="A7" s="274" t="s">
        <v>943</v>
      </c>
      <c r="B7" s="775" t="s">
        <v>1019</v>
      </c>
      <c r="C7" s="860" t="s">
        <v>1352</v>
      </c>
    </row>
    <row r="8" spans="1:3" ht="118" customHeight="1">
      <c r="A8" s="274" t="s">
        <v>944</v>
      </c>
      <c r="B8" s="775" t="s">
        <v>1020</v>
      </c>
      <c r="C8" s="242" t="s">
        <v>1353</v>
      </c>
    </row>
    <row r="9" spans="1:3" ht="83.5" customHeight="1">
      <c r="A9" s="274" t="s">
        <v>951</v>
      </c>
      <c r="B9" s="775" t="s">
        <v>1021</v>
      </c>
      <c r="C9" s="242" t="s">
        <v>1354</v>
      </c>
    </row>
    <row r="10" spans="1:3">
      <c r="A10" s="665"/>
      <c r="B10" s="667" t="s">
        <v>998</v>
      </c>
      <c r="C10" s="735"/>
    </row>
    <row r="11" spans="1:3" ht="128.5" customHeight="1">
      <c r="A11" s="748" t="s">
        <v>952</v>
      </c>
      <c r="B11" s="788" t="s">
        <v>1022</v>
      </c>
      <c r="C11" s="861" t="s">
        <v>1355</v>
      </c>
    </row>
    <row r="12" spans="1:3" ht="99" customHeight="1">
      <c r="A12" s="746" t="s">
        <v>945</v>
      </c>
      <c r="B12" s="676" t="s">
        <v>1023</v>
      </c>
      <c r="C12" s="864" t="s">
        <v>1356</v>
      </c>
    </row>
    <row r="13" spans="1:3" ht="79" customHeight="1">
      <c r="A13" s="746" t="s">
        <v>946</v>
      </c>
      <c r="B13" s="676" t="s">
        <v>1024</v>
      </c>
      <c r="C13" s="864" t="s">
        <v>1357</v>
      </c>
    </row>
    <row r="14" spans="1:3" ht="35.5" customHeight="1">
      <c r="A14" s="746" t="s">
        <v>947</v>
      </c>
      <c r="B14" s="676" t="s">
        <v>1025</v>
      </c>
      <c r="C14" s="864" t="s">
        <v>1358</v>
      </c>
    </row>
    <row r="15" spans="1:3" ht="94.5" customHeight="1">
      <c r="A15" s="747" t="s">
        <v>948</v>
      </c>
      <c r="B15" s="677" t="s">
        <v>1026</v>
      </c>
      <c r="C15" s="862" t="s">
        <v>1359</v>
      </c>
    </row>
    <row r="16" spans="1:3" ht="110.5" customHeight="1">
      <c r="A16" s="674" t="s">
        <v>953</v>
      </c>
      <c r="B16" s="273" t="s">
        <v>1027</v>
      </c>
      <c r="C16" s="242" t="s">
        <v>1360</v>
      </c>
    </row>
    <row r="17" spans="1:3" ht="77.150000000000006" customHeight="1">
      <c r="A17" s="674" t="s">
        <v>954</v>
      </c>
      <c r="B17" s="775" t="s">
        <v>1028</v>
      </c>
      <c r="C17" s="242" t="s">
        <v>1361</v>
      </c>
    </row>
    <row r="18" spans="1:3" ht="91" customHeight="1">
      <c r="A18" s="274" t="s">
        <v>955</v>
      </c>
      <c r="B18" s="775" t="s">
        <v>1029</v>
      </c>
      <c r="C18" s="859" t="s">
        <v>1362</v>
      </c>
    </row>
    <row r="19" spans="1:3">
      <c r="A19" s="274"/>
      <c r="B19" s="230" t="s">
        <v>1004</v>
      </c>
      <c r="C19" s="230"/>
    </row>
    <row r="20" spans="1:3" ht="167.15" customHeight="1">
      <c r="A20" s="973" t="s">
        <v>956</v>
      </c>
      <c r="B20" s="970" t="s">
        <v>1030</v>
      </c>
      <c r="C20" s="970" t="s">
        <v>1507</v>
      </c>
    </row>
    <row r="21" spans="1:3" ht="204.65" customHeight="1">
      <c r="A21" s="975"/>
      <c r="B21" s="972"/>
      <c r="C21" s="972"/>
    </row>
    <row r="22" spans="1:3" ht="194.5" customHeight="1">
      <c r="A22" s="982" t="s">
        <v>945</v>
      </c>
      <c r="B22" s="969" t="s">
        <v>1031</v>
      </c>
      <c r="C22" s="969" t="s">
        <v>1508</v>
      </c>
    </row>
    <row r="23" spans="1:3" ht="246" customHeight="1">
      <c r="A23" s="982"/>
      <c r="B23" s="969"/>
      <c r="C23" s="969"/>
    </row>
    <row r="24" spans="1:3" ht="53.15" customHeight="1">
      <c r="A24" s="982"/>
      <c r="B24" s="969"/>
      <c r="C24" s="969"/>
    </row>
    <row r="25" spans="1:3" ht="292.5" customHeight="1">
      <c r="A25" s="982" t="s">
        <v>957</v>
      </c>
      <c r="B25" s="969" t="s">
        <v>1032</v>
      </c>
      <c r="C25" s="969" t="s">
        <v>1539</v>
      </c>
    </row>
    <row r="26" spans="1:3" ht="370" customHeight="1">
      <c r="A26" s="982"/>
      <c r="B26" s="969"/>
      <c r="C26" s="969"/>
    </row>
    <row r="27" spans="1:3" ht="297" customHeight="1">
      <c r="A27" s="982"/>
      <c r="B27" s="969"/>
      <c r="C27" s="969"/>
    </row>
    <row r="28" spans="1:3" ht="220" customHeight="1">
      <c r="A28" s="982" t="s">
        <v>958</v>
      </c>
      <c r="B28" s="985" t="s">
        <v>1033</v>
      </c>
      <c r="C28" s="969" t="s">
        <v>1510</v>
      </c>
    </row>
    <row r="29" spans="1:3" ht="280" customHeight="1">
      <c r="A29" s="982"/>
      <c r="B29" s="985"/>
      <c r="C29" s="969"/>
    </row>
    <row r="30" spans="1:3" ht="108" customHeight="1">
      <c r="A30" s="982"/>
      <c r="B30" s="985"/>
      <c r="C30" s="969"/>
    </row>
    <row r="31" spans="1:3" ht="253" customHeight="1">
      <c r="A31" s="983" t="s">
        <v>959</v>
      </c>
      <c r="B31" s="970" t="s">
        <v>1034</v>
      </c>
      <c r="C31" s="970" t="s">
        <v>1432</v>
      </c>
    </row>
    <row r="32" spans="1:3" ht="69" customHeight="1">
      <c r="A32" s="984"/>
      <c r="B32" s="972"/>
      <c r="C32" s="972"/>
    </row>
    <row r="33" spans="1:3" ht="409" customHeight="1">
      <c r="A33" s="274" t="s">
        <v>960</v>
      </c>
      <c r="B33" s="860" t="s">
        <v>1035</v>
      </c>
      <c r="C33" s="860" t="s">
        <v>1433</v>
      </c>
    </row>
    <row r="34" spans="1:3">
      <c r="A34" s="206"/>
      <c r="B34" s="328"/>
      <c r="C34" s="328"/>
    </row>
  </sheetData>
  <mergeCells count="15">
    <mergeCell ref="C31:C32"/>
    <mergeCell ref="B31:B32"/>
    <mergeCell ref="A31:A32"/>
    <mergeCell ref="C28:C30"/>
    <mergeCell ref="B28:B30"/>
    <mergeCell ref="A28:A30"/>
    <mergeCell ref="B20:B21"/>
    <mergeCell ref="C20:C21"/>
    <mergeCell ref="A20:A21"/>
    <mergeCell ref="C25:C27"/>
    <mergeCell ref="B25:B27"/>
    <mergeCell ref="A25:A27"/>
    <mergeCell ref="C22:C24"/>
    <mergeCell ref="B22:B24"/>
    <mergeCell ref="A22:A24"/>
  </mergeCells>
  <pageMargins left="0.25" right="0.25" top="0.75" bottom="0.75" header="0.3" footer="0.3"/>
  <pageSetup paperSize="9" scale="72" fitToHeight="0" orientation="portrait" horizontalDpi="300" verticalDpi="300" r:id="rId1"/>
  <rowBreaks count="6" manualBreakCount="6">
    <brk id="9" max="2" man="1"/>
    <brk id="18" max="2" man="1"/>
    <brk id="21" max="2" man="1"/>
    <brk id="24" max="2" man="1"/>
    <brk id="27" max="2" man="1"/>
    <brk id="32" max="2"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69DA-B6BA-48B8-A74C-1AAC21A3D243}">
  <sheetPr codeName="Sheet80">
    <pageSetUpPr fitToPage="1"/>
  </sheetPr>
  <dimension ref="A1:C37"/>
  <sheetViews>
    <sheetView showGridLines="0" zoomScaleNormal="100" workbookViewId="0">
      <selection activeCell="D1" sqref="D1"/>
    </sheetView>
  </sheetViews>
  <sheetFormatPr defaultColWidth="8.58203125" defaultRowHeight="14.5"/>
  <cols>
    <col min="1" max="1" width="6" style="184" customWidth="1"/>
    <col min="2" max="2" width="27.33203125" style="184" customWidth="1"/>
    <col min="3" max="3" width="61" style="184" customWidth="1"/>
    <col min="4" max="16384" width="8.58203125" style="184"/>
  </cols>
  <sheetData>
    <row r="1" spans="1:3" ht="18.5">
      <c r="A1" s="398" t="s">
        <v>1488</v>
      </c>
      <c r="B1" s="206"/>
      <c r="C1" s="206"/>
    </row>
    <row r="2" spans="1:3" ht="18.5">
      <c r="A2" s="398"/>
      <c r="B2" s="206"/>
      <c r="C2" s="206"/>
    </row>
    <row r="3" spans="1:3">
      <c r="A3" s="206"/>
      <c r="B3" s="202"/>
      <c r="C3" s="202"/>
    </row>
    <row r="4" spans="1:3">
      <c r="A4" s="327" t="s">
        <v>992</v>
      </c>
      <c r="B4" s="202"/>
      <c r="C4" s="206"/>
    </row>
    <row r="5" spans="1:3" ht="43.5" customHeight="1">
      <c r="A5" s="584" t="s">
        <v>1341</v>
      </c>
      <c r="B5" s="624"/>
      <c r="C5" s="584" t="s">
        <v>1046</v>
      </c>
    </row>
    <row r="6" spans="1:3">
      <c r="A6" s="606"/>
      <c r="B6" s="230" t="s">
        <v>998</v>
      </c>
      <c r="C6" s="230"/>
    </row>
    <row r="7" spans="1:3" ht="216.5" customHeight="1">
      <c r="A7" s="274" t="s">
        <v>943</v>
      </c>
      <c r="B7" s="672" t="s">
        <v>1036</v>
      </c>
      <c r="C7" s="242" t="s">
        <v>1504</v>
      </c>
    </row>
    <row r="8" spans="1:3" ht="127" customHeight="1">
      <c r="A8" s="274" t="s">
        <v>944</v>
      </c>
      <c r="B8" s="672" t="s">
        <v>1037</v>
      </c>
      <c r="C8" s="242" t="s">
        <v>1505</v>
      </c>
    </row>
    <row r="9" spans="1:3" ht="89.15" customHeight="1">
      <c r="A9" s="673" t="s">
        <v>951</v>
      </c>
      <c r="B9" s="675" t="s">
        <v>1038</v>
      </c>
      <c r="C9" s="749" t="s">
        <v>1506</v>
      </c>
    </row>
    <row r="10" spans="1:3">
      <c r="A10" s="668" t="s">
        <v>945</v>
      </c>
      <c r="B10" s="791" t="s">
        <v>1039</v>
      </c>
      <c r="C10" s="989" t="s">
        <v>1363</v>
      </c>
    </row>
    <row r="11" spans="1:3">
      <c r="A11" s="668" t="s">
        <v>946</v>
      </c>
      <c r="B11" s="791" t="s">
        <v>1040</v>
      </c>
      <c r="C11" s="989"/>
    </row>
    <row r="12" spans="1:3">
      <c r="A12" s="668" t="s">
        <v>947</v>
      </c>
      <c r="B12" s="791" t="s">
        <v>1041</v>
      </c>
      <c r="C12" s="989"/>
    </row>
    <row r="13" spans="1:3">
      <c r="A13" s="668" t="s">
        <v>948</v>
      </c>
      <c r="B13" s="791" t="s">
        <v>1042</v>
      </c>
      <c r="C13" s="989"/>
    </row>
    <row r="14" spans="1:3">
      <c r="A14" s="668" t="s">
        <v>949</v>
      </c>
      <c r="B14" s="791" t="s">
        <v>1043</v>
      </c>
      <c r="C14" s="989"/>
    </row>
    <row r="15" spans="1:3" ht="24">
      <c r="A15" s="671" t="s">
        <v>950</v>
      </c>
      <c r="B15" s="792" t="s">
        <v>1044</v>
      </c>
      <c r="C15" s="977"/>
    </row>
    <row r="16" spans="1:3">
      <c r="A16" s="668"/>
      <c r="B16" s="686" t="s">
        <v>1004</v>
      </c>
      <c r="C16" s="734"/>
    </row>
    <row r="17" spans="1:3" ht="54.5" customHeight="1">
      <c r="A17" s="771" t="s">
        <v>952</v>
      </c>
      <c r="B17" s="675" t="s">
        <v>1045</v>
      </c>
      <c r="C17" s="986" t="s">
        <v>1363</v>
      </c>
    </row>
    <row r="18" spans="1:3">
      <c r="A18" s="772" t="s">
        <v>945</v>
      </c>
      <c r="B18" s="789" t="s">
        <v>1039</v>
      </c>
      <c r="C18" s="987"/>
    </row>
    <row r="19" spans="1:3">
      <c r="A19" s="772" t="s">
        <v>946</v>
      </c>
      <c r="B19" s="789" t="s">
        <v>1040</v>
      </c>
      <c r="C19" s="987"/>
    </row>
    <row r="20" spans="1:3">
      <c r="A20" s="772" t="s">
        <v>947</v>
      </c>
      <c r="B20" s="789" t="s">
        <v>1041</v>
      </c>
      <c r="C20" s="987"/>
    </row>
    <row r="21" spans="1:3">
      <c r="A21" s="772" t="s">
        <v>948</v>
      </c>
      <c r="B21" s="789" t="s">
        <v>1042</v>
      </c>
      <c r="C21" s="987"/>
    </row>
    <row r="22" spans="1:3">
      <c r="A22" s="772" t="s">
        <v>949</v>
      </c>
      <c r="B22" s="789" t="s">
        <v>1043</v>
      </c>
      <c r="C22" s="987"/>
    </row>
    <row r="23" spans="1:3" ht="24">
      <c r="A23" s="773" t="s">
        <v>950</v>
      </c>
      <c r="B23" s="790" t="s">
        <v>1044</v>
      </c>
      <c r="C23" s="988"/>
    </row>
    <row r="24" spans="1:3">
      <c r="A24" s="202"/>
      <c r="B24" s="202"/>
      <c r="C24" s="202"/>
    </row>
    <row r="25" spans="1:3">
      <c r="A25" s="181"/>
      <c r="B25" s="181"/>
      <c r="C25" s="181"/>
    </row>
    <row r="26" spans="1:3">
      <c r="A26" s="181"/>
      <c r="B26" s="181"/>
      <c r="C26" s="181"/>
    </row>
    <row r="27" spans="1:3">
      <c r="A27" s="181"/>
      <c r="B27" s="181"/>
      <c r="C27" s="181"/>
    </row>
    <row r="28" spans="1:3">
      <c r="A28" s="181"/>
      <c r="B28" s="181"/>
      <c r="C28" s="181"/>
    </row>
    <row r="29" spans="1:3">
      <c r="A29" s="181"/>
      <c r="B29" s="181"/>
      <c r="C29" s="181"/>
    </row>
    <row r="30" spans="1:3">
      <c r="A30" s="181"/>
      <c r="B30" s="181"/>
      <c r="C30" s="181"/>
    </row>
    <row r="31" spans="1:3">
      <c r="A31" s="181"/>
      <c r="B31" s="181"/>
      <c r="C31" s="181"/>
    </row>
    <row r="32" spans="1:3">
      <c r="A32" s="181"/>
      <c r="B32" s="181"/>
      <c r="C32" s="181"/>
    </row>
    <row r="33" spans="1:3">
      <c r="A33" s="181"/>
      <c r="B33" s="181"/>
      <c r="C33" s="181"/>
    </row>
    <row r="34" spans="1:3">
      <c r="A34" s="181"/>
      <c r="B34" s="181"/>
      <c r="C34" s="181"/>
    </row>
    <row r="35" spans="1:3">
      <c r="A35" s="181"/>
      <c r="B35" s="181"/>
      <c r="C35" s="181"/>
    </row>
    <row r="36" spans="1:3">
      <c r="A36" s="181"/>
      <c r="B36" s="181"/>
      <c r="C36" s="181"/>
    </row>
    <row r="37" spans="1:3">
      <c r="A37" s="181"/>
      <c r="B37" s="181"/>
      <c r="C37" s="181"/>
    </row>
  </sheetData>
  <mergeCells count="2">
    <mergeCell ref="C17:C23"/>
    <mergeCell ref="C10:C15"/>
  </mergeCells>
  <pageMargins left="0.7" right="0.7" top="0.75" bottom="0.75" header="0.3" footer="0.3"/>
  <pageSetup paperSize="9" scale="83" fitToHeight="0" orientation="portrait" horizontalDpi="300" verticalDpi="300" r:id="rId1"/>
  <rowBreaks count="1" manualBreakCount="1">
    <brk id="8" max="2"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79DD-79A6-4CE2-8624-6108179ECC09}">
  <sheetPr>
    <tabColor theme="4"/>
    <pageSetUpPr fitToPage="1"/>
  </sheetPr>
  <dimension ref="A1:G6"/>
  <sheetViews>
    <sheetView showGridLines="0" zoomScaleNormal="100" workbookViewId="0">
      <selection activeCell="C1" sqref="C1"/>
    </sheetView>
  </sheetViews>
  <sheetFormatPr defaultColWidth="8.58203125" defaultRowHeight="14.5"/>
  <cols>
    <col min="1" max="1" width="8.58203125" style="5"/>
    <col min="2" max="2" width="61.33203125" style="5" customWidth="1"/>
    <col min="3" max="3" width="14.75" style="18" customWidth="1"/>
    <col min="4" max="16384" width="8.58203125" style="5"/>
  </cols>
  <sheetData>
    <row r="1" spans="1:7" ht="21">
      <c r="A1" s="257">
        <v>5</v>
      </c>
      <c r="B1" s="208" t="s">
        <v>1069</v>
      </c>
    </row>
    <row r="2" spans="1:7" ht="17.25" customHeight="1">
      <c r="A2" s="25"/>
      <c r="B2" s="26"/>
      <c r="C2" s="171"/>
      <c r="D2" s="171"/>
      <c r="E2" s="171"/>
      <c r="F2" s="171"/>
      <c r="G2" s="21"/>
    </row>
    <row r="3" spans="1:7" ht="17.25" customHeight="1">
      <c r="A3" s="168" t="s">
        <v>51</v>
      </c>
      <c r="B3" s="169" t="s">
        <v>52</v>
      </c>
      <c r="C3" s="171"/>
      <c r="D3" s="171"/>
      <c r="E3" s="171"/>
      <c r="F3" s="171"/>
      <c r="G3" s="21"/>
    </row>
    <row r="4" spans="1:7" ht="17.25" customHeight="1">
      <c r="A4" s="168" t="s">
        <v>53</v>
      </c>
      <c r="B4" s="169" t="s">
        <v>54</v>
      </c>
      <c r="C4" s="171"/>
      <c r="D4" s="171"/>
      <c r="E4" s="171"/>
      <c r="F4" s="171"/>
      <c r="G4" s="21"/>
    </row>
    <row r="5" spans="1:7" ht="17.25" customHeight="1">
      <c r="A5" s="168" t="s">
        <v>55</v>
      </c>
      <c r="B5" s="169" t="s">
        <v>56</v>
      </c>
      <c r="C5" s="171"/>
      <c r="D5" s="171"/>
      <c r="E5" s="171"/>
      <c r="F5" s="171"/>
      <c r="G5" s="21"/>
    </row>
    <row r="6" spans="1:7" ht="18.5">
      <c r="A6" s="168"/>
      <c r="B6" s="212"/>
      <c r="C6" s="171"/>
      <c r="D6" s="171"/>
      <c r="E6" s="171"/>
      <c r="F6" s="171"/>
      <c r="G6" s="21"/>
    </row>
  </sheetData>
  <hyperlinks>
    <hyperlink ref="B3" location="'Table 5.1 &amp; 5.2'!A1" display="Quantitative information of LCR (EU LIQ1)" xr:uid="{1BE07B7E-5597-4497-A526-D13FAD1D2331}"/>
    <hyperlink ref="B5" location="'Table 5.3'!A1" display="Net Stable Funding Ratio (EU LIQ2)" xr:uid="{9E59FC00-9631-4EE8-8B4D-D8509C3A0D89}"/>
    <hyperlink ref="B4" location="'Table 5.1 &amp; 5.2'!A1" display="Qualitative information on LCR (EU LIQB)" xr:uid="{A2F2B03F-F112-4F2F-9E65-939A34EF5C2C}"/>
  </hyperlinks>
  <pageMargins left="0.7" right="0.7" top="0.75" bottom="0.75" header="0.3" footer="0.3"/>
  <pageSetup paperSize="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sheetPr codeName="Sheet38"/>
  <dimension ref="A1:J59"/>
  <sheetViews>
    <sheetView showGridLines="0" zoomScaleNormal="100" workbookViewId="0">
      <selection activeCell="K1" sqref="K1"/>
    </sheetView>
  </sheetViews>
  <sheetFormatPr defaultColWidth="8.33203125" defaultRowHeight="14.5"/>
  <cols>
    <col min="1" max="1" width="6.58203125" style="5" customWidth="1"/>
    <col min="2" max="2" width="45.83203125" style="5" customWidth="1"/>
    <col min="3" max="10" width="9.83203125" style="5" customWidth="1"/>
    <col min="11" max="16384" width="8.33203125" style="5"/>
  </cols>
  <sheetData>
    <row r="1" spans="1:10" ht="18.5">
      <c r="A1" s="211" t="s">
        <v>1489</v>
      </c>
      <c r="B1" s="7"/>
      <c r="C1" s="7"/>
      <c r="D1" s="7"/>
      <c r="E1" s="7"/>
      <c r="F1" s="7"/>
      <c r="G1" s="7"/>
      <c r="H1" s="7"/>
      <c r="I1" s="7"/>
      <c r="J1" s="7"/>
    </row>
    <row r="2" spans="1:10">
      <c r="A2" s="7"/>
      <c r="B2" s="7"/>
      <c r="C2" s="7"/>
      <c r="D2" s="7"/>
      <c r="E2" s="7"/>
      <c r="F2" s="7"/>
      <c r="G2" s="7"/>
      <c r="H2" s="203"/>
      <c r="I2" s="7"/>
      <c r="J2" s="7"/>
    </row>
    <row r="3" spans="1:10">
      <c r="A3" s="7"/>
      <c r="B3" s="7"/>
      <c r="C3" s="7"/>
      <c r="D3" s="7"/>
      <c r="E3" s="7"/>
      <c r="F3" s="7"/>
      <c r="G3" s="7"/>
      <c r="H3" s="7"/>
      <c r="I3" s="7"/>
      <c r="J3" s="7"/>
    </row>
    <row r="4" spans="1:10">
      <c r="A4" s="100"/>
      <c r="B4" s="4"/>
      <c r="C4" s="77" t="s">
        <v>92</v>
      </c>
      <c r="D4" s="77" t="s">
        <v>93</v>
      </c>
      <c r="E4" s="77" t="s">
        <v>94</v>
      </c>
      <c r="F4" s="77" t="s">
        <v>140</v>
      </c>
      <c r="G4" s="77" t="s">
        <v>141</v>
      </c>
      <c r="H4" s="77" t="s">
        <v>218</v>
      </c>
      <c r="I4" s="77" t="s">
        <v>219</v>
      </c>
      <c r="J4" s="77" t="s">
        <v>220</v>
      </c>
    </row>
    <row r="5" spans="1:10" ht="14.5" customHeight="1">
      <c r="A5" s="4"/>
      <c r="B5" s="154" t="s">
        <v>485</v>
      </c>
      <c r="C5" s="885" t="s">
        <v>486</v>
      </c>
      <c r="D5" s="885"/>
      <c r="E5" s="885"/>
      <c r="F5" s="885"/>
      <c r="G5" s="892" t="s">
        <v>487</v>
      </c>
      <c r="H5" s="893"/>
      <c r="I5" s="893"/>
      <c r="J5" s="894"/>
    </row>
    <row r="6" spans="1:10" ht="24">
      <c r="A6" s="173" t="s">
        <v>488</v>
      </c>
      <c r="B6" s="155" t="s">
        <v>1410</v>
      </c>
      <c r="C6" s="210" t="s">
        <v>1403</v>
      </c>
      <c r="D6" s="210" t="s">
        <v>1405</v>
      </c>
      <c r="E6" s="708" t="s">
        <v>1047</v>
      </c>
      <c r="F6" s="708" t="s">
        <v>1048</v>
      </c>
      <c r="G6" s="708" t="s">
        <v>1403</v>
      </c>
      <c r="H6" s="708" t="s">
        <v>1405</v>
      </c>
      <c r="I6" s="708" t="s">
        <v>1047</v>
      </c>
      <c r="J6" s="708" t="s">
        <v>1048</v>
      </c>
    </row>
    <row r="7" spans="1:10">
      <c r="A7" s="173" t="s">
        <v>489</v>
      </c>
      <c r="B7" s="154" t="s">
        <v>490</v>
      </c>
      <c r="C7" s="154">
        <v>12</v>
      </c>
      <c r="D7" s="154">
        <v>12</v>
      </c>
      <c r="E7" s="154">
        <v>12</v>
      </c>
      <c r="F7" s="154">
        <v>12</v>
      </c>
      <c r="G7" s="154">
        <v>12</v>
      </c>
      <c r="H7" s="154">
        <v>12</v>
      </c>
      <c r="I7" s="154">
        <v>12</v>
      </c>
      <c r="J7" s="154">
        <v>12</v>
      </c>
    </row>
    <row r="8" spans="1:10" ht="15" customHeight="1">
      <c r="A8" s="925" t="s">
        <v>491</v>
      </c>
      <c r="B8" s="925"/>
      <c r="C8" s="990"/>
      <c r="D8" s="990"/>
      <c r="E8" s="990"/>
      <c r="F8" s="990"/>
      <c r="G8" s="925"/>
      <c r="H8" s="925"/>
      <c r="I8" s="925"/>
      <c r="J8" s="925"/>
    </row>
    <row r="9" spans="1:10">
      <c r="A9" s="403">
        <v>1</v>
      </c>
      <c r="B9" s="400" t="s">
        <v>492</v>
      </c>
      <c r="C9" s="991"/>
      <c r="D9" s="991"/>
      <c r="E9" s="991"/>
      <c r="F9" s="991"/>
      <c r="G9" s="390">
        <v>26459.742460369998</v>
      </c>
      <c r="H9" s="390">
        <v>26372.686479889999</v>
      </c>
      <c r="I9" s="390">
        <v>27542.657363959999</v>
      </c>
      <c r="J9" s="390">
        <v>28754.736162500001</v>
      </c>
    </row>
    <row r="10" spans="1:10" s="90" customFormat="1" ht="15" customHeight="1">
      <c r="A10" s="925" t="s">
        <v>493</v>
      </c>
      <c r="B10" s="925"/>
      <c r="C10" s="992"/>
      <c r="D10" s="992"/>
      <c r="E10" s="992"/>
      <c r="F10" s="992"/>
      <c r="G10" s="925"/>
      <c r="H10" s="925"/>
      <c r="I10" s="925"/>
      <c r="J10" s="925"/>
    </row>
    <row r="11" spans="1:10" ht="26.15" customHeight="1">
      <c r="A11" s="403">
        <v>2</v>
      </c>
      <c r="B11" s="400" t="s">
        <v>494</v>
      </c>
      <c r="C11" s="390">
        <v>54252.972850050006</v>
      </c>
      <c r="D11" s="390">
        <v>54225.31124848</v>
      </c>
      <c r="E11" s="390">
        <v>54272.509754940002</v>
      </c>
      <c r="F11" s="390">
        <v>54542.230842559999</v>
      </c>
      <c r="G11" s="390">
        <v>3504.0223380500001</v>
      </c>
      <c r="H11" s="390">
        <v>3501.5729427800002</v>
      </c>
      <c r="I11" s="390">
        <v>3480.7644045100001</v>
      </c>
      <c r="J11" s="390">
        <v>3456.93468308</v>
      </c>
    </row>
    <row r="12" spans="1:10">
      <c r="A12" s="403">
        <v>3</v>
      </c>
      <c r="B12" s="240" t="s">
        <v>495</v>
      </c>
      <c r="C12" s="390">
        <v>37434.282358390003</v>
      </c>
      <c r="D12" s="390">
        <v>37577.947728929998</v>
      </c>
      <c r="E12" s="390">
        <v>38196.128904209996</v>
      </c>
      <c r="F12" s="390">
        <v>39333.173747199995</v>
      </c>
      <c r="G12" s="390">
        <v>1871.71411792</v>
      </c>
      <c r="H12" s="390">
        <v>1878.8973864500001</v>
      </c>
      <c r="I12" s="390">
        <v>1909.80644521</v>
      </c>
      <c r="J12" s="390">
        <v>1966.6586873599999</v>
      </c>
    </row>
    <row r="13" spans="1:10">
      <c r="A13" s="403">
        <v>4</v>
      </c>
      <c r="B13" s="240" t="s">
        <v>496</v>
      </c>
      <c r="C13" s="390">
        <v>16297.834801749999</v>
      </c>
      <c r="D13" s="390">
        <v>16199.567717219999</v>
      </c>
      <c r="E13" s="390">
        <v>15679.806395420001</v>
      </c>
      <c r="F13" s="390">
        <v>14869.865903760001</v>
      </c>
      <c r="G13" s="390">
        <v>1632.3082201300001</v>
      </c>
      <c r="H13" s="390">
        <v>1622.6755563299998</v>
      </c>
      <c r="I13" s="390">
        <v>1570.95795931</v>
      </c>
      <c r="J13" s="390">
        <v>1490.2759957200001</v>
      </c>
    </row>
    <row r="14" spans="1:10">
      <c r="A14" s="403">
        <v>5</v>
      </c>
      <c r="B14" s="400" t="s">
        <v>497</v>
      </c>
      <c r="C14" s="390">
        <v>20936.968473339999</v>
      </c>
      <c r="D14" s="390">
        <v>20463.047974669997</v>
      </c>
      <c r="E14" s="390">
        <v>20766.516264669997</v>
      </c>
      <c r="F14" s="390">
        <v>21473.78948182</v>
      </c>
      <c r="G14" s="390">
        <v>8903.4273327700012</v>
      </c>
      <c r="H14" s="390">
        <v>8750.7515438099999</v>
      </c>
      <c r="I14" s="390">
        <v>8750.96834709</v>
      </c>
      <c r="J14" s="390">
        <v>8809.1923437299993</v>
      </c>
    </row>
    <row r="15" spans="1:10" ht="27" customHeight="1">
      <c r="A15" s="403">
        <v>6</v>
      </c>
      <c r="B15" s="240" t="s">
        <v>498</v>
      </c>
      <c r="C15" s="390">
        <v>6659.3096344099995</v>
      </c>
      <c r="D15" s="390">
        <v>6447.4750491200002</v>
      </c>
      <c r="E15" s="390">
        <v>7002.9012338999992</v>
      </c>
      <c r="F15" s="390">
        <v>7722.2220175699995</v>
      </c>
      <c r="G15" s="390">
        <v>1636.60171894</v>
      </c>
      <c r="H15" s="390">
        <v>1582.6771586</v>
      </c>
      <c r="I15" s="390">
        <v>1718.7884946199999</v>
      </c>
      <c r="J15" s="390">
        <v>1896.8752697499999</v>
      </c>
    </row>
    <row r="16" spans="1:10">
      <c r="A16" s="403">
        <v>7</v>
      </c>
      <c r="B16" s="240" t="s">
        <v>499</v>
      </c>
      <c r="C16" s="390">
        <v>13221.3780594</v>
      </c>
      <c r="D16" s="390">
        <v>12952.43310145</v>
      </c>
      <c r="E16" s="390">
        <v>12712.943268540001</v>
      </c>
      <c r="F16" s="390">
        <v>12764.52198383</v>
      </c>
      <c r="G16" s="390">
        <v>6210.5448342999998</v>
      </c>
      <c r="H16" s="390">
        <v>6104.9345611099998</v>
      </c>
      <c r="I16" s="390">
        <v>5981.5080902399995</v>
      </c>
      <c r="J16" s="390">
        <v>5925.2715935600008</v>
      </c>
    </row>
    <row r="17" spans="1:10">
      <c r="A17" s="403">
        <v>8</v>
      </c>
      <c r="B17" s="240" t="s">
        <v>500</v>
      </c>
      <c r="C17" s="390">
        <v>1056.28077953</v>
      </c>
      <c r="D17" s="390">
        <v>1063.1398240999999</v>
      </c>
      <c r="E17" s="390">
        <v>1050.67176223</v>
      </c>
      <c r="F17" s="390">
        <v>987.04548041999999</v>
      </c>
      <c r="G17" s="390">
        <v>1056.28077953</v>
      </c>
      <c r="H17" s="390">
        <v>1063.1398240999999</v>
      </c>
      <c r="I17" s="390">
        <v>1050.67176223</v>
      </c>
      <c r="J17" s="390">
        <v>987.04548041999999</v>
      </c>
    </row>
    <row r="18" spans="1:10">
      <c r="A18" s="403">
        <v>9</v>
      </c>
      <c r="B18" s="240" t="s">
        <v>501</v>
      </c>
      <c r="C18" s="390"/>
      <c r="D18" s="390"/>
      <c r="E18" s="390"/>
      <c r="F18" s="390"/>
      <c r="G18" s="390">
        <v>41.205134319999999</v>
      </c>
      <c r="H18" s="390">
        <v>26.037376870000003</v>
      </c>
      <c r="I18" s="390">
        <v>22.400012989999997</v>
      </c>
      <c r="J18" s="390">
        <v>23.503611339999999</v>
      </c>
    </row>
    <row r="19" spans="1:10">
      <c r="A19" s="403">
        <v>10</v>
      </c>
      <c r="B19" s="400" t="s">
        <v>502</v>
      </c>
      <c r="C19" s="390">
        <v>11690.705744639999</v>
      </c>
      <c r="D19" s="390">
        <v>12115.591782860001</v>
      </c>
      <c r="E19" s="390">
        <v>12624.311403170001</v>
      </c>
      <c r="F19" s="390">
        <v>12962.09719409</v>
      </c>
      <c r="G19" s="390">
        <v>2176.0390876199999</v>
      </c>
      <c r="H19" s="390">
        <v>2246.1100664299997</v>
      </c>
      <c r="I19" s="390">
        <v>2325.3730377800002</v>
      </c>
      <c r="J19" s="390">
        <v>2379.6311801799998</v>
      </c>
    </row>
    <row r="20" spans="1:10" ht="24">
      <c r="A20" s="403">
        <v>11</v>
      </c>
      <c r="B20" s="240" t="s">
        <v>503</v>
      </c>
      <c r="C20" s="390">
        <v>890.95863699000006</v>
      </c>
      <c r="D20" s="390">
        <v>905.48192035</v>
      </c>
      <c r="E20" s="390">
        <v>914.74457333999999</v>
      </c>
      <c r="F20" s="390">
        <v>906.41570233000004</v>
      </c>
      <c r="G20" s="390">
        <v>890.95863699000006</v>
      </c>
      <c r="H20" s="390">
        <v>905.48192035</v>
      </c>
      <c r="I20" s="390">
        <v>914.74457333999999</v>
      </c>
      <c r="J20" s="390">
        <v>906.41570233000004</v>
      </c>
    </row>
    <row r="21" spans="1:10">
      <c r="A21" s="403">
        <v>12</v>
      </c>
      <c r="B21" s="240" t="s">
        <v>504</v>
      </c>
      <c r="C21" s="390">
        <v>126.95149614</v>
      </c>
      <c r="D21" s="390">
        <v>126.95149614</v>
      </c>
      <c r="E21" s="390">
        <v>126.95605084</v>
      </c>
      <c r="F21" s="390">
        <v>126.95605084</v>
      </c>
      <c r="G21" s="390">
        <v>126.95149614</v>
      </c>
      <c r="H21" s="390">
        <v>126.95149614</v>
      </c>
      <c r="I21" s="390">
        <v>126.95605084</v>
      </c>
      <c r="J21" s="390">
        <v>126.95605084</v>
      </c>
    </row>
    <row r="22" spans="1:10">
      <c r="A22" s="403">
        <v>13</v>
      </c>
      <c r="B22" s="240" t="s">
        <v>505</v>
      </c>
      <c r="C22" s="390">
        <v>10672.795611510001</v>
      </c>
      <c r="D22" s="390">
        <v>11083.15836637</v>
      </c>
      <c r="E22" s="390">
        <v>11582.61077899</v>
      </c>
      <c r="F22" s="390">
        <v>11928.72544092</v>
      </c>
      <c r="G22" s="390">
        <v>1158.1289544900001</v>
      </c>
      <c r="H22" s="390">
        <v>1213.6766499400001</v>
      </c>
      <c r="I22" s="390">
        <v>1283.6724135999998</v>
      </c>
      <c r="J22" s="390">
        <v>1346.2594270100001</v>
      </c>
    </row>
    <row r="23" spans="1:10">
      <c r="A23" s="403">
        <v>14</v>
      </c>
      <c r="B23" s="400" t="s">
        <v>506</v>
      </c>
      <c r="C23" s="390">
        <v>223.37090169999999</v>
      </c>
      <c r="D23" s="390">
        <v>208.21227719999999</v>
      </c>
      <c r="E23" s="390">
        <v>194.12754407</v>
      </c>
      <c r="F23" s="390">
        <v>185.32022175</v>
      </c>
      <c r="G23" s="390">
        <v>88.567623030000007</v>
      </c>
      <c r="H23" s="390">
        <v>73.408998530000005</v>
      </c>
      <c r="I23" s="390">
        <v>59.324265369999999</v>
      </c>
      <c r="J23" s="390">
        <v>51.36591421</v>
      </c>
    </row>
    <row r="24" spans="1:10">
      <c r="A24" s="403">
        <v>15</v>
      </c>
      <c r="B24" s="400" t="s">
        <v>507</v>
      </c>
      <c r="C24" s="390">
        <v>16860.673411439999</v>
      </c>
      <c r="D24" s="390">
        <v>16620.421218889998</v>
      </c>
      <c r="E24" s="390">
        <v>16409.11183283</v>
      </c>
      <c r="F24" s="390">
        <v>16247.498801889999</v>
      </c>
      <c r="G24" s="390">
        <v>1106.70034747</v>
      </c>
      <c r="H24" s="390">
        <v>1089.22350661</v>
      </c>
      <c r="I24" s="390">
        <v>1074.3908985999999</v>
      </c>
      <c r="J24" s="390">
        <v>1062.86490327</v>
      </c>
    </row>
    <row r="25" spans="1:10">
      <c r="A25" s="280">
        <v>16</v>
      </c>
      <c r="B25" s="251" t="s">
        <v>508</v>
      </c>
      <c r="C25" s="993"/>
      <c r="D25" s="993"/>
      <c r="E25" s="993"/>
      <c r="F25" s="993"/>
      <c r="G25" s="656">
        <v>15819.96186326</v>
      </c>
      <c r="H25" s="656">
        <v>15687.10443503</v>
      </c>
      <c r="I25" s="656">
        <v>15713.220966340001</v>
      </c>
      <c r="J25" s="656">
        <v>15783.49263581</v>
      </c>
    </row>
    <row r="26" spans="1:10" s="90" customFormat="1" ht="14.5" customHeight="1">
      <c r="A26" s="926" t="s">
        <v>509</v>
      </c>
      <c r="B26" s="926"/>
      <c r="C26" s="926"/>
      <c r="D26" s="926"/>
      <c r="E26" s="926"/>
      <c r="F26" s="926"/>
      <c r="G26" s="926"/>
      <c r="H26" s="926"/>
      <c r="I26" s="926"/>
      <c r="J26" s="926"/>
    </row>
    <row r="27" spans="1:10" ht="14.5" hidden="1" customHeight="1">
      <c r="A27" s="403">
        <v>17</v>
      </c>
      <c r="B27" s="400" t="s">
        <v>510</v>
      </c>
      <c r="C27" s="400"/>
      <c r="D27" s="400"/>
      <c r="E27" s="400"/>
      <c r="F27" s="400"/>
      <c r="G27" s="400"/>
      <c r="H27" s="400"/>
      <c r="I27" s="400"/>
      <c r="J27" s="400"/>
    </row>
    <row r="28" spans="1:10">
      <c r="A28" s="403">
        <v>18</v>
      </c>
      <c r="B28" s="400" t="s">
        <v>511</v>
      </c>
      <c r="C28" s="390">
        <v>2827.9737026100001</v>
      </c>
      <c r="D28" s="390">
        <v>2867.9957697099999</v>
      </c>
      <c r="E28" s="390">
        <v>2940.83039087</v>
      </c>
      <c r="F28" s="390">
        <v>2942.4186043200002</v>
      </c>
      <c r="G28" s="390">
        <v>1963.69365741</v>
      </c>
      <c r="H28" s="390">
        <v>1971.3505982000001</v>
      </c>
      <c r="I28" s="390">
        <v>1988.5956519000001</v>
      </c>
      <c r="J28" s="390">
        <v>1901.63823447</v>
      </c>
    </row>
    <row r="29" spans="1:10">
      <c r="A29" s="403">
        <v>19</v>
      </c>
      <c r="B29" s="650" t="s">
        <v>512</v>
      </c>
      <c r="C29" s="390">
        <v>1310.5880615899998</v>
      </c>
      <c r="D29" s="390">
        <v>1303.30001434</v>
      </c>
      <c r="E29" s="390">
        <v>1310.4603117300001</v>
      </c>
      <c r="F29" s="390">
        <v>1541.4767451099999</v>
      </c>
      <c r="G29" s="390">
        <v>336.86172295</v>
      </c>
      <c r="H29" s="390">
        <v>340.77394323999999</v>
      </c>
      <c r="I29" s="390">
        <v>341.70526465</v>
      </c>
      <c r="J29" s="390">
        <v>412.07236474000001</v>
      </c>
    </row>
    <row r="30" spans="1:10" ht="36" hidden="1" customHeight="1">
      <c r="A30" s="403" t="s">
        <v>513</v>
      </c>
      <c r="B30" s="650" t="s">
        <v>514</v>
      </c>
      <c r="C30" s="7">
        <v>0</v>
      </c>
      <c r="D30" s="7">
        <v>0</v>
      </c>
      <c r="E30" s="7">
        <v>0</v>
      </c>
      <c r="F30" s="7">
        <v>0</v>
      </c>
      <c r="G30" s="7">
        <v>0</v>
      </c>
      <c r="H30" s="7">
        <v>0</v>
      </c>
      <c r="I30" s="7">
        <v>0</v>
      </c>
      <c r="J30" s="7">
        <v>0</v>
      </c>
    </row>
    <row r="31" spans="1:10" ht="14.5" hidden="1" customHeight="1">
      <c r="A31" s="403" t="s">
        <v>515</v>
      </c>
      <c r="B31" s="650" t="s">
        <v>516</v>
      </c>
      <c r="C31" s="7">
        <v>0</v>
      </c>
      <c r="D31" s="7">
        <v>0</v>
      </c>
      <c r="E31" s="7">
        <v>0</v>
      </c>
      <c r="F31" s="7">
        <v>0</v>
      </c>
      <c r="G31" s="7">
        <v>0</v>
      </c>
      <c r="H31" s="7">
        <v>0</v>
      </c>
      <c r="I31" s="7">
        <v>0</v>
      </c>
      <c r="J31" s="7">
        <v>0</v>
      </c>
    </row>
    <row r="32" spans="1:10">
      <c r="A32" s="280">
        <v>20</v>
      </c>
      <c r="B32" s="655" t="s">
        <v>517</v>
      </c>
      <c r="C32" s="656">
        <v>4138.5617641999997</v>
      </c>
      <c r="D32" s="656">
        <v>4171.2957840500003</v>
      </c>
      <c r="E32" s="656">
        <v>4251.2907026000003</v>
      </c>
      <c r="F32" s="656">
        <v>4483.8953494300004</v>
      </c>
      <c r="G32" s="656">
        <v>2300.5553803600001</v>
      </c>
      <c r="H32" s="656">
        <v>2312.12454144</v>
      </c>
      <c r="I32" s="656">
        <v>2330.3009165500002</v>
      </c>
      <c r="J32" s="656">
        <v>2313.7105992100001</v>
      </c>
    </row>
    <row r="33" spans="1:10" ht="14.5" hidden="1" customHeight="1">
      <c r="A33" s="636" t="s">
        <v>518</v>
      </c>
      <c r="B33" s="422" t="s">
        <v>519</v>
      </c>
      <c r="C33" s="7">
        <v>0</v>
      </c>
      <c r="D33" s="7">
        <v>0</v>
      </c>
      <c r="E33" s="7">
        <v>0</v>
      </c>
      <c r="F33" s="7">
        <v>0</v>
      </c>
      <c r="G33" s="7">
        <v>0</v>
      </c>
      <c r="H33" s="7">
        <v>0</v>
      </c>
      <c r="I33" s="7">
        <v>0</v>
      </c>
      <c r="J33" s="7">
        <v>0</v>
      </c>
    </row>
    <row r="34" spans="1:10" ht="14.5" hidden="1" customHeight="1">
      <c r="A34" s="633" t="s">
        <v>520</v>
      </c>
      <c r="B34" s="657" t="s">
        <v>521</v>
      </c>
      <c r="C34" s="7">
        <v>0</v>
      </c>
      <c r="D34" s="7">
        <v>0</v>
      </c>
      <c r="E34" s="7">
        <v>0</v>
      </c>
      <c r="F34" s="7">
        <v>0</v>
      </c>
      <c r="G34" s="7">
        <v>0</v>
      </c>
      <c r="H34" s="7">
        <v>0</v>
      </c>
      <c r="I34" s="7">
        <v>0</v>
      </c>
      <c r="J34" s="7">
        <v>0</v>
      </c>
    </row>
    <row r="35" spans="1:10">
      <c r="A35" s="636" t="s">
        <v>522</v>
      </c>
      <c r="B35" s="422" t="s">
        <v>523</v>
      </c>
      <c r="C35" s="390">
        <v>4138.5617641999997</v>
      </c>
      <c r="D35" s="390">
        <v>4171.2957840500003</v>
      </c>
      <c r="E35" s="390">
        <v>4251.2907026000003</v>
      </c>
      <c r="F35" s="390">
        <v>4483.8953494300004</v>
      </c>
      <c r="G35" s="390">
        <v>2300.55538037</v>
      </c>
      <c r="H35" s="390">
        <v>2312.12454144</v>
      </c>
      <c r="I35" s="390">
        <v>2330.3009165600001</v>
      </c>
      <c r="J35" s="390">
        <v>2313.7105992100001</v>
      </c>
    </row>
    <row r="36" spans="1:10" s="90" customFormat="1">
      <c r="A36" s="994" t="s">
        <v>524</v>
      </c>
      <c r="B36" s="994"/>
      <c r="C36" s="994"/>
      <c r="D36" s="994"/>
      <c r="E36" s="994"/>
      <c r="F36" s="994"/>
      <c r="G36" s="994"/>
      <c r="H36" s="994"/>
      <c r="I36" s="994"/>
      <c r="J36" s="994"/>
    </row>
    <row r="37" spans="1:10">
      <c r="A37" s="308" t="s">
        <v>525</v>
      </c>
      <c r="B37" s="320" t="s">
        <v>526</v>
      </c>
      <c r="C37" s="995"/>
      <c r="D37" s="995"/>
      <c r="E37" s="995"/>
      <c r="F37" s="995"/>
      <c r="G37" s="656">
        <v>26459.742460369998</v>
      </c>
      <c r="H37" s="656">
        <v>26372.686479889999</v>
      </c>
      <c r="I37" s="656">
        <v>27542.657363959999</v>
      </c>
      <c r="J37" s="656">
        <v>28754.736162500001</v>
      </c>
    </row>
    <row r="38" spans="1:10">
      <c r="A38" s="308">
        <v>22</v>
      </c>
      <c r="B38" s="320" t="s">
        <v>527</v>
      </c>
      <c r="C38" s="995"/>
      <c r="D38" s="995"/>
      <c r="E38" s="995"/>
      <c r="F38" s="995"/>
      <c r="G38" s="656">
        <v>13519.406482889999</v>
      </c>
      <c r="H38" s="656">
        <v>13374.979893600001</v>
      </c>
      <c r="I38" s="656">
        <v>13382.92004979</v>
      </c>
      <c r="J38" s="656">
        <v>13469.782036590001</v>
      </c>
    </row>
    <row r="39" spans="1:10">
      <c r="A39" s="308">
        <v>23</v>
      </c>
      <c r="B39" s="320" t="s">
        <v>528</v>
      </c>
      <c r="C39" s="995"/>
      <c r="D39" s="995"/>
      <c r="E39" s="995"/>
      <c r="F39" s="995"/>
      <c r="G39" s="423">
        <v>1.96</v>
      </c>
      <c r="H39" s="423">
        <v>1.98</v>
      </c>
      <c r="I39" s="423">
        <v>2.06</v>
      </c>
      <c r="J39" s="423">
        <v>2.14</v>
      </c>
    </row>
    <row r="40" spans="1:10">
      <c r="A40" s="7"/>
      <c r="B40" s="7"/>
      <c r="C40" s="7"/>
      <c r="D40" s="7"/>
      <c r="E40" s="7"/>
      <c r="F40" s="7"/>
      <c r="G40" s="7"/>
      <c r="H40" s="7"/>
      <c r="I40" s="7"/>
      <c r="J40" s="7"/>
    </row>
    <row r="41" spans="1:10" ht="14.5" customHeight="1">
      <c r="A41" s="878" t="s">
        <v>529</v>
      </c>
      <c r="B41" s="878"/>
      <c r="C41" s="878"/>
      <c r="D41" s="878"/>
      <c r="E41" s="878"/>
      <c r="F41" s="878"/>
      <c r="G41" s="878"/>
      <c r="H41" s="878"/>
      <c r="I41" s="878"/>
      <c r="J41" s="878"/>
    </row>
    <row r="42" spans="1:10">
      <c r="A42" s="763"/>
      <c r="B42" s="763"/>
      <c r="C42" s="763"/>
      <c r="D42" s="763"/>
      <c r="E42" s="763"/>
      <c r="F42" s="763"/>
      <c r="G42" s="763"/>
      <c r="H42" s="763"/>
      <c r="I42" s="763"/>
      <c r="J42" s="763"/>
    </row>
    <row r="43" spans="1:10">
      <c r="A43" s="566" t="s">
        <v>530</v>
      </c>
      <c r="B43" s="753"/>
      <c r="C43" s="753"/>
      <c r="D43" s="753"/>
      <c r="E43" s="753"/>
      <c r="F43" s="753"/>
      <c r="G43" s="753"/>
      <c r="H43" s="753"/>
      <c r="I43" s="753"/>
      <c r="J43" s="753"/>
    </row>
    <row r="44" spans="1:10" ht="30.65" customHeight="1">
      <c r="A44" s="874" t="s">
        <v>1442</v>
      </c>
      <c r="B44" s="874"/>
      <c r="C44" s="874"/>
      <c r="D44" s="874"/>
      <c r="E44" s="874"/>
      <c r="F44" s="874"/>
      <c r="G44" s="874"/>
      <c r="H44" s="874"/>
      <c r="I44" s="874"/>
      <c r="J44" s="874"/>
    </row>
    <row r="45" spans="1:10" ht="15" customHeight="1">
      <c r="A45" s="874"/>
      <c r="B45" s="874"/>
      <c r="C45" s="874"/>
      <c r="D45" s="874"/>
      <c r="E45" s="874"/>
      <c r="F45" s="874"/>
      <c r="G45" s="874"/>
      <c r="H45" s="874"/>
      <c r="I45" s="874"/>
      <c r="J45" s="874"/>
    </row>
    <row r="46" spans="1:10">
      <c r="A46" s="566" t="s">
        <v>1511</v>
      </c>
      <c r="B46" s="818"/>
      <c r="C46" s="818"/>
      <c r="D46" s="818"/>
      <c r="E46" s="818"/>
      <c r="F46" s="818"/>
      <c r="G46" s="818"/>
      <c r="H46" s="2"/>
      <c r="I46" s="2"/>
      <c r="J46" s="2"/>
    </row>
    <row r="47" spans="1:10">
      <c r="A47" s="203"/>
      <c r="B47" s="203"/>
      <c r="C47" s="203"/>
      <c r="D47" s="203"/>
      <c r="E47" s="203"/>
      <c r="F47" s="203"/>
      <c r="G47" s="203"/>
      <c r="H47" s="203"/>
      <c r="I47" s="203"/>
      <c r="J47" s="203"/>
    </row>
    <row r="48" spans="1:10" ht="18.5">
      <c r="A48" s="398" t="s">
        <v>1490</v>
      </c>
      <c r="B48" s="233"/>
      <c r="C48" s="233"/>
      <c r="D48" s="203"/>
      <c r="E48" s="203"/>
      <c r="F48" s="203"/>
      <c r="G48" s="203"/>
      <c r="H48" s="203"/>
      <c r="I48" s="203"/>
      <c r="J48" s="203"/>
    </row>
    <row r="49" spans="1:10">
      <c r="A49" s="236" t="s">
        <v>984</v>
      </c>
      <c r="B49" s="206"/>
      <c r="C49" s="206"/>
      <c r="D49" s="203"/>
      <c r="E49" s="203"/>
      <c r="F49" s="203"/>
      <c r="G49" s="203"/>
      <c r="H49" s="203"/>
      <c r="I49" s="203"/>
      <c r="J49" s="203"/>
    </row>
    <row r="50" spans="1:10" ht="15.5">
      <c r="A50" s="237"/>
      <c r="B50" s="206"/>
      <c r="C50" s="206"/>
      <c r="D50" s="203"/>
      <c r="E50" s="203"/>
      <c r="F50" s="203"/>
      <c r="G50" s="203"/>
      <c r="H50" s="203"/>
      <c r="I50" s="203"/>
      <c r="J50" s="203"/>
    </row>
    <row r="51" spans="1:10" ht="24">
      <c r="A51" s="280" t="s">
        <v>963</v>
      </c>
      <c r="B51" s="241"/>
      <c r="C51" s="999" t="s">
        <v>1046</v>
      </c>
      <c r="D51" s="1000"/>
      <c r="E51" s="1000"/>
      <c r="F51" s="1000"/>
      <c r="G51" s="1000"/>
      <c r="H51" s="1000"/>
      <c r="I51" s="1000"/>
      <c r="J51" s="1001"/>
    </row>
    <row r="52" spans="1:10" ht="65.5" customHeight="1">
      <c r="A52" s="685" t="s">
        <v>943</v>
      </c>
      <c r="B52" s="273" t="s">
        <v>985</v>
      </c>
      <c r="C52" s="996" t="s">
        <v>1524</v>
      </c>
      <c r="D52" s="1002"/>
      <c r="E52" s="1002"/>
      <c r="F52" s="1002"/>
      <c r="G52" s="1002"/>
      <c r="H52" s="1002"/>
      <c r="I52" s="1002"/>
      <c r="J52" s="1003"/>
    </row>
    <row r="53" spans="1:10" ht="30" customHeight="1">
      <c r="A53" s="685" t="s">
        <v>944</v>
      </c>
      <c r="B53" s="273" t="s">
        <v>986</v>
      </c>
      <c r="C53" s="996" t="s">
        <v>1443</v>
      </c>
      <c r="D53" s="997"/>
      <c r="E53" s="997"/>
      <c r="F53" s="997"/>
      <c r="G53" s="997"/>
      <c r="H53" s="997"/>
      <c r="I53" s="997"/>
      <c r="J53" s="998"/>
    </row>
    <row r="54" spans="1:10" ht="130.5" customHeight="1">
      <c r="A54" s="274" t="s">
        <v>951</v>
      </c>
      <c r="B54" s="273" t="s">
        <v>987</v>
      </c>
      <c r="C54" s="996" t="s">
        <v>531</v>
      </c>
      <c r="D54" s="997"/>
      <c r="E54" s="997"/>
      <c r="F54" s="997"/>
      <c r="G54" s="997"/>
      <c r="H54" s="997"/>
      <c r="I54" s="997"/>
      <c r="J54" s="998"/>
    </row>
    <row r="55" spans="1:10" ht="53.5" customHeight="1">
      <c r="A55" s="685" t="s">
        <v>952</v>
      </c>
      <c r="B55" s="273" t="s">
        <v>988</v>
      </c>
      <c r="C55" s="996" t="s">
        <v>1525</v>
      </c>
      <c r="D55" s="997"/>
      <c r="E55" s="997"/>
      <c r="F55" s="997"/>
      <c r="G55" s="997"/>
      <c r="H55" s="997"/>
      <c r="I55" s="997"/>
      <c r="J55" s="998"/>
    </row>
    <row r="56" spans="1:10" ht="63.65" customHeight="1">
      <c r="A56" s="274" t="s">
        <v>953</v>
      </c>
      <c r="B56" s="273" t="s">
        <v>532</v>
      </c>
      <c r="C56" s="996" t="s">
        <v>533</v>
      </c>
      <c r="D56" s="997"/>
      <c r="E56" s="997"/>
      <c r="F56" s="997"/>
      <c r="G56" s="997"/>
      <c r="H56" s="997"/>
      <c r="I56" s="997"/>
      <c r="J56" s="998"/>
    </row>
    <row r="57" spans="1:10" ht="42.65" customHeight="1">
      <c r="A57" s="685" t="s">
        <v>954</v>
      </c>
      <c r="B57" s="273" t="s">
        <v>989</v>
      </c>
      <c r="C57" s="996" t="s">
        <v>534</v>
      </c>
      <c r="D57" s="997"/>
      <c r="E57" s="997"/>
      <c r="F57" s="997"/>
      <c r="G57" s="997"/>
      <c r="H57" s="997"/>
      <c r="I57" s="997"/>
      <c r="J57" s="998"/>
    </row>
    <row r="58" spans="1:10" ht="36">
      <c r="A58" s="685" t="s">
        <v>955</v>
      </c>
      <c r="B58" s="273" t="s">
        <v>990</v>
      </c>
      <c r="C58" s="996" t="s">
        <v>942</v>
      </c>
      <c r="D58" s="997"/>
      <c r="E58" s="997"/>
      <c r="F58" s="997"/>
      <c r="G58" s="997"/>
      <c r="H58" s="997"/>
      <c r="I58" s="997"/>
      <c r="J58" s="998"/>
    </row>
    <row r="59" spans="1:10">
      <c r="A59" s="203"/>
      <c r="B59" s="203"/>
      <c r="C59" s="203"/>
      <c r="D59" s="203"/>
      <c r="E59" s="203"/>
      <c r="F59" s="203"/>
      <c r="G59" s="203"/>
      <c r="H59" s="203"/>
      <c r="I59" s="203"/>
      <c r="J59" s="203"/>
    </row>
  </sheetData>
  <mergeCells count="22">
    <mergeCell ref="C56:J56"/>
    <mergeCell ref="C57:J57"/>
    <mergeCell ref="C58:J58"/>
    <mergeCell ref="C51:J51"/>
    <mergeCell ref="C52:J52"/>
    <mergeCell ref="C54:J54"/>
    <mergeCell ref="C53:J53"/>
    <mergeCell ref="C39:F39"/>
    <mergeCell ref="A41:J41"/>
    <mergeCell ref="A45:J45"/>
    <mergeCell ref="A44:J44"/>
    <mergeCell ref="C55:J55"/>
    <mergeCell ref="C25:F25"/>
    <mergeCell ref="A26:J26"/>
    <mergeCell ref="A36:J36"/>
    <mergeCell ref="C37:F37"/>
    <mergeCell ref="C38:F38"/>
    <mergeCell ref="C5:F5"/>
    <mergeCell ref="G5:J5"/>
    <mergeCell ref="A8:J8"/>
    <mergeCell ref="C9:F9"/>
    <mergeCell ref="A10:J10"/>
  </mergeCells>
  <pageMargins left="0.70866141732283472" right="0.70866141732283472" top="0.74803149606299213" bottom="0.74803149606299213" header="0.31496062992125984" footer="0.31496062992125984"/>
  <pageSetup paperSize="9" scale="69" fitToWidth="0" fitToHeight="0" orientation="landscape" r:id="rId1"/>
  <rowBreaks count="1" manualBreakCount="1">
    <brk id="35"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86EE-1F88-48D7-AD13-325066EE71A0}">
  <sheetPr codeName="Sheet39">
    <pageSetUpPr fitToPage="1"/>
  </sheetPr>
  <dimension ref="A1:G44"/>
  <sheetViews>
    <sheetView showGridLines="0" zoomScaleNormal="100" workbookViewId="0">
      <selection activeCell="A2" sqref="A2"/>
    </sheetView>
  </sheetViews>
  <sheetFormatPr defaultColWidth="8.33203125" defaultRowHeight="14.5"/>
  <cols>
    <col min="1" max="1" width="5.08203125" style="5" customWidth="1"/>
    <col min="2" max="2" width="55.83203125" style="5" customWidth="1"/>
    <col min="3" max="7" width="13.33203125" style="5" customWidth="1"/>
    <col min="8" max="8" width="15.33203125" style="5" customWidth="1"/>
    <col min="9" max="9" width="17" style="5" customWidth="1"/>
    <col min="10" max="16384" width="8.33203125" style="5"/>
  </cols>
  <sheetData>
    <row r="1" spans="1:7" ht="18.5">
      <c r="A1" s="211" t="s">
        <v>1546</v>
      </c>
      <c r="B1" s="7"/>
      <c r="C1" s="7"/>
      <c r="D1" s="203"/>
      <c r="E1" s="203"/>
      <c r="F1" s="203"/>
      <c r="G1" s="203"/>
    </row>
    <row r="2" spans="1:7">
      <c r="A2" s="7"/>
      <c r="B2" s="26"/>
      <c r="C2" s="26"/>
      <c r="D2" s="604"/>
      <c r="E2" s="604"/>
      <c r="F2" s="604"/>
      <c r="G2" s="604"/>
    </row>
    <row r="3" spans="1:7">
      <c r="A3" s="138"/>
      <c r="B3" s="26"/>
      <c r="C3" s="26"/>
      <c r="D3" s="26"/>
      <c r="E3" s="26"/>
      <c r="F3" s="26"/>
      <c r="G3" s="26"/>
    </row>
    <row r="4" spans="1:7">
      <c r="A4" s="1004"/>
      <c r="B4" s="1004"/>
      <c r="C4" s="52" t="s">
        <v>92</v>
      </c>
      <c r="D4" s="52" t="s">
        <v>93</v>
      </c>
      <c r="E4" s="52" t="s">
        <v>94</v>
      </c>
      <c r="F4" s="52" t="s">
        <v>140</v>
      </c>
      <c r="G4" s="77" t="s">
        <v>141</v>
      </c>
    </row>
    <row r="5" spans="1:7" ht="15.75" customHeight="1">
      <c r="A5" s="192"/>
      <c r="B5" s="192"/>
      <c r="C5" s="886" t="s">
        <v>535</v>
      </c>
      <c r="D5" s="901"/>
      <c r="E5" s="901"/>
      <c r="F5" s="887"/>
      <c r="G5" s="885" t="s">
        <v>536</v>
      </c>
    </row>
    <row r="6" spans="1:7" ht="15" customHeight="1">
      <c r="A6" s="193" t="s">
        <v>1407</v>
      </c>
      <c r="B6" s="194"/>
      <c r="C6" s="17" t="s">
        <v>537</v>
      </c>
      <c r="D6" s="17" t="s">
        <v>538</v>
      </c>
      <c r="E6" s="17" t="s">
        <v>539</v>
      </c>
      <c r="F6" s="17" t="s">
        <v>540</v>
      </c>
      <c r="G6" s="885"/>
    </row>
    <row r="7" spans="1:7">
      <c r="A7" s="339" t="s">
        <v>541</v>
      </c>
      <c r="B7" s="339"/>
      <c r="C7" s="342"/>
      <c r="D7" s="425"/>
      <c r="E7" s="342"/>
      <c r="F7" s="342"/>
      <c r="G7" s="342"/>
    </row>
    <row r="8" spans="1:7">
      <c r="A8" s="280">
        <v>1</v>
      </c>
      <c r="B8" s="251" t="s">
        <v>542</v>
      </c>
      <c r="C8" s="391">
        <v>15701.247491489999</v>
      </c>
      <c r="D8" s="391"/>
      <c r="E8" s="391"/>
      <c r="F8" s="391">
        <v>1327.2372664100001</v>
      </c>
      <c r="G8" s="391">
        <v>17028.484757899998</v>
      </c>
    </row>
    <row r="9" spans="1:7">
      <c r="A9" s="402">
        <v>2</v>
      </c>
      <c r="B9" s="399" t="s">
        <v>2</v>
      </c>
      <c r="C9" s="390">
        <v>15701.247491489999</v>
      </c>
      <c r="D9" s="390"/>
      <c r="E9" s="390"/>
      <c r="F9" s="390">
        <v>1327.2372664100001</v>
      </c>
      <c r="G9" s="390">
        <v>17028.484757899998</v>
      </c>
    </row>
    <row r="10" spans="1:7">
      <c r="A10" s="402">
        <v>3</v>
      </c>
      <c r="B10" s="399" t="s">
        <v>543</v>
      </c>
      <c r="C10" s="760"/>
      <c r="D10" s="760"/>
      <c r="E10" s="760"/>
      <c r="F10" s="760"/>
      <c r="G10" s="760"/>
    </row>
    <row r="11" spans="1:7">
      <c r="A11" s="308">
        <v>4</v>
      </c>
      <c r="B11" s="251" t="s">
        <v>544</v>
      </c>
      <c r="C11" s="391"/>
      <c r="D11" s="391">
        <v>54949.183766580005</v>
      </c>
      <c r="E11" s="391">
        <v>416.35898264999997</v>
      </c>
      <c r="F11" s="391">
        <v>19.011169710000001</v>
      </c>
      <c r="G11" s="391">
        <v>51774.077155290004</v>
      </c>
    </row>
    <row r="12" spans="1:7">
      <c r="A12" s="402">
        <v>5</v>
      </c>
      <c r="B12" s="399" t="s">
        <v>495</v>
      </c>
      <c r="C12" s="390"/>
      <c r="D12" s="390">
        <v>38219.754636489997</v>
      </c>
      <c r="E12" s="390">
        <v>301.79558888999998</v>
      </c>
      <c r="F12" s="390">
        <v>5.7564582699999995</v>
      </c>
      <c r="G12" s="390">
        <v>36601.229172380001</v>
      </c>
    </row>
    <row r="13" spans="1:7">
      <c r="A13" s="402">
        <v>6</v>
      </c>
      <c r="B13" s="399" t="s">
        <v>496</v>
      </c>
      <c r="C13" s="390"/>
      <c r="D13" s="390">
        <v>16729.42913009</v>
      </c>
      <c r="E13" s="390">
        <v>114.56339376000001</v>
      </c>
      <c r="F13" s="390">
        <v>13.254711439999999</v>
      </c>
      <c r="G13" s="390">
        <v>15172.84798291</v>
      </c>
    </row>
    <row r="14" spans="1:7">
      <c r="A14" s="308">
        <v>7</v>
      </c>
      <c r="B14" s="251" t="s">
        <v>545</v>
      </c>
      <c r="C14" s="391"/>
      <c r="D14" s="391">
        <v>27900.636180720001</v>
      </c>
      <c r="E14" s="391">
        <v>4871.4023731899997</v>
      </c>
      <c r="F14" s="391">
        <v>25272.30914583</v>
      </c>
      <c r="G14" s="391">
        <v>37772.663290889999</v>
      </c>
    </row>
    <row r="15" spans="1:7">
      <c r="A15" s="402">
        <v>8</v>
      </c>
      <c r="B15" s="399" t="s">
        <v>546</v>
      </c>
      <c r="C15" s="390"/>
      <c r="D15" s="390">
        <v>7527.7010433300002</v>
      </c>
      <c r="E15" s="390"/>
      <c r="F15" s="390"/>
      <c r="G15" s="390">
        <v>3763.8505216599997</v>
      </c>
    </row>
    <row r="16" spans="1:7">
      <c r="A16" s="402">
        <v>9</v>
      </c>
      <c r="B16" s="399" t="s">
        <v>547</v>
      </c>
      <c r="C16" s="390"/>
      <c r="D16" s="390">
        <v>20372.935137389999</v>
      </c>
      <c r="E16" s="390">
        <v>4871.4023731899997</v>
      </c>
      <c r="F16" s="390">
        <v>25272.30914583</v>
      </c>
      <c r="G16" s="390">
        <v>34008.812769229997</v>
      </c>
    </row>
    <row r="17" spans="1:7" hidden="1">
      <c r="A17" s="308">
        <v>10</v>
      </c>
      <c r="B17" s="251" t="s">
        <v>548</v>
      </c>
      <c r="C17" s="26">
        <v>0</v>
      </c>
      <c r="D17" s="26">
        <v>0</v>
      </c>
      <c r="E17" s="26">
        <v>0</v>
      </c>
      <c r="F17" s="26">
        <v>0</v>
      </c>
      <c r="G17" s="26">
        <v>0</v>
      </c>
    </row>
    <row r="18" spans="1:7">
      <c r="A18" s="308">
        <v>11</v>
      </c>
      <c r="B18" s="251" t="s">
        <v>549</v>
      </c>
      <c r="C18" s="391">
        <v>955.03128759000003</v>
      </c>
      <c r="D18" s="391">
        <v>2355.1344562600002</v>
      </c>
      <c r="E18" s="391"/>
      <c r="F18" s="391"/>
      <c r="G18" s="391"/>
    </row>
    <row r="19" spans="1:7">
      <c r="A19" s="402">
        <v>12</v>
      </c>
      <c r="B19" s="399" t="s">
        <v>550</v>
      </c>
      <c r="C19" s="390">
        <v>955.03128759000003</v>
      </c>
      <c r="D19" s="390"/>
      <c r="E19" s="390"/>
      <c r="F19" s="390"/>
      <c r="G19" s="390"/>
    </row>
    <row r="20" spans="1:7" ht="25.5" customHeight="1">
      <c r="A20" s="402">
        <v>13</v>
      </c>
      <c r="B20" s="399" t="s">
        <v>551</v>
      </c>
      <c r="C20" s="390"/>
      <c r="D20" s="390">
        <v>2355.1344562600002</v>
      </c>
      <c r="E20" s="390"/>
      <c r="F20" s="390"/>
      <c r="G20" s="390"/>
    </row>
    <row r="21" spans="1:7">
      <c r="A21" s="308">
        <v>14</v>
      </c>
      <c r="B21" s="251" t="s">
        <v>552</v>
      </c>
      <c r="C21" s="391"/>
      <c r="D21" s="391"/>
      <c r="E21" s="391"/>
      <c r="F21" s="391"/>
      <c r="G21" s="391">
        <v>106575.22520407001</v>
      </c>
    </row>
    <row r="22" spans="1:7">
      <c r="A22" s="1005" t="s">
        <v>553</v>
      </c>
      <c r="B22" s="1005"/>
      <c r="C22" s="1005"/>
      <c r="D22" s="1005"/>
      <c r="E22" s="1005"/>
      <c r="F22" s="1005"/>
      <c r="G22" s="1005"/>
    </row>
    <row r="23" spans="1:7">
      <c r="A23" s="402">
        <v>15</v>
      </c>
      <c r="B23" s="251" t="s">
        <v>492</v>
      </c>
      <c r="C23" s="391"/>
      <c r="D23" s="391"/>
      <c r="E23" s="391"/>
      <c r="F23" s="391"/>
      <c r="G23" s="391">
        <v>719.1779578554</v>
      </c>
    </row>
    <row r="24" spans="1:7">
      <c r="A24" s="402" t="s">
        <v>554</v>
      </c>
      <c r="B24" s="251" t="s">
        <v>555</v>
      </c>
      <c r="C24" s="391"/>
      <c r="D24" s="391">
        <v>407.53060612846861</v>
      </c>
      <c r="E24" s="391">
        <v>425.23830532353094</v>
      </c>
      <c r="F24" s="391">
        <v>15661.127756846859</v>
      </c>
      <c r="G24" s="391">
        <v>14019.81216805403</v>
      </c>
    </row>
    <row r="25" spans="1:7">
      <c r="A25" s="402">
        <v>16</v>
      </c>
      <c r="B25" s="251" t="s">
        <v>556</v>
      </c>
      <c r="C25" s="391"/>
      <c r="D25" s="391"/>
      <c r="E25" s="391"/>
      <c r="F25" s="391"/>
      <c r="G25" s="391"/>
    </row>
    <row r="26" spans="1:7">
      <c r="A26" s="402">
        <v>17</v>
      </c>
      <c r="B26" s="251" t="s">
        <v>557</v>
      </c>
      <c r="C26" s="391"/>
      <c r="D26" s="391">
        <v>7537.6393495785833</v>
      </c>
      <c r="E26" s="391">
        <v>4648.1743800258801</v>
      </c>
      <c r="F26" s="391">
        <v>68917.9269549491</v>
      </c>
      <c r="G26" s="391">
        <v>59149.721888391206</v>
      </c>
    </row>
    <row r="27" spans="1:7" ht="24">
      <c r="A27" s="402">
        <v>18</v>
      </c>
      <c r="B27" s="399" t="s">
        <v>558</v>
      </c>
      <c r="C27" s="760"/>
      <c r="D27" s="760"/>
      <c r="E27" s="760"/>
      <c r="F27" s="760"/>
      <c r="G27" s="760"/>
    </row>
    <row r="28" spans="1:7" ht="36.65" customHeight="1">
      <c r="A28" s="402">
        <v>19</v>
      </c>
      <c r="B28" s="399" t="s">
        <v>559</v>
      </c>
      <c r="C28" s="390"/>
      <c r="D28" s="390">
        <v>489.25283697275432</v>
      </c>
      <c r="E28" s="390">
        <v>68.299357485127345</v>
      </c>
      <c r="F28" s="390">
        <v>1766.0378583221182</v>
      </c>
      <c r="G28" s="390">
        <v>1849.1128207619572</v>
      </c>
    </row>
    <row r="29" spans="1:7" ht="28" customHeight="1">
      <c r="A29" s="402">
        <v>20</v>
      </c>
      <c r="B29" s="399" t="s">
        <v>560</v>
      </c>
      <c r="C29" s="390"/>
      <c r="D29" s="390">
        <v>5179.6400906644267</v>
      </c>
      <c r="E29" s="390">
        <v>3256.8630402561257</v>
      </c>
      <c r="F29" s="390">
        <v>31731.803237879456</v>
      </c>
      <c r="G29" s="390">
        <v>54134.360358182756</v>
      </c>
    </row>
    <row r="30" spans="1:7" ht="27" customHeight="1">
      <c r="A30" s="402">
        <v>21</v>
      </c>
      <c r="B30" s="238" t="s">
        <v>561</v>
      </c>
      <c r="C30" s="390"/>
      <c r="D30" s="390">
        <v>4.0800903468132019E-2</v>
      </c>
      <c r="E30" s="390">
        <v>3.7782282153606413E-2</v>
      </c>
      <c r="F30" s="390">
        <v>0.10251163438415527</v>
      </c>
      <c r="G30" s="390">
        <v>20360.02024237725</v>
      </c>
    </row>
    <row r="31" spans="1:7">
      <c r="A31" s="402">
        <v>22</v>
      </c>
      <c r="B31" s="399" t="s">
        <v>562</v>
      </c>
      <c r="C31" s="390"/>
      <c r="D31" s="390">
        <v>1596.1153256114023</v>
      </c>
      <c r="E31" s="390">
        <v>1223.1399357146279</v>
      </c>
      <c r="F31" s="390">
        <v>32229.020773147513</v>
      </c>
      <c r="G31" s="390">
        <v>0</v>
      </c>
    </row>
    <row r="32" spans="1:7" ht="27" customHeight="1">
      <c r="A32" s="402">
        <v>23</v>
      </c>
      <c r="B32" s="238" t="s">
        <v>561</v>
      </c>
      <c r="C32" s="390"/>
      <c r="D32" s="390">
        <v>1491.8993060917601</v>
      </c>
      <c r="E32" s="390">
        <v>1136.6374879396271</v>
      </c>
      <c r="F32" s="390">
        <v>29300.993724932916</v>
      </c>
      <c r="G32" s="390">
        <v>0</v>
      </c>
    </row>
    <row r="33" spans="1:7" ht="37.5" customHeight="1">
      <c r="A33" s="402">
        <v>24</v>
      </c>
      <c r="B33" s="399" t="s">
        <v>563</v>
      </c>
      <c r="C33" s="390"/>
      <c r="D33" s="390">
        <v>272.63109633000005</v>
      </c>
      <c r="E33" s="390">
        <v>99.872046569999995</v>
      </c>
      <c r="F33" s="390">
        <v>3191.0650855999997</v>
      </c>
      <c r="G33" s="390">
        <v>3166.2487094464996</v>
      </c>
    </row>
    <row r="34" spans="1:7">
      <c r="A34" s="308">
        <v>25</v>
      </c>
      <c r="B34" s="251" t="s">
        <v>564</v>
      </c>
      <c r="C34" s="391"/>
      <c r="D34" s="391"/>
      <c r="E34" s="391"/>
      <c r="F34" s="391"/>
      <c r="G34" s="391"/>
    </row>
    <row r="35" spans="1:7">
      <c r="A35" s="308">
        <v>26</v>
      </c>
      <c r="B35" s="251" t="s">
        <v>565</v>
      </c>
      <c r="C35" s="391"/>
      <c r="D35" s="391">
        <v>4059.4483173114386</v>
      </c>
      <c r="E35" s="391">
        <v>383.0713191126062</v>
      </c>
      <c r="F35" s="391">
        <v>4705.5380408859564</v>
      </c>
      <c r="G35" s="391">
        <v>5857.4416241067165</v>
      </c>
    </row>
    <row r="36" spans="1:7" hidden="1">
      <c r="A36" s="402">
        <v>27</v>
      </c>
      <c r="B36" s="399" t="s">
        <v>566</v>
      </c>
      <c r="C36" s="26"/>
      <c r="D36" s="26">
        <v>0</v>
      </c>
      <c r="E36" s="26">
        <v>0</v>
      </c>
      <c r="F36" s="26">
        <v>0</v>
      </c>
      <c r="G36" s="26">
        <v>0</v>
      </c>
    </row>
    <row r="37" spans="1:7" ht="25" customHeight="1">
      <c r="A37" s="402">
        <v>28</v>
      </c>
      <c r="B37" s="399" t="s">
        <v>567</v>
      </c>
      <c r="C37" s="390"/>
      <c r="D37" s="390"/>
      <c r="E37" s="390"/>
      <c r="F37" s="390">
        <v>344.40404881000001</v>
      </c>
      <c r="G37" s="390">
        <v>292.74344148850003</v>
      </c>
    </row>
    <row r="38" spans="1:7" ht="13" hidden="1" customHeight="1">
      <c r="A38" s="402">
        <v>29</v>
      </c>
      <c r="B38" s="399" t="s">
        <v>568</v>
      </c>
      <c r="C38" s="390"/>
      <c r="D38" s="390">
        <v>0</v>
      </c>
      <c r="E38" s="390">
        <v>0</v>
      </c>
      <c r="F38" s="390">
        <v>0</v>
      </c>
      <c r="G38" s="390">
        <v>0</v>
      </c>
    </row>
    <row r="39" spans="1:7">
      <c r="A39" s="402">
        <v>30</v>
      </c>
      <c r="B39" s="399" t="s">
        <v>569</v>
      </c>
      <c r="C39" s="390"/>
      <c r="D39" s="390">
        <v>1311.9200298000003</v>
      </c>
      <c r="E39" s="390"/>
      <c r="F39" s="390"/>
      <c r="G39" s="390">
        <v>65.596001490000006</v>
      </c>
    </row>
    <row r="40" spans="1:7">
      <c r="A40" s="402">
        <v>31</v>
      </c>
      <c r="B40" s="399" t="s">
        <v>570</v>
      </c>
      <c r="C40" s="390"/>
      <c r="D40" s="390">
        <v>2747.5282875114385</v>
      </c>
      <c r="E40" s="390">
        <v>383.0713191126062</v>
      </c>
      <c r="F40" s="390">
        <v>4361.1339920759565</v>
      </c>
      <c r="G40" s="390">
        <v>5499.1021811282162</v>
      </c>
    </row>
    <row r="41" spans="1:7">
      <c r="A41" s="308">
        <v>32</v>
      </c>
      <c r="B41" s="251" t="s">
        <v>571</v>
      </c>
      <c r="C41" s="391"/>
      <c r="D41" s="391">
        <v>5575.3044226599995</v>
      </c>
      <c r="E41" s="391">
        <v>2766.7355580100002</v>
      </c>
      <c r="F41" s="391">
        <v>19289.411125510003</v>
      </c>
      <c r="G41" s="391">
        <v>2001.6350657369508</v>
      </c>
    </row>
    <row r="42" spans="1:7">
      <c r="A42" s="308">
        <v>33</v>
      </c>
      <c r="B42" s="251" t="s">
        <v>572</v>
      </c>
      <c r="C42" s="391"/>
      <c r="D42" s="391"/>
      <c r="E42" s="391"/>
      <c r="F42" s="391"/>
      <c r="G42" s="391">
        <v>81747.788704144317</v>
      </c>
    </row>
    <row r="43" spans="1:7" s="90" customFormat="1">
      <c r="A43" s="329">
        <v>34</v>
      </c>
      <c r="B43" s="401" t="s">
        <v>573</v>
      </c>
      <c r="C43" s="426"/>
      <c r="D43" s="427"/>
      <c r="E43" s="427"/>
      <c r="F43" s="427"/>
      <c r="G43" s="428">
        <v>1.3037077441908578</v>
      </c>
    </row>
    <row r="44" spans="1:7">
      <c r="A44" s="26"/>
      <c r="B44" s="26"/>
      <c r="C44" s="26"/>
      <c r="D44" s="26"/>
      <c r="E44" s="26"/>
      <c r="F44" s="26"/>
      <c r="G44" s="26"/>
    </row>
  </sheetData>
  <mergeCells count="4">
    <mergeCell ref="A4:B4"/>
    <mergeCell ref="C5:F5"/>
    <mergeCell ref="G5:G6"/>
    <mergeCell ref="A22:G22"/>
  </mergeCells>
  <pageMargins left="0.70866141732283472" right="0.70866141732283472" top="0.74803149606299213" bottom="0.74803149606299213" header="0.31496062992125984" footer="0.31496062992125984"/>
  <pageSetup paperSize="9" scale="61"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6D1C-3A4F-4258-B8D1-AF055CC36313}">
  <sheetPr>
    <tabColor theme="4"/>
    <pageSetUpPr fitToPage="1"/>
  </sheetPr>
  <dimension ref="A1:G5"/>
  <sheetViews>
    <sheetView showGridLines="0" zoomScaleNormal="100" workbookViewId="0">
      <selection activeCell="C1" sqref="C1"/>
    </sheetView>
  </sheetViews>
  <sheetFormatPr defaultColWidth="8.58203125" defaultRowHeight="14.5"/>
  <cols>
    <col min="1" max="1" width="8.58203125" style="5"/>
    <col min="2" max="2" width="97.1640625" style="5" customWidth="1"/>
    <col min="3" max="3" width="14.75" style="18" customWidth="1"/>
    <col min="4" max="16384" width="8.58203125" style="5"/>
  </cols>
  <sheetData>
    <row r="1" spans="1:7" ht="21">
      <c r="A1" s="257">
        <v>6</v>
      </c>
      <c r="B1" s="208" t="s">
        <v>1070</v>
      </c>
    </row>
    <row r="2" spans="1:7" ht="17.25" customHeight="1">
      <c r="A2" s="25"/>
      <c r="B2" s="26"/>
      <c r="C2" s="171"/>
      <c r="D2" s="18"/>
      <c r="E2" s="18"/>
      <c r="F2" s="32"/>
      <c r="G2" s="21"/>
    </row>
    <row r="3" spans="1:7" ht="17.25" customHeight="1">
      <c r="A3" s="168" t="s">
        <v>67</v>
      </c>
      <c r="B3" s="169" t="s">
        <v>57</v>
      </c>
      <c r="C3" s="171"/>
      <c r="D3" s="171"/>
      <c r="E3" s="171"/>
      <c r="F3" s="171"/>
      <c r="G3" s="21"/>
    </row>
    <row r="4" spans="1:7" ht="17.25" customHeight="1">
      <c r="A4" s="168" t="s">
        <v>68</v>
      </c>
      <c r="B4" s="169" t="s">
        <v>58</v>
      </c>
      <c r="C4" s="171"/>
      <c r="D4" s="171"/>
      <c r="E4" s="171"/>
      <c r="F4" s="171"/>
      <c r="G4" s="21"/>
    </row>
    <row r="5" spans="1:7" ht="17.25" customHeight="1">
      <c r="A5" s="168"/>
      <c r="B5" s="170"/>
      <c r="C5" s="171"/>
      <c r="D5" s="18"/>
      <c r="E5" s="18"/>
      <c r="F5" s="32"/>
      <c r="G5" s="21"/>
    </row>
  </sheetData>
  <phoneticPr fontId="12" type="noConversion"/>
  <hyperlinks>
    <hyperlink ref="B3" location="'Table 6.1'!A1" display="Securitisation exposures in the non-trading book (EU SEC1)" xr:uid="{99AE722B-1336-4575-BFA2-E3D6579687EC}"/>
    <hyperlink ref="B4" location="'Table 6.2'!A1" display="Securitisation exposures in the non-trading book and associated regulatory capital requirements - institution acting as investor (EU SEC4)" xr:uid="{8E9DBAFE-0C45-4533-828F-0A249F979032}"/>
  </hyperlinks>
  <pageMargins left="0.7" right="0.7" top="0.75" bottom="0.75" header="0.3" footer="0.3"/>
  <pageSetup paperSize="9" scale="74"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B4E6-AB78-4726-92D8-429A7F08D469}">
  <sheetPr codeName="Sheet40">
    <pageSetUpPr fitToPage="1"/>
  </sheetPr>
  <dimension ref="A1:W43"/>
  <sheetViews>
    <sheetView showGridLines="0" zoomScaleNormal="100" workbookViewId="0">
      <selection activeCell="R1" sqref="R1"/>
    </sheetView>
  </sheetViews>
  <sheetFormatPr defaultColWidth="8.33203125" defaultRowHeight="14.5"/>
  <cols>
    <col min="1" max="1" width="4.58203125" style="5" customWidth="1"/>
    <col min="2" max="2" width="19.33203125" style="5" customWidth="1"/>
    <col min="3" max="13" width="12.33203125" style="5" hidden="1" customWidth="1"/>
    <col min="14" max="17" width="12.33203125" style="5" customWidth="1"/>
    <col min="18" max="19" width="8" style="5" customWidth="1"/>
    <col min="20" max="16384" width="8.33203125" style="5"/>
  </cols>
  <sheetData>
    <row r="1" spans="1:23" ht="18.5">
      <c r="A1" s="211" t="s">
        <v>1492</v>
      </c>
      <c r="B1" s="145"/>
      <c r="C1" s="145"/>
      <c r="D1" s="145"/>
      <c r="E1" s="145"/>
      <c r="F1" s="145"/>
      <c r="G1" s="146"/>
      <c r="H1" s="146"/>
      <c r="I1" s="146"/>
      <c r="J1" s="146"/>
      <c r="K1" s="146"/>
      <c r="L1" s="146"/>
      <c r="M1" s="146"/>
      <c r="N1" s="146"/>
      <c r="O1" s="146"/>
      <c r="P1" s="146"/>
      <c r="Q1" s="7"/>
    </row>
    <row r="2" spans="1:23">
      <c r="A2" s="7"/>
      <c r="B2" s="7"/>
      <c r="C2" s="7"/>
      <c r="D2" s="7"/>
      <c r="E2" s="7"/>
      <c r="F2" s="7"/>
      <c r="G2" s="7"/>
      <c r="H2" s="7"/>
      <c r="I2" s="7"/>
      <c r="J2" s="7"/>
      <c r="K2" s="7"/>
      <c r="L2" s="7"/>
      <c r="M2" s="7"/>
      <c r="N2" s="7"/>
      <c r="O2" s="7"/>
      <c r="P2" s="7"/>
      <c r="Q2" s="7"/>
    </row>
    <row r="3" spans="1:23">
      <c r="A3" s="4"/>
      <c r="B3" s="4"/>
      <c r="C3" s="4"/>
      <c r="D3" s="4"/>
      <c r="E3" s="4"/>
      <c r="F3" s="4"/>
      <c r="G3" s="4"/>
      <c r="H3" s="4"/>
      <c r="I3" s="4"/>
      <c r="J3" s="4"/>
      <c r="K3" s="4"/>
      <c r="L3" s="4"/>
      <c r="M3" s="4"/>
      <c r="N3" s="4"/>
      <c r="O3" s="4"/>
      <c r="P3" s="4"/>
      <c r="Q3" s="4"/>
    </row>
    <row r="4" spans="1:23">
      <c r="A4" s="11"/>
      <c r="B4" s="147"/>
      <c r="C4" s="80" t="s">
        <v>92</v>
      </c>
      <c r="D4" s="80" t="s">
        <v>93</v>
      </c>
      <c r="E4" s="80" t="s">
        <v>94</v>
      </c>
      <c r="F4" s="80" t="s">
        <v>140</v>
      </c>
      <c r="G4" s="80" t="s">
        <v>141</v>
      </c>
      <c r="H4" s="80" t="s">
        <v>218</v>
      </c>
      <c r="I4" s="80" t="s">
        <v>219</v>
      </c>
      <c r="J4" s="80" t="s">
        <v>220</v>
      </c>
      <c r="K4" s="80" t="s">
        <v>221</v>
      </c>
      <c r="L4" s="80" t="s">
        <v>222</v>
      </c>
      <c r="M4" s="80" t="s">
        <v>223</v>
      </c>
      <c r="N4" s="80" t="s">
        <v>224</v>
      </c>
      <c r="O4" s="80" t="s">
        <v>225</v>
      </c>
      <c r="P4" s="80" t="s">
        <v>231</v>
      </c>
      <c r="Q4" s="80" t="s">
        <v>232</v>
      </c>
    </row>
    <row r="5" spans="1:23">
      <c r="A5" s="11"/>
      <c r="B5" s="147"/>
      <c r="C5" s="900" t="s">
        <v>574</v>
      </c>
      <c r="D5" s="900"/>
      <c r="E5" s="900"/>
      <c r="F5" s="900"/>
      <c r="G5" s="900"/>
      <c r="H5" s="900"/>
      <c r="I5" s="900"/>
      <c r="J5" s="900" t="s">
        <v>575</v>
      </c>
      <c r="K5" s="900"/>
      <c r="L5" s="900"/>
      <c r="M5" s="900"/>
      <c r="N5" s="900" t="s">
        <v>576</v>
      </c>
      <c r="O5" s="900"/>
      <c r="P5" s="900"/>
      <c r="Q5" s="900"/>
    </row>
    <row r="6" spans="1:23">
      <c r="A6" s="11"/>
      <c r="B6" s="147"/>
      <c r="C6" s="1008" t="s">
        <v>577</v>
      </c>
      <c r="D6" s="1009"/>
      <c r="E6" s="1009"/>
      <c r="F6" s="1010"/>
      <c r="G6" s="1012" t="s">
        <v>578</v>
      </c>
      <c r="H6" s="900"/>
      <c r="I6" s="148" t="s">
        <v>579</v>
      </c>
      <c r="J6" s="900" t="s">
        <v>577</v>
      </c>
      <c r="K6" s="900"/>
      <c r="L6" s="967" t="s">
        <v>578</v>
      </c>
      <c r="M6" s="1012" t="s">
        <v>579</v>
      </c>
      <c r="N6" s="900" t="s">
        <v>577</v>
      </c>
      <c r="O6" s="900"/>
      <c r="P6" s="967" t="s">
        <v>578</v>
      </c>
      <c r="Q6" s="967" t="s">
        <v>579</v>
      </c>
    </row>
    <row r="7" spans="1:23">
      <c r="A7" s="11"/>
      <c r="B7" s="147"/>
      <c r="C7" s="1011" t="s">
        <v>580</v>
      </c>
      <c r="D7" s="1010"/>
      <c r="E7" s="1011" t="s">
        <v>581</v>
      </c>
      <c r="F7" s="1010"/>
      <c r="G7" s="1006"/>
      <c r="H7" s="897" t="s">
        <v>582</v>
      </c>
      <c r="I7" s="1006"/>
      <c r="J7" s="967" t="s">
        <v>580</v>
      </c>
      <c r="K7" s="967" t="s">
        <v>581</v>
      </c>
      <c r="L7" s="1006"/>
      <c r="M7" s="1013"/>
      <c r="N7" s="967" t="s">
        <v>580</v>
      </c>
      <c r="O7" s="967" t="s">
        <v>581</v>
      </c>
      <c r="P7" s="1006"/>
      <c r="Q7" s="1006"/>
    </row>
    <row r="8" spans="1:23" ht="35.15" customHeight="1">
      <c r="A8" s="49" t="s">
        <v>1407</v>
      </c>
      <c r="B8" s="149"/>
      <c r="C8" s="150"/>
      <c r="D8" s="81" t="s">
        <v>582</v>
      </c>
      <c r="E8" s="150"/>
      <c r="F8" s="81" t="s">
        <v>582</v>
      </c>
      <c r="G8" s="1007"/>
      <c r="H8" s="899"/>
      <c r="I8" s="1007"/>
      <c r="J8" s="1007"/>
      <c r="K8" s="1007"/>
      <c r="L8" s="1007"/>
      <c r="M8" s="1014"/>
      <c r="N8" s="1007"/>
      <c r="O8" s="1007"/>
      <c r="P8" s="1007"/>
      <c r="Q8" s="1007"/>
    </row>
    <row r="9" spans="1:23" s="90" customFormat="1">
      <c r="A9" s="329">
        <v>1</v>
      </c>
      <c r="B9" s="246" t="s">
        <v>583</v>
      </c>
      <c r="C9" s="330"/>
      <c r="D9" s="330"/>
      <c r="E9" s="330"/>
      <c r="F9" s="330"/>
      <c r="G9" s="329"/>
      <c r="H9" s="329"/>
      <c r="I9" s="329"/>
      <c r="J9" s="329"/>
      <c r="K9" s="329"/>
      <c r="L9" s="329"/>
      <c r="M9" s="329"/>
      <c r="N9" s="438">
        <v>364.10124542</v>
      </c>
      <c r="O9" s="432"/>
      <c r="P9" s="433"/>
      <c r="Q9" s="438">
        <v>364.10124542</v>
      </c>
    </row>
    <row r="10" spans="1:23" s="90" customFormat="1">
      <c r="A10" s="308">
        <v>2</v>
      </c>
      <c r="B10" s="331" t="s">
        <v>584</v>
      </c>
      <c r="C10" s="316"/>
      <c r="D10" s="316"/>
      <c r="E10" s="316"/>
      <c r="F10" s="316"/>
      <c r="G10" s="316"/>
      <c r="H10" s="316"/>
      <c r="I10" s="316"/>
      <c r="J10" s="316"/>
      <c r="K10" s="316"/>
      <c r="L10" s="316"/>
      <c r="M10" s="316"/>
      <c r="N10" s="384">
        <v>219.30723501</v>
      </c>
      <c r="O10" s="420"/>
      <c r="P10" s="434"/>
      <c r="Q10" s="384">
        <v>219.30723501</v>
      </c>
      <c r="R10" s="5"/>
      <c r="S10" s="5"/>
      <c r="T10" s="5"/>
      <c r="U10" s="5"/>
      <c r="V10" s="5"/>
      <c r="W10" s="5"/>
    </row>
    <row r="11" spans="1:23">
      <c r="A11" s="77">
        <v>3</v>
      </c>
      <c r="B11" s="173" t="s">
        <v>585</v>
      </c>
      <c r="C11" s="173"/>
      <c r="D11" s="173"/>
      <c r="E11" s="173"/>
      <c r="F11" s="173"/>
      <c r="G11" s="173"/>
      <c r="H11" s="173"/>
      <c r="I11" s="173"/>
      <c r="J11" s="173"/>
      <c r="K11" s="173"/>
      <c r="L11" s="173"/>
      <c r="M11" s="173"/>
      <c r="N11" s="260"/>
      <c r="O11" s="412"/>
      <c r="P11" s="435"/>
      <c r="Q11" s="260"/>
    </row>
    <row r="12" spans="1:23">
      <c r="A12" s="77">
        <v>4</v>
      </c>
      <c r="B12" s="173" t="s">
        <v>586</v>
      </c>
      <c r="C12" s="173"/>
      <c r="D12" s="173"/>
      <c r="E12" s="173"/>
      <c r="F12" s="173"/>
      <c r="G12" s="173"/>
      <c r="H12" s="173"/>
      <c r="I12" s="173"/>
      <c r="J12" s="173"/>
      <c r="K12" s="173"/>
      <c r="L12" s="173"/>
      <c r="M12" s="173"/>
      <c r="N12" s="260"/>
      <c r="O12" s="435"/>
      <c r="P12" s="435"/>
      <c r="Q12" s="260"/>
    </row>
    <row r="13" spans="1:23">
      <c r="A13" s="77">
        <v>5</v>
      </c>
      <c r="B13" s="173" t="s">
        <v>587</v>
      </c>
      <c r="C13" s="173"/>
      <c r="D13" s="173"/>
      <c r="E13" s="173"/>
      <c r="F13" s="173"/>
      <c r="G13" s="173"/>
      <c r="H13" s="173"/>
      <c r="I13" s="173"/>
      <c r="J13" s="173"/>
      <c r="K13" s="173"/>
      <c r="L13" s="173"/>
      <c r="M13" s="173"/>
      <c r="N13" s="385">
        <v>219.30723501</v>
      </c>
      <c r="O13" s="412"/>
      <c r="P13" s="435"/>
      <c r="Q13" s="385">
        <v>219.30723501</v>
      </c>
    </row>
    <row r="14" spans="1:23">
      <c r="A14" s="77">
        <v>6</v>
      </c>
      <c r="B14" s="173" t="s">
        <v>588</v>
      </c>
      <c r="C14" s="173"/>
      <c r="D14" s="173"/>
      <c r="E14" s="173"/>
      <c r="F14" s="173"/>
      <c r="G14" s="173"/>
      <c r="H14" s="173"/>
      <c r="I14" s="173"/>
      <c r="J14" s="173"/>
      <c r="K14" s="173"/>
      <c r="L14" s="173"/>
      <c r="M14" s="173"/>
      <c r="N14" s="385"/>
      <c r="O14" s="435"/>
      <c r="P14" s="435"/>
      <c r="Q14" s="385"/>
    </row>
    <row r="15" spans="1:23" s="90" customFormat="1">
      <c r="A15" s="308">
        <v>7</v>
      </c>
      <c r="B15" s="331" t="s">
        <v>589</v>
      </c>
      <c r="C15" s="316"/>
      <c r="D15" s="316"/>
      <c r="E15" s="316"/>
      <c r="F15" s="316"/>
      <c r="G15" s="316"/>
      <c r="H15" s="316"/>
      <c r="I15" s="316"/>
      <c r="J15" s="316"/>
      <c r="K15" s="316"/>
      <c r="L15" s="316"/>
      <c r="M15" s="316"/>
      <c r="N15" s="437">
        <v>144.79401041</v>
      </c>
      <c r="O15" s="436"/>
      <c r="P15" s="436"/>
      <c r="Q15" s="437">
        <v>144.79401041</v>
      </c>
      <c r="R15" s="5"/>
      <c r="S15" s="5"/>
      <c r="T15" s="5"/>
      <c r="U15" s="5"/>
      <c r="V15" s="5"/>
      <c r="W15" s="5"/>
    </row>
    <row r="16" spans="1:23">
      <c r="A16" s="77">
        <v>8</v>
      </c>
      <c r="B16" s="173" t="s">
        <v>590</v>
      </c>
      <c r="C16" s="173"/>
      <c r="D16" s="173"/>
      <c r="E16" s="173"/>
      <c r="F16" s="173"/>
      <c r="G16" s="173"/>
      <c r="H16" s="173"/>
      <c r="I16" s="173"/>
      <c r="J16" s="173"/>
      <c r="K16" s="173"/>
      <c r="L16" s="173"/>
      <c r="M16" s="173"/>
      <c r="N16" s="260"/>
      <c r="O16" s="435"/>
      <c r="P16" s="435"/>
      <c r="Q16" s="260"/>
    </row>
    <row r="17" spans="1:17">
      <c r="A17" s="77">
        <v>9</v>
      </c>
      <c r="B17" s="173" t="s">
        <v>591</v>
      </c>
      <c r="C17" s="173"/>
      <c r="D17" s="173"/>
      <c r="E17" s="173"/>
      <c r="F17" s="173"/>
      <c r="G17" s="173"/>
      <c r="H17" s="173"/>
      <c r="I17" s="173"/>
      <c r="J17" s="173"/>
      <c r="K17" s="173"/>
      <c r="L17" s="173"/>
      <c r="M17" s="173"/>
      <c r="N17" s="260"/>
      <c r="O17" s="435"/>
      <c r="P17" s="435"/>
      <c r="Q17" s="260"/>
    </row>
    <row r="18" spans="1:17">
      <c r="A18" s="77">
        <v>10</v>
      </c>
      <c r="B18" s="173" t="s">
        <v>592</v>
      </c>
      <c r="C18" s="173"/>
      <c r="D18" s="173"/>
      <c r="E18" s="173"/>
      <c r="F18" s="173"/>
      <c r="G18" s="173"/>
      <c r="H18" s="173"/>
      <c r="I18" s="173"/>
      <c r="J18" s="173"/>
      <c r="K18" s="173"/>
      <c r="L18" s="173"/>
      <c r="M18" s="173"/>
      <c r="N18" s="385">
        <v>144.79401041</v>
      </c>
      <c r="O18" s="412"/>
      <c r="P18" s="435"/>
      <c r="Q18" s="385">
        <v>144.79401041</v>
      </c>
    </row>
    <row r="19" spans="1:17">
      <c r="A19" s="77">
        <v>11</v>
      </c>
      <c r="B19" s="173" t="s">
        <v>593</v>
      </c>
      <c r="C19" s="173"/>
      <c r="D19" s="173"/>
      <c r="E19" s="173"/>
      <c r="F19" s="173"/>
      <c r="G19" s="173"/>
      <c r="H19" s="173"/>
      <c r="I19" s="243"/>
      <c r="J19" s="173"/>
      <c r="K19" s="173"/>
      <c r="L19" s="173"/>
      <c r="M19" s="243"/>
      <c r="N19" s="260"/>
      <c r="O19" s="435"/>
      <c r="P19" s="435"/>
      <c r="Q19" s="435"/>
    </row>
    <row r="20" spans="1:17">
      <c r="A20" s="77">
        <v>12</v>
      </c>
      <c r="B20" s="173" t="s">
        <v>588</v>
      </c>
      <c r="C20" s="173"/>
      <c r="D20" s="173"/>
      <c r="E20" s="173"/>
      <c r="F20" s="173"/>
      <c r="G20" s="173"/>
      <c r="H20" s="173"/>
      <c r="I20" s="173"/>
      <c r="J20" s="173"/>
      <c r="K20" s="173"/>
      <c r="L20" s="173"/>
      <c r="M20" s="173"/>
      <c r="N20" s="173"/>
      <c r="O20" s="173"/>
      <c r="P20" s="173"/>
      <c r="Q20" s="332"/>
    </row>
    <row r="21" spans="1:17">
      <c r="A21" s="7"/>
      <c r="B21" s="7"/>
      <c r="C21" s="7"/>
      <c r="D21" s="7"/>
      <c r="E21" s="7"/>
      <c r="F21" s="7"/>
      <c r="G21" s="7"/>
      <c r="H21" s="7"/>
      <c r="I21" s="7"/>
      <c r="J21" s="7"/>
      <c r="K21" s="7"/>
      <c r="L21" s="7"/>
      <c r="M21" s="7"/>
      <c r="N21" s="7"/>
      <c r="O21" s="7"/>
      <c r="P21" s="7"/>
      <c r="Q21" s="7"/>
    </row>
    <row r="22" spans="1:17" ht="35.15" customHeight="1">
      <c r="A22" s="874" t="s">
        <v>1339</v>
      </c>
      <c r="B22" s="874"/>
      <c r="C22" s="874"/>
      <c r="D22" s="874"/>
      <c r="E22" s="874"/>
      <c r="F22" s="874"/>
      <c r="G22" s="874"/>
      <c r="H22" s="874"/>
      <c r="I22" s="874"/>
      <c r="J22" s="874"/>
      <c r="K22" s="874"/>
      <c r="L22" s="874"/>
      <c r="M22" s="874"/>
      <c r="N22" s="874"/>
      <c r="O22" s="874"/>
      <c r="P22" s="874"/>
      <c r="Q22" s="874"/>
    </row>
    <row r="23" spans="1:17" ht="44.15" customHeight="1">
      <c r="A23" s="874" t="s">
        <v>594</v>
      </c>
      <c r="B23" s="874"/>
      <c r="C23" s="874"/>
      <c r="D23" s="874"/>
      <c r="E23" s="874"/>
      <c r="F23" s="874"/>
      <c r="G23" s="874"/>
      <c r="H23" s="874"/>
      <c r="I23" s="874"/>
      <c r="J23" s="874"/>
      <c r="K23" s="874"/>
      <c r="L23" s="874"/>
      <c r="M23" s="874"/>
      <c r="N23" s="874"/>
      <c r="O23" s="874"/>
      <c r="P23" s="874"/>
      <c r="Q23" s="874"/>
    </row>
    <row r="24" spans="1:17">
      <c r="A24" s="203"/>
      <c r="B24" s="203"/>
      <c r="C24" s="203"/>
      <c r="D24" s="203"/>
      <c r="E24" s="203"/>
      <c r="F24" s="203"/>
      <c r="G24" s="203"/>
      <c r="H24" s="203"/>
      <c r="I24" s="203"/>
      <c r="J24" s="203"/>
      <c r="K24" s="203"/>
      <c r="L24" s="203"/>
      <c r="M24" s="203"/>
      <c r="N24" s="203"/>
      <c r="O24" s="203"/>
      <c r="P24" s="203"/>
      <c r="Q24" s="203"/>
    </row>
    <row r="25" spans="1:17">
      <c r="A25" s="711"/>
      <c r="B25" s="711"/>
      <c r="C25" s="711"/>
      <c r="D25" s="711"/>
      <c r="E25" s="711"/>
      <c r="F25" s="711"/>
      <c r="G25" s="711"/>
      <c r="H25" s="711"/>
      <c r="I25" s="711"/>
      <c r="J25" s="711"/>
      <c r="K25" s="711"/>
      <c r="L25" s="711"/>
      <c r="M25" s="711"/>
      <c r="N25" s="711"/>
      <c r="O25" s="711"/>
      <c r="P25" s="711"/>
      <c r="Q25" s="711"/>
    </row>
    <row r="26" spans="1:17">
      <c r="A26" s="11"/>
      <c r="B26" s="147"/>
      <c r="C26" s="80" t="s">
        <v>92</v>
      </c>
      <c r="D26" s="80" t="s">
        <v>93</v>
      </c>
      <c r="E26" s="80" t="s">
        <v>94</v>
      </c>
      <c r="F26" s="80" t="s">
        <v>140</v>
      </c>
      <c r="G26" s="80" t="s">
        <v>141</v>
      </c>
      <c r="H26" s="80" t="s">
        <v>218</v>
      </c>
      <c r="I26" s="80" t="s">
        <v>219</v>
      </c>
      <c r="J26" s="80" t="s">
        <v>220</v>
      </c>
      <c r="K26" s="80" t="s">
        <v>221</v>
      </c>
      <c r="L26" s="80" t="s">
        <v>222</v>
      </c>
      <c r="M26" s="80" t="s">
        <v>223</v>
      </c>
      <c r="N26" s="80" t="s">
        <v>224</v>
      </c>
      <c r="O26" s="80" t="s">
        <v>225</v>
      </c>
      <c r="P26" s="80" t="s">
        <v>231</v>
      </c>
      <c r="Q26" s="80" t="s">
        <v>232</v>
      </c>
    </row>
    <row r="27" spans="1:17">
      <c r="A27" s="11"/>
      <c r="B27" s="147"/>
      <c r="C27" s="900" t="s">
        <v>574</v>
      </c>
      <c r="D27" s="900"/>
      <c r="E27" s="900"/>
      <c r="F27" s="900"/>
      <c r="G27" s="900"/>
      <c r="H27" s="900"/>
      <c r="I27" s="900"/>
      <c r="J27" s="900" t="s">
        <v>575</v>
      </c>
      <c r="K27" s="900"/>
      <c r="L27" s="900"/>
      <c r="M27" s="900"/>
      <c r="N27" s="900" t="s">
        <v>576</v>
      </c>
      <c r="O27" s="900"/>
      <c r="P27" s="900"/>
      <c r="Q27" s="900"/>
    </row>
    <row r="28" spans="1:17">
      <c r="A28" s="11"/>
      <c r="B28" s="147"/>
      <c r="C28" s="1008" t="s">
        <v>577</v>
      </c>
      <c r="D28" s="1009"/>
      <c r="E28" s="1009"/>
      <c r="F28" s="1010"/>
      <c r="G28" s="1012" t="s">
        <v>578</v>
      </c>
      <c r="H28" s="900"/>
      <c r="I28" s="721" t="s">
        <v>579</v>
      </c>
      <c r="J28" s="900" t="s">
        <v>577</v>
      </c>
      <c r="K28" s="900"/>
      <c r="L28" s="967" t="s">
        <v>578</v>
      </c>
      <c r="M28" s="1012" t="s">
        <v>579</v>
      </c>
      <c r="N28" s="900" t="s">
        <v>577</v>
      </c>
      <c r="O28" s="900"/>
      <c r="P28" s="967" t="s">
        <v>578</v>
      </c>
      <c r="Q28" s="967" t="s">
        <v>579</v>
      </c>
    </row>
    <row r="29" spans="1:17">
      <c r="A29" s="11"/>
      <c r="B29" s="147"/>
      <c r="C29" s="1011" t="s">
        <v>580</v>
      </c>
      <c r="D29" s="1010"/>
      <c r="E29" s="1011" t="s">
        <v>581</v>
      </c>
      <c r="F29" s="1010"/>
      <c r="G29" s="1006"/>
      <c r="H29" s="897" t="s">
        <v>582</v>
      </c>
      <c r="I29" s="1006"/>
      <c r="J29" s="967" t="s">
        <v>580</v>
      </c>
      <c r="K29" s="967" t="s">
        <v>581</v>
      </c>
      <c r="L29" s="1006"/>
      <c r="M29" s="1013"/>
      <c r="N29" s="967" t="s">
        <v>580</v>
      </c>
      <c r="O29" s="967" t="s">
        <v>581</v>
      </c>
      <c r="P29" s="1006"/>
      <c r="Q29" s="1006"/>
    </row>
    <row r="30" spans="1:17">
      <c r="A30" s="712" t="s">
        <v>1059</v>
      </c>
      <c r="B30" s="149"/>
      <c r="C30" s="722"/>
      <c r="D30" s="723" t="s">
        <v>582</v>
      </c>
      <c r="E30" s="722"/>
      <c r="F30" s="723" t="s">
        <v>582</v>
      </c>
      <c r="G30" s="1007"/>
      <c r="H30" s="899"/>
      <c r="I30" s="1007"/>
      <c r="J30" s="1007"/>
      <c r="K30" s="1007"/>
      <c r="L30" s="1007"/>
      <c r="M30" s="1014"/>
      <c r="N30" s="1007"/>
      <c r="O30" s="1007"/>
      <c r="P30" s="1007"/>
      <c r="Q30" s="1007"/>
    </row>
    <row r="31" spans="1:17">
      <c r="A31" s="329">
        <v>1</v>
      </c>
      <c r="B31" s="246" t="s">
        <v>583</v>
      </c>
      <c r="C31" s="330"/>
      <c r="D31" s="330"/>
      <c r="E31" s="330"/>
      <c r="F31" s="330"/>
      <c r="G31" s="329"/>
      <c r="H31" s="329"/>
      <c r="I31" s="329"/>
      <c r="J31" s="329"/>
      <c r="K31" s="329"/>
      <c r="L31" s="329"/>
      <c r="M31" s="329"/>
      <c r="N31" s="438">
        <v>500.21947233999998</v>
      </c>
      <c r="O31" s="432"/>
      <c r="P31" s="433"/>
      <c r="Q31" s="438">
        <v>500.21947233999998</v>
      </c>
    </row>
    <row r="32" spans="1:17">
      <c r="A32" s="719">
        <v>2</v>
      </c>
      <c r="B32" s="331" t="s">
        <v>584</v>
      </c>
      <c r="C32" s="718"/>
      <c r="D32" s="718"/>
      <c r="E32" s="718"/>
      <c r="F32" s="718"/>
      <c r="G32" s="718"/>
      <c r="H32" s="718"/>
      <c r="I32" s="718"/>
      <c r="J32" s="718"/>
      <c r="K32" s="718"/>
      <c r="L32" s="718"/>
      <c r="M32" s="718"/>
      <c r="N32" s="384">
        <v>293.88962669</v>
      </c>
      <c r="O32" s="420"/>
      <c r="P32" s="434"/>
      <c r="Q32" s="384">
        <v>293.88962669</v>
      </c>
    </row>
    <row r="33" spans="1:17">
      <c r="A33" s="725">
        <v>3</v>
      </c>
      <c r="B33" s="173" t="s">
        <v>585</v>
      </c>
      <c r="C33" s="173"/>
      <c r="D33" s="173"/>
      <c r="E33" s="173"/>
      <c r="F33" s="173"/>
      <c r="G33" s="173"/>
      <c r="H33" s="173"/>
      <c r="I33" s="173"/>
      <c r="J33" s="173"/>
      <c r="K33" s="173"/>
      <c r="L33" s="173"/>
      <c r="M33" s="173"/>
      <c r="N33" s="260"/>
      <c r="O33" s="412"/>
      <c r="P33" s="435"/>
      <c r="Q33" s="260"/>
    </row>
    <row r="34" spans="1:17">
      <c r="A34" s="725">
        <v>4</v>
      </c>
      <c r="B34" s="173" t="s">
        <v>586</v>
      </c>
      <c r="C34" s="173"/>
      <c r="D34" s="173"/>
      <c r="E34" s="173"/>
      <c r="F34" s="173"/>
      <c r="G34" s="173"/>
      <c r="H34" s="173"/>
      <c r="I34" s="173"/>
      <c r="J34" s="173"/>
      <c r="K34" s="173"/>
      <c r="L34" s="173"/>
      <c r="M34" s="173"/>
      <c r="N34" s="260"/>
      <c r="O34" s="435"/>
      <c r="P34" s="435"/>
      <c r="Q34" s="260"/>
    </row>
    <row r="35" spans="1:17">
      <c r="A35" s="725">
        <v>5</v>
      </c>
      <c r="B35" s="173" t="s">
        <v>587</v>
      </c>
      <c r="C35" s="173"/>
      <c r="D35" s="173"/>
      <c r="E35" s="173"/>
      <c r="F35" s="173"/>
      <c r="G35" s="173"/>
      <c r="H35" s="173"/>
      <c r="I35" s="173"/>
      <c r="J35" s="173"/>
      <c r="K35" s="173"/>
      <c r="L35" s="173"/>
      <c r="M35" s="173"/>
      <c r="N35" s="385">
        <v>293.88962669</v>
      </c>
      <c r="O35" s="412"/>
      <c r="P35" s="435"/>
      <c r="Q35" s="385">
        <v>293.88962669</v>
      </c>
    </row>
    <row r="36" spans="1:17">
      <c r="A36" s="725">
        <v>6</v>
      </c>
      <c r="B36" s="173" t="s">
        <v>588</v>
      </c>
      <c r="C36" s="173"/>
      <c r="D36" s="173"/>
      <c r="E36" s="173"/>
      <c r="F36" s="173"/>
      <c r="G36" s="173"/>
      <c r="H36" s="173"/>
      <c r="I36" s="173"/>
      <c r="J36" s="173"/>
      <c r="K36" s="173"/>
      <c r="L36" s="173"/>
      <c r="M36" s="173"/>
      <c r="N36" s="385"/>
      <c r="O36" s="435"/>
      <c r="P36" s="435"/>
      <c r="Q36" s="385"/>
    </row>
    <row r="37" spans="1:17">
      <c r="A37" s="719">
        <v>7</v>
      </c>
      <c r="B37" s="331" t="s">
        <v>589</v>
      </c>
      <c r="C37" s="718"/>
      <c r="D37" s="718"/>
      <c r="E37" s="718"/>
      <c r="F37" s="718"/>
      <c r="G37" s="718"/>
      <c r="H37" s="718"/>
      <c r="I37" s="718"/>
      <c r="J37" s="718"/>
      <c r="K37" s="718"/>
      <c r="L37" s="718"/>
      <c r="M37" s="718"/>
      <c r="N37" s="437">
        <v>206.32984564999998</v>
      </c>
      <c r="O37" s="436"/>
      <c r="P37" s="436"/>
      <c r="Q37" s="437">
        <v>206.32984564999998</v>
      </c>
    </row>
    <row r="38" spans="1:17">
      <c r="A38" s="725">
        <v>8</v>
      </c>
      <c r="B38" s="173" t="s">
        <v>590</v>
      </c>
      <c r="C38" s="173"/>
      <c r="D38" s="173"/>
      <c r="E38" s="173"/>
      <c r="F38" s="173"/>
      <c r="G38" s="173"/>
      <c r="H38" s="173"/>
      <c r="I38" s="173"/>
      <c r="J38" s="173"/>
      <c r="K38" s="173"/>
      <c r="L38" s="173"/>
      <c r="M38" s="173"/>
      <c r="N38" s="260"/>
      <c r="O38" s="435"/>
      <c r="P38" s="435"/>
      <c r="Q38" s="260"/>
    </row>
    <row r="39" spans="1:17">
      <c r="A39" s="725">
        <v>9</v>
      </c>
      <c r="B39" s="173" t="s">
        <v>591</v>
      </c>
      <c r="C39" s="173"/>
      <c r="D39" s="173"/>
      <c r="E39" s="173"/>
      <c r="F39" s="173"/>
      <c r="G39" s="173"/>
      <c r="H39" s="173"/>
      <c r="I39" s="173"/>
      <c r="J39" s="173"/>
      <c r="K39" s="173"/>
      <c r="L39" s="173"/>
      <c r="M39" s="173"/>
      <c r="N39" s="260"/>
      <c r="O39" s="435"/>
      <c r="P39" s="435"/>
      <c r="Q39" s="260"/>
    </row>
    <row r="40" spans="1:17">
      <c r="A40" s="725">
        <v>10</v>
      </c>
      <c r="B40" s="173" t="s">
        <v>592</v>
      </c>
      <c r="C40" s="173"/>
      <c r="D40" s="173"/>
      <c r="E40" s="173"/>
      <c r="F40" s="173"/>
      <c r="G40" s="173"/>
      <c r="H40" s="173"/>
      <c r="I40" s="173"/>
      <c r="J40" s="173"/>
      <c r="K40" s="173"/>
      <c r="L40" s="173"/>
      <c r="M40" s="173"/>
      <c r="N40" s="385">
        <v>206.32984564999998</v>
      </c>
      <c r="O40" s="412"/>
      <c r="P40" s="435"/>
      <c r="Q40" s="385">
        <v>206.32984564999998</v>
      </c>
    </row>
    <row r="41" spans="1:17">
      <c r="A41" s="725">
        <v>11</v>
      </c>
      <c r="B41" s="173" t="s">
        <v>593</v>
      </c>
      <c r="C41" s="173"/>
      <c r="D41" s="173"/>
      <c r="E41" s="173"/>
      <c r="F41" s="173"/>
      <c r="G41" s="173"/>
      <c r="H41" s="173"/>
      <c r="I41" s="243"/>
      <c r="J41" s="173"/>
      <c r="K41" s="173"/>
      <c r="L41" s="173"/>
      <c r="M41" s="243"/>
      <c r="N41" s="260"/>
      <c r="O41" s="435"/>
      <c r="P41" s="435"/>
      <c r="Q41" s="435"/>
    </row>
    <row r="42" spans="1:17">
      <c r="A42" s="725">
        <v>12</v>
      </c>
      <c r="B42" s="173" t="s">
        <v>588</v>
      </c>
      <c r="C42" s="173"/>
      <c r="D42" s="173"/>
      <c r="E42" s="173"/>
      <c r="F42" s="173"/>
      <c r="G42" s="173"/>
      <c r="H42" s="173"/>
      <c r="I42" s="173"/>
      <c r="J42" s="173"/>
      <c r="K42" s="173"/>
      <c r="L42" s="173"/>
      <c r="M42" s="173"/>
      <c r="N42" s="173"/>
      <c r="O42" s="173"/>
      <c r="P42" s="173"/>
      <c r="Q42" s="332"/>
    </row>
    <row r="43" spans="1:17">
      <c r="A43" s="203"/>
      <c r="B43" s="203"/>
      <c r="C43" s="203"/>
      <c r="D43" s="203"/>
      <c r="E43" s="203"/>
      <c r="F43" s="203"/>
      <c r="G43" s="203"/>
      <c r="H43" s="203"/>
      <c r="I43" s="203"/>
      <c r="J43" s="203"/>
      <c r="K43" s="203"/>
      <c r="L43" s="203"/>
      <c r="M43" s="203"/>
      <c r="N43" s="203"/>
      <c r="O43" s="203"/>
      <c r="P43" s="203"/>
      <c r="Q43" s="203"/>
    </row>
  </sheetData>
  <mergeCells count="42">
    <mergeCell ref="J29:J30"/>
    <mergeCell ref="K29:K30"/>
    <mergeCell ref="N29:N30"/>
    <mergeCell ref="O29:O30"/>
    <mergeCell ref="C27:I27"/>
    <mergeCell ref="J27:M27"/>
    <mergeCell ref="N27:Q27"/>
    <mergeCell ref="C28:F28"/>
    <mergeCell ref="G28:H28"/>
    <mergeCell ref="J28:K28"/>
    <mergeCell ref="L28:L30"/>
    <mergeCell ref="M28:M30"/>
    <mergeCell ref="N28:O28"/>
    <mergeCell ref="P28:P30"/>
    <mergeCell ref="Q28:Q30"/>
    <mergeCell ref="C29:D29"/>
    <mergeCell ref="E29:F29"/>
    <mergeCell ref="G29:G30"/>
    <mergeCell ref="H29:H30"/>
    <mergeCell ref="I29:I30"/>
    <mergeCell ref="E7:F7"/>
    <mergeCell ref="L6:L8"/>
    <mergeCell ref="M6:M8"/>
    <mergeCell ref="N6:O6"/>
    <mergeCell ref="G6:H6"/>
    <mergeCell ref="J6:K6"/>
    <mergeCell ref="P6:P8"/>
    <mergeCell ref="Q6:Q8"/>
    <mergeCell ref="C5:I5"/>
    <mergeCell ref="A23:Q23"/>
    <mergeCell ref="K7:K8"/>
    <mergeCell ref="N7:N8"/>
    <mergeCell ref="O7:O8"/>
    <mergeCell ref="A22:Q22"/>
    <mergeCell ref="G7:G8"/>
    <mergeCell ref="H7:H8"/>
    <mergeCell ref="I7:I8"/>
    <mergeCell ref="J7:J8"/>
    <mergeCell ref="J5:M5"/>
    <mergeCell ref="N5:Q5"/>
    <mergeCell ref="C6:F6"/>
    <mergeCell ref="C7:D7"/>
  </mergeCells>
  <pageMargins left="0.70866141732283472" right="0.70866141732283472" top="0.74803149606299213" bottom="0.74803149606299213" header="0.31496062992125984" footer="0.31496062992125984"/>
  <pageSetup paperSize="9" orientation="portrait" cellComments="asDisplayed" r:id="rId1"/>
  <headerFooter>
    <oddHeader xml:space="preserve">&amp;C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84F8-6FBA-4B48-B181-B636F9374298}">
  <sheetPr codeName="Sheet41">
    <pageSetUpPr fitToPage="1"/>
  </sheetPr>
  <dimension ref="A1:S32"/>
  <sheetViews>
    <sheetView showGridLines="0" zoomScaleNormal="100" workbookViewId="0">
      <selection activeCell="B2" sqref="B2"/>
    </sheetView>
  </sheetViews>
  <sheetFormatPr defaultColWidth="8.33203125" defaultRowHeight="14.5"/>
  <cols>
    <col min="1" max="1" width="4.58203125" style="5" customWidth="1"/>
    <col min="2" max="2" width="19.33203125" style="5" customWidth="1"/>
    <col min="3" max="19" width="7.75" style="5" customWidth="1"/>
    <col min="20" max="16384" width="8.33203125" style="5"/>
  </cols>
  <sheetData>
    <row r="1" spans="1:19" ht="18.5">
      <c r="A1" s="211" t="s">
        <v>1491</v>
      </c>
      <c r="B1" s="7"/>
      <c r="C1" s="79"/>
      <c r="D1" s="79"/>
      <c r="E1" s="79"/>
      <c r="F1" s="79"/>
      <c r="G1" s="79"/>
      <c r="H1" s="79"/>
      <c r="I1" s="79"/>
      <c r="J1" s="79"/>
      <c r="K1" s="79"/>
      <c r="L1" s="7"/>
      <c r="M1" s="7"/>
      <c r="N1" s="7"/>
      <c r="O1" s="7"/>
      <c r="P1" s="7"/>
      <c r="Q1" s="7"/>
      <c r="R1" s="7"/>
      <c r="S1" s="7"/>
    </row>
    <row r="2" spans="1:19">
      <c r="A2" s="7"/>
      <c r="B2" s="7"/>
      <c r="C2" s="7"/>
      <c r="D2" s="7"/>
      <c r="E2" s="7"/>
      <c r="F2" s="7"/>
      <c r="G2" s="7"/>
      <c r="H2" s="7"/>
      <c r="I2" s="7"/>
      <c r="J2" s="7"/>
      <c r="K2" s="7"/>
      <c r="L2" s="7"/>
      <c r="M2" s="7"/>
      <c r="N2" s="7"/>
      <c r="O2" s="7"/>
      <c r="P2" s="7"/>
      <c r="Q2" s="7"/>
      <c r="R2" s="7"/>
      <c r="S2" s="7"/>
    </row>
    <row r="3" spans="1:19">
      <c r="A3" s="7"/>
      <c r="B3" s="7"/>
      <c r="C3" s="7"/>
      <c r="D3" s="7"/>
      <c r="E3" s="7"/>
      <c r="F3" s="7"/>
      <c r="G3" s="7"/>
      <c r="H3" s="7"/>
      <c r="I3" s="7"/>
      <c r="J3" s="7"/>
      <c r="K3" s="7"/>
      <c r="L3" s="7"/>
      <c r="M3" s="7"/>
      <c r="N3" s="7"/>
      <c r="O3" s="7"/>
      <c r="P3" s="7"/>
      <c r="Q3" s="7"/>
      <c r="R3" s="7"/>
      <c r="S3" s="7"/>
    </row>
    <row r="4" spans="1:19">
      <c r="A4" s="4"/>
      <c r="B4" s="4"/>
      <c r="C4" s="80" t="s">
        <v>92</v>
      </c>
      <c r="D4" s="80" t="s">
        <v>93</v>
      </c>
      <c r="E4" s="80" t="s">
        <v>94</v>
      </c>
      <c r="F4" s="80" t="s">
        <v>140</v>
      </c>
      <c r="G4" s="80" t="s">
        <v>141</v>
      </c>
      <c r="H4" s="80" t="s">
        <v>218</v>
      </c>
      <c r="I4" s="80" t="s">
        <v>219</v>
      </c>
      <c r="J4" s="80" t="s">
        <v>220</v>
      </c>
      <c r="K4" s="80" t="s">
        <v>221</v>
      </c>
      <c r="L4" s="80" t="s">
        <v>222</v>
      </c>
      <c r="M4" s="80" t="s">
        <v>223</v>
      </c>
      <c r="N4" s="80" t="s">
        <v>224</v>
      </c>
      <c r="O4" s="80" t="s">
        <v>225</v>
      </c>
      <c r="P4" s="80" t="s">
        <v>231</v>
      </c>
      <c r="Q4" s="80" t="s">
        <v>232</v>
      </c>
      <c r="R4" s="80" t="s">
        <v>595</v>
      </c>
      <c r="S4" s="80" t="s">
        <v>596</v>
      </c>
    </row>
    <row r="5" spans="1:19" ht="40.5" customHeight="1">
      <c r="A5" s="4"/>
      <c r="B5" s="4"/>
      <c r="C5" s="1015" t="s">
        <v>597</v>
      </c>
      <c r="D5" s="1015"/>
      <c r="E5" s="1015"/>
      <c r="F5" s="1015"/>
      <c r="G5" s="1015"/>
      <c r="H5" s="1015" t="s">
        <v>598</v>
      </c>
      <c r="I5" s="1015"/>
      <c r="J5" s="1015"/>
      <c r="K5" s="1015"/>
      <c r="L5" s="1015" t="s">
        <v>599</v>
      </c>
      <c r="M5" s="1015"/>
      <c r="N5" s="1015"/>
      <c r="O5" s="1015"/>
      <c r="P5" s="1015" t="s">
        <v>600</v>
      </c>
      <c r="Q5" s="1015"/>
      <c r="R5" s="1015"/>
      <c r="S5" s="1015"/>
    </row>
    <row r="6" spans="1:19" ht="58" customHeight="1">
      <c r="A6" s="49" t="s">
        <v>1407</v>
      </c>
      <c r="B6" s="74"/>
      <c r="C6" s="17" t="s">
        <v>601</v>
      </c>
      <c r="D6" s="17" t="s">
        <v>602</v>
      </c>
      <c r="E6" s="17" t="s">
        <v>603</v>
      </c>
      <c r="F6" s="17" t="s">
        <v>604</v>
      </c>
      <c r="G6" s="17" t="s">
        <v>605</v>
      </c>
      <c r="H6" s="17" t="s">
        <v>606</v>
      </c>
      <c r="I6" s="17" t="s">
        <v>607</v>
      </c>
      <c r="J6" s="17" t="s">
        <v>608</v>
      </c>
      <c r="K6" s="151" t="s">
        <v>605</v>
      </c>
      <c r="L6" s="17" t="s">
        <v>606</v>
      </c>
      <c r="M6" s="17" t="s">
        <v>607</v>
      </c>
      <c r="N6" s="17" t="s">
        <v>608</v>
      </c>
      <c r="O6" s="151" t="s">
        <v>605</v>
      </c>
      <c r="P6" s="17" t="s">
        <v>606</v>
      </c>
      <c r="Q6" s="17" t="s">
        <v>607</v>
      </c>
      <c r="R6" s="17" t="s">
        <v>608</v>
      </c>
      <c r="S6" s="151" t="s">
        <v>605</v>
      </c>
    </row>
    <row r="7" spans="1:19" s="90" customFormat="1">
      <c r="A7" s="330">
        <v>1</v>
      </c>
      <c r="B7" s="244" t="s">
        <v>583</v>
      </c>
      <c r="C7" s="438">
        <v>364.10124542</v>
      </c>
      <c r="D7" s="262"/>
      <c r="E7" s="262"/>
      <c r="F7" s="262"/>
      <c r="G7" s="262"/>
      <c r="H7" s="262"/>
      <c r="I7" s="438">
        <v>364.10124542</v>
      </c>
      <c r="J7" s="262"/>
      <c r="K7" s="262"/>
      <c r="L7" s="262"/>
      <c r="M7" s="262">
        <v>36.410124542000005</v>
      </c>
      <c r="N7" s="262"/>
      <c r="O7" s="262"/>
      <c r="P7" s="262"/>
      <c r="Q7" s="438">
        <v>2.9128099633600004</v>
      </c>
      <c r="R7" s="262"/>
      <c r="S7" s="262"/>
    </row>
    <row r="8" spans="1:19">
      <c r="A8" s="316">
        <v>2</v>
      </c>
      <c r="B8" s="243" t="s">
        <v>609</v>
      </c>
      <c r="C8" s="384">
        <v>364.10124542</v>
      </c>
      <c r="D8" s="261"/>
      <c r="E8" s="261"/>
      <c r="F8" s="261"/>
      <c r="G8" s="261"/>
      <c r="H8" s="261"/>
      <c r="I8" s="384">
        <v>364.10124542</v>
      </c>
      <c r="J8" s="261"/>
      <c r="K8" s="261"/>
      <c r="L8" s="261"/>
      <c r="M8" s="261">
        <v>36.410124542000005</v>
      </c>
      <c r="N8" s="262"/>
      <c r="O8" s="261"/>
      <c r="P8" s="261"/>
      <c r="Q8" s="384">
        <v>2.9128099633600004</v>
      </c>
      <c r="R8" s="261"/>
      <c r="S8" s="261"/>
    </row>
    <row r="9" spans="1:19">
      <c r="A9" s="80">
        <v>3</v>
      </c>
      <c r="B9" s="173" t="s">
        <v>610</v>
      </c>
      <c r="C9" s="385">
        <v>364.10124542</v>
      </c>
      <c r="D9" s="260"/>
      <c r="E9" s="260"/>
      <c r="F9" s="260"/>
      <c r="G9" s="260"/>
      <c r="H9" s="260"/>
      <c r="I9" s="385">
        <v>364.10124542</v>
      </c>
      <c r="J9" s="260"/>
      <c r="K9" s="260"/>
      <c r="L9" s="260"/>
      <c r="M9" s="388">
        <v>36.410124542000005</v>
      </c>
      <c r="N9" s="568"/>
      <c r="O9" s="260"/>
      <c r="P9" s="260"/>
      <c r="Q9" s="385">
        <v>2.9128099633600004</v>
      </c>
      <c r="R9" s="260"/>
      <c r="S9" s="260"/>
    </row>
    <row r="10" spans="1:19">
      <c r="A10" s="80">
        <v>4</v>
      </c>
      <c r="B10" s="173" t="s">
        <v>611</v>
      </c>
      <c r="C10" s="385">
        <v>219.30723501</v>
      </c>
      <c r="D10" s="260"/>
      <c r="E10" s="260"/>
      <c r="F10" s="260"/>
      <c r="G10" s="260"/>
      <c r="H10" s="260"/>
      <c r="I10" s="260">
        <v>219.30723501</v>
      </c>
      <c r="J10" s="260"/>
      <c r="K10" s="260"/>
      <c r="L10" s="260"/>
      <c r="M10" s="568">
        <v>21.930723501000003</v>
      </c>
      <c r="N10" s="568"/>
      <c r="O10" s="260"/>
      <c r="P10" s="260"/>
      <c r="Q10" s="385">
        <v>1.7544578800800004</v>
      </c>
      <c r="R10" s="260"/>
      <c r="S10" s="260"/>
    </row>
    <row r="11" spans="1:19">
      <c r="A11" s="80">
        <v>5</v>
      </c>
      <c r="B11" s="485" t="s">
        <v>612</v>
      </c>
      <c r="C11" s="385">
        <v>219.30723501</v>
      </c>
      <c r="D11" s="385"/>
      <c r="E11" s="385"/>
      <c r="F11" s="385"/>
      <c r="G11" s="385"/>
      <c r="H11" s="385"/>
      <c r="I11" s="385">
        <v>219.30723501</v>
      </c>
      <c r="J11" s="385"/>
      <c r="K11" s="385"/>
      <c r="L11" s="385"/>
      <c r="M11" s="388">
        <v>21.930723501000003</v>
      </c>
      <c r="N11" s="388"/>
      <c r="O11" s="385"/>
      <c r="P11" s="385"/>
      <c r="Q11" s="385">
        <v>1.7544578800800004</v>
      </c>
      <c r="R11" s="260"/>
      <c r="S11" s="260"/>
    </row>
    <row r="12" spans="1:19">
      <c r="A12" s="80">
        <v>6</v>
      </c>
      <c r="B12" s="173" t="s">
        <v>613</v>
      </c>
      <c r="C12" s="385">
        <v>144.79401041</v>
      </c>
      <c r="D12" s="385"/>
      <c r="E12" s="385"/>
      <c r="F12" s="385"/>
      <c r="G12" s="385"/>
      <c r="H12" s="385"/>
      <c r="I12" s="385">
        <v>144.79401041</v>
      </c>
      <c r="J12" s="385"/>
      <c r="K12" s="385"/>
      <c r="L12" s="385"/>
      <c r="M12" s="388">
        <v>14.479401041000001</v>
      </c>
      <c r="N12" s="388"/>
      <c r="O12" s="385"/>
      <c r="P12" s="385"/>
      <c r="Q12" s="385">
        <v>1.1583520832800001</v>
      </c>
      <c r="R12" s="260"/>
      <c r="S12" s="260"/>
    </row>
    <row r="13" spans="1:19">
      <c r="A13" s="80">
        <v>7</v>
      </c>
      <c r="B13" s="485" t="s">
        <v>612</v>
      </c>
      <c r="C13" s="385">
        <v>144.79401041</v>
      </c>
      <c r="D13" s="385"/>
      <c r="E13" s="385"/>
      <c r="F13" s="385"/>
      <c r="G13" s="385"/>
      <c r="H13" s="385"/>
      <c r="I13" s="385">
        <v>144.79401041</v>
      </c>
      <c r="J13" s="385"/>
      <c r="K13" s="385"/>
      <c r="L13" s="385"/>
      <c r="M13" s="388">
        <v>14.479401041000001</v>
      </c>
      <c r="N13" s="388"/>
      <c r="O13" s="385"/>
      <c r="P13" s="385"/>
      <c r="Q13" s="385">
        <v>1.1583520832800001</v>
      </c>
      <c r="R13" s="260"/>
      <c r="S13" s="260"/>
    </row>
    <row r="14" spans="1:19" hidden="1">
      <c r="A14" s="80">
        <v>8</v>
      </c>
      <c r="B14" s="173" t="s">
        <v>614</v>
      </c>
      <c r="C14" s="435"/>
      <c r="D14" s="435"/>
      <c r="E14" s="435"/>
      <c r="F14" s="435"/>
      <c r="G14" s="435"/>
      <c r="H14" s="435"/>
      <c r="I14" s="435"/>
      <c r="J14" s="435"/>
      <c r="K14" s="435"/>
      <c r="L14" s="435"/>
      <c r="M14" s="435"/>
      <c r="N14" s="435"/>
      <c r="O14" s="435"/>
      <c r="P14" s="435"/>
      <c r="Q14" s="435"/>
      <c r="R14" s="435"/>
      <c r="S14" s="435"/>
    </row>
    <row r="15" spans="1:19" hidden="1">
      <c r="A15" s="316">
        <v>9</v>
      </c>
      <c r="B15" s="243" t="s">
        <v>615</v>
      </c>
      <c r="C15" s="439"/>
      <c r="D15" s="439"/>
      <c r="E15" s="439"/>
      <c r="F15" s="439"/>
      <c r="G15" s="439"/>
      <c r="H15" s="439"/>
      <c r="I15" s="439"/>
      <c r="J15" s="439"/>
      <c r="K15" s="439"/>
      <c r="L15" s="439"/>
      <c r="M15" s="439"/>
      <c r="N15" s="439"/>
      <c r="O15" s="439"/>
      <c r="P15" s="439"/>
      <c r="Q15" s="439"/>
      <c r="R15" s="439"/>
      <c r="S15" s="439"/>
    </row>
    <row r="16" spans="1:19" hidden="1">
      <c r="A16" s="80">
        <v>10</v>
      </c>
      <c r="B16" s="173" t="s">
        <v>610</v>
      </c>
      <c r="C16" s="173"/>
      <c r="D16" s="173"/>
      <c r="E16" s="173"/>
      <c r="F16" s="173"/>
      <c r="G16" s="173"/>
      <c r="H16" s="173"/>
      <c r="I16" s="173"/>
      <c r="J16" s="173"/>
      <c r="K16" s="173"/>
      <c r="L16" s="173"/>
      <c r="M16" s="173"/>
      <c r="N16" s="173"/>
      <c r="O16" s="173"/>
      <c r="P16" s="173"/>
      <c r="Q16" s="173"/>
      <c r="R16" s="173"/>
      <c r="S16" s="173"/>
    </row>
    <row r="17" spans="1:19" hidden="1">
      <c r="A17" s="80">
        <v>11</v>
      </c>
      <c r="B17" s="173" t="s">
        <v>611</v>
      </c>
      <c r="C17" s="173"/>
      <c r="D17" s="173"/>
      <c r="E17" s="173"/>
      <c r="F17" s="173"/>
      <c r="G17" s="173"/>
      <c r="H17" s="173"/>
      <c r="I17" s="173"/>
      <c r="J17" s="173"/>
      <c r="K17" s="173"/>
      <c r="L17" s="173"/>
      <c r="M17" s="173"/>
      <c r="N17" s="173"/>
      <c r="O17" s="173"/>
      <c r="P17" s="173"/>
      <c r="Q17" s="173"/>
      <c r="R17" s="173"/>
      <c r="S17" s="173"/>
    </row>
    <row r="18" spans="1:19" hidden="1">
      <c r="A18" s="80">
        <v>12</v>
      </c>
      <c r="B18" s="173" t="s">
        <v>613</v>
      </c>
      <c r="C18" s="173"/>
      <c r="D18" s="173"/>
      <c r="E18" s="173"/>
      <c r="F18" s="173"/>
      <c r="G18" s="173"/>
      <c r="H18" s="173"/>
      <c r="I18" s="173"/>
      <c r="J18" s="173"/>
      <c r="K18" s="173"/>
      <c r="L18" s="173"/>
      <c r="M18" s="173"/>
      <c r="N18" s="173"/>
      <c r="O18" s="173"/>
      <c r="P18" s="173"/>
      <c r="Q18" s="173"/>
      <c r="R18" s="173"/>
      <c r="S18" s="173"/>
    </row>
    <row r="19" spans="1:19" hidden="1">
      <c r="A19" s="80">
        <v>13</v>
      </c>
      <c r="B19" s="173" t="s">
        <v>614</v>
      </c>
      <c r="C19" s="173"/>
      <c r="D19" s="173"/>
      <c r="E19" s="173"/>
      <c r="F19" s="173"/>
      <c r="G19" s="173"/>
      <c r="H19" s="173"/>
      <c r="I19" s="173"/>
      <c r="J19" s="173"/>
      <c r="K19" s="173"/>
      <c r="L19" s="173"/>
      <c r="M19" s="173"/>
      <c r="N19" s="173"/>
      <c r="O19" s="173"/>
      <c r="P19" s="173"/>
      <c r="Q19" s="173"/>
      <c r="R19" s="173"/>
      <c r="S19" s="173"/>
    </row>
    <row r="20" spans="1:19">
      <c r="A20" s="131"/>
      <c r="B20" s="4"/>
      <c r="C20" s="4"/>
      <c r="D20" s="4"/>
      <c r="E20" s="4"/>
      <c r="F20" s="4"/>
      <c r="G20" s="4"/>
      <c r="H20" s="4"/>
      <c r="I20" s="4"/>
      <c r="J20" s="4"/>
      <c r="K20" s="4"/>
      <c r="L20" s="4"/>
      <c r="M20" s="4"/>
      <c r="N20" s="4"/>
      <c r="O20" s="4"/>
      <c r="P20" s="4"/>
      <c r="Q20" s="4"/>
      <c r="R20" s="4"/>
      <c r="S20" s="4"/>
    </row>
    <row r="21" spans="1:19">
      <c r="A21" s="7"/>
      <c r="B21" s="7"/>
      <c r="C21" s="7"/>
      <c r="D21" s="7"/>
      <c r="E21" s="7"/>
      <c r="F21" s="7"/>
      <c r="G21" s="7"/>
      <c r="H21" s="7"/>
      <c r="I21" s="7"/>
      <c r="J21" s="7"/>
      <c r="K21" s="7"/>
      <c r="L21" s="7"/>
      <c r="M21" s="7"/>
      <c r="N21" s="7"/>
      <c r="O21" s="7"/>
      <c r="P21" s="7"/>
      <c r="Q21" s="7"/>
      <c r="R21" s="7"/>
      <c r="S21" s="7"/>
    </row>
    <row r="22" spans="1:19">
      <c r="A22" s="711"/>
      <c r="B22" s="711"/>
      <c r="C22" s="80" t="s">
        <v>92</v>
      </c>
      <c r="D22" s="80" t="s">
        <v>93</v>
      </c>
      <c r="E22" s="80" t="s">
        <v>94</v>
      </c>
      <c r="F22" s="80" t="s">
        <v>140</v>
      </c>
      <c r="G22" s="80" t="s">
        <v>141</v>
      </c>
      <c r="H22" s="80" t="s">
        <v>218</v>
      </c>
      <c r="I22" s="80" t="s">
        <v>219</v>
      </c>
      <c r="J22" s="80" t="s">
        <v>220</v>
      </c>
      <c r="K22" s="80" t="s">
        <v>221</v>
      </c>
      <c r="L22" s="80" t="s">
        <v>222</v>
      </c>
      <c r="M22" s="80" t="s">
        <v>223</v>
      </c>
      <c r="N22" s="80" t="s">
        <v>224</v>
      </c>
      <c r="O22" s="80" t="s">
        <v>225</v>
      </c>
      <c r="P22" s="80" t="s">
        <v>231</v>
      </c>
      <c r="Q22" s="80" t="s">
        <v>232</v>
      </c>
      <c r="R22" s="80" t="s">
        <v>595</v>
      </c>
      <c r="S22" s="80" t="s">
        <v>596</v>
      </c>
    </row>
    <row r="23" spans="1:19">
      <c r="A23" s="711"/>
      <c r="B23" s="711"/>
      <c r="C23" s="1015" t="s">
        <v>597</v>
      </c>
      <c r="D23" s="1015"/>
      <c r="E23" s="1015"/>
      <c r="F23" s="1015"/>
      <c r="G23" s="1015"/>
      <c r="H23" s="1015" t="s">
        <v>598</v>
      </c>
      <c r="I23" s="1015"/>
      <c r="J23" s="1015"/>
      <c r="K23" s="1015"/>
      <c r="L23" s="1015" t="s">
        <v>599</v>
      </c>
      <c r="M23" s="1015"/>
      <c r="N23" s="1015"/>
      <c r="O23" s="1015"/>
      <c r="P23" s="1015" t="s">
        <v>600</v>
      </c>
      <c r="Q23" s="1015"/>
      <c r="R23" s="1015"/>
      <c r="S23" s="1015"/>
    </row>
    <row r="24" spans="1:19" ht="36">
      <c r="A24" s="712" t="s">
        <v>1059</v>
      </c>
      <c r="B24" s="74"/>
      <c r="C24" s="706" t="s">
        <v>601</v>
      </c>
      <c r="D24" s="706" t="s">
        <v>602</v>
      </c>
      <c r="E24" s="706" t="s">
        <v>603</v>
      </c>
      <c r="F24" s="706" t="s">
        <v>604</v>
      </c>
      <c r="G24" s="706" t="s">
        <v>605</v>
      </c>
      <c r="H24" s="706" t="s">
        <v>606</v>
      </c>
      <c r="I24" s="706" t="s">
        <v>607</v>
      </c>
      <c r="J24" s="706" t="s">
        <v>608</v>
      </c>
      <c r="K24" s="151" t="s">
        <v>605</v>
      </c>
      <c r="L24" s="706" t="s">
        <v>606</v>
      </c>
      <c r="M24" s="706" t="s">
        <v>607</v>
      </c>
      <c r="N24" s="706" t="s">
        <v>608</v>
      </c>
      <c r="O24" s="151" t="s">
        <v>605</v>
      </c>
      <c r="P24" s="706" t="s">
        <v>606</v>
      </c>
      <c r="Q24" s="706" t="s">
        <v>607</v>
      </c>
      <c r="R24" s="706" t="s">
        <v>608</v>
      </c>
      <c r="S24" s="151" t="s">
        <v>605</v>
      </c>
    </row>
    <row r="25" spans="1:19">
      <c r="A25" s="330">
        <v>1</v>
      </c>
      <c r="B25" s="244" t="s">
        <v>583</v>
      </c>
      <c r="C25" s="438">
        <v>500.21947233999998</v>
      </c>
      <c r="D25" s="262"/>
      <c r="E25" s="262"/>
      <c r="F25" s="262"/>
      <c r="G25" s="262"/>
      <c r="H25" s="262"/>
      <c r="I25" s="438">
        <v>500.21947233999998</v>
      </c>
      <c r="J25" s="262"/>
      <c r="K25" s="262"/>
      <c r="L25" s="262"/>
      <c r="M25" s="438">
        <v>50.021947233999995</v>
      </c>
      <c r="N25" s="262"/>
      <c r="O25" s="262"/>
      <c r="P25" s="262"/>
      <c r="Q25" s="438">
        <v>4.0017557787199998</v>
      </c>
      <c r="R25" s="262"/>
      <c r="S25" s="262"/>
    </row>
    <row r="26" spans="1:19">
      <c r="A26" s="718">
        <v>2</v>
      </c>
      <c r="B26" s="243" t="s">
        <v>609</v>
      </c>
      <c r="C26" s="384">
        <v>500.21947233999998</v>
      </c>
      <c r="D26" s="261"/>
      <c r="E26" s="261"/>
      <c r="F26" s="261"/>
      <c r="G26" s="261"/>
      <c r="H26" s="261"/>
      <c r="I26" s="384">
        <v>500.21947233999998</v>
      </c>
      <c r="J26" s="261"/>
      <c r="K26" s="261"/>
      <c r="L26" s="261"/>
      <c r="M26" s="384">
        <v>50.021947234000002</v>
      </c>
      <c r="N26" s="261"/>
      <c r="O26" s="261"/>
      <c r="P26" s="261"/>
      <c r="Q26" s="384">
        <v>4.0017557787200007</v>
      </c>
      <c r="R26" s="261"/>
      <c r="S26" s="261"/>
    </row>
    <row r="27" spans="1:19">
      <c r="A27" s="80">
        <v>3</v>
      </c>
      <c r="B27" s="173" t="s">
        <v>610</v>
      </c>
      <c r="C27" s="385">
        <v>500.21947233999998</v>
      </c>
      <c r="D27" s="260"/>
      <c r="E27" s="260"/>
      <c r="F27" s="260"/>
      <c r="G27" s="260"/>
      <c r="H27" s="260"/>
      <c r="I27" s="385">
        <v>500.21947233999998</v>
      </c>
      <c r="J27" s="260"/>
      <c r="K27" s="260"/>
      <c r="L27" s="260"/>
      <c r="M27" s="385">
        <v>50.021947234000002</v>
      </c>
      <c r="N27" s="260"/>
      <c r="O27" s="260"/>
      <c r="P27" s="260"/>
      <c r="Q27" s="385">
        <v>4.0017557787200007</v>
      </c>
      <c r="R27" s="260"/>
      <c r="S27" s="260"/>
    </row>
    <row r="28" spans="1:19">
      <c r="A28" s="80">
        <v>4</v>
      </c>
      <c r="B28" s="173" t="s">
        <v>611</v>
      </c>
      <c r="C28" s="385">
        <v>293.88962669</v>
      </c>
      <c r="D28" s="260"/>
      <c r="E28" s="260"/>
      <c r="F28" s="260"/>
      <c r="G28" s="260"/>
      <c r="H28" s="260"/>
      <c r="I28" s="260">
        <v>293.88962669</v>
      </c>
      <c r="J28" s="260"/>
      <c r="K28" s="260"/>
      <c r="L28" s="260"/>
      <c r="M28" s="260">
        <v>29.388962669000001</v>
      </c>
      <c r="N28" s="260"/>
      <c r="O28" s="260"/>
      <c r="P28" s="260"/>
      <c r="Q28" s="385">
        <v>2.3511170135200001</v>
      </c>
      <c r="R28" s="260"/>
      <c r="S28" s="260"/>
    </row>
    <row r="29" spans="1:19">
      <c r="A29" s="80">
        <v>5</v>
      </c>
      <c r="B29" s="173" t="s">
        <v>612</v>
      </c>
      <c r="C29" s="385">
        <v>293.88962669</v>
      </c>
      <c r="D29" s="385"/>
      <c r="E29" s="385"/>
      <c r="F29" s="385"/>
      <c r="G29" s="385"/>
      <c r="H29" s="385"/>
      <c r="I29" s="385">
        <v>293.88962669</v>
      </c>
      <c r="J29" s="385"/>
      <c r="K29" s="385"/>
      <c r="L29" s="385"/>
      <c r="M29" s="385">
        <v>29.388962669000001</v>
      </c>
      <c r="N29" s="385"/>
      <c r="O29" s="385"/>
      <c r="P29" s="385"/>
      <c r="Q29" s="385">
        <v>2.3511170135200001</v>
      </c>
      <c r="R29" s="260"/>
      <c r="S29" s="260"/>
    </row>
    <row r="30" spans="1:19">
      <c r="A30" s="80">
        <v>6</v>
      </c>
      <c r="B30" s="173" t="s">
        <v>613</v>
      </c>
      <c r="C30" s="385">
        <v>206.32984564999998</v>
      </c>
      <c r="D30" s="385"/>
      <c r="E30" s="385"/>
      <c r="F30" s="385"/>
      <c r="G30" s="385"/>
      <c r="H30" s="385"/>
      <c r="I30" s="385">
        <v>206.32984564999998</v>
      </c>
      <c r="J30" s="385"/>
      <c r="K30" s="385"/>
      <c r="L30" s="385"/>
      <c r="M30" s="385">
        <v>20.632984565000001</v>
      </c>
      <c r="N30" s="385"/>
      <c r="O30" s="385"/>
      <c r="P30" s="385"/>
      <c r="Q30" s="385">
        <v>1.6506387652000001</v>
      </c>
      <c r="R30" s="260"/>
      <c r="S30" s="260"/>
    </row>
    <row r="31" spans="1:19">
      <c r="A31" s="80">
        <v>7</v>
      </c>
      <c r="B31" s="173" t="s">
        <v>612</v>
      </c>
      <c r="C31" s="385">
        <v>206.32984564999998</v>
      </c>
      <c r="D31" s="385"/>
      <c r="E31" s="385"/>
      <c r="F31" s="385"/>
      <c r="G31" s="385"/>
      <c r="H31" s="385"/>
      <c r="I31" s="385">
        <v>206.32984564999998</v>
      </c>
      <c r="J31" s="385"/>
      <c r="K31" s="385"/>
      <c r="L31" s="385"/>
      <c r="M31" s="385">
        <v>20.632984565000001</v>
      </c>
      <c r="N31" s="385"/>
      <c r="O31" s="385"/>
      <c r="P31" s="385"/>
      <c r="Q31" s="385">
        <v>1.6506387652000001</v>
      </c>
      <c r="R31" s="260"/>
      <c r="S31" s="260"/>
    </row>
    <row r="32" spans="1:19">
      <c r="A32" s="203"/>
      <c r="B32" s="203"/>
      <c r="C32" s="203"/>
      <c r="D32" s="203"/>
      <c r="E32" s="203"/>
      <c r="F32" s="203"/>
      <c r="G32" s="203"/>
      <c r="H32" s="203"/>
      <c r="I32" s="203"/>
      <c r="J32" s="203"/>
      <c r="K32" s="203"/>
      <c r="L32" s="203"/>
      <c r="M32" s="203"/>
      <c r="N32" s="203"/>
      <c r="O32" s="203"/>
      <c r="P32" s="203"/>
      <c r="Q32" s="203"/>
      <c r="R32" s="203"/>
      <c r="S32" s="203"/>
    </row>
  </sheetData>
  <mergeCells count="8">
    <mergeCell ref="C5:G5"/>
    <mergeCell ref="H5:K5"/>
    <mergeCell ref="L5:O5"/>
    <mergeCell ref="P5:S5"/>
    <mergeCell ref="C23:G23"/>
    <mergeCell ref="H23:K23"/>
    <mergeCell ref="L23:O23"/>
    <mergeCell ref="P23:S23"/>
  </mergeCells>
  <pageMargins left="0.70866141732283472" right="0.70866141732283472" top="0.74803149606299213" bottom="0.74803149606299213" header="0.31496062992125984" footer="0.31496062992125984"/>
  <pageSetup paperSize="9" scale="76" fitToHeight="0" orientation="landscape" cellComments="asDisplayed" r:id="rId1"/>
  <headerFooter>
    <oddHeader xml:space="preserve">&amp;C
</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6E07-6BAE-47C3-83C6-FF02EBC2C4C7}">
  <sheetPr>
    <tabColor theme="4"/>
    <pageSetUpPr fitToPage="1"/>
  </sheetPr>
  <dimension ref="A1:G5"/>
  <sheetViews>
    <sheetView showGridLines="0" zoomScaleNormal="100" workbookViewId="0"/>
  </sheetViews>
  <sheetFormatPr defaultColWidth="8.58203125" defaultRowHeight="14.5"/>
  <cols>
    <col min="1" max="1" width="8.58203125" style="5"/>
    <col min="2" max="2" width="69.08203125" style="5" customWidth="1"/>
    <col min="3" max="3" width="14.75" style="18" customWidth="1"/>
    <col min="4" max="16384" width="8.58203125" style="5"/>
  </cols>
  <sheetData>
    <row r="1" spans="1:7" ht="24" customHeight="1">
      <c r="A1" s="257">
        <v>7</v>
      </c>
      <c r="B1" s="208" t="s">
        <v>1050</v>
      </c>
      <c r="C1" s="171"/>
      <c r="D1" s="18"/>
      <c r="E1" s="18"/>
      <c r="F1" s="32"/>
      <c r="G1" s="21"/>
    </row>
    <row r="2" spans="1:7" ht="17.25" customHeight="1">
      <c r="A2" s="25"/>
      <c r="B2" s="26"/>
      <c r="C2" s="171"/>
      <c r="D2" s="18"/>
      <c r="E2" s="18"/>
      <c r="F2" s="32"/>
      <c r="G2" s="21"/>
    </row>
    <row r="3" spans="1:7" ht="17.25" customHeight="1">
      <c r="A3" s="168" t="s">
        <v>1079</v>
      </c>
      <c r="B3" s="169" t="s">
        <v>59</v>
      </c>
      <c r="C3" s="171"/>
      <c r="D3" s="171"/>
      <c r="E3" s="171"/>
      <c r="F3" s="171"/>
      <c r="G3" s="21"/>
    </row>
    <row r="4" spans="1:7" ht="17.25" customHeight="1">
      <c r="A4" s="168" t="s">
        <v>1080</v>
      </c>
      <c r="B4" s="169" t="s">
        <v>1051</v>
      </c>
      <c r="C4" s="171"/>
      <c r="D4" s="171"/>
      <c r="E4" s="171"/>
      <c r="F4" s="171"/>
      <c r="G4" s="21"/>
    </row>
    <row r="5" spans="1:7" ht="17.25" customHeight="1">
      <c r="A5" s="168"/>
      <c r="B5" s="170"/>
      <c r="C5" s="171"/>
      <c r="D5" s="18"/>
      <c r="E5" s="18"/>
      <c r="F5" s="32"/>
      <c r="G5" s="21"/>
    </row>
  </sheetData>
  <phoneticPr fontId="12" type="noConversion"/>
  <hyperlinks>
    <hyperlink ref="B3" location="'Table 8.1'!A1" display="Interest rate risks of non-trading book activities (EU IRRBB1)" xr:uid="{48ED82CB-8FC4-46D8-9A4F-4DC9E5E4EC44}"/>
    <hyperlink ref="B4" location="'Table 7.2'!A1" display="Qualitative information on interest rate risks of non-trading book activities (EU IRRBBA)" xr:uid="{835AA969-5AAF-4629-B5B6-24C3115590D2}"/>
  </hyperlinks>
  <pageMargins left="0.7" right="0.7" top="0.75" bottom="0.75" header="0.3" footer="0.3"/>
  <pageSetup paperSize="9"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65A9-68BB-4F78-99AC-C8F30FC656F7}">
  <sheetPr codeName="Sheet42">
    <pageSetUpPr fitToPage="1"/>
  </sheetPr>
  <dimension ref="A1:L14"/>
  <sheetViews>
    <sheetView showGridLines="0" zoomScaleNormal="100" zoomScalePageLayoutView="64" workbookViewId="0">
      <selection activeCell="G1" sqref="G1"/>
    </sheetView>
  </sheetViews>
  <sheetFormatPr defaultColWidth="8.33203125" defaultRowHeight="14.5"/>
  <cols>
    <col min="1" max="1" width="7.58203125" style="5" customWidth="1"/>
    <col min="2" max="2" width="13" style="5" customWidth="1"/>
    <col min="3" max="6" width="18.08203125" style="5" customWidth="1"/>
    <col min="7" max="7" width="17.25" style="5" customWidth="1"/>
    <col min="8" max="8" width="12.08203125" style="13" customWidth="1"/>
    <col min="9" max="9" width="48.08203125" style="5" customWidth="1"/>
    <col min="10" max="16384" width="8.33203125" style="5"/>
  </cols>
  <sheetData>
    <row r="1" spans="1:12" s="143" customFormat="1" ht="18.5">
      <c r="A1" s="211" t="s">
        <v>1494</v>
      </c>
      <c r="B1" s="141"/>
      <c r="C1" s="142"/>
      <c r="D1" s="141"/>
      <c r="E1" s="141"/>
      <c r="F1" s="141"/>
    </row>
    <row r="2" spans="1:12" s="143" customFormat="1">
      <c r="A2" s="141"/>
      <c r="B2" s="141"/>
      <c r="C2" s="141"/>
      <c r="D2" s="141"/>
      <c r="E2" s="141"/>
      <c r="F2" s="141"/>
    </row>
    <row r="3" spans="1:12" s="143" customFormat="1">
      <c r="A3" s="7"/>
      <c r="B3" s="141"/>
      <c r="C3" s="141"/>
      <c r="D3" s="141"/>
      <c r="E3" s="141"/>
      <c r="F3" s="141"/>
    </row>
    <row r="4" spans="1:12" s="143" customFormat="1">
      <c r="A4" s="76" t="s">
        <v>70</v>
      </c>
      <c r="B4" s="652"/>
      <c r="C4" s="651"/>
      <c r="D4" s="651"/>
      <c r="E4" s="141"/>
      <c r="F4" s="141"/>
    </row>
    <row r="5" spans="1:12" ht="13.5" customHeight="1">
      <c r="A5" s="1016" t="s">
        <v>616</v>
      </c>
      <c r="B5" s="1017"/>
      <c r="C5" s="144" t="s">
        <v>92</v>
      </c>
      <c r="D5" s="144" t="s">
        <v>93</v>
      </c>
      <c r="E5" s="144" t="s">
        <v>94</v>
      </c>
      <c r="F5" s="144" t="s">
        <v>140</v>
      </c>
    </row>
    <row r="6" spans="1:12">
      <c r="A6" s="1018"/>
      <c r="B6" s="1019"/>
      <c r="C6" s="1016" t="s">
        <v>617</v>
      </c>
      <c r="D6" s="1017"/>
      <c r="E6" s="1020" t="s">
        <v>618</v>
      </c>
      <c r="F6" s="1021"/>
    </row>
    <row r="7" spans="1:12" ht="24">
      <c r="A7" s="1020"/>
      <c r="B7" s="1021"/>
      <c r="C7" s="635" t="s">
        <v>1412</v>
      </c>
      <c r="D7" s="635" t="s">
        <v>1411</v>
      </c>
      <c r="E7" s="724" t="s">
        <v>1412</v>
      </c>
      <c r="F7" s="724" t="s">
        <v>1411</v>
      </c>
      <c r="H7" s="152"/>
    </row>
    <row r="8" spans="1:12">
      <c r="A8" s="653">
        <v>1</v>
      </c>
      <c r="B8" s="653" t="s">
        <v>619</v>
      </c>
      <c r="C8" s="385">
        <v>-139</v>
      </c>
      <c r="D8" s="385">
        <v>65</v>
      </c>
      <c r="E8" s="385">
        <v>272</v>
      </c>
      <c r="F8" s="385">
        <v>302</v>
      </c>
      <c r="H8" s="143"/>
      <c r="I8" s="153"/>
      <c r="J8" s="153"/>
      <c r="K8" s="153"/>
      <c r="L8" s="153"/>
    </row>
    <row r="9" spans="1:12">
      <c r="A9" s="654">
        <v>2</v>
      </c>
      <c r="B9" s="654" t="s">
        <v>620</v>
      </c>
      <c r="C9" s="385">
        <v>79</v>
      </c>
      <c r="D9" s="385">
        <v>-366</v>
      </c>
      <c r="E9" s="385">
        <v>-306</v>
      </c>
      <c r="F9" s="385">
        <v>-406</v>
      </c>
      <c r="H9" s="143"/>
      <c r="I9" s="153"/>
      <c r="J9" s="153"/>
      <c r="K9" s="153"/>
      <c r="L9" s="153"/>
    </row>
    <row r="10" spans="1:12">
      <c r="A10" s="333">
        <v>3</v>
      </c>
      <c r="B10" s="333" t="s">
        <v>621</v>
      </c>
      <c r="C10" s="385">
        <v>279</v>
      </c>
      <c r="D10" s="385">
        <v>282</v>
      </c>
      <c r="E10" s="385"/>
      <c r="F10" s="385"/>
      <c r="H10" s="143"/>
      <c r="I10" s="153"/>
      <c r="J10" s="153"/>
      <c r="K10" s="153"/>
      <c r="L10" s="153"/>
    </row>
    <row r="11" spans="1:12">
      <c r="A11" s="653">
        <v>4</v>
      </c>
      <c r="B11" s="653" t="s">
        <v>622</v>
      </c>
      <c r="C11" s="385">
        <v>-286</v>
      </c>
      <c r="D11" s="385">
        <v>-256</v>
      </c>
      <c r="E11" s="385"/>
      <c r="F11" s="385"/>
      <c r="H11" s="143"/>
      <c r="I11" s="153"/>
      <c r="J11" s="153"/>
      <c r="K11" s="153"/>
      <c r="L11" s="153"/>
    </row>
    <row r="12" spans="1:12">
      <c r="A12" s="333">
        <v>5</v>
      </c>
      <c r="B12" s="333" t="s">
        <v>623</v>
      </c>
      <c r="C12" s="385">
        <v>-331</v>
      </c>
      <c r="D12" s="385">
        <v>-244</v>
      </c>
      <c r="E12" s="385"/>
      <c r="F12" s="385"/>
      <c r="H12" s="143"/>
      <c r="I12" s="153"/>
      <c r="J12" s="153"/>
      <c r="K12" s="153"/>
      <c r="L12" s="153"/>
    </row>
    <row r="13" spans="1:12">
      <c r="A13" s="334">
        <v>6</v>
      </c>
      <c r="B13" s="333" t="s">
        <v>624</v>
      </c>
      <c r="C13" s="385">
        <v>326</v>
      </c>
      <c r="D13" s="385">
        <v>197</v>
      </c>
      <c r="E13" s="385"/>
      <c r="F13" s="385"/>
    </row>
    <row r="14" spans="1:12">
      <c r="A14" s="126"/>
      <c r="B14" s="126"/>
      <c r="C14" s="643"/>
      <c r="D14" s="35"/>
      <c r="E14" s="35"/>
      <c r="F14" s="35"/>
    </row>
  </sheetData>
  <mergeCells count="3">
    <mergeCell ref="A5:B7"/>
    <mergeCell ref="C6:D6"/>
    <mergeCell ref="E6:F6"/>
  </mergeCells>
  <pageMargins left="0.7" right="0.7" top="0.75" bottom="0.75" header="0.3" footer="0.3"/>
  <pageSetup paperSize="9" scale="85" fitToHeight="0"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8A98-0C42-4B0B-91F0-E60F912497C3}">
  <sheetPr>
    <pageSetUpPr fitToPage="1"/>
  </sheetPr>
  <dimension ref="A1:I43"/>
  <sheetViews>
    <sheetView showGridLines="0" zoomScaleNormal="100" workbookViewId="0">
      <selection activeCell="E29" sqref="E29"/>
    </sheetView>
  </sheetViews>
  <sheetFormatPr defaultColWidth="8.58203125" defaultRowHeight="14.5"/>
  <cols>
    <col min="1" max="1" width="60.5" style="5" customWidth="1"/>
    <col min="2" max="3" width="11.83203125" style="5" customWidth="1"/>
    <col min="4" max="4" width="8.58203125" style="5" customWidth="1"/>
    <col min="5" max="5" width="14.33203125" style="5" bestFit="1" customWidth="1"/>
    <col min="6" max="6" width="8.58203125" style="5"/>
    <col min="7" max="7" width="10" style="5" bestFit="1" customWidth="1"/>
    <col min="8" max="16384" width="8.58203125" style="5"/>
  </cols>
  <sheetData>
    <row r="1" spans="1:9" ht="21">
      <c r="A1" s="208" t="s">
        <v>1319</v>
      </c>
      <c r="B1" s="7"/>
      <c r="C1" s="7"/>
    </row>
    <row r="2" spans="1:9" ht="18.5">
      <c r="A2" s="3"/>
      <c r="B2" s="7"/>
      <c r="C2" s="7"/>
      <c r="D2" s="580"/>
      <c r="E2" s="580"/>
      <c r="F2" s="580"/>
      <c r="G2" s="580"/>
      <c r="H2" s="580"/>
      <c r="I2" s="18"/>
    </row>
    <row r="3" spans="1:9" ht="30" customHeight="1">
      <c r="A3" s="877" t="s">
        <v>1457</v>
      </c>
      <c r="B3" s="877"/>
      <c r="C3" s="877"/>
      <c r="D3" s="580"/>
      <c r="E3" s="580"/>
      <c r="F3" s="580"/>
      <c r="G3" s="580"/>
      <c r="H3" s="580"/>
      <c r="I3" s="18"/>
    </row>
    <row r="4" spans="1:9" ht="14.5" customHeight="1">
      <c r="A4" s="47"/>
      <c r="B4" s="48"/>
      <c r="C4" s="48"/>
      <c r="D4" s="580"/>
      <c r="E4" s="580"/>
      <c r="F4" s="580"/>
      <c r="G4" s="580"/>
      <c r="H4" s="580"/>
      <c r="I4" s="18"/>
    </row>
    <row r="5" spans="1:9">
      <c r="A5" s="258" t="s">
        <v>70</v>
      </c>
      <c r="B5" s="259" t="s">
        <v>1403</v>
      </c>
      <c r="C5" s="259" t="s">
        <v>1047</v>
      </c>
      <c r="D5" s="580"/>
      <c r="E5" s="580"/>
      <c r="F5" s="580"/>
      <c r="G5" s="580"/>
      <c r="H5" s="580"/>
      <c r="I5" s="18"/>
    </row>
    <row r="6" spans="1:9">
      <c r="A6" s="243" t="s">
        <v>1320</v>
      </c>
      <c r="B6" s="264">
        <v>63175.031149717899</v>
      </c>
      <c r="C6" s="264">
        <v>65996.803693008187</v>
      </c>
      <c r="D6" s="580"/>
      <c r="E6" s="580"/>
      <c r="F6" s="580"/>
      <c r="G6" s="580"/>
      <c r="H6" s="580"/>
      <c r="I6" s="18"/>
    </row>
    <row r="7" spans="1:9">
      <c r="A7" s="485" t="s">
        <v>1336</v>
      </c>
      <c r="B7" s="263">
        <v>63175.031149717855</v>
      </c>
      <c r="C7" s="263">
        <v>65996.803693008187</v>
      </c>
      <c r="D7" s="580"/>
      <c r="E7" s="580"/>
      <c r="F7" s="580"/>
      <c r="G7" s="580"/>
      <c r="H7" s="580"/>
      <c r="I7" s="18"/>
    </row>
    <row r="8" spans="1:9">
      <c r="A8" s="404" t="s">
        <v>1321</v>
      </c>
      <c r="B8" s="568">
        <v>478.68360527937187</v>
      </c>
      <c r="C8" s="568">
        <v>508.58576560856562</v>
      </c>
      <c r="D8" s="580"/>
      <c r="E8" s="580"/>
      <c r="F8" s="580"/>
      <c r="G8" s="580"/>
      <c r="H8" s="580"/>
      <c r="I8" s="18"/>
    </row>
    <row r="9" spans="1:9">
      <c r="A9" s="404" t="s">
        <v>1322</v>
      </c>
      <c r="B9" s="568">
        <v>508.01933067553369</v>
      </c>
      <c r="C9" s="568">
        <v>603.46677345559976</v>
      </c>
      <c r="D9" s="580"/>
      <c r="E9" s="18"/>
      <c r="F9" s="18"/>
      <c r="G9" s="200"/>
      <c r="H9" s="18"/>
      <c r="I9" s="18"/>
    </row>
    <row r="10" spans="1:9">
      <c r="A10" s="404" t="s">
        <v>1323</v>
      </c>
      <c r="B10" s="568">
        <v>24986.065940038989</v>
      </c>
      <c r="C10" s="568">
        <v>27590.521429977012</v>
      </c>
      <c r="D10" s="580"/>
      <c r="E10" s="18"/>
      <c r="F10" s="18"/>
      <c r="G10" s="200"/>
      <c r="H10" s="18"/>
      <c r="I10" s="18"/>
    </row>
    <row r="11" spans="1:9">
      <c r="A11" s="404" t="s">
        <v>1324</v>
      </c>
      <c r="B11" s="568">
        <v>9986.2227851430562</v>
      </c>
      <c r="C11" s="568">
        <v>10173.663843161268</v>
      </c>
      <c r="D11" s="580"/>
      <c r="E11" s="18"/>
      <c r="F11" s="18"/>
      <c r="G11" s="200"/>
      <c r="H11" s="18"/>
      <c r="I11" s="18"/>
    </row>
    <row r="12" spans="1:9">
      <c r="A12" s="404" t="s">
        <v>1325</v>
      </c>
      <c r="B12" s="568">
        <v>19114.876893936107</v>
      </c>
      <c r="C12" s="568">
        <v>18987.988373299773</v>
      </c>
      <c r="D12" s="580"/>
      <c r="E12" s="18"/>
      <c r="F12" s="18"/>
      <c r="G12" s="18"/>
      <c r="H12" s="18"/>
      <c r="I12" s="18"/>
    </row>
    <row r="13" spans="1:9">
      <c r="A13" s="404" t="s">
        <v>1326</v>
      </c>
      <c r="B13" s="568">
        <v>2222.2200122979998</v>
      </c>
      <c r="C13" s="568">
        <v>2308.9487225492508</v>
      </c>
      <c r="D13" s="580"/>
      <c r="E13" s="18"/>
      <c r="F13" s="18"/>
      <c r="G13" s="18"/>
      <c r="H13" s="18"/>
      <c r="I13" s="18"/>
    </row>
    <row r="14" spans="1:9">
      <c r="A14" s="404" t="s">
        <v>1327</v>
      </c>
      <c r="B14" s="568">
        <v>1708.9819157632719</v>
      </c>
      <c r="C14" s="568">
        <v>1696.6390913332605</v>
      </c>
      <c r="D14" s="580"/>
      <c r="E14" s="18"/>
      <c r="F14" s="18"/>
      <c r="G14" s="18"/>
      <c r="H14" s="18"/>
      <c r="I14" s="18"/>
    </row>
    <row r="15" spans="1:9">
      <c r="A15" s="404" t="s">
        <v>246</v>
      </c>
      <c r="B15" s="568">
        <v>692.13832552600002</v>
      </c>
      <c r="C15" s="568">
        <v>608.44101377799996</v>
      </c>
      <c r="D15" s="580"/>
      <c r="E15" s="18"/>
      <c r="F15" s="18"/>
      <c r="G15" s="18"/>
      <c r="H15" s="18"/>
      <c r="I15" s="18"/>
    </row>
    <row r="16" spans="1:9" hidden="1">
      <c r="A16" s="404" t="s">
        <v>1328</v>
      </c>
      <c r="B16" s="568"/>
      <c r="C16" s="568"/>
      <c r="D16" s="580"/>
      <c r="E16" s="18"/>
      <c r="F16" s="18"/>
      <c r="G16" s="18"/>
      <c r="H16" s="18"/>
      <c r="I16" s="18"/>
    </row>
    <row r="17" spans="1:9">
      <c r="A17" s="404" t="s">
        <v>1329</v>
      </c>
      <c r="B17" s="568">
        <v>173.12784171875001</v>
      </c>
      <c r="C17" s="568">
        <v>201.47857181250001</v>
      </c>
      <c r="D17" s="580"/>
      <c r="E17" s="18"/>
      <c r="F17" s="18"/>
      <c r="G17" s="18"/>
      <c r="H17" s="18"/>
      <c r="I17" s="18"/>
    </row>
    <row r="18" spans="1:9" ht="14.5" customHeight="1">
      <c r="A18" s="579" t="s">
        <v>1330</v>
      </c>
      <c r="B18" s="260">
        <v>2400.48202214</v>
      </c>
      <c r="C18" s="260">
        <v>2409.9002925499999</v>
      </c>
      <c r="D18" s="580"/>
      <c r="E18" s="18"/>
      <c r="F18" s="18"/>
      <c r="G18" s="18"/>
      <c r="H18" s="18"/>
      <c r="I18" s="18"/>
    </row>
    <row r="19" spans="1:9" ht="14.5" customHeight="1">
      <c r="A19" s="404" t="s">
        <v>359</v>
      </c>
      <c r="B19" s="568">
        <v>904.21247719877533</v>
      </c>
      <c r="C19" s="568">
        <v>907.16981548296735</v>
      </c>
      <c r="D19" s="580"/>
      <c r="E19" s="18"/>
      <c r="F19" s="18"/>
      <c r="G19" s="18"/>
      <c r="H19" s="18"/>
      <c r="I19" s="18"/>
    </row>
    <row r="20" spans="1:9">
      <c r="A20" s="243" t="s">
        <v>1331</v>
      </c>
      <c r="B20" s="264">
        <v>0.654289939389333</v>
      </c>
      <c r="C20" s="261">
        <v>0.58393813600093791</v>
      </c>
      <c r="D20" s="580"/>
      <c r="E20" s="18"/>
      <c r="F20" s="18"/>
      <c r="G20" s="18"/>
      <c r="H20" s="18"/>
      <c r="I20" s="18"/>
    </row>
    <row r="21" spans="1:9">
      <c r="A21" s="243" t="s">
        <v>1332</v>
      </c>
      <c r="B21" s="264">
        <v>36.410124541999998</v>
      </c>
      <c r="C21" s="261">
        <v>50.021947234000002</v>
      </c>
      <c r="D21" s="580"/>
      <c r="E21" s="18"/>
      <c r="F21" s="18"/>
      <c r="G21" s="201"/>
      <c r="H21" s="18"/>
      <c r="I21" s="18"/>
    </row>
    <row r="22" spans="1:9">
      <c r="A22" s="243" t="s">
        <v>1333</v>
      </c>
      <c r="B22" s="264">
        <v>935.24015443124995</v>
      </c>
      <c r="C22" s="261">
        <v>1006.4514716800001</v>
      </c>
      <c r="D22" s="180"/>
      <c r="E22" s="18"/>
      <c r="F22" s="18"/>
      <c r="G22" s="18"/>
      <c r="H22" s="18"/>
      <c r="I22" s="18"/>
    </row>
    <row r="23" spans="1:9">
      <c r="A23" s="243" t="s">
        <v>1334</v>
      </c>
      <c r="B23" s="264">
        <v>4935.8975937300002</v>
      </c>
      <c r="C23" s="261">
        <v>4155.9965919437491</v>
      </c>
      <c r="E23" s="18"/>
      <c r="F23" s="18"/>
    </row>
    <row r="24" spans="1:9">
      <c r="A24" s="243" t="s">
        <v>1335</v>
      </c>
      <c r="B24" s="264">
        <v>205.66150290137901</v>
      </c>
      <c r="C24" s="261">
        <v>216.66557919049771</v>
      </c>
      <c r="E24" s="18"/>
      <c r="F24" s="18"/>
    </row>
    <row r="25" spans="1:9">
      <c r="A25" s="243" t="s">
        <v>1338</v>
      </c>
      <c r="B25" s="264">
        <v>2308.9999999800002</v>
      </c>
      <c r="C25" s="261">
        <v>2084.0000000199998</v>
      </c>
      <c r="E25" s="18"/>
      <c r="F25" s="18"/>
    </row>
    <row r="26" spans="1:9">
      <c r="A26" s="244" t="s">
        <v>147</v>
      </c>
      <c r="B26" s="265">
        <f>+B6+B20+B21+B22+B23+B24+B25</f>
        <v>71597.894815241933</v>
      </c>
      <c r="C26" s="262">
        <v>73510.523221212439</v>
      </c>
      <c r="E26" s="18"/>
      <c r="F26" s="18"/>
    </row>
    <row r="27" spans="1:9" ht="10" customHeight="1">
      <c r="A27" s="203"/>
      <c r="B27" s="203"/>
      <c r="C27" s="203"/>
    </row>
    <row r="28" spans="1:9">
      <c r="A28" s="369" t="s">
        <v>1404</v>
      </c>
      <c r="B28" s="203"/>
      <c r="C28" s="203"/>
    </row>
    <row r="29" spans="1:9">
      <c r="A29" s="202"/>
      <c r="B29" s="203"/>
      <c r="C29" s="203"/>
    </row>
    <row r="30" spans="1:9" ht="28.5" customHeight="1">
      <c r="A30" s="876" t="s">
        <v>1438</v>
      </c>
      <c r="B30" s="876"/>
      <c r="C30" s="876"/>
    </row>
    <row r="31" spans="1:9" ht="56.15" customHeight="1">
      <c r="A31" s="582"/>
      <c r="B31" s="582"/>
      <c r="C31" s="582"/>
    </row>
    <row r="32" spans="1:9" ht="56.15" customHeight="1">
      <c r="A32" s="582"/>
      <c r="B32" s="582"/>
      <c r="C32" s="582"/>
    </row>
    <row r="33" spans="1:3" ht="56.15" customHeight="1">
      <c r="A33" s="582"/>
      <c r="B33" s="582"/>
      <c r="C33" s="582"/>
    </row>
    <row r="34" spans="1:3">
      <c r="A34" s="582"/>
      <c r="B34" s="582"/>
      <c r="C34" s="582"/>
    </row>
    <row r="35" spans="1:3">
      <c r="A35" s="464"/>
      <c r="B35" s="464"/>
      <c r="C35" s="464"/>
    </row>
    <row r="36" spans="1:3">
      <c r="A36" s="464"/>
      <c r="B36" s="464"/>
      <c r="C36" s="464"/>
    </row>
    <row r="37" spans="1:3">
      <c r="A37" s="464"/>
      <c r="B37" s="464"/>
      <c r="C37" s="464"/>
    </row>
    <row r="38" spans="1:3">
      <c r="A38" s="464"/>
      <c r="B38" s="464"/>
      <c r="C38" s="464"/>
    </row>
    <row r="39" spans="1:3">
      <c r="A39" s="464"/>
      <c r="B39" s="464"/>
      <c r="C39" s="464"/>
    </row>
    <row r="40" spans="1:3">
      <c r="A40" s="464"/>
      <c r="B40" s="464"/>
      <c r="C40" s="464"/>
    </row>
    <row r="41" spans="1:3">
      <c r="A41" s="464"/>
      <c r="B41" s="464"/>
      <c r="C41" s="464"/>
    </row>
    <row r="42" spans="1:3" ht="40" customHeight="1">
      <c r="A42" s="876" t="s">
        <v>1439</v>
      </c>
      <c r="B42" s="876"/>
      <c r="C42" s="876"/>
    </row>
    <row r="43" spans="1:3">
      <c r="A43" s="203"/>
      <c r="B43" s="203"/>
      <c r="C43" s="203"/>
    </row>
  </sheetData>
  <mergeCells count="3">
    <mergeCell ref="A30:C30"/>
    <mergeCell ref="A42:C42"/>
    <mergeCell ref="A3:C3"/>
  </mergeCells>
  <pageMargins left="0.7" right="0.7" top="0.75" bottom="0.75" header="0.3" footer="0.3"/>
  <pageSetup paperSize="9" scale="93" fitToHeight="0" orientation="portrait" r:id="rId1"/>
  <rowBreaks count="1" manualBreakCount="1">
    <brk id="30" max="2" man="1"/>
  </rowBreaks>
  <colBreaks count="1" manualBreakCount="1">
    <brk id="3"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EE4F4-2DA3-4E90-9921-058018999B50}">
  <sheetPr codeName="Sheet61">
    <pageSetUpPr fitToPage="1"/>
  </sheetPr>
  <dimension ref="A1:D15"/>
  <sheetViews>
    <sheetView showGridLines="0" zoomScaleNormal="100" zoomScaleSheetLayoutView="80" workbookViewId="0">
      <selection activeCell="E1" sqref="E1"/>
    </sheetView>
  </sheetViews>
  <sheetFormatPr defaultColWidth="8.58203125" defaultRowHeight="14.5"/>
  <cols>
    <col min="1" max="1" width="9.75" style="184" customWidth="1"/>
    <col min="2" max="2" width="8.58203125" style="184"/>
    <col min="3" max="3" width="26.83203125" style="660" customWidth="1"/>
    <col min="4" max="4" width="78.58203125" style="184" customWidth="1"/>
    <col min="5" max="16384" width="8.58203125" style="184"/>
  </cols>
  <sheetData>
    <row r="1" spans="1:4" ht="18.5">
      <c r="A1" s="211" t="s">
        <v>1493</v>
      </c>
      <c r="B1" s="206"/>
      <c r="C1" s="661"/>
      <c r="D1" s="206"/>
    </row>
    <row r="2" spans="1:4">
      <c r="A2" s="206"/>
      <c r="B2" s="206"/>
      <c r="C2" s="661"/>
      <c r="D2" s="206"/>
    </row>
    <row r="3" spans="1:4">
      <c r="A3" s="206"/>
      <c r="B3" s="206"/>
      <c r="C3" s="661"/>
      <c r="D3" s="206"/>
    </row>
    <row r="4" spans="1:4">
      <c r="A4" s="499" t="s">
        <v>964</v>
      </c>
      <c r="B4" s="584" t="s">
        <v>1341</v>
      </c>
      <c r="C4" s="499"/>
      <c r="D4" s="584" t="s">
        <v>1046</v>
      </c>
    </row>
    <row r="5" spans="1:4" ht="182.5" customHeight="1">
      <c r="A5" s="685" t="s">
        <v>966</v>
      </c>
      <c r="B5" s="274" t="s">
        <v>943</v>
      </c>
      <c r="C5" s="768" t="s">
        <v>965</v>
      </c>
      <c r="D5" s="273" t="s">
        <v>1309</v>
      </c>
    </row>
    <row r="6" spans="1:4" ht="162.65" customHeight="1">
      <c r="A6" s="685" t="s">
        <v>967</v>
      </c>
      <c r="B6" s="274" t="s">
        <v>944</v>
      </c>
      <c r="C6" s="768" t="s">
        <v>625</v>
      </c>
      <c r="D6" s="273" t="s">
        <v>1306</v>
      </c>
    </row>
    <row r="7" spans="1:4" ht="181" customHeight="1">
      <c r="A7" s="685" t="s">
        <v>969</v>
      </c>
      <c r="B7" s="274" t="s">
        <v>951</v>
      </c>
      <c r="C7" s="768" t="s">
        <v>968</v>
      </c>
      <c r="D7" s="273" t="s">
        <v>1315</v>
      </c>
    </row>
    <row r="8" spans="1:4" ht="78" customHeight="1">
      <c r="A8" s="685" t="s">
        <v>971</v>
      </c>
      <c r="B8" s="274" t="s">
        <v>952</v>
      </c>
      <c r="C8" s="768" t="s">
        <v>970</v>
      </c>
      <c r="D8" s="273" t="s">
        <v>1314</v>
      </c>
    </row>
    <row r="9" spans="1:4" ht="68.5" customHeight="1">
      <c r="A9" s="631" t="s">
        <v>974</v>
      </c>
      <c r="B9" s="634" t="s">
        <v>972</v>
      </c>
      <c r="C9" s="658" t="s">
        <v>973</v>
      </c>
      <c r="D9" s="585" t="s">
        <v>626</v>
      </c>
    </row>
    <row r="10" spans="1:4" ht="78" customHeight="1">
      <c r="A10" s="632" t="s">
        <v>976</v>
      </c>
      <c r="B10" s="274" t="s">
        <v>954</v>
      </c>
      <c r="C10" s="659" t="s">
        <v>975</v>
      </c>
      <c r="D10" s="273" t="s">
        <v>627</v>
      </c>
    </row>
    <row r="11" spans="1:4" ht="91.5" customHeight="1">
      <c r="A11" s="685" t="s">
        <v>978</v>
      </c>
      <c r="B11" s="274" t="s">
        <v>955</v>
      </c>
      <c r="C11" s="775" t="s">
        <v>977</v>
      </c>
      <c r="D11" s="273" t="s">
        <v>1313</v>
      </c>
    </row>
    <row r="12" spans="1:4" ht="72" customHeight="1">
      <c r="A12" s="685" t="s">
        <v>980</v>
      </c>
      <c r="B12" s="274" t="s">
        <v>956</v>
      </c>
      <c r="C12" s="775" t="s">
        <v>979</v>
      </c>
      <c r="D12" s="273" t="s">
        <v>1523</v>
      </c>
    </row>
    <row r="13" spans="1:4" ht="74.5" customHeight="1">
      <c r="A13" s="685"/>
      <c r="B13" s="274" t="s">
        <v>945</v>
      </c>
      <c r="C13" s="775" t="s">
        <v>1312</v>
      </c>
      <c r="D13" s="273" t="s">
        <v>1311</v>
      </c>
    </row>
    <row r="14" spans="1:4" ht="35.5" customHeight="1">
      <c r="A14" s="632" t="s">
        <v>983</v>
      </c>
      <c r="B14" s="274" t="s">
        <v>981</v>
      </c>
      <c r="C14" s="659" t="s">
        <v>982</v>
      </c>
      <c r="D14" s="273" t="s">
        <v>1310</v>
      </c>
    </row>
    <row r="15" spans="1:4">
      <c r="A15" s="206"/>
      <c r="B15" s="206"/>
      <c r="C15" s="661"/>
      <c r="D15" s="206"/>
    </row>
  </sheetData>
  <pageMargins left="0.70866141732283472" right="0.70866141732283472" top="0.74803149606299213" bottom="0.74803149606299213" header="0.31496062992125984" footer="0.31496062992125984"/>
  <pageSetup paperSize="9" scale="64" fitToHeight="0"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02CB-9490-4F03-8FDA-8ACB18E875DF}">
  <sheetPr>
    <tabColor theme="4"/>
    <pageSetUpPr fitToPage="1"/>
  </sheetPr>
  <dimension ref="A1:G7"/>
  <sheetViews>
    <sheetView showGridLines="0" zoomScaleNormal="100" workbookViewId="0"/>
  </sheetViews>
  <sheetFormatPr defaultColWidth="8.58203125" defaultRowHeight="14.5"/>
  <cols>
    <col min="1" max="1" width="8.58203125" style="5"/>
    <col min="2" max="2" width="90.25" style="5" customWidth="1"/>
    <col min="3" max="3" width="14.75" style="18" customWidth="1"/>
    <col min="4" max="16384" width="8.58203125" style="5"/>
  </cols>
  <sheetData>
    <row r="1" spans="1:7" ht="21">
      <c r="A1" s="257">
        <v>8</v>
      </c>
      <c r="B1" s="208" t="s">
        <v>1068</v>
      </c>
    </row>
    <row r="2" spans="1:7" ht="17.25" customHeight="1">
      <c r="A2" s="25"/>
      <c r="B2" s="26"/>
      <c r="C2" s="171"/>
      <c r="D2" s="18"/>
      <c r="E2" s="18"/>
      <c r="F2" s="32"/>
      <c r="G2" s="21"/>
    </row>
    <row r="3" spans="1:7" ht="17.25" customHeight="1">
      <c r="A3" s="168" t="s">
        <v>1081</v>
      </c>
      <c r="B3" s="169" t="s">
        <v>62</v>
      </c>
      <c r="C3" s="171"/>
      <c r="D3" s="171"/>
      <c r="E3" s="171"/>
      <c r="F3" s="171"/>
      <c r="G3" s="21"/>
    </row>
    <row r="4" spans="1:7" ht="17.25" customHeight="1">
      <c r="A4" s="168" t="s">
        <v>1082</v>
      </c>
      <c r="B4" s="169" t="s">
        <v>63</v>
      </c>
      <c r="C4" s="171"/>
      <c r="D4" s="171"/>
      <c r="E4" s="171"/>
      <c r="F4" s="171"/>
      <c r="G4" s="21"/>
    </row>
    <row r="5" spans="1:7" ht="17.25" customHeight="1">
      <c r="A5" s="168" t="s">
        <v>1454</v>
      </c>
      <c r="B5" s="169" t="s">
        <v>1052</v>
      </c>
      <c r="C5" s="171"/>
      <c r="D5" s="171"/>
      <c r="E5" s="171"/>
      <c r="F5" s="171"/>
      <c r="G5" s="21"/>
    </row>
    <row r="6" spans="1:7" ht="17.25" customHeight="1">
      <c r="A6" s="168" t="s">
        <v>1455</v>
      </c>
      <c r="B6" s="169" t="s">
        <v>64</v>
      </c>
      <c r="C6" s="171"/>
      <c r="D6" s="171"/>
      <c r="E6" s="171"/>
      <c r="F6" s="171"/>
      <c r="G6" s="21"/>
    </row>
    <row r="7" spans="1:7" ht="17.25" customHeight="1">
      <c r="A7" s="168"/>
      <c r="B7" s="212"/>
      <c r="C7" s="171"/>
      <c r="D7" s="18"/>
      <c r="E7" s="18"/>
      <c r="F7" s="32"/>
      <c r="G7" s="21"/>
    </row>
  </sheetData>
  <phoneticPr fontId="12" type="noConversion"/>
  <hyperlinks>
    <hyperlink ref="B3" location="'Table 8.1'!A1" display="LRSum: Summary reconciliation of accounting assets and leverage ratio exposures (EU LR1)" xr:uid="{A29E27CE-B5B6-405F-B40C-4D3393E6D0AC}"/>
    <hyperlink ref="B4" location="'Table 8.2&amp;8.3'!A1" display="LRCom: Leverage ratio common disclosure (EU LR2)" xr:uid="{1D30D824-ADA3-4454-87FB-274F44902C04}"/>
    <hyperlink ref="B6" location="'Table 8.4'!A1" display="LRSpl: Split-up of on balance sheet exposures (excluding derivatives, SFTs and exempted exposures) (EU LR3)" xr:uid="{2AFCC14E-F0EC-406A-B646-50ABFDD3D06A}"/>
    <hyperlink ref="B5" location="'Table 8.2&amp;8.3'!A1" display="Free format text boxes for disclosure on qualitative items (EU LRA)" xr:uid="{F923B44A-4AAD-4B83-8632-6E21EA571621}"/>
  </hyperlinks>
  <pageMargins left="0.7" right="0.7" top="0.75" bottom="0.75" header="0.3" footer="0.3"/>
  <pageSetup paperSize="9" scale="90"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92C7-410E-4F1A-84FE-D2EE58285CD5}">
  <sheetPr codeName="Sheet45">
    <pageSetUpPr fitToPage="1"/>
  </sheetPr>
  <dimension ref="A1:D23"/>
  <sheetViews>
    <sheetView showGridLines="0" zoomScaleNormal="100" workbookViewId="0">
      <selection activeCell="E1" sqref="E1"/>
    </sheetView>
  </sheetViews>
  <sheetFormatPr defaultColWidth="8.33203125" defaultRowHeight="14.5"/>
  <cols>
    <col min="1" max="1" width="4.58203125" style="5" customWidth="1"/>
    <col min="2" max="2" width="78.08203125" style="5" customWidth="1"/>
    <col min="3" max="4" width="10.33203125" style="5" customWidth="1"/>
    <col min="5" max="16384" width="8.33203125" style="5"/>
  </cols>
  <sheetData>
    <row r="1" spans="1:4" ht="18.75" customHeight="1">
      <c r="A1" s="211" t="s">
        <v>1495</v>
      </c>
      <c r="B1" s="161"/>
      <c r="C1" s="161"/>
      <c r="D1" s="161"/>
    </row>
    <row r="2" spans="1:4" ht="15" customHeight="1">
      <c r="A2" s="161"/>
      <c r="B2" s="161"/>
      <c r="C2" s="161"/>
      <c r="D2" s="161"/>
    </row>
    <row r="3" spans="1:4">
      <c r="A3" s="7"/>
      <c r="B3" s="7"/>
      <c r="C3" s="7"/>
      <c r="D3" s="7"/>
    </row>
    <row r="4" spans="1:4">
      <c r="A4" s="4"/>
      <c r="B4" s="4"/>
      <c r="C4" s="77" t="s">
        <v>92</v>
      </c>
      <c r="D4" s="77" t="s">
        <v>93</v>
      </c>
    </row>
    <row r="5" spans="1:4" ht="47.5" customHeight="1">
      <c r="A5" s="49" t="s">
        <v>70</v>
      </c>
      <c r="B5" s="74"/>
      <c r="C5" s="17" t="s">
        <v>1413</v>
      </c>
      <c r="D5" s="17" t="s">
        <v>1061</v>
      </c>
    </row>
    <row r="6" spans="1:4">
      <c r="A6" s="52">
        <v>1</v>
      </c>
      <c r="B6" s="314" t="s">
        <v>792</v>
      </c>
      <c r="C6" s="390">
        <v>158560.40519577</v>
      </c>
      <c r="D6" s="390">
        <v>160390.99314870947</v>
      </c>
    </row>
    <row r="7" spans="1:4">
      <c r="A7" s="52">
        <v>2</v>
      </c>
      <c r="B7" s="314" t="s">
        <v>793</v>
      </c>
      <c r="C7" s="390">
        <v>-22004.994954409987</v>
      </c>
      <c r="D7" s="390">
        <v>-20767.342069960083</v>
      </c>
    </row>
    <row r="8" spans="1:4" hidden="1">
      <c r="A8" s="52">
        <v>3</v>
      </c>
      <c r="B8" s="314" t="s">
        <v>794</v>
      </c>
      <c r="C8" s="390"/>
      <c r="D8" s="390"/>
    </row>
    <row r="9" spans="1:4" hidden="1">
      <c r="A9" s="52">
        <v>4</v>
      </c>
      <c r="B9" s="314" t="s">
        <v>795</v>
      </c>
      <c r="C9" s="390"/>
      <c r="D9" s="390"/>
    </row>
    <row r="10" spans="1:4" ht="26.5" hidden="1" customHeight="1">
      <c r="A10" s="52">
        <v>5</v>
      </c>
      <c r="B10" s="314" t="s">
        <v>796</v>
      </c>
      <c r="C10" s="390"/>
      <c r="D10" s="390"/>
    </row>
    <row r="11" spans="1:4" hidden="1">
      <c r="A11" s="52">
        <v>6</v>
      </c>
      <c r="B11" s="314" t="s">
        <v>797</v>
      </c>
      <c r="C11" s="390"/>
      <c r="D11" s="390"/>
    </row>
    <row r="12" spans="1:4" hidden="1">
      <c r="A12" s="52">
        <v>7</v>
      </c>
      <c r="B12" s="314" t="s">
        <v>798</v>
      </c>
      <c r="C12" s="390"/>
      <c r="D12" s="390"/>
    </row>
    <row r="13" spans="1:4">
      <c r="A13" s="52">
        <v>8</v>
      </c>
      <c r="B13" s="314" t="s">
        <v>799</v>
      </c>
      <c r="C13" s="390">
        <v>1192.6575786161995</v>
      </c>
      <c r="D13" s="390">
        <v>846.14130871300074</v>
      </c>
    </row>
    <row r="14" spans="1:4">
      <c r="A14" s="52">
        <v>9</v>
      </c>
      <c r="B14" s="314" t="s">
        <v>800</v>
      </c>
      <c r="C14" s="390">
        <v>9.6862999999989998E-4</v>
      </c>
      <c r="D14" s="390">
        <v>1.29339299999997E-2</v>
      </c>
    </row>
    <row r="15" spans="1:4">
      <c r="A15" s="52">
        <v>10</v>
      </c>
      <c r="B15" s="314" t="s">
        <v>801</v>
      </c>
      <c r="C15" s="390">
        <v>8464.1156529989985</v>
      </c>
      <c r="D15" s="390">
        <v>8595.8540612019988</v>
      </c>
    </row>
    <row r="16" spans="1:4">
      <c r="A16" s="52">
        <v>11</v>
      </c>
      <c r="B16" s="314" t="s">
        <v>802</v>
      </c>
      <c r="C16" s="569">
        <v>-111.52622093000001</v>
      </c>
      <c r="D16" s="390">
        <v>-119.58452464</v>
      </c>
    </row>
    <row r="17" spans="1:4" ht="24" hidden="1">
      <c r="A17" s="52" t="s">
        <v>803</v>
      </c>
      <c r="B17" s="314" t="s">
        <v>804</v>
      </c>
      <c r="C17" s="390"/>
      <c r="D17" s="390"/>
    </row>
    <row r="18" spans="1:4" ht="24" hidden="1">
      <c r="A18" s="52" t="s">
        <v>805</v>
      </c>
      <c r="B18" s="314" t="s">
        <v>806</v>
      </c>
      <c r="C18" s="390"/>
      <c r="D18" s="390"/>
    </row>
    <row r="19" spans="1:4">
      <c r="A19" s="52">
        <v>12</v>
      </c>
      <c r="B19" s="314" t="s">
        <v>807</v>
      </c>
      <c r="C19" s="569">
        <v>-367.69898997161516</v>
      </c>
      <c r="D19" s="390">
        <v>-97.39721745963989</v>
      </c>
    </row>
    <row r="20" spans="1:4">
      <c r="A20" s="280">
        <v>13</v>
      </c>
      <c r="B20" s="251" t="s">
        <v>175</v>
      </c>
      <c r="C20" s="391">
        <v>145732.95923070359</v>
      </c>
      <c r="D20" s="391">
        <v>148848.67764049474</v>
      </c>
    </row>
    <row r="21" spans="1:4">
      <c r="A21" s="7"/>
      <c r="B21" s="7"/>
      <c r="C21" s="10"/>
      <c r="D21" s="10"/>
    </row>
    <row r="22" spans="1:4">
      <c r="C22" s="162"/>
      <c r="D22" s="162"/>
    </row>
    <row r="23" spans="1:4">
      <c r="D23" s="163"/>
    </row>
  </sheetData>
  <pageMargins left="0.70866141732283472" right="0.70866141732283472" top="0.74803149606299213" bottom="0.74803149606299213" header="0.31496062992125984" footer="0.31496062992125984"/>
  <pageSetup paperSize="9" scale="76"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171A-BF3B-4303-B02E-48F5CC090362}">
  <sheetPr codeName="Sheet46">
    <pageSetUpPr fitToPage="1"/>
  </sheetPr>
  <dimension ref="A1:D82"/>
  <sheetViews>
    <sheetView showGridLines="0" zoomScaleNormal="100" workbookViewId="0">
      <selection activeCell="E1" sqref="E1"/>
    </sheetView>
  </sheetViews>
  <sheetFormatPr defaultColWidth="8.33203125" defaultRowHeight="14.5"/>
  <cols>
    <col min="1" max="1" width="8.58203125" style="5" bestFit="1" customWidth="1"/>
    <col min="2" max="2" width="55.83203125" style="5" customWidth="1"/>
    <col min="3" max="3" width="14.08203125" style="36" customWidth="1"/>
    <col min="4" max="4" width="14.08203125" style="5" customWidth="1"/>
    <col min="5" max="16384" width="8.33203125" style="5"/>
  </cols>
  <sheetData>
    <row r="1" spans="1:4" ht="18.75" customHeight="1">
      <c r="A1" s="211" t="s">
        <v>1496</v>
      </c>
      <c r="B1" s="161"/>
      <c r="C1" s="176"/>
      <c r="D1" s="7"/>
    </row>
    <row r="2" spans="1:4">
      <c r="A2" s="126"/>
      <c r="B2" s="7"/>
      <c r="C2" s="35"/>
      <c r="D2" s="7"/>
    </row>
    <row r="3" spans="1:4">
      <c r="A3" s="641"/>
      <c r="B3" s="642"/>
      <c r="C3" s="900" t="s">
        <v>808</v>
      </c>
      <c r="D3" s="900"/>
    </row>
    <row r="4" spans="1:4">
      <c r="A4" s="1022" t="s">
        <v>70</v>
      </c>
      <c r="B4" s="1023"/>
      <c r="C4" s="629" t="s">
        <v>92</v>
      </c>
      <c r="D4" s="629" t="s">
        <v>93</v>
      </c>
    </row>
    <row r="5" spans="1:4">
      <c r="A5" s="1024"/>
      <c r="B5" s="1025"/>
      <c r="C5" s="167" t="s">
        <v>1403</v>
      </c>
      <c r="D5" s="167" t="s">
        <v>1047</v>
      </c>
    </row>
    <row r="6" spans="1:4">
      <c r="A6" s="1026" t="s">
        <v>809</v>
      </c>
      <c r="B6" s="1026"/>
      <c r="C6" s="1026"/>
      <c r="D6" s="1026"/>
    </row>
    <row r="7" spans="1:4">
      <c r="A7" s="629">
        <v>1</v>
      </c>
      <c r="B7" s="626" t="s">
        <v>810</v>
      </c>
      <c r="C7" s="569">
        <v>134244.80048747</v>
      </c>
      <c r="D7" s="390">
        <v>136803.31006210297</v>
      </c>
    </row>
    <row r="8" spans="1:4" ht="24" hidden="1">
      <c r="A8" s="630">
        <v>2</v>
      </c>
      <c r="B8" s="626" t="s">
        <v>811</v>
      </c>
      <c r="C8" s="390"/>
      <c r="D8" s="390"/>
    </row>
    <row r="9" spans="1:4" ht="24" hidden="1">
      <c r="A9" s="630">
        <v>3</v>
      </c>
      <c r="B9" s="626" t="s">
        <v>812</v>
      </c>
      <c r="C9" s="390"/>
      <c r="D9" s="390"/>
    </row>
    <row r="10" spans="1:4" ht="20.5" hidden="1" customHeight="1">
      <c r="A10" s="630">
        <v>4</v>
      </c>
      <c r="B10" s="626" t="s">
        <v>813</v>
      </c>
      <c r="C10" s="390"/>
      <c r="D10" s="390"/>
    </row>
    <row r="11" spans="1:4">
      <c r="A11" s="630">
        <v>5</v>
      </c>
      <c r="B11" s="344" t="s">
        <v>814</v>
      </c>
      <c r="C11" s="390">
        <v>-111.52622093000001</v>
      </c>
      <c r="D11" s="390">
        <v>-119.58452464</v>
      </c>
    </row>
    <row r="12" spans="1:4">
      <c r="A12" s="629">
        <v>6</v>
      </c>
      <c r="B12" s="626" t="s">
        <v>815</v>
      </c>
      <c r="C12" s="390">
        <v>-749.85158013160242</v>
      </c>
      <c r="D12" s="390">
        <v>-658.42011127320734</v>
      </c>
    </row>
    <row r="13" spans="1:4">
      <c r="A13" s="628">
        <v>7</v>
      </c>
      <c r="B13" s="345" t="s">
        <v>816</v>
      </c>
      <c r="C13" s="391">
        <f>+C7+C11+C12</f>
        <v>133383.42268640839</v>
      </c>
      <c r="D13" s="391">
        <v>136025.30542618976</v>
      </c>
    </row>
    <row r="14" spans="1:4" s="153" customFormat="1">
      <c r="A14" s="1026" t="s">
        <v>817</v>
      </c>
      <c r="B14" s="1026"/>
      <c r="C14" s="1026"/>
      <c r="D14" s="1026"/>
    </row>
    <row r="15" spans="1:4" ht="24.65" customHeight="1">
      <c r="A15" s="726">
        <v>8</v>
      </c>
      <c r="B15" s="713" t="s">
        <v>818</v>
      </c>
      <c r="C15" s="390">
        <v>1995.2437687419999</v>
      </c>
      <c r="D15" s="390">
        <v>2149.3783297279997</v>
      </c>
    </row>
    <row r="16" spans="1:4" ht="17.5" hidden="1" customHeight="1">
      <c r="A16" s="726" t="s">
        <v>819</v>
      </c>
      <c r="B16" s="346" t="s">
        <v>820</v>
      </c>
      <c r="C16" s="389"/>
      <c r="D16" s="390"/>
    </row>
    <row r="17" spans="1:4" ht="24">
      <c r="A17" s="726">
        <v>9</v>
      </c>
      <c r="B17" s="713" t="s">
        <v>821</v>
      </c>
      <c r="C17" s="390">
        <v>1890.1761539241993</v>
      </c>
      <c r="D17" s="390">
        <v>2078.1268894450013</v>
      </c>
    </row>
    <row r="18" spans="1:4" ht="24" hidden="1">
      <c r="A18" s="726" t="s">
        <v>822</v>
      </c>
      <c r="B18" s="347" t="s">
        <v>823</v>
      </c>
      <c r="C18" s="389"/>
      <c r="D18" s="394"/>
    </row>
    <row r="19" spans="1:4" hidden="1">
      <c r="A19" s="726" t="s">
        <v>824</v>
      </c>
      <c r="B19" s="347" t="s">
        <v>825</v>
      </c>
      <c r="C19" s="389"/>
      <c r="D19" s="394"/>
    </row>
    <row r="20" spans="1:4" hidden="1">
      <c r="A20" s="726">
        <v>10</v>
      </c>
      <c r="B20" s="240" t="s">
        <v>826</v>
      </c>
      <c r="C20" s="389"/>
      <c r="D20" s="394"/>
    </row>
    <row r="21" spans="1:4" ht="24" hidden="1">
      <c r="A21" s="726" t="s">
        <v>827</v>
      </c>
      <c r="B21" s="240" t="s">
        <v>828</v>
      </c>
      <c r="C21" s="389"/>
      <c r="D21" s="394"/>
    </row>
    <row r="22" spans="1:4" hidden="1">
      <c r="A22" s="726" t="s">
        <v>829</v>
      </c>
      <c r="B22" s="240" t="s">
        <v>830</v>
      </c>
      <c r="C22" s="389"/>
      <c r="D22" s="394"/>
    </row>
    <row r="23" spans="1:4" hidden="1">
      <c r="A23" s="726">
        <v>11</v>
      </c>
      <c r="B23" s="713" t="s">
        <v>831</v>
      </c>
      <c r="C23" s="395"/>
      <c r="D23" s="394"/>
    </row>
    <row r="24" spans="1:4" ht="13.5" hidden="1" customHeight="1">
      <c r="A24" s="726">
        <v>12</v>
      </c>
      <c r="B24" s="713" t="s">
        <v>832</v>
      </c>
      <c r="C24" s="393"/>
      <c r="D24" s="394"/>
    </row>
    <row r="25" spans="1:4">
      <c r="A25" s="719">
        <v>13</v>
      </c>
      <c r="B25" s="349" t="s">
        <v>833</v>
      </c>
      <c r="C25" s="391">
        <f>+C15+C17</f>
        <v>3885.4199226661995</v>
      </c>
      <c r="D25" s="391">
        <v>4227.505219173001</v>
      </c>
    </row>
    <row r="26" spans="1:4">
      <c r="A26" s="1026" t="s">
        <v>834</v>
      </c>
      <c r="B26" s="1026"/>
      <c r="C26" s="1026"/>
      <c r="D26" s="1026"/>
    </row>
    <row r="27" spans="1:4" ht="24" hidden="1">
      <c r="A27" s="629">
        <v>14</v>
      </c>
      <c r="B27" s="626" t="s">
        <v>835</v>
      </c>
      <c r="C27" s="392"/>
      <c r="D27" s="392"/>
    </row>
    <row r="28" spans="1:4" hidden="1">
      <c r="A28" s="629">
        <v>15</v>
      </c>
      <c r="B28" s="626" t="s">
        <v>836</v>
      </c>
      <c r="C28" s="392"/>
      <c r="D28" s="392"/>
    </row>
    <row r="29" spans="1:4">
      <c r="A29" s="629">
        <v>16</v>
      </c>
      <c r="B29" s="626" t="s">
        <v>837</v>
      </c>
      <c r="C29" s="390">
        <v>9.6862999999989998E-4</v>
      </c>
      <c r="D29" s="390">
        <v>1.29339299999997E-2</v>
      </c>
    </row>
    <row r="30" spans="1:4" ht="24" hidden="1">
      <c r="A30" s="630" t="s">
        <v>838</v>
      </c>
      <c r="B30" s="626" t="s">
        <v>839</v>
      </c>
      <c r="C30" s="392"/>
      <c r="D30" s="392"/>
    </row>
    <row r="31" spans="1:4" hidden="1">
      <c r="A31" s="630">
        <v>17</v>
      </c>
      <c r="B31" s="626" t="s">
        <v>840</v>
      </c>
      <c r="C31" s="392"/>
      <c r="D31" s="392"/>
    </row>
    <row r="32" spans="1:4" hidden="1">
      <c r="A32" s="630" t="s">
        <v>841</v>
      </c>
      <c r="B32" s="626" t="s">
        <v>842</v>
      </c>
      <c r="C32" s="392"/>
      <c r="D32" s="392"/>
    </row>
    <row r="33" spans="1:4">
      <c r="A33" s="627">
        <v>18</v>
      </c>
      <c r="B33" s="349" t="s">
        <v>843</v>
      </c>
      <c r="C33" s="391">
        <f>+C29</f>
        <v>9.6862999999989998E-4</v>
      </c>
      <c r="D33" s="391">
        <v>1.29339299999997E-2</v>
      </c>
    </row>
    <row r="34" spans="1:4">
      <c r="A34" s="1026" t="s">
        <v>844</v>
      </c>
      <c r="B34" s="1026"/>
      <c r="C34" s="1026"/>
      <c r="D34" s="1026"/>
    </row>
    <row r="35" spans="1:4">
      <c r="A35" s="629">
        <v>19</v>
      </c>
      <c r="B35" s="626" t="s">
        <v>845</v>
      </c>
      <c r="C35" s="390">
        <v>27682.371278200004</v>
      </c>
      <c r="D35" s="390">
        <v>27121.312414880013</v>
      </c>
    </row>
    <row r="36" spans="1:4">
      <c r="A36" s="629">
        <v>20</v>
      </c>
      <c r="B36" s="626" t="s">
        <v>846</v>
      </c>
      <c r="C36" s="390">
        <v>-19218.255625201007</v>
      </c>
      <c r="D36" s="390">
        <v>-18525.458353678012</v>
      </c>
    </row>
    <row r="37" spans="1:4" ht="24">
      <c r="A37" s="629">
        <v>21</v>
      </c>
      <c r="B37" s="626" t="s">
        <v>847</v>
      </c>
      <c r="C37" s="389"/>
      <c r="D37" s="389"/>
    </row>
    <row r="38" spans="1:4">
      <c r="A38" s="627">
        <v>22</v>
      </c>
      <c r="B38" s="349" t="s">
        <v>848</v>
      </c>
      <c r="C38" s="391">
        <f>+C35+C36</f>
        <v>8464.1156529989967</v>
      </c>
      <c r="D38" s="391">
        <v>8595.8540612020006</v>
      </c>
    </row>
    <row r="39" spans="1:4" hidden="1">
      <c r="A39" s="925" t="s">
        <v>849</v>
      </c>
      <c r="B39" s="925"/>
      <c r="C39" s="925"/>
      <c r="D39" s="925"/>
    </row>
    <row r="40" spans="1:4" ht="24" hidden="1">
      <c r="A40" s="630" t="s">
        <v>850</v>
      </c>
      <c r="B40" s="626" t="s">
        <v>851</v>
      </c>
      <c r="C40" s="392"/>
      <c r="D40" s="392"/>
    </row>
    <row r="41" spans="1:4" ht="24" hidden="1">
      <c r="A41" s="630" t="s">
        <v>852</v>
      </c>
      <c r="B41" s="626" t="s">
        <v>853</v>
      </c>
      <c r="C41" s="392"/>
      <c r="D41" s="392"/>
    </row>
    <row r="42" spans="1:4" hidden="1">
      <c r="A42" s="335" t="s">
        <v>854</v>
      </c>
      <c r="B42" s="346" t="s">
        <v>855</v>
      </c>
      <c r="C42" s="392"/>
      <c r="D42" s="392"/>
    </row>
    <row r="43" spans="1:4" hidden="1">
      <c r="A43" s="335" t="s">
        <v>856</v>
      </c>
      <c r="B43" s="346" t="s">
        <v>857</v>
      </c>
      <c r="C43" s="392"/>
      <c r="D43" s="392"/>
    </row>
    <row r="44" spans="1:4" ht="24" hidden="1">
      <c r="A44" s="335" t="s">
        <v>858</v>
      </c>
      <c r="B44" s="351" t="s">
        <v>859</v>
      </c>
      <c r="C44" s="392"/>
      <c r="D44" s="392"/>
    </row>
    <row r="45" spans="1:4" hidden="1">
      <c r="A45" s="335" t="s">
        <v>860</v>
      </c>
      <c r="B45" s="346" t="s">
        <v>861</v>
      </c>
      <c r="C45" s="392"/>
      <c r="D45" s="392"/>
    </row>
    <row r="46" spans="1:4" hidden="1">
      <c r="A46" s="335" t="s">
        <v>862</v>
      </c>
      <c r="B46" s="346" t="s">
        <v>863</v>
      </c>
      <c r="C46" s="392"/>
      <c r="D46" s="392"/>
    </row>
    <row r="47" spans="1:4" ht="24" hidden="1">
      <c r="A47" s="335" t="s">
        <v>864</v>
      </c>
      <c r="B47" s="346" t="s">
        <v>865</v>
      </c>
      <c r="C47" s="392"/>
      <c r="D47" s="392"/>
    </row>
    <row r="48" spans="1:4" ht="24" hidden="1">
      <c r="A48" s="335" t="s">
        <v>866</v>
      </c>
      <c r="B48" s="346" t="s">
        <v>867</v>
      </c>
      <c r="C48" s="392"/>
      <c r="D48" s="392"/>
    </row>
    <row r="49" spans="1:4" hidden="1">
      <c r="A49" s="335" t="s">
        <v>868</v>
      </c>
      <c r="B49" s="346" t="s">
        <v>869</v>
      </c>
      <c r="C49" s="392"/>
      <c r="D49" s="392"/>
    </row>
    <row r="50" spans="1:4" hidden="1">
      <c r="A50" s="352" t="s">
        <v>870</v>
      </c>
      <c r="B50" s="353" t="s">
        <v>871</v>
      </c>
      <c r="C50" s="354"/>
      <c r="D50" s="355"/>
    </row>
    <row r="51" spans="1:4">
      <c r="A51" s="925" t="s">
        <v>872</v>
      </c>
      <c r="B51" s="925"/>
      <c r="C51" s="925"/>
      <c r="D51" s="925"/>
    </row>
    <row r="52" spans="1:4">
      <c r="A52" s="627">
        <v>23</v>
      </c>
      <c r="B52" s="320" t="s">
        <v>733</v>
      </c>
      <c r="C52" s="391">
        <v>14902.2209684384</v>
      </c>
      <c r="D52" s="391">
        <v>14111.05521119679</v>
      </c>
    </row>
    <row r="53" spans="1:4">
      <c r="A53" s="627">
        <v>24</v>
      </c>
      <c r="B53" s="337" t="s">
        <v>175</v>
      </c>
      <c r="C53" s="391">
        <f>+C13+C25+C38+C33</f>
        <v>145732.95923070356</v>
      </c>
      <c r="D53" s="391">
        <v>148848.67764049477</v>
      </c>
    </row>
    <row r="54" spans="1:4">
      <c r="A54" s="925" t="s">
        <v>174</v>
      </c>
      <c r="B54" s="925"/>
      <c r="C54" s="925"/>
      <c r="D54" s="925"/>
    </row>
    <row r="55" spans="1:4">
      <c r="A55" s="627">
        <v>25</v>
      </c>
      <c r="B55" s="243" t="s">
        <v>176</v>
      </c>
      <c r="C55" s="396">
        <v>0.102257039499537</v>
      </c>
      <c r="D55" s="356">
        <v>9.4801346999999994E-2</v>
      </c>
    </row>
    <row r="56" spans="1:4" ht="23.5" customHeight="1">
      <c r="A56" s="629" t="s">
        <v>873</v>
      </c>
      <c r="B56" s="626" t="s">
        <v>874</v>
      </c>
      <c r="C56" s="565">
        <v>0.102257039499537</v>
      </c>
      <c r="D56" s="357">
        <v>9.4801346999999994E-2</v>
      </c>
    </row>
    <row r="57" spans="1:4" ht="24">
      <c r="A57" s="629" t="s">
        <v>875</v>
      </c>
      <c r="B57" s="626" t="s">
        <v>876</v>
      </c>
      <c r="C57" s="565">
        <v>0.102257039499537</v>
      </c>
      <c r="D57" s="357">
        <v>9.4801346999999994E-2</v>
      </c>
    </row>
    <row r="58" spans="1:4">
      <c r="A58" s="629">
        <v>26</v>
      </c>
      <c r="B58" s="626" t="s">
        <v>877</v>
      </c>
      <c r="C58" s="357">
        <v>0.03</v>
      </c>
      <c r="D58" s="357">
        <v>0.03</v>
      </c>
    </row>
    <row r="59" spans="1:4">
      <c r="A59" s="630" t="s">
        <v>878</v>
      </c>
      <c r="B59" s="626" t="s">
        <v>179</v>
      </c>
      <c r="C59" s="348"/>
      <c r="D59" s="358"/>
    </row>
    <row r="60" spans="1:4">
      <c r="A60" s="630" t="s">
        <v>879</v>
      </c>
      <c r="B60" s="626" t="s">
        <v>880</v>
      </c>
      <c r="C60" s="358"/>
      <c r="D60" s="358"/>
    </row>
    <row r="61" spans="1:4">
      <c r="A61" s="630">
        <v>27</v>
      </c>
      <c r="B61" s="626" t="s">
        <v>186</v>
      </c>
      <c r="C61" s="348"/>
      <c r="D61" s="358"/>
    </row>
    <row r="62" spans="1:4">
      <c r="A62" s="630" t="s">
        <v>881</v>
      </c>
      <c r="B62" s="626" t="s">
        <v>188</v>
      </c>
      <c r="C62" s="397">
        <v>0.03</v>
      </c>
      <c r="D62" s="358">
        <v>0.03</v>
      </c>
    </row>
    <row r="63" spans="1:4">
      <c r="A63" s="925" t="s">
        <v>882</v>
      </c>
      <c r="B63" s="925"/>
      <c r="C63" s="925"/>
      <c r="D63" s="925"/>
    </row>
    <row r="64" spans="1:4">
      <c r="A64" s="630" t="s">
        <v>883</v>
      </c>
      <c r="B64" s="626" t="s">
        <v>884</v>
      </c>
      <c r="C64" s="359" t="s">
        <v>885</v>
      </c>
      <c r="D64" s="359" t="s">
        <v>885</v>
      </c>
    </row>
    <row r="65" spans="1:4">
      <c r="A65" s="925" t="s">
        <v>886</v>
      </c>
      <c r="B65" s="925"/>
      <c r="C65" s="925"/>
      <c r="D65" s="925"/>
    </row>
    <row r="66" spans="1:4" ht="24">
      <c r="A66" s="630">
        <v>28</v>
      </c>
      <c r="B66" s="626" t="s">
        <v>887</v>
      </c>
      <c r="C66" s="350"/>
      <c r="D66" s="348"/>
    </row>
    <row r="67" spans="1:4" ht="24">
      <c r="A67" s="630">
        <v>29</v>
      </c>
      <c r="B67" s="626" t="s">
        <v>888</v>
      </c>
      <c r="C67" s="350"/>
      <c r="D67" s="348"/>
    </row>
    <row r="68" spans="1:4" ht="48.5">
      <c r="A68" s="325">
        <v>30</v>
      </c>
      <c r="B68" s="306" t="s">
        <v>889</v>
      </c>
      <c r="C68" s="390">
        <v>145732.95923070359</v>
      </c>
      <c r="D68" s="390">
        <v>148848.67764049474</v>
      </c>
    </row>
    <row r="69" spans="1:4" ht="48.5">
      <c r="A69" s="325" t="s">
        <v>890</v>
      </c>
      <c r="B69" s="306" t="s">
        <v>891</v>
      </c>
      <c r="C69" s="390">
        <v>145732.95923070359</v>
      </c>
      <c r="D69" s="390">
        <v>148848.67764049474</v>
      </c>
    </row>
    <row r="70" spans="1:4" ht="48.5">
      <c r="A70" s="325">
        <v>31</v>
      </c>
      <c r="B70" s="306" t="s">
        <v>892</v>
      </c>
      <c r="C70" s="565">
        <v>0.102257039499537</v>
      </c>
      <c r="D70" s="360">
        <v>9.4801346999999994E-2</v>
      </c>
    </row>
    <row r="71" spans="1:4" ht="48.5">
      <c r="A71" s="325" t="s">
        <v>893</v>
      </c>
      <c r="B71" s="306" t="s">
        <v>894</v>
      </c>
      <c r="C71" s="565">
        <v>0.102257039499537</v>
      </c>
      <c r="D71" s="360">
        <v>9.4801346999999994E-2</v>
      </c>
    </row>
    <row r="72" spans="1:4">
      <c r="A72" s="7"/>
      <c r="B72" s="7"/>
      <c r="C72" s="35"/>
      <c r="D72" s="7"/>
    </row>
    <row r="73" spans="1:4" s="18" customFormat="1" ht="14.5" customHeight="1">
      <c r="A73" s="874" t="s">
        <v>895</v>
      </c>
      <c r="B73" s="874"/>
      <c r="C73" s="874"/>
      <c r="D73" s="874"/>
    </row>
    <row r="74" spans="1:4" s="18" customFormat="1" ht="14.5" customHeight="1">
      <c r="A74" s="625"/>
      <c r="B74" s="625"/>
      <c r="C74" s="625"/>
      <c r="D74" s="625"/>
    </row>
    <row r="75" spans="1:4" s="18" customFormat="1" ht="14.5" customHeight="1">
      <c r="A75" s="235"/>
      <c r="B75" s="235"/>
      <c r="C75" s="235"/>
      <c r="D75" s="235"/>
    </row>
    <row r="76" spans="1:4" s="18" customFormat="1" ht="21" customHeight="1">
      <c r="A76" s="398" t="s">
        <v>1497</v>
      </c>
      <c r="B76" s="235"/>
      <c r="C76" s="235"/>
      <c r="D76" s="235"/>
    </row>
    <row r="77" spans="1:4" s="18" customFormat="1" ht="14.5" customHeight="1">
      <c r="A77" s="235"/>
      <c r="B77" s="235"/>
      <c r="C77" s="235"/>
      <c r="D77" s="235"/>
    </row>
    <row r="78" spans="1:4">
      <c r="A78" s="203"/>
      <c r="B78" s="203"/>
      <c r="C78" s="225"/>
      <c r="D78" s="203"/>
    </row>
    <row r="79" spans="1:4">
      <c r="A79" s="869" t="s">
        <v>1341</v>
      </c>
      <c r="B79" s="330"/>
      <c r="C79" s="1027" t="s">
        <v>1046</v>
      </c>
      <c r="D79" s="1027"/>
    </row>
    <row r="80" spans="1:4" ht="198" customHeight="1">
      <c r="A80" s="274" t="s">
        <v>943</v>
      </c>
      <c r="B80" s="361" t="s">
        <v>896</v>
      </c>
      <c r="C80" s="969" t="s">
        <v>897</v>
      </c>
      <c r="D80" s="969"/>
    </row>
    <row r="81" spans="1:4" ht="76.5" customHeight="1">
      <c r="A81" s="274" t="s">
        <v>944</v>
      </c>
      <c r="B81" s="273" t="s">
        <v>991</v>
      </c>
      <c r="C81" s="969" t="s">
        <v>1467</v>
      </c>
      <c r="D81" s="969"/>
    </row>
    <row r="82" spans="1:4">
      <c r="A82" s="203"/>
      <c r="B82" s="203"/>
      <c r="C82" s="225"/>
      <c r="D82" s="203"/>
    </row>
  </sheetData>
  <mergeCells count="15">
    <mergeCell ref="C79:D79"/>
    <mergeCell ref="C80:D80"/>
    <mergeCell ref="C81:D81"/>
    <mergeCell ref="A73:D73"/>
    <mergeCell ref="A34:D34"/>
    <mergeCell ref="A39:D39"/>
    <mergeCell ref="A51:D51"/>
    <mergeCell ref="A54:D54"/>
    <mergeCell ref="A63:D63"/>
    <mergeCell ref="A65:D65"/>
    <mergeCell ref="C3:D3"/>
    <mergeCell ref="A4:B5"/>
    <mergeCell ref="A6:D6"/>
    <mergeCell ref="A14:D14"/>
    <mergeCell ref="A26:D26"/>
  </mergeCells>
  <pageMargins left="0.70866141732283472" right="0.70866141732283472" top="0.74803149606299213" bottom="0.74803149606299213" header="0.31496062992125984" footer="0.31496062992125984"/>
  <pageSetup paperSize="9" scale="85" fitToHeight="0" orientation="portrait" r:id="rId1"/>
  <headerFooter>
    <oddFooter>&amp;C1</oddFooter>
  </headerFooter>
  <rowBreaks count="1" manualBreakCount="1">
    <brk id="72" max="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10A9-BC8E-4F23-BDDF-D1F3A2915C6C}">
  <sheetPr codeName="Sheet47">
    <pageSetUpPr fitToPage="1"/>
  </sheetPr>
  <dimension ref="A1:G18"/>
  <sheetViews>
    <sheetView showGridLines="0" zoomScaleNormal="100" workbookViewId="0">
      <selection activeCell="E2" sqref="E2"/>
    </sheetView>
  </sheetViews>
  <sheetFormatPr defaultColWidth="8.33203125" defaultRowHeight="14.5"/>
  <cols>
    <col min="1" max="1" width="8.33203125" style="5"/>
    <col min="2" max="2" width="78.25" style="5" customWidth="1"/>
    <col min="3" max="4" width="17.33203125" style="5" customWidth="1"/>
    <col min="5" max="5" width="16.33203125" style="5" customWidth="1"/>
    <col min="6" max="6" width="10.08203125" style="5" bestFit="1" customWidth="1"/>
    <col min="7" max="7" width="9.58203125" style="5" bestFit="1" customWidth="1"/>
    <col min="8" max="16384" width="8.33203125" style="5"/>
  </cols>
  <sheetData>
    <row r="1" spans="1:7" ht="23.15" customHeight="1">
      <c r="A1" s="211" t="s">
        <v>1498</v>
      </c>
      <c r="B1" s="161"/>
      <c r="C1" s="161"/>
      <c r="D1" s="161"/>
    </row>
    <row r="2" spans="1:7" ht="23.15" customHeight="1">
      <c r="A2" s="3"/>
      <c r="B2" s="161"/>
      <c r="C2" s="161"/>
      <c r="D2" s="161"/>
    </row>
    <row r="3" spans="1:7" ht="18.5">
      <c r="A3" s="7"/>
      <c r="B3" s="161"/>
      <c r="C3" s="81" t="s">
        <v>1403</v>
      </c>
      <c r="D3" s="81" t="s">
        <v>1047</v>
      </c>
    </row>
    <row r="4" spans="1:7">
      <c r="A4" s="4"/>
      <c r="B4" s="4"/>
      <c r="C4" s="80" t="s">
        <v>92</v>
      </c>
      <c r="D4" s="80" t="s">
        <v>92</v>
      </c>
    </row>
    <row r="5" spans="1:7" ht="31" customHeight="1">
      <c r="A5" s="49" t="s">
        <v>70</v>
      </c>
      <c r="B5" s="74"/>
      <c r="C5" s="81" t="s">
        <v>808</v>
      </c>
      <c r="D5" s="81" t="s">
        <v>808</v>
      </c>
    </row>
    <row r="6" spans="1:7">
      <c r="A6" s="251" t="s">
        <v>406</v>
      </c>
      <c r="B6" s="251" t="s">
        <v>898</v>
      </c>
      <c r="C6" s="391">
        <v>134133.27426654351</v>
      </c>
      <c r="D6" s="391">
        <v>136683.72553746891</v>
      </c>
      <c r="G6" s="163"/>
    </row>
    <row r="7" spans="1:7">
      <c r="A7" s="314" t="s">
        <v>409</v>
      </c>
      <c r="B7" s="240" t="s">
        <v>899</v>
      </c>
      <c r="C7" s="390">
        <v>348.33766857999996</v>
      </c>
      <c r="D7" s="390">
        <v>298.88608329000004</v>
      </c>
      <c r="E7" s="162"/>
    </row>
    <row r="8" spans="1:7">
      <c r="A8" s="314" t="s">
        <v>900</v>
      </c>
      <c r="B8" s="240" t="s">
        <v>901</v>
      </c>
      <c r="C8" s="390">
        <v>133784.9365979635</v>
      </c>
      <c r="D8" s="390">
        <v>136384.8394541789</v>
      </c>
      <c r="E8" s="164"/>
      <c r="F8" s="165"/>
    </row>
    <row r="9" spans="1:7">
      <c r="A9" s="314" t="s">
        <v>426</v>
      </c>
      <c r="B9" s="315" t="s">
        <v>246</v>
      </c>
      <c r="C9" s="390">
        <v>6921.3832552600006</v>
      </c>
      <c r="D9" s="390">
        <v>6084.4101377799998</v>
      </c>
    </row>
    <row r="10" spans="1:7">
      <c r="A10" s="314" t="s">
        <v>276</v>
      </c>
      <c r="B10" s="315" t="s">
        <v>902</v>
      </c>
      <c r="C10" s="390">
        <v>24130.907409080006</v>
      </c>
      <c r="D10" s="390">
        <v>25969.820356960005</v>
      </c>
      <c r="E10" s="162"/>
    </row>
    <row r="11" spans="1:7" ht="15.65" customHeight="1">
      <c r="A11" s="314" t="s">
        <v>903</v>
      </c>
      <c r="B11" s="315" t="s">
        <v>904</v>
      </c>
      <c r="C11" s="390">
        <v>289.33369336999999</v>
      </c>
      <c r="D11" s="390">
        <v>292.34717779000005</v>
      </c>
      <c r="E11" s="162"/>
    </row>
    <row r="12" spans="1:7">
      <c r="A12" s="314" t="s">
        <v>905</v>
      </c>
      <c r="B12" s="315" t="s">
        <v>240</v>
      </c>
      <c r="C12" s="390">
        <v>1090.7632936</v>
      </c>
      <c r="D12" s="390">
        <v>1040.05590893</v>
      </c>
    </row>
    <row r="13" spans="1:7">
      <c r="A13" s="314" t="s">
        <v>906</v>
      </c>
      <c r="B13" s="315" t="s">
        <v>907</v>
      </c>
      <c r="C13" s="390">
        <v>54384.885028288496</v>
      </c>
      <c r="D13" s="390">
        <v>53428.419440179998</v>
      </c>
    </row>
    <row r="14" spans="1:7">
      <c r="A14" s="314" t="s">
        <v>908</v>
      </c>
      <c r="B14" s="315" t="s">
        <v>242</v>
      </c>
      <c r="C14" s="390">
        <v>15773.916522014099</v>
      </c>
      <c r="D14" s="390">
        <v>16135.4268471</v>
      </c>
    </row>
    <row r="15" spans="1:7">
      <c r="A15" s="314" t="s">
        <v>909</v>
      </c>
      <c r="B15" s="315" t="s">
        <v>241</v>
      </c>
      <c r="C15" s="390">
        <v>23761.736000225414</v>
      </c>
      <c r="D15" s="390">
        <v>26030.403019189198</v>
      </c>
    </row>
    <row r="16" spans="1:7">
      <c r="A16" s="314" t="s">
        <v>910</v>
      </c>
      <c r="B16" s="315" t="s">
        <v>244</v>
      </c>
      <c r="C16" s="390">
        <v>2575.0792954229796</v>
      </c>
      <c r="D16" s="390">
        <v>2469.2139058400003</v>
      </c>
    </row>
    <row r="17" spans="1:4">
      <c r="A17" s="314" t="s">
        <v>911</v>
      </c>
      <c r="B17" s="315" t="s">
        <v>912</v>
      </c>
      <c r="C17" s="390">
        <v>4856.9321007025264</v>
      </c>
      <c r="D17" s="390">
        <v>4934.7426604097172</v>
      </c>
    </row>
    <row r="18" spans="1:4">
      <c r="A18" s="7"/>
      <c r="B18" s="7"/>
      <c r="C18" s="7"/>
      <c r="D18" s="7"/>
    </row>
  </sheetData>
  <pageMargins left="0.70866141732283472" right="0.70866141732283472" top="0.74803149606299213" bottom="0.74803149606299213" header="0.31496062992125984" footer="0.31496062992125984"/>
  <pageSetup paperSize="9" scale="97"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8EF3-2B54-4EB3-863B-46D057E8392D}">
  <sheetPr>
    <tabColor theme="4"/>
    <pageSetUpPr fitToPage="1"/>
  </sheetPr>
  <dimension ref="A1:G5"/>
  <sheetViews>
    <sheetView showGridLines="0" zoomScaleNormal="100" workbookViewId="0">
      <selection activeCell="B11" sqref="B11"/>
    </sheetView>
  </sheetViews>
  <sheetFormatPr defaultColWidth="8.58203125" defaultRowHeight="14.5"/>
  <cols>
    <col min="1" max="1" width="8.58203125" style="5"/>
    <col min="2" max="2" width="89" style="5" customWidth="1"/>
    <col min="3" max="3" width="14.75" style="18" customWidth="1"/>
    <col min="4" max="16384" width="8.58203125" style="5"/>
  </cols>
  <sheetData>
    <row r="1" spans="1:7" ht="21">
      <c r="A1" s="257">
        <v>9</v>
      </c>
      <c r="B1" s="208" t="s">
        <v>1067</v>
      </c>
    </row>
    <row r="2" spans="1:7">
      <c r="A2" s="25"/>
      <c r="B2" s="26"/>
    </row>
    <row r="3" spans="1:7" ht="17.25" customHeight="1">
      <c r="A3" s="168" t="s">
        <v>1083</v>
      </c>
      <c r="B3" s="169" t="s">
        <v>65</v>
      </c>
      <c r="C3" s="171"/>
      <c r="D3" s="171"/>
      <c r="E3" s="171"/>
      <c r="F3" s="171"/>
      <c r="G3" s="21"/>
    </row>
    <row r="4" spans="1:7" ht="17.25" customHeight="1">
      <c r="A4" s="168" t="s">
        <v>1084</v>
      </c>
      <c r="B4" s="169" t="s">
        <v>66</v>
      </c>
      <c r="C4" s="171"/>
      <c r="D4" s="171"/>
      <c r="E4" s="171"/>
      <c r="F4" s="171"/>
      <c r="G4" s="21"/>
    </row>
    <row r="5" spans="1:7" ht="17.25" customHeight="1">
      <c r="A5" s="168"/>
      <c r="B5" s="170"/>
      <c r="C5" s="171"/>
      <c r="D5" s="171"/>
      <c r="E5" s="171"/>
      <c r="F5" s="171"/>
      <c r="G5" s="21"/>
    </row>
  </sheetData>
  <phoneticPr fontId="12" type="noConversion"/>
  <hyperlinks>
    <hyperlink ref="B3" location="'Table 9.1 &amp; 9.2'!A1" display="Geographical distribution of credit exposures relevant for the calculation of the countercyclical buffer (EU CCyB1)" xr:uid="{FE07B92D-2A30-40C1-BC93-0DD263A4ECA0}"/>
    <hyperlink ref="B4" location="'Table 9.1 &amp; 9.2'!A1" display="Amount of institution-specific countercyclical capital buffer ( EU CCyB2)" xr:uid="{3BCCCB7F-1C33-4478-925B-1BD865510D60}"/>
  </hyperlinks>
  <pageMargins left="0.7" right="0.7" top="0.75" bottom="0.75" header="0.3" footer="0.3"/>
  <pageSetup paperSize="9" scale="81"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7212-10D7-4989-AF2E-F2C70CAEE9B3}">
  <sheetPr codeName="Taul19">
    <pageSetUpPr fitToPage="1"/>
  </sheetPr>
  <dimension ref="A1:O74"/>
  <sheetViews>
    <sheetView showGridLines="0" zoomScaleNormal="100" workbookViewId="0">
      <selection activeCell="L1" sqref="L1"/>
    </sheetView>
  </sheetViews>
  <sheetFormatPr defaultColWidth="8.33203125" defaultRowHeight="13"/>
  <cols>
    <col min="1" max="1" width="4.08203125" style="21" customWidth="1"/>
    <col min="2" max="2" width="17.58203125" style="21" customWidth="1"/>
    <col min="3" max="14" width="10.08203125" style="21" customWidth="1"/>
    <col min="15" max="15" width="11.58203125" style="21" customWidth="1"/>
    <col min="16" max="16384" width="8.33203125" style="21"/>
  </cols>
  <sheetData>
    <row r="1" spans="1:15" ht="18.5">
      <c r="A1" s="211" t="s">
        <v>1499</v>
      </c>
      <c r="B1" s="26"/>
      <c r="C1" s="26"/>
      <c r="D1" s="26"/>
      <c r="E1" s="26"/>
      <c r="F1" s="26"/>
      <c r="G1" s="26"/>
      <c r="H1" s="26"/>
      <c r="I1" s="26"/>
      <c r="J1" s="26"/>
      <c r="K1" s="26"/>
      <c r="L1" s="26"/>
      <c r="M1" s="26"/>
      <c r="N1" s="26"/>
      <c r="O1" s="26"/>
    </row>
    <row r="2" spans="1:15">
      <c r="A2" s="26"/>
      <c r="B2" s="26"/>
      <c r="C2" s="26"/>
      <c r="D2" s="26"/>
      <c r="E2" s="26"/>
      <c r="F2" s="26"/>
      <c r="G2" s="26"/>
      <c r="H2" s="26"/>
      <c r="I2" s="26"/>
      <c r="J2" s="26"/>
      <c r="K2" s="26"/>
      <c r="L2" s="26"/>
      <c r="M2" s="26"/>
      <c r="N2" s="26"/>
      <c r="O2" s="26"/>
    </row>
    <row r="3" spans="1:15">
      <c r="A3" s="4"/>
      <c r="B3" s="4"/>
      <c r="C3" s="4"/>
      <c r="D3" s="4"/>
      <c r="E3" s="4"/>
      <c r="F3" s="4"/>
      <c r="G3" s="4"/>
      <c r="H3" s="4"/>
      <c r="I3" s="4"/>
      <c r="J3" s="4"/>
      <c r="K3" s="4"/>
      <c r="L3" s="4"/>
      <c r="M3" s="4"/>
      <c r="N3" s="4"/>
      <c r="O3" s="4"/>
    </row>
    <row r="4" spans="1:15">
      <c r="A4" s="4"/>
      <c r="B4" s="4"/>
      <c r="C4" s="52" t="s">
        <v>92</v>
      </c>
      <c r="D4" s="52" t="s">
        <v>93</v>
      </c>
      <c r="E4" s="52" t="s">
        <v>94</v>
      </c>
      <c r="F4" s="52" t="s">
        <v>140</v>
      </c>
      <c r="G4" s="52" t="s">
        <v>141</v>
      </c>
      <c r="H4" s="52" t="s">
        <v>218</v>
      </c>
      <c r="I4" s="52" t="s">
        <v>219</v>
      </c>
      <c r="J4" s="52" t="s">
        <v>220</v>
      </c>
      <c r="K4" s="52" t="s">
        <v>221</v>
      </c>
      <c r="L4" s="52" t="s">
        <v>222</v>
      </c>
      <c r="M4" s="52" t="s">
        <v>223</v>
      </c>
      <c r="N4" s="52" t="s">
        <v>224</v>
      </c>
      <c r="O4" s="52" t="s">
        <v>225</v>
      </c>
    </row>
    <row r="5" spans="1:15" ht="15.75" customHeight="1">
      <c r="A5" s="4"/>
      <c r="B5" s="4"/>
      <c r="C5" s="886" t="s">
        <v>913</v>
      </c>
      <c r="D5" s="887"/>
      <c r="E5" s="886" t="s">
        <v>914</v>
      </c>
      <c r="F5" s="887"/>
      <c r="G5" s="897" t="s">
        <v>915</v>
      </c>
      <c r="H5" s="897" t="s">
        <v>433</v>
      </c>
      <c r="I5" s="886" t="s">
        <v>916</v>
      </c>
      <c r="J5" s="901"/>
      <c r="K5" s="901"/>
      <c r="L5" s="887"/>
      <c r="M5" s="897" t="s">
        <v>917</v>
      </c>
      <c r="N5" s="897" t="s">
        <v>918</v>
      </c>
      <c r="O5" s="897" t="s">
        <v>919</v>
      </c>
    </row>
    <row r="6" spans="1:15" ht="24.65" customHeight="1">
      <c r="A6" s="4"/>
      <c r="B6" s="4"/>
      <c r="C6" s="890"/>
      <c r="D6" s="891"/>
      <c r="E6" s="890"/>
      <c r="F6" s="891"/>
      <c r="G6" s="898"/>
      <c r="H6" s="898"/>
      <c r="I6" s="890"/>
      <c r="J6" s="927"/>
      <c r="K6" s="927"/>
      <c r="L6" s="889"/>
      <c r="M6" s="898"/>
      <c r="N6" s="898"/>
      <c r="O6" s="898"/>
    </row>
    <row r="7" spans="1:15" ht="91.5" customHeight="1">
      <c r="A7" s="266" t="s">
        <v>1407</v>
      </c>
      <c r="B7" s="74"/>
      <c r="C7" s="213" t="s">
        <v>920</v>
      </c>
      <c r="D7" s="213" t="s">
        <v>921</v>
      </c>
      <c r="E7" s="213" t="s">
        <v>922</v>
      </c>
      <c r="F7" s="213" t="s">
        <v>923</v>
      </c>
      <c r="G7" s="899"/>
      <c r="H7" s="899"/>
      <c r="I7" s="213" t="s">
        <v>924</v>
      </c>
      <c r="J7" s="213" t="s">
        <v>914</v>
      </c>
      <c r="K7" s="213" t="s">
        <v>925</v>
      </c>
      <c r="L7" s="217" t="s">
        <v>926</v>
      </c>
      <c r="M7" s="899"/>
      <c r="N7" s="899"/>
      <c r="O7" s="899"/>
    </row>
    <row r="8" spans="1:15">
      <c r="A8" s="362" t="s">
        <v>302</v>
      </c>
      <c r="B8" s="363" t="s">
        <v>927</v>
      </c>
      <c r="C8" s="364"/>
      <c r="D8" s="364"/>
      <c r="E8" s="364"/>
      <c r="F8" s="364"/>
      <c r="G8" s="364"/>
      <c r="H8" s="364"/>
      <c r="I8" s="364"/>
      <c r="J8" s="364"/>
      <c r="K8" s="364"/>
      <c r="L8" s="364"/>
      <c r="M8" s="364"/>
      <c r="N8" s="173"/>
      <c r="O8" s="173"/>
    </row>
    <row r="9" spans="1:15">
      <c r="A9" s="173"/>
      <c r="B9" s="365" t="s">
        <v>355</v>
      </c>
      <c r="C9" s="390">
        <v>101568.83034729626</v>
      </c>
      <c r="D9" s="390"/>
      <c r="E9" s="390">
        <v>198.04024486</v>
      </c>
      <c r="F9" s="390"/>
      <c r="G9" s="390">
        <v>43.574029799999998</v>
      </c>
      <c r="H9" s="390">
        <v>101810.44462195627</v>
      </c>
      <c r="I9" s="390">
        <v>4487.9379082369232</v>
      </c>
      <c r="J9" s="390">
        <v>15.186270175000001</v>
      </c>
      <c r="K9" s="390">
        <v>0.34859223839999998</v>
      </c>
      <c r="L9" s="390">
        <v>4503.4727706503236</v>
      </c>
      <c r="M9" s="390">
        <v>56293.409633129049</v>
      </c>
      <c r="N9" s="446">
        <v>0.90175540936476228</v>
      </c>
      <c r="O9" s="447"/>
    </row>
    <row r="10" spans="1:15">
      <c r="A10" s="173"/>
      <c r="B10" s="365" t="s">
        <v>1089</v>
      </c>
      <c r="C10" s="390">
        <v>1657.6388716893125</v>
      </c>
      <c r="D10" s="390"/>
      <c r="E10" s="390"/>
      <c r="F10" s="390"/>
      <c r="G10" s="390"/>
      <c r="H10" s="390">
        <v>1657.6388716893125</v>
      </c>
      <c r="I10" s="390">
        <v>122.71480178462301</v>
      </c>
      <c r="J10" s="390"/>
      <c r="K10" s="390"/>
      <c r="L10" s="390">
        <v>122.71480178462301</v>
      </c>
      <c r="M10" s="390">
        <v>1533.9350223077877</v>
      </c>
      <c r="N10" s="446">
        <v>2.4571867524010523E-2</v>
      </c>
      <c r="O10" s="446">
        <v>0.01</v>
      </c>
    </row>
    <row r="11" spans="1:15">
      <c r="A11" s="173"/>
      <c r="B11" s="365" t="s">
        <v>928</v>
      </c>
      <c r="C11" s="390">
        <v>1660.3304681952964</v>
      </c>
      <c r="D11" s="390"/>
      <c r="E11" s="390">
        <v>10.0780745</v>
      </c>
      <c r="F11" s="390"/>
      <c r="G11" s="390"/>
      <c r="H11" s="390">
        <v>1670.4085426952963</v>
      </c>
      <c r="I11" s="390">
        <v>79.673591971853995</v>
      </c>
      <c r="J11" s="390">
        <v>0.78269842576000004</v>
      </c>
      <c r="K11" s="390"/>
      <c r="L11" s="390">
        <v>80.456290397613998</v>
      </c>
      <c r="M11" s="390">
        <v>1005.703629970175</v>
      </c>
      <c r="N11" s="446">
        <v>1.6110210670374221E-2</v>
      </c>
      <c r="O11" s="446">
        <v>0.02</v>
      </c>
    </row>
    <row r="12" spans="1:15">
      <c r="A12" s="173"/>
      <c r="B12" s="365" t="s">
        <v>1062</v>
      </c>
      <c r="C12" s="390">
        <v>1670.718389516418</v>
      </c>
      <c r="D12" s="390"/>
      <c r="E12" s="390"/>
      <c r="F12" s="390"/>
      <c r="G12" s="390">
        <v>44.151767340000006</v>
      </c>
      <c r="H12" s="390">
        <v>1714.8701568564179</v>
      </c>
      <c r="I12" s="390">
        <v>20.267863272641563</v>
      </c>
      <c r="J12" s="390"/>
      <c r="K12" s="390">
        <v>0.35321413872000001</v>
      </c>
      <c r="L12" s="390">
        <v>20.621077411361561</v>
      </c>
      <c r="M12" s="390">
        <v>257.76346764201952</v>
      </c>
      <c r="N12" s="446">
        <v>4.1290730619738068E-3</v>
      </c>
      <c r="O12" s="446">
        <v>7.4999999999999997E-3</v>
      </c>
    </row>
    <row r="13" spans="1:15">
      <c r="A13" s="173"/>
      <c r="B13" s="365" t="s">
        <v>929</v>
      </c>
      <c r="C13" s="390">
        <v>1434.1612650806958</v>
      </c>
      <c r="D13" s="390"/>
      <c r="E13" s="390">
        <v>0.36163576000000003</v>
      </c>
      <c r="F13" s="390"/>
      <c r="G13" s="390"/>
      <c r="H13" s="390">
        <v>1434.5229008406959</v>
      </c>
      <c r="I13" s="390">
        <v>43.61584162148047</v>
      </c>
      <c r="J13" s="390">
        <v>5.7861721600000002E-3</v>
      </c>
      <c r="K13" s="390"/>
      <c r="L13" s="390">
        <v>43.621627793640471</v>
      </c>
      <c r="M13" s="390">
        <v>545.27034742050591</v>
      </c>
      <c r="N13" s="446">
        <v>8.73460123586608E-3</v>
      </c>
      <c r="O13" s="446">
        <v>2.5000000000000001E-2</v>
      </c>
    </row>
    <row r="14" spans="1:15">
      <c r="A14" s="173"/>
      <c r="B14" s="365" t="s">
        <v>1063</v>
      </c>
      <c r="C14" s="390">
        <v>1545.3317052579998</v>
      </c>
      <c r="D14" s="390"/>
      <c r="E14" s="390"/>
      <c r="F14" s="390"/>
      <c r="G14" s="390">
        <v>40.18190929</v>
      </c>
      <c r="H14" s="390">
        <v>1585.5136145479999</v>
      </c>
      <c r="I14" s="390">
        <v>15.991049353578674</v>
      </c>
      <c r="J14" s="390"/>
      <c r="K14" s="390">
        <v>0.32145527432000004</v>
      </c>
      <c r="L14" s="390">
        <v>16.312504627898676</v>
      </c>
      <c r="M14" s="390">
        <v>203.90630784873343</v>
      </c>
      <c r="N14" s="446">
        <v>3.266343561431408E-3</v>
      </c>
      <c r="O14" s="446">
        <v>0.01</v>
      </c>
    </row>
    <row r="15" spans="1:15" s="124" customFormat="1">
      <c r="A15" s="173"/>
      <c r="B15" s="365" t="s">
        <v>930</v>
      </c>
      <c r="C15" s="390">
        <v>1037.0703291503564</v>
      </c>
      <c r="D15" s="390"/>
      <c r="E15" s="390"/>
      <c r="F15" s="390"/>
      <c r="G15" s="390"/>
      <c r="H15" s="390">
        <v>1037.0703291503564</v>
      </c>
      <c r="I15" s="390">
        <v>75.453851007303456</v>
      </c>
      <c r="J15" s="390"/>
      <c r="K15" s="390"/>
      <c r="L15" s="390">
        <v>75.453851007303456</v>
      </c>
      <c r="M15" s="390">
        <v>943.1731375912932</v>
      </c>
      <c r="N15" s="446">
        <v>1.5108544398596034E-2</v>
      </c>
      <c r="O15" s="446">
        <v>1.4999999999999999E-2</v>
      </c>
    </row>
    <row r="16" spans="1:15" s="124" customFormat="1">
      <c r="A16" s="173"/>
      <c r="B16" s="365" t="s">
        <v>931</v>
      </c>
      <c r="C16" s="390">
        <v>176.73080822408983</v>
      </c>
      <c r="D16" s="390"/>
      <c r="E16" s="390"/>
      <c r="F16" s="390"/>
      <c r="G16" s="390">
        <v>167.07808800999999</v>
      </c>
      <c r="H16" s="390">
        <v>343.80889623408984</v>
      </c>
      <c r="I16" s="390">
        <v>13.717097104377517</v>
      </c>
      <c r="J16" s="390"/>
      <c r="K16" s="390">
        <v>1.3366247040800001</v>
      </c>
      <c r="L16" s="390">
        <v>15.053721808457517</v>
      </c>
      <c r="M16" s="390">
        <v>188.17152260571896</v>
      </c>
      <c r="N16" s="446">
        <v>3.0142904738577102E-3</v>
      </c>
      <c r="O16" s="446">
        <v>5.0000000000000001E-3</v>
      </c>
    </row>
    <row r="17" spans="1:15" s="124" customFormat="1">
      <c r="A17" s="173"/>
      <c r="B17" s="365" t="s">
        <v>1064</v>
      </c>
      <c r="C17" s="390">
        <v>405.10255342568098</v>
      </c>
      <c r="D17" s="390"/>
      <c r="E17" s="390">
        <v>1.8027575900000001</v>
      </c>
      <c r="F17" s="390"/>
      <c r="G17" s="390"/>
      <c r="H17" s="390">
        <v>406.90531101568098</v>
      </c>
      <c r="I17" s="390">
        <v>10.284343492203108</v>
      </c>
      <c r="J17" s="390">
        <v>5.0993209239999997E-2</v>
      </c>
      <c r="K17" s="390"/>
      <c r="L17" s="390">
        <v>10.33533670144311</v>
      </c>
      <c r="M17" s="390">
        <v>129.19170876803886</v>
      </c>
      <c r="N17" s="446">
        <v>2.0695019716498999E-3</v>
      </c>
      <c r="O17" s="446">
        <v>0.02</v>
      </c>
    </row>
    <row r="18" spans="1:15" s="124" customFormat="1">
      <c r="A18" s="173"/>
      <c r="B18" s="365" t="s">
        <v>1065</v>
      </c>
      <c r="C18" s="390">
        <v>5.5602439904345191</v>
      </c>
      <c r="D18" s="390"/>
      <c r="E18" s="390">
        <v>0.53115581000000001</v>
      </c>
      <c r="F18" s="390"/>
      <c r="G18" s="390">
        <v>69.115450980000006</v>
      </c>
      <c r="H18" s="390">
        <v>75.206850780434522</v>
      </c>
      <c r="I18" s="390">
        <v>0.2726249633627616</v>
      </c>
      <c r="J18" s="390">
        <v>4.2492464800000004E-2</v>
      </c>
      <c r="K18" s="390">
        <v>0.55292360783999994</v>
      </c>
      <c r="L18" s="390">
        <v>0.86804103600276161</v>
      </c>
      <c r="M18" s="390">
        <v>10.850512950034521</v>
      </c>
      <c r="N18" s="446">
        <v>1.7381268626012988E-4</v>
      </c>
      <c r="O18" s="446">
        <v>1.4999999999999999E-2</v>
      </c>
    </row>
    <row r="19" spans="1:15" s="124" customFormat="1">
      <c r="A19" s="173"/>
      <c r="B19" s="365" t="s">
        <v>932</v>
      </c>
      <c r="C19" s="390">
        <v>143.39429072499988</v>
      </c>
      <c r="D19" s="390"/>
      <c r="E19" s="390">
        <v>0.88156497</v>
      </c>
      <c r="F19" s="390"/>
      <c r="G19" s="390"/>
      <c r="H19" s="390">
        <v>144.27585569499988</v>
      </c>
      <c r="I19" s="390">
        <v>4.9350332572699607</v>
      </c>
      <c r="J19" s="390">
        <v>7.0525197600000006E-2</v>
      </c>
      <c r="K19" s="390"/>
      <c r="L19" s="390">
        <v>5.0055584548699601</v>
      </c>
      <c r="M19" s="390">
        <v>62.56948068587451</v>
      </c>
      <c r="N19" s="446">
        <v>1.0022908194288237E-3</v>
      </c>
      <c r="O19" s="446">
        <v>2.5000000000000001E-2</v>
      </c>
    </row>
    <row r="20" spans="1:15" s="124" customFormat="1">
      <c r="A20" s="173"/>
      <c r="B20" s="365" t="s">
        <v>933</v>
      </c>
      <c r="C20" s="390">
        <v>3.0083295620000001</v>
      </c>
      <c r="D20" s="390"/>
      <c r="E20" s="390"/>
      <c r="F20" s="390"/>
      <c r="G20" s="390"/>
      <c r="H20" s="390">
        <v>3.0083295620000001</v>
      </c>
      <c r="I20" s="390">
        <v>9.271781359999999E-2</v>
      </c>
      <c r="J20" s="390"/>
      <c r="K20" s="390"/>
      <c r="L20" s="390">
        <v>9.271781359999999E-2</v>
      </c>
      <c r="M20" s="390">
        <v>1.1589726699999998</v>
      </c>
      <c r="N20" s="446">
        <v>1.8565403682056725E-5</v>
      </c>
      <c r="O20" s="446">
        <v>1.7500000000000002E-2</v>
      </c>
    </row>
    <row r="21" spans="1:15" s="124" customFormat="1">
      <c r="A21" s="173"/>
      <c r="B21" s="365" t="s">
        <v>936</v>
      </c>
      <c r="C21" s="390">
        <v>0.91619372499999985</v>
      </c>
      <c r="D21" s="390"/>
      <c r="E21" s="390"/>
      <c r="F21" s="390"/>
      <c r="G21" s="390"/>
      <c r="H21" s="390">
        <v>0.91619372499999985</v>
      </c>
      <c r="I21" s="390">
        <v>2.2128492008E-2</v>
      </c>
      <c r="J21" s="390"/>
      <c r="K21" s="390"/>
      <c r="L21" s="390">
        <v>2.2128492008E-2</v>
      </c>
      <c r="M21" s="390">
        <v>0.2766061501</v>
      </c>
      <c r="N21" s="446">
        <v>4.4309110736373754E-6</v>
      </c>
      <c r="O21" s="446">
        <v>2.5000000000000001E-2</v>
      </c>
    </row>
    <row r="22" spans="1:15" s="124" customFormat="1">
      <c r="A22" s="173"/>
      <c r="B22" s="365" t="s">
        <v>1090</v>
      </c>
      <c r="C22" s="390">
        <v>0.99032945100000003</v>
      </c>
      <c r="D22" s="390"/>
      <c r="E22" s="390"/>
      <c r="F22" s="390"/>
      <c r="G22" s="390"/>
      <c r="H22" s="390">
        <v>0.99032945100000003</v>
      </c>
      <c r="I22" s="390">
        <v>4.1817198600000001E-2</v>
      </c>
      <c r="J22" s="390"/>
      <c r="K22" s="390"/>
      <c r="L22" s="390">
        <v>4.1817198600000001E-2</v>
      </c>
      <c r="M22" s="390">
        <v>0.52271498250000004</v>
      </c>
      <c r="N22" s="446">
        <v>8.3732903389099906E-6</v>
      </c>
      <c r="O22" s="446">
        <v>5.0000000000000001E-3</v>
      </c>
    </row>
    <row r="23" spans="1:15" s="124" customFormat="1">
      <c r="A23" s="173"/>
      <c r="B23" s="365" t="s">
        <v>1091</v>
      </c>
      <c r="C23" s="390">
        <v>0.64445736449999991</v>
      </c>
      <c r="D23" s="390"/>
      <c r="E23" s="390"/>
      <c r="F23" s="390"/>
      <c r="G23" s="390"/>
      <c r="H23" s="390">
        <v>0.64445736449999991</v>
      </c>
      <c r="I23" s="390">
        <v>2.5402979720000003E-2</v>
      </c>
      <c r="J23" s="390"/>
      <c r="K23" s="390"/>
      <c r="L23" s="390">
        <v>2.5402979720000003E-2</v>
      </c>
      <c r="M23" s="390">
        <v>0.31753724649999998</v>
      </c>
      <c r="N23" s="446">
        <v>5.0865799668608702E-6</v>
      </c>
      <c r="O23" s="446">
        <v>0.01</v>
      </c>
    </row>
    <row r="24" spans="1:15" s="124" customFormat="1">
      <c r="A24" s="173"/>
      <c r="B24" s="365" t="s">
        <v>934</v>
      </c>
      <c r="C24" s="390">
        <v>0.41671988000000004</v>
      </c>
      <c r="D24" s="390"/>
      <c r="E24" s="390"/>
      <c r="F24" s="390"/>
      <c r="G24" s="390"/>
      <c r="H24" s="390">
        <v>0.41671988000000004</v>
      </c>
      <c r="I24" s="390">
        <v>1.6507806455999998E-2</v>
      </c>
      <c r="J24" s="390"/>
      <c r="K24" s="390"/>
      <c r="L24" s="390">
        <v>1.6507806455999998E-2</v>
      </c>
      <c r="M24" s="390">
        <v>0.20634758070000001</v>
      </c>
      <c r="N24" s="446">
        <v>3.3054499330957278E-6</v>
      </c>
      <c r="O24" s="446">
        <v>1.4999999999999999E-2</v>
      </c>
    </row>
    <row r="25" spans="1:15" s="124" customFormat="1">
      <c r="A25" s="173"/>
      <c r="B25" s="365" t="s">
        <v>935</v>
      </c>
      <c r="C25" s="390">
        <v>0.19198077399999997</v>
      </c>
      <c r="D25" s="390"/>
      <c r="E25" s="390"/>
      <c r="F25" s="390"/>
      <c r="G25" s="390"/>
      <c r="H25" s="390">
        <v>0.19198077399999997</v>
      </c>
      <c r="I25" s="390">
        <v>7.5735400800000007E-3</v>
      </c>
      <c r="J25" s="390"/>
      <c r="K25" s="390"/>
      <c r="L25" s="390">
        <v>7.5735400800000007E-3</v>
      </c>
      <c r="M25" s="390">
        <v>9.466925100000001E-2</v>
      </c>
      <c r="N25" s="446">
        <v>1.516492068007913E-6</v>
      </c>
      <c r="O25" s="446">
        <v>0.02</v>
      </c>
    </row>
    <row r="26" spans="1:15" s="124" customFormat="1">
      <c r="A26" s="173"/>
      <c r="B26" s="365" t="s">
        <v>937</v>
      </c>
      <c r="C26" s="390">
        <v>0.29797546999999996</v>
      </c>
      <c r="D26" s="390"/>
      <c r="E26" s="390"/>
      <c r="F26" s="390"/>
      <c r="G26" s="390"/>
      <c r="H26" s="390">
        <v>0.29797546999999996</v>
      </c>
      <c r="I26" s="390">
        <v>1.1516406288E-2</v>
      </c>
      <c r="J26" s="390"/>
      <c r="K26" s="390"/>
      <c r="L26" s="390">
        <v>1.1516406288E-2</v>
      </c>
      <c r="M26" s="390">
        <v>0.14395507860000001</v>
      </c>
      <c r="N26" s="446">
        <v>2.3059941062209909E-6</v>
      </c>
      <c r="O26" s="446">
        <v>0.01</v>
      </c>
    </row>
    <row r="27" spans="1:15" s="124" customFormat="1">
      <c r="A27" s="173"/>
      <c r="B27" s="365" t="s">
        <v>1066</v>
      </c>
      <c r="C27" s="390">
        <v>5.3147839999999995E-2</v>
      </c>
      <c r="D27" s="390"/>
      <c r="E27" s="390"/>
      <c r="F27" s="390"/>
      <c r="G27" s="390"/>
      <c r="H27" s="390">
        <v>5.3147839999999995E-2</v>
      </c>
      <c r="I27" s="390">
        <v>1.4483964000000002E-3</v>
      </c>
      <c r="J27" s="390"/>
      <c r="K27" s="390"/>
      <c r="L27" s="390">
        <v>1.4483964000000002E-3</v>
      </c>
      <c r="M27" s="390">
        <v>1.8104955000000002E-2</v>
      </c>
      <c r="N27" s="446">
        <v>2.9002046978421964E-7</v>
      </c>
      <c r="O27" s="446">
        <v>0.01</v>
      </c>
    </row>
    <row r="28" spans="1:15" s="124" customFormat="1">
      <c r="A28" s="173"/>
      <c r="B28" s="365" t="s">
        <v>1436</v>
      </c>
      <c r="C28" s="390">
        <v>486.89013604299993</v>
      </c>
      <c r="D28" s="390"/>
      <c r="E28" s="390"/>
      <c r="F28" s="390"/>
      <c r="G28" s="390"/>
      <c r="H28" s="390">
        <v>486.89013604299993</v>
      </c>
      <c r="I28" s="390">
        <v>5.3692439981119984</v>
      </c>
      <c r="J28" s="390"/>
      <c r="K28" s="390"/>
      <c r="L28" s="390">
        <v>5.3692439981119984</v>
      </c>
      <c r="M28" s="390">
        <v>67.11554997639999</v>
      </c>
      <c r="N28" s="446">
        <v>1.0751135992319114E-3</v>
      </c>
      <c r="O28" s="446">
        <v>5.0000000000000001E-3</v>
      </c>
    </row>
    <row r="29" spans="1:15" s="124" customFormat="1">
      <c r="A29" s="173"/>
      <c r="B29" s="365" t="s">
        <v>359</v>
      </c>
      <c r="C29" s="390">
        <v>2560.204364437911</v>
      </c>
      <c r="D29" s="390"/>
      <c r="E29" s="390"/>
      <c r="F29" s="390"/>
      <c r="G29" s="390"/>
      <c r="H29" s="390">
        <v>2560.204364437911</v>
      </c>
      <c r="I29" s="390">
        <v>94.613894404156127</v>
      </c>
      <c r="J29" s="390"/>
      <c r="K29" s="390"/>
      <c r="L29" s="390">
        <v>94.613894404156127</v>
      </c>
      <c r="M29" s="390">
        <v>1182.6736800519516</v>
      </c>
      <c r="N29" s="446">
        <v>1.8945066490919142E-2</v>
      </c>
      <c r="O29" s="446"/>
    </row>
    <row r="30" spans="1:15" s="229" customFormat="1" ht="12" customHeight="1">
      <c r="A30" s="366" t="s">
        <v>303</v>
      </c>
      <c r="B30" s="367" t="s">
        <v>128</v>
      </c>
      <c r="C30" s="391">
        <f>SUM(C9:C29)</f>
        <v>114358.48290709897</v>
      </c>
      <c r="D30" s="391"/>
      <c r="E30" s="391">
        <f t="shared" ref="E30:M30" si="0">SUM(E9:E29)</f>
        <v>211.69543349</v>
      </c>
      <c r="F30" s="391"/>
      <c r="G30" s="391">
        <f t="shared" si="0"/>
        <v>364.10124541999994</v>
      </c>
      <c r="H30" s="391">
        <f t="shared" si="0"/>
        <v>114934.27958600897</v>
      </c>
      <c r="I30" s="391">
        <f t="shared" si="0"/>
        <v>4975.066257101038</v>
      </c>
      <c r="J30" s="391">
        <f t="shared" si="0"/>
        <v>16.138765644559999</v>
      </c>
      <c r="K30" s="391">
        <f t="shared" si="0"/>
        <v>2.9128099633600004</v>
      </c>
      <c r="L30" s="391">
        <f t="shared" si="0"/>
        <v>4994.1178327089565</v>
      </c>
      <c r="M30" s="391">
        <f t="shared" si="0"/>
        <v>62426.472908861972</v>
      </c>
      <c r="N30" s="448">
        <v>1.0000000000000007</v>
      </c>
      <c r="O30" s="368"/>
    </row>
    <row r="31" spans="1:15" s="229" customFormat="1" ht="12" customHeight="1">
      <c r="A31" s="736"/>
      <c r="B31" s="737"/>
      <c r="C31" s="738"/>
      <c r="D31" s="738"/>
      <c r="E31" s="738"/>
      <c r="F31" s="738"/>
      <c r="G31" s="738"/>
      <c r="H31" s="738"/>
      <c r="I31" s="738"/>
      <c r="J31" s="738"/>
      <c r="K31" s="738"/>
      <c r="L31" s="738"/>
      <c r="M31" s="738"/>
      <c r="N31" s="739"/>
      <c r="O31" s="740"/>
    </row>
    <row r="32" spans="1:15" s="229" customFormat="1" ht="12" customHeight="1">
      <c r="A32" s="711"/>
      <c r="B32" s="711"/>
      <c r="C32" s="711"/>
      <c r="D32" s="711"/>
      <c r="E32" s="711"/>
      <c r="F32" s="711"/>
      <c r="G32" s="711"/>
      <c r="H32" s="711"/>
      <c r="I32" s="711"/>
      <c r="J32" s="711"/>
      <c r="K32" s="711"/>
      <c r="L32" s="711"/>
      <c r="M32" s="711"/>
      <c r="N32" s="711"/>
      <c r="O32" s="711"/>
    </row>
    <row r="33" spans="1:15" s="229" customFormat="1" ht="12" customHeight="1">
      <c r="A33" s="711"/>
      <c r="B33" s="711"/>
      <c r="C33" s="726" t="s">
        <v>92</v>
      </c>
      <c r="D33" s="726" t="s">
        <v>93</v>
      </c>
      <c r="E33" s="726" t="s">
        <v>94</v>
      </c>
      <c r="F33" s="726" t="s">
        <v>140</v>
      </c>
      <c r="G33" s="726" t="s">
        <v>141</v>
      </c>
      <c r="H33" s="726" t="s">
        <v>218</v>
      </c>
      <c r="I33" s="726" t="s">
        <v>219</v>
      </c>
      <c r="J33" s="726" t="s">
        <v>220</v>
      </c>
      <c r="K33" s="726" t="s">
        <v>221</v>
      </c>
      <c r="L33" s="726" t="s">
        <v>222</v>
      </c>
      <c r="M33" s="726" t="s">
        <v>223</v>
      </c>
      <c r="N33" s="726" t="s">
        <v>224</v>
      </c>
      <c r="O33" s="726" t="s">
        <v>225</v>
      </c>
    </row>
    <row r="34" spans="1:15" s="229" customFormat="1" ht="12" customHeight="1">
      <c r="A34" s="711"/>
      <c r="B34" s="711"/>
      <c r="C34" s="886" t="s">
        <v>913</v>
      </c>
      <c r="D34" s="887"/>
      <c r="E34" s="886" t="s">
        <v>914</v>
      </c>
      <c r="F34" s="887"/>
      <c r="G34" s="897" t="s">
        <v>915</v>
      </c>
      <c r="H34" s="897" t="s">
        <v>433</v>
      </c>
      <c r="I34" s="886" t="s">
        <v>916</v>
      </c>
      <c r="J34" s="901"/>
      <c r="K34" s="901"/>
      <c r="L34" s="887"/>
      <c r="M34" s="897" t="s">
        <v>917</v>
      </c>
      <c r="N34" s="897" t="s">
        <v>918</v>
      </c>
      <c r="O34" s="897" t="s">
        <v>919</v>
      </c>
    </row>
    <row r="35" spans="1:15" s="229" customFormat="1" ht="12" customHeight="1">
      <c r="A35" s="711"/>
      <c r="B35" s="711"/>
      <c r="C35" s="890"/>
      <c r="D35" s="891"/>
      <c r="E35" s="890"/>
      <c r="F35" s="891"/>
      <c r="G35" s="898"/>
      <c r="H35" s="898"/>
      <c r="I35" s="890"/>
      <c r="J35" s="927"/>
      <c r="K35" s="927"/>
      <c r="L35" s="889"/>
      <c r="M35" s="898"/>
      <c r="N35" s="898"/>
      <c r="O35" s="898"/>
    </row>
    <row r="36" spans="1:15" s="229" customFormat="1" ht="12" customHeight="1">
      <c r="A36" s="712" t="s">
        <v>1059</v>
      </c>
      <c r="B36" s="74"/>
      <c r="C36" s="706" t="s">
        <v>920</v>
      </c>
      <c r="D36" s="706" t="s">
        <v>921</v>
      </c>
      <c r="E36" s="706" t="s">
        <v>922</v>
      </c>
      <c r="F36" s="706" t="s">
        <v>923</v>
      </c>
      <c r="G36" s="899"/>
      <c r="H36" s="899"/>
      <c r="I36" s="706" t="s">
        <v>924</v>
      </c>
      <c r="J36" s="706" t="s">
        <v>914</v>
      </c>
      <c r="K36" s="706" t="s">
        <v>925</v>
      </c>
      <c r="L36" s="709" t="s">
        <v>926</v>
      </c>
      <c r="M36" s="899"/>
      <c r="N36" s="899"/>
      <c r="O36" s="899"/>
    </row>
    <row r="37" spans="1:15" s="229" customFormat="1" ht="12" customHeight="1">
      <c r="A37" s="362" t="s">
        <v>302</v>
      </c>
      <c r="B37" s="363" t="s">
        <v>927</v>
      </c>
      <c r="C37" s="364"/>
      <c r="D37" s="364"/>
      <c r="E37" s="364"/>
      <c r="F37" s="364"/>
      <c r="G37" s="364"/>
      <c r="H37" s="364"/>
      <c r="I37" s="364"/>
      <c r="J37" s="364"/>
      <c r="K37" s="364"/>
      <c r="L37" s="364"/>
      <c r="M37" s="364"/>
      <c r="N37" s="173"/>
      <c r="O37" s="173"/>
    </row>
    <row r="38" spans="1:15" s="229" customFormat="1" ht="12" customHeight="1">
      <c r="A38" s="173"/>
      <c r="B38" s="365" t="s">
        <v>355</v>
      </c>
      <c r="C38" s="390">
        <v>102170.32283406825</v>
      </c>
      <c r="D38" s="390"/>
      <c r="E38" s="390">
        <v>130.79974135000001</v>
      </c>
      <c r="F38" s="390"/>
      <c r="G38" s="390">
        <v>59.644437310000001</v>
      </c>
      <c r="H38" s="390">
        <v>102360.76701272826</v>
      </c>
      <c r="I38" s="390">
        <v>4625.678842713929</v>
      </c>
      <c r="J38" s="390">
        <v>10.227433363999999</v>
      </c>
      <c r="K38" s="390">
        <v>0.47715549848</v>
      </c>
      <c r="L38" s="390">
        <v>4636.3834315764097</v>
      </c>
      <c r="M38" s="390">
        <v>57954.792894705119</v>
      </c>
      <c r="N38" s="446">
        <v>0.89947366810929708</v>
      </c>
      <c r="O38" s="447"/>
    </row>
    <row r="39" spans="1:15" s="229" customFormat="1" ht="12" customHeight="1">
      <c r="A39" s="173"/>
      <c r="B39" s="365" t="s">
        <v>1089</v>
      </c>
      <c r="C39" s="390">
        <v>1668.9930537686603</v>
      </c>
      <c r="D39" s="390"/>
      <c r="E39" s="390"/>
      <c r="F39" s="390"/>
      <c r="G39" s="390"/>
      <c r="H39" s="390">
        <v>1668.9930537686603</v>
      </c>
      <c r="I39" s="390">
        <v>125.98836391978517</v>
      </c>
      <c r="J39" s="390"/>
      <c r="K39" s="390"/>
      <c r="L39" s="390">
        <v>125.98836391978517</v>
      </c>
      <c r="M39" s="390">
        <v>1574.8545489973146</v>
      </c>
      <c r="N39" s="446">
        <v>2.4442157881555397E-2</v>
      </c>
      <c r="O39" s="446">
        <v>0.01</v>
      </c>
    </row>
    <row r="40" spans="1:15" s="229" customFormat="1" ht="12" customHeight="1">
      <c r="A40" s="173"/>
      <c r="B40" s="365" t="s">
        <v>928</v>
      </c>
      <c r="C40" s="390">
        <v>1590.1255358365279</v>
      </c>
      <c r="D40" s="390"/>
      <c r="E40" s="390">
        <v>13.037752960000001</v>
      </c>
      <c r="F40" s="390"/>
      <c r="G40" s="390"/>
      <c r="H40" s="390">
        <v>1603.1632887965279</v>
      </c>
      <c r="I40" s="390">
        <v>81.214688894769623</v>
      </c>
      <c r="J40" s="390">
        <v>0.94495385967000001</v>
      </c>
      <c r="K40" s="390"/>
      <c r="L40" s="390">
        <v>82.159642754439616</v>
      </c>
      <c r="M40" s="390">
        <v>1026.9955344304954</v>
      </c>
      <c r="N40" s="446">
        <v>1.5939241507848818E-2</v>
      </c>
      <c r="O40" s="446">
        <v>0.02</v>
      </c>
    </row>
    <row r="41" spans="1:15" s="229" customFormat="1" ht="12" customHeight="1">
      <c r="A41" s="173"/>
      <c r="B41" s="365" t="s">
        <v>1062</v>
      </c>
      <c r="C41" s="390">
        <v>1517.6787023274251</v>
      </c>
      <c r="D41" s="390"/>
      <c r="E41" s="390"/>
      <c r="F41" s="390"/>
      <c r="G41" s="390">
        <v>57.207819630000003</v>
      </c>
      <c r="H41" s="390">
        <v>1574.8865219574252</v>
      </c>
      <c r="I41" s="390">
        <v>25.953109044050063</v>
      </c>
      <c r="J41" s="390"/>
      <c r="K41" s="390">
        <v>0.45766255703999997</v>
      </c>
      <c r="L41" s="390">
        <v>26.410771601090062</v>
      </c>
      <c r="M41" s="390">
        <v>330.1346450136258</v>
      </c>
      <c r="N41" s="446">
        <v>5.1237767454345683E-3</v>
      </c>
      <c r="O41" s="446">
        <v>7.4999999999999997E-3</v>
      </c>
    </row>
    <row r="42" spans="1:15" s="229" customFormat="1" ht="12" customHeight="1">
      <c r="A42" s="173"/>
      <c r="B42" s="365" t="s">
        <v>929</v>
      </c>
      <c r="C42" s="390">
        <v>1308.7590299787055</v>
      </c>
      <c r="D42" s="390"/>
      <c r="E42" s="390">
        <v>0.95103746</v>
      </c>
      <c r="F42" s="390"/>
      <c r="G42" s="390"/>
      <c r="H42" s="390">
        <v>1309.7100674387054</v>
      </c>
      <c r="I42" s="390">
        <v>43.28886693204818</v>
      </c>
      <c r="J42" s="390">
        <v>6.6564916800000012E-2</v>
      </c>
      <c r="K42" s="390"/>
      <c r="L42" s="390">
        <v>43.355431848848177</v>
      </c>
      <c r="M42" s="390">
        <v>541.9428981106023</v>
      </c>
      <c r="N42" s="446">
        <v>8.4110966862563363E-3</v>
      </c>
      <c r="O42" s="446">
        <v>2.5000000000000001E-2</v>
      </c>
    </row>
    <row r="43" spans="1:15" s="229" customFormat="1" ht="12" customHeight="1">
      <c r="A43" s="173"/>
      <c r="B43" s="365" t="s">
        <v>1063</v>
      </c>
      <c r="C43" s="390">
        <v>1168.6187102965</v>
      </c>
      <c r="D43" s="390"/>
      <c r="E43" s="390"/>
      <c r="F43" s="390"/>
      <c r="G43" s="390">
        <v>58.4970176</v>
      </c>
      <c r="H43" s="390">
        <v>1227.1157278964999</v>
      </c>
      <c r="I43" s="390">
        <v>12.790067633328022</v>
      </c>
      <c r="J43" s="390"/>
      <c r="K43" s="390">
        <v>0.46797614080000011</v>
      </c>
      <c r="L43" s="390">
        <v>13.258043774128021</v>
      </c>
      <c r="M43" s="390">
        <v>165.72554717660029</v>
      </c>
      <c r="N43" s="446">
        <v>2.5721041931628746E-3</v>
      </c>
      <c r="O43" s="446">
        <v>5.0000000000000001E-3</v>
      </c>
    </row>
    <row r="44" spans="1:15" s="229" customFormat="1" ht="12" customHeight="1">
      <c r="A44" s="173"/>
      <c r="B44" s="365" t="s">
        <v>930</v>
      </c>
      <c r="C44" s="390">
        <v>1107.774719521301</v>
      </c>
      <c r="D44" s="390"/>
      <c r="E44" s="390"/>
      <c r="F44" s="390"/>
      <c r="G44" s="390"/>
      <c r="H44" s="390">
        <v>1107.774719521301</v>
      </c>
      <c r="I44" s="390">
        <v>83.76304820609711</v>
      </c>
      <c r="J44" s="390"/>
      <c r="K44" s="390"/>
      <c r="L44" s="390">
        <v>83.76304820609711</v>
      </c>
      <c r="M44" s="390">
        <v>1047.0381025762138</v>
      </c>
      <c r="N44" s="446">
        <v>1.6250307450593426E-2</v>
      </c>
      <c r="O44" s="446">
        <v>1.4999999999999999E-2</v>
      </c>
    </row>
    <row r="45" spans="1:15" s="229" customFormat="1" ht="12" customHeight="1">
      <c r="A45" s="173"/>
      <c r="B45" s="365" t="s">
        <v>931</v>
      </c>
      <c r="C45" s="390">
        <v>168.5205806377827</v>
      </c>
      <c r="D45" s="390"/>
      <c r="E45" s="390"/>
      <c r="F45" s="390"/>
      <c r="G45" s="390">
        <v>233.93803878999998</v>
      </c>
      <c r="H45" s="390">
        <v>402.45861942778265</v>
      </c>
      <c r="I45" s="390">
        <v>13.132367317354614</v>
      </c>
      <c r="J45" s="390"/>
      <c r="K45" s="390">
        <v>1.87150431032</v>
      </c>
      <c r="L45" s="390">
        <v>15.003871627674613</v>
      </c>
      <c r="M45" s="390">
        <v>187.54839534593268</v>
      </c>
      <c r="N45" s="446">
        <v>2.9108005513247383E-3</v>
      </c>
      <c r="O45" s="446">
        <v>5.0000000000000001E-3</v>
      </c>
    </row>
    <row r="46" spans="1:15" s="229" customFormat="1" ht="12" customHeight="1">
      <c r="A46" s="173"/>
      <c r="B46" s="365" t="s">
        <v>1064</v>
      </c>
      <c r="C46" s="390">
        <v>353.76080998500004</v>
      </c>
      <c r="D46" s="390"/>
      <c r="E46" s="390">
        <v>0.80388416000000007</v>
      </c>
      <c r="F46" s="390"/>
      <c r="G46" s="390"/>
      <c r="H46" s="390">
        <v>354.56469414500003</v>
      </c>
      <c r="I46" s="390">
        <v>10.461526828466242</v>
      </c>
      <c r="J46" s="390">
        <v>3.5885984055E-2</v>
      </c>
      <c r="K46" s="390"/>
      <c r="L46" s="390">
        <v>10.497412812521242</v>
      </c>
      <c r="M46" s="390">
        <v>131.21766015651554</v>
      </c>
      <c r="N46" s="446">
        <v>2.036532687057249E-3</v>
      </c>
      <c r="O46" s="446">
        <v>0.01</v>
      </c>
    </row>
    <row r="47" spans="1:15" s="229" customFormat="1" ht="12" customHeight="1">
      <c r="A47" s="173"/>
      <c r="B47" s="365" t="s">
        <v>1065</v>
      </c>
      <c r="C47" s="390">
        <v>9.5004757692870161</v>
      </c>
      <c r="D47" s="390"/>
      <c r="E47" s="390">
        <v>2.08180488</v>
      </c>
      <c r="F47" s="390"/>
      <c r="G47" s="390">
        <v>90.932159010000007</v>
      </c>
      <c r="H47" s="390">
        <v>102.51443965928702</v>
      </c>
      <c r="I47" s="390">
        <v>0.59475908340696126</v>
      </c>
      <c r="J47" s="390">
        <v>0.16654439039999999</v>
      </c>
      <c r="K47" s="390">
        <v>0.72745727208000011</v>
      </c>
      <c r="L47" s="390">
        <v>1.4887607458869614</v>
      </c>
      <c r="M47" s="390">
        <v>18.609509323587019</v>
      </c>
      <c r="N47" s="446">
        <v>2.8882449193482103E-4</v>
      </c>
      <c r="O47" s="446">
        <v>0.01</v>
      </c>
    </row>
    <row r="48" spans="1:15" s="229" customFormat="1" ht="12" customHeight="1">
      <c r="A48" s="173"/>
      <c r="B48" s="365" t="s">
        <v>932</v>
      </c>
      <c r="C48" s="390">
        <v>75.90809351749995</v>
      </c>
      <c r="D48" s="390"/>
      <c r="E48" s="390">
        <v>1.63344361</v>
      </c>
      <c r="F48" s="390"/>
      <c r="G48" s="390"/>
      <c r="H48" s="390">
        <v>77.54153712749995</v>
      </c>
      <c r="I48" s="390">
        <v>1.9272570086414398</v>
      </c>
      <c r="J48" s="390">
        <v>0.13067548880000002</v>
      </c>
      <c r="K48" s="390"/>
      <c r="L48" s="390">
        <v>2.0579324974414397</v>
      </c>
      <c r="M48" s="390">
        <v>25.724156218017995</v>
      </c>
      <c r="N48" s="446">
        <v>3.9924568783251041E-4</v>
      </c>
      <c r="O48" s="446">
        <v>2.5000000000000001E-2</v>
      </c>
    </row>
    <row r="49" spans="1:15" s="229" customFormat="1" ht="12" customHeight="1">
      <c r="A49" s="173"/>
      <c r="B49" s="365" t="s">
        <v>933</v>
      </c>
      <c r="C49" s="390">
        <v>17.035017926000002</v>
      </c>
      <c r="D49" s="390"/>
      <c r="E49" s="390"/>
      <c r="F49" s="390"/>
      <c r="G49" s="390"/>
      <c r="H49" s="390">
        <v>17.035017926000002</v>
      </c>
      <c r="I49" s="390">
        <v>1.24101925348</v>
      </c>
      <c r="J49" s="390"/>
      <c r="K49" s="390"/>
      <c r="L49" s="390">
        <v>1.24101925348</v>
      </c>
      <c r="M49" s="390">
        <v>15.512740668499999</v>
      </c>
      <c r="N49" s="446">
        <v>2.4076182580576126E-4</v>
      </c>
      <c r="O49" s="446">
        <v>0.02</v>
      </c>
    </row>
    <row r="50" spans="1:15" s="229" customFormat="1" ht="12" customHeight="1">
      <c r="A50" s="173"/>
      <c r="B50" s="365" t="s">
        <v>936</v>
      </c>
      <c r="C50" s="390">
        <v>1.0467135199999997</v>
      </c>
      <c r="D50" s="390"/>
      <c r="E50" s="390"/>
      <c r="F50" s="390"/>
      <c r="G50" s="390"/>
      <c r="H50" s="390">
        <v>1.0467135199999997</v>
      </c>
      <c r="I50" s="390">
        <v>2.9942788344E-2</v>
      </c>
      <c r="J50" s="390"/>
      <c r="K50" s="390"/>
      <c r="L50" s="390">
        <v>2.9942788344E-2</v>
      </c>
      <c r="M50" s="390">
        <v>0.37428485430000002</v>
      </c>
      <c r="N50" s="446">
        <v>5.808999635744239E-6</v>
      </c>
      <c r="O50" s="446">
        <v>0.02</v>
      </c>
    </row>
    <row r="51" spans="1:15" s="229" customFormat="1" ht="12" customHeight="1">
      <c r="A51" s="173"/>
      <c r="B51" s="365" t="s">
        <v>1090</v>
      </c>
      <c r="C51" s="390">
        <v>0.64389265000000007</v>
      </c>
      <c r="D51" s="390"/>
      <c r="E51" s="390"/>
      <c r="F51" s="390"/>
      <c r="G51" s="390"/>
      <c r="H51" s="390">
        <v>0.64389265000000007</v>
      </c>
      <c r="I51" s="390">
        <v>5.0214906400000002E-2</v>
      </c>
      <c r="J51" s="390"/>
      <c r="K51" s="390"/>
      <c r="L51" s="390">
        <v>5.0214906400000002E-2</v>
      </c>
      <c r="M51" s="390">
        <v>0.62768632999999996</v>
      </c>
      <c r="N51" s="446">
        <v>9.7418573592857193E-6</v>
      </c>
      <c r="O51" s="446">
        <v>5.0000000000000001E-3</v>
      </c>
    </row>
    <row r="52" spans="1:15" s="229" customFormat="1" ht="12" customHeight="1">
      <c r="A52" s="173"/>
      <c r="B52" s="365" t="s">
        <v>1091</v>
      </c>
      <c r="C52" s="390">
        <v>0.48139383000000002</v>
      </c>
      <c r="D52" s="390"/>
      <c r="E52" s="390"/>
      <c r="F52" s="390"/>
      <c r="G52" s="390"/>
      <c r="H52" s="390">
        <v>0.48139383000000002</v>
      </c>
      <c r="I52" s="390">
        <v>2.3786264199999994E-2</v>
      </c>
      <c r="J52" s="390"/>
      <c r="K52" s="390"/>
      <c r="L52" s="390">
        <v>2.3786264199999994E-2</v>
      </c>
      <c r="M52" s="390">
        <v>0.29732830249999992</v>
      </c>
      <c r="N52" s="446">
        <v>4.6146136587577981E-6</v>
      </c>
      <c r="O52" s="446">
        <v>5.0000000000000001E-3</v>
      </c>
    </row>
    <row r="53" spans="1:15" s="229" customFormat="1" ht="12" customHeight="1">
      <c r="A53" s="173"/>
      <c r="B53" s="365" t="s">
        <v>934</v>
      </c>
      <c r="C53" s="390">
        <v>0.24652845000000001</v>
      </c>
      <c r="D53" s="390"/>
      <c r="E53" s="390"/>
      <c r="F53" s="390"/>
      <c r="G53" s="390"/>
      <c r="H53" s="390">
        <v>0.24652845000000001</v>
      </c>
      <c r="I53" s="390">
        <v>1.6714153799999999E-2</v>
      </c>
      <c r="J53" s="390"/>
      <c r="K53" s="390"/>
      <c r="L53" s="390">
        <v>1.6714153799999999E-2</v>
      </c>
      <c r="M53" s="390">
        <v>0.20892692249999997</v>
      </c>
      <c r="N53" s="446">
        <v>3.2426009301645013E-6</v>
      </c>
      <c r="O53" s="446">
        <v>1.4999999999999999E-2</v>
      </c>
    </row>
    <row r="54" spans="1:15" s="229" customFormat="1" ht="12" customHeight="1">
      <c r="A54" s="173"/>
      <c r="B54" s="365" t="s">
        <v>935</v>
      </c>
      <c r="C54" s="390">
        <v>0.180281735</v>
      </c>
      <c r="D54" s="390"/>
      <c r="E54" s="390"/>
      <c r="F54" s="390"/>
      <c r="G54" s="390"/>
      <c r="H54" s="390">
        <v>0.180281735</v>
      </c>
      <c r="I54" s="390">
        <v>8.2094295000000005E-3</v>
      </c>
      <c r="J54" s="390"/>
      <c r="K54" s="390"/>
      <c r="L54" s="390">
        <v>8.2094295000000005E-3</v>
      </c>
      <c r="M54" s="390">
        <v>0.10261786875000001</v>
      </c>
      <c r="N54" s="446">
        <v>1.5926563828089158E-6</v>
      </c>
      <c r="O54" s="446">
        <v>0.02</v>
      </c>
    </row>
    <row r="55" spans="1:15" s="229" customFormat="1" ht="12" customHeight="1">
      <c r="A55" s="173"/>
      <c r="B55" s="365" t="s">
        <v>937</v>
      </c>
      <c r="C55" s="390">
        <v>0.11650941999999999</v>
      </c>
      <c r="D55" s="390"/>
      <c r="E55" s="390"/>
      <c r="F55" s="390"/>
      <c r="G55" s="390"/>
      <c r="H55" s="390">
        <v>0.11650941999999999</v>
      </c>
      <c r="I55" s="390">
        <v>2.0363396000000001E-3</v>
      </c>
      <c r="J55" s="390"/>
      <c r="K55" s="390"/>
      <c r="L55" s="390">
        <v>2.0363396000000001E-3</v>
      </c>
      <c r="M55" s="390">
        <v>2.5454245E-2</v>
      </c>
      <c r="N55" s="446">
        <v>3.9505659455465869E-7</v>
      </c>
      <c r="O55" s="446">
        <v>0.01</v>
      </c>
    </row>
    <row r="56" spans="1:15" s="229" customFormat="1" ht="12" customHeight="1">
      <c r="A56" s="173"/>
      <c r="B56" s="365" t="s">
        <v>1066</v>
      </c>
      <c r="C56" s="390">
        <v>5.987112E-2</v>
      </c>
      <c r="D56" s="390"/>
      <c r="E56" s="390"/>
      <c r="F56" s="390"/>
      <c r="G56" s="390"/>
      <c r="H56" s="390">
        <v>5.987112E-2</v>
      </c>
      <c r="I56" s="390">
        <v>1.2866874E-3</v>
      </c>
      <c r="J56" s="390"/>
      <c r="K56" s="390"/>
      <c r="L56" s="390">
        <v>1.2866874E-3</v>
      </c>
      <c r="M56" s="390">
        <v>1.60835925E-2</v>
      </c>
      <c r="N56" s="446">
        <v>2.4962159676135943E-7</v>
      </c>
      <c r="O56" s="446">
        <v>0.01</v>
      </c>
    </row>
    <row r="57" spans="1:15" s="229" customFormat="1" ht="12" customHeight="1">
      <c r="A57" s="173"/>
      <c r="B57" s="365" t="s">
        <v>359</v>
      </c>
      <c r="C57" s="390">
        <v>3270.2492326918373</v>
      </c>
      <c r="D57" s="390"/>
      <c r="E57" s="390"/>
      <c r="F57" s="390"/>
      <c r="G57" s="390"/>
      <c r="H57" s="390">
        <v>3270.2492326918373</v>
      </c>
      <c r="I57" s="390">
        <v>112.81167488372708</v>
      </c>
      <c r="J57" s="390"/>
      <c r="K57" s="390"/>
      <c r="L57" s="390">
        <v>112.81167488372708</v>
      </c>
      <c r="M57" s="390">
        <v>1410.1459360465885</v>
      </c>
      <c r="N57" s="446">
        <v>2.1885836775738458E-2</v>
      </c>
      <c r="O57" s="446"/>
    </row>
    <row r="58" spans="1:15" s="229" customFormat="1" ht="12" customHeight="1">
      <c r="A58" s="366" t="s">
        <v>303</v>
      </c>
      <c r="B58" s="367" t="s">
        <v>128</v>
      </c>
      <c r="C58" s="391">
        <f>SUM(C38:C57)</f>
        <v>114430.0219870498</v>
      </c>
      <c r="D58" s="391"/>
      <c r="E58" s="391">
        <f t="shared" ref="E58" si="1">SUM(E38:E57)</f>
        <v>149.30766442000001</v>
      </c>
      <c r="F58" s="391"/>
      <c r="G58" s="391">
        <f t="shared" ref="G58:M58" si="2">SUM(G38:G57)</f>
        <v>500.21947233999998</v>
      </c>
      <c r="H58" s="391">
        <f t="shared" si="2"/>
        <v>115079.54912380977</v>
      </c>
      <c r="I58" s="391">
        <f t="shared" si="2"/>
        <v>5138.9777822883279</v>
      </c>
      <c r="J58" s="391">
        <f t="shared" si="2"/>
        <v>11.572058003725001</v>
      </c>
      <c r="K58" s="391">
        <f t="shared" si="2"/>
        <v>4.0017557787199998</v>
      </c>
      <c r="L58" s="391">
        <f t="shared" si="2"/>
        <v>5154.5515960707735</v>
      </c>
      <c r="M58" s="391">
        <f t="shared" si="2"/>
        <v>64431.894950884664</v>
      </c>
      <c r="N58" s="448">
        <f>SUM(N38:N57)</f>
        <v>1</v>
      </c>
      <c r="O58" s="368"/>
    </row>
    <row r="59" spans="1:15" s="229" customFormat="1" ht="12" customHeight="1">
      <c r="A59" s="736"/>
      <c r="B59" s="737"/>
      <c r="C59" s="738"/>
      <c r="D59" s="738"/>
      <c r="E59" s="738"/>
      <c r="F59" s="738"/>
      <c r="G59" s="738"/>
      <c r="H59" s="738"/>
      <c r="I59" s="738"/>
      <c r="J59" s="738"/>
      <c r="K59" s="738"/>
      <c r="L59" s="738"/>
      <c r="M59" s="738"/>
      <c r="N59" s="739"/>
      <c r="O59" s="740"/>
    </row>
    <row r="60" spans="1:15" s="229" customFormat="1" ht="12" customHeight="1">
      <c r="A60" s="736"/>
      <c r="B60" s="737"/>
      <c r="C60" s="738"/>
      <c r="D60" s="738"/>
      <c r="E60" s="738"/>
      <c r="F60" s="738"/>
      <c r="G60" s="738"/>
      <c r="H60" s="738"/>
      <c r="I60" s="738"/>
      <c r="J60" s="738"/>
      <c r="K60" s="738"/>
      <c r="L60" s="738"/>
      <c r="M60" s="738"/>
      <c r="N60" s="739"/>
      <c r="O60" s="740"/>
    </row>
    <row r="61" spans="1:15">
      <c r="A61" s="202"/>
      <c r="B61" s="202"/>
      <c r="C61" s="741"/>
      <c r="D61" s="741"/>
      <c r="E61" s="741"/>
      <c r="F61" s="741"/>
      <c r="G61" s="741"/>
      <c r="H61" s="741"/>
      <c r="I61" s="741"/>
      <c r="J61" s="741"/>
      <c r="K61" s="741"/>
      <c r="L61" s="741"/>
      <c r="M61" s="741"/>
      <c r="N61" s="741"/>
      <c r="O61" s="202"/>
    </row>
    <row r="62" spans="1:15" ht="18.5">
      <c r="A62" s="211" t="s">
        <v>1500</v>
      </c>
      <c r="B62" s="4"/>
      <c r="C62" s="4"/>
      <c r="D62" s="4"/>
      <c r="E62" s="4"/>
      <c r="F62" s="4"/>
      <c r="G62" s="4"/>
      <c r="H62" s="4"/>
      <c r="I62" s="4"/>
      <c r="J62" s="4"/>
      <c r="K62" s="4"/>
      <c r="L62" s="4"/>
      <c r="M62" s="4"/>
      <c r="N62" s="177"/>
      <c r="O62" s="4"/>
    </row>
    <row r="63" spans="1:15" ht="13" customHeight="1">
      <c r="A63" s="4"/>
      <c r="B63" s="4"/>
      <c r="C63" s="4"/>
      <c r="D63" s="4"/>
      <c r="E63" s="4"/>
      <c r="F63" s="4"/>
      <c r="G63" s="4"/>
      <c r="H63" s="4"/>
      <c r="I63" s="4"/>
      <c r="J63" s="4"/>
      <c r="K63" s="4"/>
      <c r="L63" s="4"/>
      <c r="M63" s="4"/>
      <c r="N63" s="4"/>
      <c r="O63" s="4"/>
    </row>
    <row r="64" spans="1:15">
      <c r="A64" s="4"/>
      <c r="B64" s="4"/>
      <c r="C64" s="4"/>
      <c r="D64" s="4"/>
      <c r="E64" s="4"/>
      <c r="F64" s="4"/>
      <c r="G64" s="4"/>
      <c r="H64" s="4"/>
      <c r="I64" s="4"/>
      <c r="J64" s="4"/>
      <c r="K64" s="4"/>
      <c r="L64" s="4"/>
      <c r="M64" s="4"/>
      <c r="N64" s="4"/>
      <c r="O64" s="4"/>
    </row>
    <row r="65" spans="1:15">
      <c r="A65" s="266" t="s">
        <v>1407</v>
      </c>
      <c r="B65" s="74"/>
      <c r="C65" s="174"/>
      <c r="D65" s="175"/>
      <c r="E65" s="52" t="s">
        <v>92</v>
      </c>
      <c r="F65" s="4"/>
      <c r="G65" s="4"/>
      <c r="H65" s="4"/>
      <c r="I65" s="4"/>
      <c r="J65" s="4"/>
      <c r="K65" s="4"/>
      <c r="L65" s="4"/>
      <c r="M65" s="4"/>
      <c r="N65" s="4"/>
      <c r="O65" s="4"/>
    </row>
    <row r="66" spans="1:15">
      <c r="A66" s="362">
        <v>1</v>
      </c>
      <c r="B66" s="1028" t="s">
        <v>147</v>
      </c>
      <c r="C66" s="1028"/>
      <c r="D66" s="1028"/>
      <c r="E66" s="390">
        <v>71597.894815241903</v>
      </c>
      <c r="F66" s="4"/>
      <c r="G66" s="4"/>
      <c r="H66" s="4"/>
      <c r="I66" s="4"/>
      <c r="J66" s="4"/>
      <c r="K66" s="4"/>
      <c r="L66" s="4"/>
      <c r="M66" s="4"/>
      <c r="N66" s="4"/>
      <c r="O66" s="4"/>
    </row>
    <row r="67" spans="1:15">
      <c r="A67" s="362">
        <v>2</v>
      </c>
      <c r="B67" s="1028" t="s">
        <v>938</v>
      </c>
      <c r="C67" s="1028"/>
      <c r="D67" s="1028"/>
      <c r="E67" s="446">
        <f>N11*O11+N14*O14+N13*O13+N16*O16+N19*O19+N20*O20+N23*O23+N24*O24+N22*O22+N25*O25+N15*O15+N17*O17+N26*O26+N21*O21+N18*O18+N10*O10+N12*O12+N27*O27+N28*O28</f>
        <v>1.1666833610091253E-3</v>
      </c>
      <c r="F67" s="4"/>
      <c r="G67" s="4"/>
      <c r="H67" s="4"/>
      <c r="I67" s="4"/>
      <c r="J67" s="4"/>
      <c r="K67" s="4"/>
      <c r="L67" s="4"/>
      <c r="M67" s="4"/>
      <c r="N67" s="4"/>
      <c r="O67" s="4"/>
    </row>
    <row r="68" spans="1:15">
      <c r="A68" s="366">
        <v>3</v>
      </c>
      <c r="B68" s="1029" t="s">
        <v>939</v>
      </c>
      <c r="C68" s="1029"/>
      <c r="D68" s="1029"/>
      <c r="E68" s="391">
        <f>E66*E67</f>
        <v>83.532072564224251</v>
      </c>
      <c r="F68" s="4"/>
      <c r="G68" s="82"/>
      <c r="H68" s="4"/>
      <c r="I68" s="4"/>
      <c r="J68" s="4"/>
      <c r="K68" s="4"/>
      <c r="L68" s="4"/>
      <c r="M68" s="4"/>
      <c r="N68" s="4"/>
      <c r="O68" s="4"/>
    </row>
    <row r="69" spans="1:15">
      <c r="A69" s="4"/>
      <c r="B69" s="4"/>
      <c r="C69" s="4"/>
      <c r="D69" s="4"/>
      <c r="E69" s="4"/>
      <c r="F69" s="4"/>
      <c r="G69" s="4"/>
      <c r="H69" s="4"/>
      <c r="I69" s="4"/>
      <c r="J69" s="4"/>
      <c r="K69" s="4"/>
      <c r="L69" s="4"/>
      <c r="M69" s="4"/>
      <c r="N69" s="4"/>
      <c r="O69" s="4"/>
    </row>
    <row r="70" spans="1:15">
      <c r="A70" s="49" t="s">
        <v>1059</v>
      </c>
      <c r="B70" s="74"/>
      <c r="C70" s="174"/>
      <c r="D70" s="175"/>
      <c r="E70" s="52" t="s">
        <v>92</v>
      </c>
      <c r="F70" s="26"/>
      <c r="G70" s="26"/>
      <c r="H70" s="26"/>
      <c r="I70" s="4"/>
      <c r="J70" s="26"/>
      <c r="K70" s="26"/>
      <c r="L70" s="26"/>
      <c r="M70" s="26"/>
      <c r="N70" s="26"/>
      <c r="O70" s="26"/>
    </row>
    <row r="71" spans="1:15">
      <c r="A71" s="362">
        <v>1</v>
      </c>
      <c r="B71" s="1028" t="s">
        <v>147</v>
      </c>
      <c r="C71" s="1028"/>
      <c r="D71" s="1028"/>
      <c r="E71" s="390">
        <v>73510.523221212396</v>
      </c>
      <c r="F71" s="26"/>
      <c r="G71" s="26"/>
      <c r="H71" s="26"/>
      <c r="I71" s="26"/>
      <c r="J71" s="26"/>
      <c r="K71" s="26"/>
      <c r="L71" s="26"/>
      <c r="M71" s="26"/>
      <c r="N71" s="26"/>
      <c r="O71" s="26"/>
    </row>
    <row r="72" spans="1:15">
      <c r="A72" s="362">
        <v>2</v>
      </c>
      <c r="B72" s="1028" t="s">
        <v>938</v>
      </c>
      <c r="C72" s="1028"/>
      <c r="D72" s="1028"/>
      <c r="E72" s="446">
        <v>1.1214061389742127E-3</v>
      </c>
      <c r="F72" s="26"/>
      <c r="G72" s="26"/>
      <c r="H72" s="26"/>
      <c r="I72" s="26"/>
      <c r="J72" s="26"/>
      <c r="K72" s="26"/>
      <c r="L72" s="26"/>
      <c r="M72" s="26"/>
      <c r="N72" s="26"/>
      <c r="O72" s="26"/>
    </row>
    <row r="73" spans="1:15">
      <c r="A73" s="366">
        <v>3</v>
      </c>
      <c r="B73" s="1029" t="s">
        <v>939</v>
      </c>
      <c r="C73" s="1029"/>
      <c r="D73" s="1029"/>
      <c r="E73" s="391">
        <v>82.435152019474003</v>
      </c>
      <c r="F73" s="26"/>
      <c r="G73" s="26"/>
      <c r="H73" s="26"/>
      <c r="I73" s="26"/>
      <c r="J73" s="26"/>
      <c r="K73" s="26"/>
      <c r="L73" s="26"/>
      <c r="M73" s="26"/>
      <c r="N73" s="26"/>
      <c r="O73" s="26"/>
    </row>
    <row r="74" spans="1:15">
      <c r="A74" s="26"/>
      <c r="B74" s="26"/>
      <c r="C74" s="26"/>
      <c r="D74" s="26"/>
      <c r="E74" s="26"/>
      <c r="F74" s="26"/>
      <c r="G74" s="26"/>
      <c r="H74" s="26"/>
      <c r="I74" s="26"/>
      <c r="J74" s="26"/>
      <c r="K74" s="26"/>
      <c r="L74" s="26"/>
      <c r="M74" s="26"/>
      <c r="N74" s="26"/>
      <c r="O74" s="26"/>
    </row>
  </sheetData>
  <mergeCells count="22">
    <mergeCell ref="B73:D73"/>
    <mergeCell ref="N5:N7"/>
    <mergeCell ref="O5:O7"/>
    <mergeCell ref="C5:D6"/>
    <mergeCell ref="E5:F6"/>
    <mergeCell ref="G5:G7"/>
    <mergeCell ref="H5:H7"/>
    <mergeCell ref="B72:D72"/>
    <mergeCell ref="I5:L6"/>
    <mergeCell ref="B66:D66"/>
    <mergeCell ref="B67:D67"/>
    <mergeCell ref="B68:D68"/>
    <mergeCell ref="C34:D35"/>
    <mergeCell ref="E34:F35"/>
    <mergeCell ref="G34:G36"/>
    <mergeCell ref="H34:H36"/>
    <mergeCell ref="B71:D71"/>
    <mergeCell ref="M34:M36"/>
    <mergeCell ref="N34:N36"/>
    <mergeCell ref="O34:O36"/>
    <mergeCell ref="M5:M7"/>
    <mergeCell ref="I34:L35"/>
  </mergeCells>
  <conditionalFormatting sqref="C8:M14 C15:O29 N9:O14 C37:M43 C44:O57 C58:N60 N38:O43 C30:N31">
    <cfRule type="cellIs" dxfId="9" priority="16" stopIfTrue="1" operator="lessThan">
      <formula>0</formula>
    </cfRule>
  </conditionalFormatting>
  <conditionalFormatting sqref="O30:O31 O58:O60">
    <cfRule type="cellIs" dxfId="8" priority="15" stopIfTrue="1" operator="lessThan">
      <formula>0</formula>
    </cfRule>
  </conditionalFormatting>
  <conditionalFormatting sqref="E67">
    <cfRule type="cellIs" dxfId="7" priority="14" stopIfTrue="1" operator="lessThan">
      <formula>0</formula>
    </cfRule>
  </conditionalFormatting>
  <conditionalFormatting sqref="E66">
    <cfRule type="cellIs" dxfId="6" priority="13" stopIfTrue="1" operator="lessThan">
      <formula>0</formula>
    </cfRule>
  </conditionalFormatting>
  <conditionalFormatting sqref="C61:N61">
    <cfRule type="cellIs" dxfId="5" priority="10" stopIfTrue="1" operator="lessThan">
      <formula>0</formula>
    </cfRule>
  </conditionalFormatting>
  <conditionalFormatting sqref="E72">
    <cfRule type="cellIs" dxfId="4" priority="6" stopIfTrue="1" operator="lessThan">
      <formula>0</formula>
    </cfRule>
  </conditionalFormatting>
  <conditionalFormatting sqref="E71">
    <cfRule type="cellIs" dxfId="3" priority="3" stopIfTrue="1" operator="lessThan">
      <formula>0</formula>
    </cfRule>
  </conditionalFormatting>
  <conditionalFormatting sqref="E68">
    <cfRule type="cellIs" dxfId="2" priority="2" stopIfTrue="1" operator="lessThan">
      <formula>0</formula>
    </cfRule>
  </conditionalFormatting>
  <conditionalFormatting sqref="E73">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76" fitToHeight="0" orientation="landscape" r:id="rId1"/>
  <headerFooter>
    <oddHeader xml:space="preserve">&amp;C
</oddHeader>
  </headerFooter>
  <rowBreaks count="1" manualBreakCount="1">
    <brk id="32" max="14" man="1"/>
  </rowBreaks>
  <ignoredErrors>
    <ignoredError sqref="E67" unlockedFormula="1"/>
    <ignoredError sqref="A8 A30 A5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68C0C-FD6B-40DF-A39A-2FAE5AFD47C2}">
  <sheetPr>
    <tabColor theme="4"/>
    <pageSetUpPr fitToPage="1"/>
  </sheetPr>
  <dimension ref="A1:G5"/>
  <sheetViews>
    <sheetView showGridLines="0" zoomScaleNormal="100" workbookViewId="0">
      <selection activeCell="C1" sqref="C1"/>
    </sheetView>
  </sheetViews>
  <sheetFormatPr defaultColWidth="8.58203125" defaultRowHeight="14.5"/>
  <cols>
    <col min="1" max="1" width="8.58203125" style="5"/>
    <col min="2" max="2" width="84.58203125" style="5" customWidth="1"/>
    <col min="3" max="3" width="14.75" style="18" customWidth="1"/>
    <col min="4" max="16384" width="8.58203125" style="5"/>
  </cols>
  <sheetData>
    <row r="1" spans="1:7" ht="21">
      <c r="A1" s="257">
        <v>10</v>
      </c>
      <c r="B1" s="208" t="s">
        <v>88</v>
      </c>
    </row>
    <row r="2" spans="1:7">
      <c r="A2" s="25"/>
      <c r="B2" s="26"/>
    </row>
    <row r="3" spans="1:7" ht="17.25" customHeight="1">
      <c r="A3" s="168" t="s">
        <v>1085</v>
      </c>
      <c r="B3" s="169" t="s">
        <v>60</v>
      </c>
      <c r="C3" s="171"/>
      <c r="D3" s="171"/>
      <c r="E3" s="171"/>
      <c r="F3" s="171"/>
      <c r="G3" s="21"/>
    </row>
    <row r="4" spans="1:7" ht="17.25" customHeight="1">
      <c r="A4" s="168" t="s">
        <v>1086</v>
      </c>
      <c r="B4" s="169" t="s">
        <v>61</v>
      </c>
      <c r="C4" s="171"/>
      <c r="D4" s="171"/>
      <c r="E4" s="171"/>
      <c r="F4" s="171"/>
      <c r="G4" s="21"/>
    </row>
    <row r="5" spans="1:7" ht="17.25" customHeight="1">
      <c r="A5" s="168"/>
      <c r="B5" s="170"/>
      <c r="C5" s="171"/>
      <c r="D5" s="171"/>
      <c r="E5" s="171"/>
      <c r="F5" s="171"/>
      <c r="G5" s="21"/>
    </row>
  </sheetData>
  <phoneticPr fontId="12" type="noConversion"/>
  <hyperlinks>
    <hyperlink ref="B3" location="'Table 10.1'!A1" display="Composition of regulatory own funds (EU CC1)" xr:uid="{880CEEE6-25B3-4F6B-9BB3-26D9FD144049}"/>
    <hyperlink ref="B4" location="'Table 10.2'!A1" display="Reconciliation of regulatory own funds to balance sheet in the audited financial statements (EU CC2)" xr:uid="{E61A282E-F7AC-49E8-8B64-61AF6819E066}"/>
  </hyperlinks>
  <pageMargins left="0.7" right="0.7" top="0.75" bottom="0.75" header="0.3" footer="0.3"/>
  <pageSetup paperSize="9" scale="90"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42B1E-1821-4649-82C8-3C5B5E9EED19}">
  <sheetPr codeName="Sheet43">
    <pageSetUpPr fitToPage="1"/>
  </sheetPr>
  <dimension ref="A1:E113"/>
  <sheetViews>
    <sheetView showGridLines="0" zoomScaleNormal="100" zoomScalePageLayoutView="130" workbookViewId="0">
      <selection activeCell="D3" sqref="D3"/>
    </sheetView>
  </sheetViews>
  <sheetFormatPr defaultColWidth="8.25" defaultRowHeight="14.5"/>
  <cols>
    <col min="1" max="1" width="8.25" style="5"/>
    <col min="2" max="2" width="84" style="5" customWidth="1"/>
    <col min="3" max="3" width="9.75" style="36" customWidth="1"/>
    <col min="4" max="4" width="9.75" style="14" customWidth="1"/>
    <col min="5" max="5" width="15.5" style="5" customWidth="1"/>
    <col min="6" max="16384" width="8.25" style="5"/>
  </cols>
  <sheetData>
    <row r="1" spans="1:5" ht="18.5">
      <c r="A1" s="211" t="s">
        <v>1501</v>
      </c>
      <c r="B1" s="7"/>
      <c r="C1" s="35"/>
      <c r="D1" s="106"/>
      <c r="E1" s="7"/>
    </row>
    <row r="2" spans="1:5">
      <c r="A2" s="7"/>
      <c r="B2" s="7"/>
      <c r="C2" s="35"/>
      <c r="D2" s="106"/>
      <c r="E2" s="7"/>
    </row>
    <row r="3" spans="1:5">
      <c r="A3" s="7"/>
      <c r="B3" s="7"/>
      <c r="C3" s="35"/>
      <c r="D3" s="106"/>
      <c r="E3" s="7"/>
    </row>
    <row r="4" spans="1:5">
      <c r="A4" s="4"/>
      <c r="B4" s="4"/>
      <c r="C4" s="770" t="s">
        <v>92</v>
      </c>
      <c r="D4" s="770" t="s">
        <v>628</v>
      </c>
      <c r="E4" s="770" t="s">
        <v>629</v>
      </c>
    </row>
    <row r="5" spans="1:5" ht="85" customHeight="1">
      <c r="A5" s="49" t="s">
        <v>70</v>
      </c>
      <c r="B5" s="74"/>
      <c r="C5" s="374" t="s">
        <v>1406</v>
      </c>
      <c r="D5" s="702" t="s">
        <v>1060</v>
      </c>
      <c r="E5" s="17" t="s">
        <v>630</v>
      </c>
    </row>
    <row r="6" spans="1:5" ht="15" customHeight="1">
      <c r="A6" s="339" t="s">
        <v>631</v>
      </c>
      <c r="B6" s="376"/>
      <c r="C6" s="376"/>
      <c r="D6" s="376"/>
      <c r="E6" s="376"/>
    </row>
    <row r="7" spans="1:5" ht="15" customHeight="1">
      <c r="A7" s="377">
        <v>1</v>
      </c>
      <c r="B7" s="335" t="s">
        <v>632</v>
      </c>
      <c r="C7" s="406">
        <v>3421.8371108000001</v>
      </c>
      <c r="D7" s="406">
        <v>3356.0324538899999</v>
      </c>
      <c r="E7" s="731"/>
    </row>
    <row r="8" spans="1:5" ht="15" customHeight="1">
      <c r="A8" s="77"/>
      <c r="B8" s="336" t="s">
        <v>633</v>
      </c>
      <c r="C8" s="406">
        <v>3208.6963999999998</v>
      </c>
      <c r="D8" s="406">
        <v>3334.5673999999999</v>
      </c>
      <c r="E8" s="52" t="s">
        <v>634</v>
      </c>
    </row>
    <row r="9" spans="1:5" ht="15" customHeight="1">
      <c r="A9" s="77"/>
      <c r="B9" s="336" t="s">
        <v>635</v>
      </c>
      <c r="C9" s="406">
        <v>218.03164080000002</v>
      </c>
      <c r="D9" s="406">
        <v>218.98753503999995</v>
      </c>
      <c r="E9" s="52" t="s">
        <v>634</v>
      </c>
    </row>
    <row r="10" spans="1:5" ht="15" customHeight="1">
      <c r="A10" s="77"/>
      <c r="B10" s="336" t="s">
        <v>636</v>
      </c>
      <c r="C10" s="406">
        <v>-4.89093</v>
      </c>
      <c r="D10" s="406">
        <v>-197.52248115</v>
      </c>
      <c r="E10" s="52"/>
    </row>
    <row r="11" spans="1:5" ht="15" customHeight="1">
      <c r="A11" s="77">
        <v>2</v>
      </c>
      <c r="B11" s="335" t="s">
        <v>637</v>
      </c>
      <c r="C11" s="406">
        <v>9707.5874099699995</v>
      </c>
      <c r="D11" s="406">
        <v>8407.1064009399997</v>
      </c>
      <c r="E11" s="52" t="s">
        <v>638</v>
      </c>
    </row>
    <row r="12" spans="1:5" ht="15" customHeight="1">
      <c r="A12" s="77">
        <v>3</v>
      </c>
      <c r="B12" s="335" t="s">
        <v>639</v>
      </c>
      <c r="C12" s="406">
        <v>1602.6554975079998</v>
      </c>
      <c r="D12" s="406">
        <v>1548.7245029000001</v>
      </c>
      <c r="E12" s="52" t="s">
        <v>640</v>
      </c>
    </row>
    <row r="13" spans="1:5" ht="15" hidden="1" customHeight="1">
      <c r="A13" s="77" t="s">
        <v>641</v>
      </c>
      <c r="B13" s="335" t="s">
        <v>642</v>
      </c>
      <c r="C13" s="405">
        <v>0</v>
      </c>
      <c r="D13" s="406"/>
      <c r="E13" s="314"/>
    </row>
    <row r="14" spans="1:5" ht="25" hidden="1" customHeight="1">
      <c r="A14" s="77">
        <v>4</v>
      </c>
      <c r="B14" s="335" t="s">
        <v>643</v>
      </c>
      <c r="C14" s="405">
        <v>0</v>
      </c>
      <c r="D14" s="406"/>
      <c r="E14" s="314"/>
    </row>
    <row r="15" spans="1:5" ht="15" hidden="1" customHeight="1">
      <c r="A15" s="77">
        <v>5</v>
      </c>
      <c r="B15" s="335" t="s">
        <v>644</v>
      </c>
      <c r="C15" s="405">
        <v>0</v>
      </c>
      <c r="D15" s="406"/>
      <c r="E15" s="314"/>
    </row>
    <row r="16" spans="1:5" ht="15" customHeight="1">
      <c r="A16" s="77" t="s">
        <v>645</v>
      </c>
      <c r="B16" s="335" t="s">
        <v>646</v>
      </c>
      <c r="C16" s="406">
        <v>753.38350954000009</v>
      </c>
      <c r="D16" s="406">
        <v>1308.4640494800001</v>
      </c>
      <c r="E16" s="52" t="s">
        <v>647</v>
      </c>
    </row>
    <row r="17" spans="1:5" ht="15" customHeight="1">
      <c r="A17" s="308">
        <v>6</v>
      </c>
      <c r="B17" s="337" t="s">
        <v>648</v>
      </c>
      <c r="C17" s="407">
        <f>+C7+C11+C12+C16</f>
        <v>15485.463527818001</v>
      </c>
      <c r="D17" s="407">
        <v>14620.327407210001</v>
      </c>
      <c r="E17" s="251"/>
    </row>
    <row r="18" spans="1:5" ht="15" customHeight="1">
      <c r="A18" s="339" t="s">
        <v>649</v>
      </c>
      <c r="B18" s="339"/>
      <c r="C18" s="408"/>
      <c r="D18" s="418"/>
      <c r="E18" s="339"/>
    </row>
    <row r="19" spans="1:5" ht="15" customHeight="1">
      <c r="A19" s="77">
        <v>7</v>
      </c>
      <c r="B19" s="301" t="s">
        <v>650</v>
      </c>
      <c r="C19" s="406">
        <v>-21.618810910000001</v>
      </c>
      <c r="D19" s="406">
        <v>-33.63703452</v>
      </c>
      <c r="E19" s="314"/>
    </row>
    <row r="20" spans="1:5" ht="15" customHeight="1">
      <c r="A20" s="77">
        <v>8</v>
      </c>
      <c r="B20" s="301" t="s">
        <v>651</v>
      </c>
      <c r="C20" s="406">
        <v>-310.84675298000002</v>
      </c>
      <c r="D20" s="406">
        <v>-314.39059084000002</v>
      </c>
      <c r="E20" s="52" t="s">
        <v>652</v>
      </c>
    </row>
    <row r="21" spans="1:5" ht="24" hidden="1">
      <c r="A21" s="77">
        <v>10</v>
      </c>
      <c r="B21" s="301" t="s">
        <v>653</v>
      </c>
      <c r="C21" s="406"/>
      <c r="D21" s="406"/>
      <c r="E21" s="314"/>
    </row>
    <row r="22" spans="1:5">
      <c r="A22" s="77">
        <v>11</v>
      </c>
      <c r="B22" s="301" t="s">
        <v>654</v>
      </c>
      <c r="C22" s="406">
        <v>215.78396366999996</v>
      </c>
      <c r="D22" s="406">
        <v>211.86037380000002</v>
      </c>
      <c r="E22" s="52" t="s">
        <v>655</v>
      </c>
    </row>
    <row r="23" spans="1:5" ht="15" hidden="1" customHeight="1">
      <c r="A23" s="77">
        <v>12</v>
      </c>
      <c r="B23" s="301" t="s">
        <v>656</v>
      </c>
      <c r="C23" s="405"/>
      <c r="D23" s="406"/>
      <c r="E23" s="314"/>
    </row>
    <row r="24" spans="1:5" ht="14.15" hidden="1" customHeight="1">
      <c r="A24" s="77">
        <v>13</v>
      </c>
      <c r="B24" s="301" t="s">
        <v>657</v>
      </c>
      <c r="C24" s="405"/>
      <c r="D24" s="406"/>
      <c r="E24" s="314"/>
    </row>
    <row r="25" spans="1:5" ht="15" hidden="1" customHeight="1">
      <c r="A25" s="77">
        <v>14</v>
      </c>
      <c r="B25" s="301" t="s">
        <v>658</v>
      </c>
      <c r="C25" s="405"/>
      <c r="D25" s="406"/>
      <c r="E25" s="314"/>
    </row>
    <row r="26" spans="1:5" ht="15" customHeight="1">
      <c r="A26" s="77">
        <v>15</v>
      </c>
      <c r="B26" s="301" t="s">
        <v>659</v>
      </c>
      <c r="C26" s="406">
        <v>-183.69075079199999</v>
      </c>
      <c r="D26" s="406">
        <v>-153.64535679000002</v>
      </c>
      <c r="E26" s="52" t="s">
        <v>660</v>
      </c>
    </row>
    <row r="27" spans="1:5" hidden="1">
      <c r="A27" s="77">
        <v>16</v>
      </c>
      <c r="B27" s="301" t="s">
        <v>661</v>
      </c>
      <c r="C27" s="405"/>
      <c r="D27" s="406"/>
      <c r="E27" s="314"/>
    </row>
    <row r="28" spans="1:5" ht="24" hidden="1">
      <c r="A28" s="77">
        <v>17</v>
      </c>
      <c r="B28" s="301" t="s">
        <v>662</v>
      </c>
      <c r="C28" s="405"/>
      <c r="D28" s="406"/>
      <c r="E28" s="314"/>
    </row>
    <row r="29" spans="1:5" ht="24" hidden="1">
      <c r="A29" s="77">
        <v>18</v>
      </c>
      <c r="B29" s="301" t="s">
        <v>663</v>
      </c>
      <c r="C29" s="405"/>
      <c r="D29" s="406"/>
      <c r="E29" s="314"/>
    </row>
    <row r="30" spans="1:5" ht="24" hidden="1">
      <c r="A30" s="77">
        <v>19</v>
      </c>
      <c r="B30" s="301" t="s">
        <v>664</v>
      </c>
      <c r="C30" s="405"/>
      <c r="D30" s="406"/>
      <c r="E30" s="314"/>
    </row>
    <row r="31" spans="1:5" hidden="1">
      <c r="A31" s="77" t="s">
        <v>518</v>
      </c>
      <c r="B31" s="301" t="s">
        <v>665</v>
      </c>
      <c r="C31" s="405"/>
      <c r="D31" s="406"/>
      <c r="E31" s="314"/>
    </row>
    <row r="32" spans="1:5" ht="15" hidden="1" customHeight="1">
      <c r="A32" s="77" t="s">
        <v>520</v>
      </c>
      <c r="B32" s="301" t="s">
        <v>666</v>
      </c>
      <c r="C32" s="405"/>
      <c r="D32" s="406"/>
      <c r="E32" s="314"/>
    </row>
    <row r="33" spans="1:5" ht="15" hidden="1" customHeight="1">
      <c r="A33" s="77" t="s">
        <v>522</v>
      </c>
      <c r="B33" s="314" t="s">
        <v>667</v>
      </c>
      <c r="C33" s="405"/>
      <c r="D33" s="406"/>
      <c r="E33" s="314"/>
    </row>
    <row r="34" spans="1:5" ht="15" hidden="1" customHeight="1">
      <c r="A34" s="77" t="s">
        <v>668</v>
      </c>
      <c r="B34" s="301" t="s">
        <v>669</v>
      </c>
      <c r="C34" s="405"/>
      <c r="D34" s="406"/>
      <c r="E34" s="314"/>
    </row>
    <row r="35" spans="1:5" ht="24" hidden="1">
      <c r="A35" s="77">
        <v>21</v>
      </c>
      <c r="B35" s="301" t="s">
        <v>670</v>
      </c>
      <c r="C35" s="405"/>
      <c r="D35" s="406"/>
      <c r="E35" s="314"/>
    </row>
    <row r="36" spans="1:5" hidden="1">
      <c r="A36" s="77">
        <v>22</v>
      </c>
      <c r="B36" s="301" t="s">
        <v>671</v>
      </c>
      <c r="C36" s="405"/>
      <c r="D36" s="406"/>
      <c r="E36" s="314"/>
    </row>
    <row r="37" spans="1:5" ht="24" hidden="1">
      <c r="A37" s="77">
        <v>23</v>
      </c>
      <c r="B37" s="301" t="s">
        <v>672</v>
      </c>
      <c r="C37" s="405"/>
      <c r="D37" s="406"/>
      <c r="E37" s="314"/>
    </row>
    <row r="38" spans="1:5" hidden="1">
      <c r="A38" s="77">
        <v>25</v>
      </c>
      <c r="B38" s="301" t="s">
        <v>673</v>
      </c>
      <c r="C38" s="405"/>
      <c r="D38" s="406"/>
      <c r="E38" s="314"/>
    </row>
    <row r="39" spans="1:5" ht="15" hidden="1" customHeight="1">
      <c r="A39" s="77" t="s">
        <v>674</v>
      </c>
      <c r="B39" s="301" t="s">
        <v>675</v>
      </c>
      <c r="C39" s="405"/>
      <c r="D39" s="406"/>
      <c r="E39" s="314"/>
    </row>
    <row r="40" spans="1:5" ht="24" hidden="1">
      <c r="A40" s="77" t="s">
        <v>676</v>
      </c>
      <c r="B40" s="301" t="s">
        <v>677</v>
      </c>
      <c r="C40" s="405"/>
      <c r="D40" s="406"/>
      <c r="E40" s="314"/>
    </row>
    <row r="41" spans="1:5" ht="15" hidden="1" customHeight="1">
      <c r="A41" s="77">
        <v>27</v>
      </c>
      <c r="B41" s="301" t="s">
        <v>678</v>
      </c>
      <c r="C41" s="405"/>
      <c r="D41" s="406"/>
      <c r="E41" s="314"/>
    </row>
    <row r="42" spans="1:5" ht="15" customHeight="1">
      <c r="A42" s="77" t="s">
        <v>679</v>
      </c>
      <c r="B42" s="301" t="s">
        <v>680</v>
      </c>
      <c r="C42" s="406">
        <v>-282.87020836760229</v>
      </c>
      <c r="D42" s="406">
        <v>-219.45958766320729</v>
      </c>
      <c r="E42" s="52" t="s">
        <v>681</v>
      </c>
    </row>
    <row r="43" spans="1:5" ht="15" customHeight="1">
      <c r="A43" s="308">
        <v>28</v>
      </c>
      <c r="B43" s="338" t="s">
        <v>682</v>
      </c>
      <c r="C43" s="407">
        <v>-583.24255937960243</v>
      </c>
      <c r="D43" s="407">
        <v>-509.27219601320729</v>
      </c>
      <c r="E43" s="251"/>
    </row>
    <row r="44" spans="1:5" ht="15" customHeight="1">
      <c r="A44" s="308">
        <v>29</v>
      </c>
      <c r="B44" s="338" t="s">
        <v>683</v>
      </c>
      <c r="C44" s="407">
        <v>14902.220968438398</v>
      </c>
      <c r="D44" s="407">
        <v>14111.055211196794</v>
      </c>
      <c r="E44" s="251"/>
    </row>
    <row r="45" spans="1:5" ht="15" customHeight="1">
      <c r="A45" s="339" t="s">
        <v>684</v>
      </c>
      <c r="B45" s="339"/>
      <c r="C45" s="408"/>
      <c r="D45" s="418"/>
      <c r="E45" s="339"/>
    </row>
    <row r="46" spans="1:5" ht="15" hidden="1" customHeight="1">
      <c r="A46" s="77">
        <v>30</v>
      </c>
      <c r="B46" s="301" t="s">
        <v>685</v>
      </c>
      <c r="C46" s="409"/>
      <c r="D46" s="412"/>
      <c r="E46" s="52"/>
    </row>
    <row r="47" spans="1:5" ht="15" hidden="1" customHeight="1">
      <c r="A47" s="77">
        <v>31</v>
      </c>
      <c r="B47" s="301" t="s">
        <v>686</v>
      </c>
      <c r="C47" s="409"/>
      <c r="D47" s="412"/>
      <c r="E47" s="314"/>
    </row>
    <row r="48" spans="1:5" ht="15" hidden="1" customHeight="1">
      <c r="A48" s="77">
        <v>32</v>
      </c>
      <c r="B48" s="301" t="s">
        <v>687</v>
      </c>
      <c r="C48" s="409"/>
      <c r="D48" s="412"/>
      <c r="E48" s="314"/>
    </row>
    <row r="49" spans="1:5" hidden="1">
      <c r="A49" s="77">
        <v>33</v>
      </c>
      <c r="B49" s="301" t="s">
        <v>688</v>
      </c>
      <c r="C49" s="409"/>
      <c r="D49" s="412"/>
      <c r="E49" s="314"/>
    </row>
    <row r="50" spans="1:5" s="36" customFormat="1" ht="15" hidden="1" customHeight="1">
      <c r="A50" s="77" t="s">
        <v>689</v>
      </c>
      <c r="B50" s="301" t="s">
        <v>690</v>
      </c>
      <c r="C50" s="409"/>
      <c r="D50" s="412"/>
      <c r="E50" s="314"/>
    </row>
    <row r="51" spans="1:5" s="36" customFormat="1" ht="15" hidden="1" customHeight="1">
      <c r="A51" s="77" t="s">
        <v>691</v>
      </c>
      <c r="B51" s="301" t="s">
        <v>692</v>
      </c>
      <c r="C51" s="409"/>
      <c r="D51" s="412"/>
      <c r="E51" s="314"/>
    </row>
    <row r="52" spans="1:5" ht="24" hidden="1">
      <c r="A52" s="77">
        <v>34</v>
      </c>
      <c r="B52" s="301" t="s">
        <v>693</v>
      </c>
      <c r="C52" s="409"/>
      <c r="D52" s="412"/>
      <c r="E52" s="314"/>
    </row>
    <row r="53" spans="1:5" ht="15" hidden="1" customHeight="1">
      <c r="A53" s="77">
        <v>35</v>
      </c>
      <c r="B53" s="301" t="s">
        <v>694</v>
      </c>
      <c r="C53" s="409"/>
      <c r="D53" s="412"/>
      <c r="E53" s="314"/>
    </row>
    <row r="54" spans="1:5" ht="15" customHeight="1">
      <c r="A54" s="308">
        <v>36</v>
      </c>
      <c r="B54" s="295" t="s">
        <v>695</v>
      </c>
      <c r="C54" s="410"/>
      <c r="D54" s="419"/>
      <c r="E54" s="295"/>
    </row>
    <row r="55" spans="1:5" ht="15" customHeight="1">
      <c r="A55" s="339" t="s">
        <v>696</v>
      </c>
      <c r="B55" s="339"/>
      <c r="C55" s="408"/>
      <c r="D55" s="418"/>
      <c r="E55" s="339"/>
    </row>
    <row r="56" spans="1:5" ht="15" hidden="1" customHeight="1">
      <c r="A56" s="77">
        <v>37</v>
      </c>
      <c r="B56" s="301" t="s">
        <v>697</v>
      </c>
      <c r="C56" s="409"/>
      <c r="D56" s="412"/>
      <c r="E56" s="314"/>
    </row>
    <row r="57" spans="1:5" ht="24" hidden="1">
      <c r="A57" s="77">
        <v>38</v>
      </c>
      <c r="B57" s="301" t="s">
        <v>698</v>
      </c>
      <c r="C57" s="409"/>
      <c r="D57" s="412"/>
      <c r="E57" s="314"/>
    </row>
    <row r="58" spans="1:5" ht="24" hidden="1">
      <c r="A58" s="77">
        <v>39</v>
      </c>
      <c r="B58" s="301" t="s">
        <v>699</v>
      </c>
      <c r="C58" s="409"/>
      <c r="D58" s="412"/>
      <c r="E58" s="314"/>
    </row>
    <row r="59" spans="1:5" ht="24" hidden="1">
      <c r="A59" s="77">
        <v>40</v>
      </c>
      <c r="B59" s="301" t="s">
        <v>700</v>
      </c>
      <c r="C59" s="409"/>
      <c r="D59" s="412"/>
      <c r="E59" s="314"/>
    </row>
    <row r="60" spans="1:5" ht="15" hidden="1" customHeight="1">
      <c r="A60" s="77">
        <v>42</v>
      </c>
      <c r="B60" s="301" t="s">
        <v>701</v>
      </c>
      <c r="C60" s="409"/>
      <c r="D60" s="412"/>
      <c r="E60" s="314"/>
    </row>
    <row r="61" spans="1:5" ht="15" hidden="1" customHeight="1">
      <c r="A61" s="77" t="s">
        <v>702</v>
      </c>
      <c r="B61" s="301" t="s">
        <v>703</v>
      </c>
      <c r="C61" s="409"/>
      <c r="D61" s="412"/>
      <c r="E61" s="314"/>
    </row>
    <row r="62" spans="1:5" ht="15" customHeight="1">
      <c r="A62" s="308">
        <v>43</v>
      </c>
      <c r="B62" s="338" t="s">
        <v>704</v>
      </c>
      <c r="C62" s="411"/>
      <c r="D62" s="420"/>
      <c r="E62" s="251"/>
    </row>
    <row r="63" spans="1:5" ht="15" customHeight="1">
      <c r="A63" s="308">
        <v>44</v>
      </c>
      <c r="B63" s="338" t="s">
        <v>705</v>
      </c>
      <c r="C63" s="411"/>
      <c r="D63" s="420"/>
      <c r="E63" s="251"/>
    </row>
    <row r="64" spans="1:5" ht="15" customHeight="1">
      <c r="A64" s="308">
        <v>45</v>
      </c>
      <c r="B64" s="338" t="s">
        <v>706</v>
      </c>
      <c r="C64" s="407">
        <f>+C44</f>
        <v>14902.220968438398</v>
      </c>
      <c r="D64" s="407">
        <v>14111.055211196794</v>
      </c>
      <c r="E64" s="251"/>
    </row>
    <row r="65" spans="1:5" ht="15" customHeight="1">
      <c r="A65" s="339" t="s">
        <v>707</v>
      </c>
      <c r="B65" s="339"/>
      <c r="C65" s="408"/>
      <c r="D65" s="418"/>
      <c r="E65" s="339"/>
    </row>
    <row r="66" spans="1:5" ht="15" customHeight="1">
      <c r="A66" s="77">
        <v>46</v>
      </c>
      <c r="B66" s="301" t="s">
        <v>685</v>
      </c>
      <c r="C66" s="406">
        <v>1299.1100221600002</v>
      </c>
      <c r="D66" s="406">
        <v>1307.8840221600001</v>
      </c>
      <c r="E66" s="52" t="s">
        <v>708</v>
      </c>
    </row>
    <row r="67" spans="1:5" ht="24" hidden="1">
      <c r="A67" s="77">
        <v>47</v>
      </c>
      <c r="B67" s="301" t="s">
        <v>709</v>
      </c>
      <c r="C67" s="406"/>
      <c r="D67" s="406"/>
      <c r="E67" s="52"/>
    </row>
    <row r="68" spans="1:5" s="36" customFormat="1" ht="15" hidden="1" customHeight="1">
      <c r="A68" s="77" t="s">
        <v>710</v>
      </c>
      <c r="B68" s="301" t="s">
        <v>711</v>
      </c>
      <c r="C68" s="406"/>
      <c r="D68" s="406"/>
      <c r="E68" s="52"/>
    </row>
    <row r="69" spans="1:5" s="36" customFormat="1" ht="15" customHeight="1">
      <c r="A69" s="77" t="s">
        <v>712</v>
      </c>
      <c r="B69" s="301" t="s">
        <v>713</v>
      </c>
      <c r="C69" s="406">
        <v>39.353244249726174</v>
      </c>
      <c r="D69" s="406">
        <v>56.540881708652797</v>
      </c>
      <c r="E69" s="52" t="s">
        <v>708</v>
      </c>
    </row>
    <row r="70" spans="1:5" ht="24" hidden="1">
      <c r="A70" s="77">
        <v>48</v>
      </c>
      <c r="B70" s="301" t="s">
        <v>714</v>
      </c>
      <c r="C70" s="406"/>
      <c r="D70" s="406"/>
      <c r="E70" s="314"/>
    </row>
    <row r="71" spans="1:5" ht="15" hidden="1" customHeight="1">
      <c r="A71" s="77">
        <v>49</v>
      </c>
      <c r="B71" s="301" t="s">
        <v>715</v>
      </c>
      <c r="C71" s="406"/>
      <c r="D71" s="406"/>
      <c r="E71" s="314"/>
    </row>
    <row r="72" spans="1:5" ht="15" customHeight="1">
      <c r="A72" s="77">
        <v>50</v>
      </c>
      <c r="B72" s="301" t="s">
        <v>716</v>
      </c>
      <c r="C72" s="406">
        <v>111.52622092435537</v>
      </c>
      <c r="D72" s="406">
        <v>119.58452463707142</v>
      </c>
      <c r="E72" s="273"/>
    </row>
    <row r="73" spans="1:5" ht="15" customHeight="1">
      <c r="A73" s="308">
        <v>51</v>
      </c>
      <c r="B73" s="338" t="s">
        <v>717</v>
      </c>
      <c r="C73" s="407">
        <f>+C66+C69+C72</f>
        <v>1449.9894873340818</v>
      </c>
      <c r="D73" s="407">
        <v>1484.0094285057241</v>
      </c>
      <c r="E73" s="251"/>
    </row>
    <row r="74" spans="1:5" ht="15" customHeight="1">
      <c r="A74" s="339" t="s">
        <v>718</v>
      </c>
      <c r="B74" s="339"/>
      <c r="C74" s="408"/>
      <c r="D74" s="418"/>
      <c r="E74" s="339"/>
    </row>
    <row r="75" spans="1:5">
      <c r="A75" s="77">
        <v>52</v>
      </c>
      <c r="B75" s="301" t="s">
        <v>719</v>
      </c>
      <c r="C75" s="406">
        <v>-11.226000000000001</v>
      </c>
      <c r="D75" s="406"/>
      <c r="E75" s="314"/>
    </row>
    <row r="76" spans="1:5" ht="24" hidden="1">
      <c r="A76" s="77">
        <v>53</v>
      </c>
      <c r="B76" s="301" t="s">
        <v>720</v>
      </c>
      <c r="C76" s="409"/>
      <c r="D76" s="412"/>
      <c r="E76" s="314"/>
    </row>
    <row r="77" spans="1:5" ht="36" hidden="1">
      <c r="A77" s="77">
        <v>54</v>
      </c>
      <c r="B77" s="301" t="s">
        <v>721</v>
      </c>
      <c r="C77" s="409"/>
      <c r="D77" s="412"/>
      <c r="E77" s="314"/>
    </row>
    <row r="78" spans="1:5" ht="24" hidden="1">
      <c r="A78" s="77">
        <v>55</v>
      </c>
      <c r="B78" s="301" t="s">
        <v>722</v>
      </c>
      <c r="C78" s="409"/>
      <c r="D78" s="412"/>
      <c r="E78" s="314"/>
    </row>
    <row r="79" spans="1:5" hidden="1">
      <c r="A79" s="77" t="s">
        <v>723</v>
      </c>
      <c r="B79" s="314" t="s">
        <v>724</v>
      </c>
      <c r="C79" s="318"/>
      <c r="D79" s="418"/>
      <c r="E79" s="314"/>
    </row>
    <row r="80" spans="1:5" ht="15" hidden="1" customHeight="1">
      <c r="A80" s="77" t="s">
        <v>725</v>
      </c>
      <c r="B80" s="314" t="s">
        <v>726</v>
      </c>
      <c r="C80" s="318"/>
      <c r="D80" s="418"/>
      <c r="E80" s="314"/>
    </row>
    <row r="81" spans="1:5" ht="15" customHeight="1">
      <c r="A81" s="308">
        <v>57</v>
      </c>
      <c r="B81" s="251" t="s">
        <v>727</v>
      </c>
      <c r="C81" s="730">
        <f>C75</f>
        <v>-11.226000000000001</v>
      </c>
      <c r="D81" s="420"/>
      <c r="E81" s="251"/>
    </row>
    <row r="82" spans="1:5" ht="15" customHeight="1">
      <c r="A82" s="308">
        <v>58</v>
      </c>
      <c r="B82" s="251" t="s">
        <v>728</v>
      </c>
      <c r="C82" s="407">
        <f>+C73+C81</f>
        <v>1438.7634873340817</v>
      </c>
      <c r="D82" s="407">
        <v>1484.0094285057241</v>
      </c>
      <c r="E82" s="251"/>
    </row>
    <row r="83" spans="1:5" ht="15" customHeight="1">
      <c r="A83" s="308">
        <v>59</v>
      </c>
      <c r="B83" s="251" t="s">
        <v>729</v>
      </c>
      <c r="C83" s="407">
        <f>+C64+C82</f>
        <v>16340.984455772479</v>
      </c>
      <c r="D83" s="407">
        <v>15595.064639702518</v>
      </c>
      <c r="E83" s="251"/>
    </row>
    <row r="84" spans="1:5" ht="15" customHeight="1">
      <c r="A84" s="308">
        <v>60</v>
      </c>
      <c r="B84" s="251" t="s">
        <v>730</v>
      </c>
      <c r="C84" s="407">
        <v>71597.894815241889</v>
      </c>
      <c r="D84" s="407">
        <v>73510.523221212454</v>
      </c>
      <c r="E84" s="251"/>
    </row>
    <row r="85" spans="1:5" ht="15" customHeight="1">
      <c r="A85" s="339" t="s">
        <v>731</v>
      </c>
      <c r="B85" s="339"/>
      <c r="C85" s="408"/>
      <c r="D85" s="418"/>
      <c r="E85" s="339"/>
    </row>
    <row r="86" spans="1:5" ht="15" customHeight="1">
      <c r="A86" s="77">
        <v>61</v>
      </c>
      <c r="B86" s="301" t="s">
        <v>732</v>
      </c>
      <c r="C86" s="340">
        <v>0.20813769744059557</v>
      </c>
      <c r="D86" s="340">
        <v>0.19195969999999998</v>
      </c>
      <c r="E86" s="314"/>
    </row>
    <row r="87" spans="1:5" ht="15" customHeight="1">
      <c r="A87" s="77">
        <v>62</v>
      </c>
      <c r="B87" s="301" t="s">
        <v>733</v>
      </c>
      <c r="C87" s="340">
        <v>0.20813769744059557</v>
      </c>
      <c r="D87" s="340">
        <v>0.19195969999999998</v>
      </c>
      <c r="E87" s="314"/>
    </row>
    <row r="88" spans="1:5" ht="15" customHeight="1">
      <c r="A88" s="77">
        <v>63</v>
      </c>
      <c r="B88" s="301" t="s">
        <v>734</v>
      </c>
      <c r="C88" s="340">
        <v>0.22823275038938415</v>
      </c>
      <c r="D88" s="340">
        <v>0.212147</v>
      </c>
      <c r="E88" s="314"/>
    </row>
    <row r="89" spans="1:5" ht="15" customHeight="1">
      <c r="A89" s="77">
        <v>64</v>
      </c>
      <c r="B89" s="301" t="s">
        <v>735</v>
      </c>
      <c r="C89" s="340">
        <v>0.10886668311381274</v>
      </c>
      <c r="D89" s="340">
        <v>9.8821406000000001E-2</v>
      </c>
      <c r="E89" s="314"/>
    </row>
    <row r="90" spans="1:5" ht="15" customHeight="1">
      <c r="A90" s="77">
        <v>65</v>
      </c>
      <c r="B90" s="314" t="s">
        <v>736</v>
      </c>
      <c r="C90" s="340">
        <v>2.5000000000000001E-2</v>
      </c>
      <c r="D90" s="340">
        <v>2.5000000000000001E-2</v>
      </c>
      <c r="E90" s="314"/>
    </row>
    <row r="91" spans="1:5" ht="15" customHeight="1">
      <c r="A91" s="77">
        <v>66</v>
      </c>
      <c r="B91" s="314" t="s">
        <v>737</v>
      </c>
      <c r="C91" s="340">
        <v>1.1666831138465285E-3</v>
      </c>
      <c r="D91" s="340">
        <v>1.1000000000000001E-3</v>
      </c>
      <c r="E91" s="314"/>
    </row>
    <row r="92" spans="1:5" ht="15" customHeight="1">
      <c r="A92" s="77">
        <v>67</v>
      </c>
      <c r="B92" s="314" t="s">
        <v>738</v>
      </c>
      <c r="C92" s="414">
        <v>9.9999999999662165E-3</v>
      </c>
      <c r="D92" s="414"/>
      <c r="E92" s="314"/>
    </row>
    <row r="93" spans="1:5">
      <c r="A93" s="77" t="s">
        <v>739</v>
      </c>
      <c r="B93" s="301" t="s">
        <v>740</v>
      </c>
      <c r="C93" s="340">
        <v>1.4999999999999999E-2</v>
      </c>
      <c r="D93" s="340">
        <v>1.4999999999999999E-2</v>
      </c>
      <c r="E93" s="314"/>
    </row>
    <row r="94" spans="1:5" ht="19" customHeight="1">
      <c r="A94" s="77" t="s">
        <v>741</v>
      </c>
      <c r="B94" s="301" t="s">
        <v>742</v>
      </c>
      <c r="C94" s="340">
        <v>1.2700000000000003E-2</v>
      </c>
      <c r="D94" s="340">
        <v>1.2700000000000003E-2</v>
      </c>
      <c r="E94" s="314"/>
    </row>
    <row r="95" spans="1:5">
      <c r="A95" s="77">
        <v>68</v>
      </c>
      <c r="B95" s="301" t="s">
        <v>743</v>
      </c>
      <c r="C95" s="340">
        <v>0.12573275038938414</v>
      </c>
      <c r="D95" s="340">
        <v>0.10964737640722369</v>
      </c>
      <c r="E95" s="314"/>
    </row>
    <row r="96" spans="1:5" ht="15" customHeight="1">
      <c r="A96" s="339" t="s">
        <v>744</v>
      </c>
      <c r="B96" s="339"/>
      <c r="C96" s="415"/>
      <c r="D96" s="418"/>
      <c r="E96" s="339"/>
    </row>
    <row r="97" spans="1:5" ht="15" hidden="1" customHeight="1">
      <c r="A97" s="1030">
        <v>72</v>
      </c>
      <c r="B97" s="1031" t="s">
        <v>745</v>
      </c>
      <c r="C97" s="417"/>
      <c r="D97" s="1032"/>
      <c r="E97" s="1033"/>
    </row>
    <row r="98" spans="1:5" ht="15" hidden="1" customHeight="1">
      <c r="A98" s="1030"/>
      <c r="B98" s="1031"/>
      <c r="C98" s="416"/>
      <c r="D98" s="1032"/>
      <c r="E98" s="1033"/>
    </row>
    <row r="99" spans="1:5" ht="24" hidden="1">
      <c r="A99" s="77">
        <v>73</v>
      </c>
      <c r="B99" s="301" t="s">
        <v>746</v>
      </c>
      <c r="C99" s="409"/>
      <c r="D99" s="412"/>
      <c r="E99" s="314"/>
    </row>
    <row r="100" spans="1:5" ht="24">
      <c r="A100" s="77">
        <v>75</v>
      </c>
      <c r="B100" s="301" t="s">
        <v>747</v>
      </c>
      <c r="C100" s="406">
        <v>178.25625915999998</v>
      </c>
      <c r="D100" s="406">
        <v>189.70368562999994</v>
      </c>
      <c r="E100" s="52" t="s">
        <v>748</v>
      </c>
    </row>
    <row r="101" spans="1:5" ht="15" customHeight="1">
      <c r="A101" s="339" t="s">
        <v>749</v>
      </c>
      <c r="B101" s="339"/>
      <c r="C101" s="408"/>
      <c r="D101" s="418"/>
      <c r="E101" s="339"/>
    </row>
    <row r="102" spans="1:5">
      <c r="A102" s="77">
        <v>76</v>
      </c>
      <c r="B102" s="301" t="s">
        <v>750</v>
      </c>
      <c r="C102" s="406">
        <v>111.52622092525537</v>
      </c>
      <c r="D102" s="385">
        <v>119.58452463707142</v>
      </c>
      <c r="E102" s="314"/>
    </row>
    <row r="103" spans="1:5" ht="15" customHeight="1">
      <c r="A103" s="77">
        <v>77</v>
      </c>
      <c r="B103" s="301" t="s">
        <v>751</v>
      </c>
      <c r="C103" s="406">
        <v>789.68788937147372</v>
      </c>
      <c r="D103" s="406">
        <v>824.96004616260279</v>
      </c>
      <c r="E103" s="253"/>
    </row>
    <row r="104" spans="1:5" ht="24" hidden="1">
      <c r="A104" s="77">
        <v>78</v>
      </c>
      <c r="B104" s="301" t="s">
        <v>752</v>
      </c>
      <c r="C104" s="406"/>
      <c r="D104" s="405"/>
      <c r="E104" s="253"/>
    </row>
    <row r="105" spans="1:5" ht="15" hidden="1" customHeight="1">
      <c r="A105" s="77">
        <v>79</v>
      </c>
      <c r="B105" s="301" t="s">
        <v>753</v>
      </c>
      <c r="C105" s="405"/>
      <c r="D105" s="405"/>
      <c r="E105" s="324"/>
    </row>
    <row r="106" spans="1:5" ht="15" hidden="1" customHeight="1">
      <c r="A106" s="377">
        <v>84</v>
      </c>
      <c r="B106" s="301" t="s">
        <v>754</v>
      </c>
      <c r="C106" s="409"/>
      <c r="D106" s="421"/>
      <c r="E106" s="375"/>
    </row>
    <row r="107" spans="1:5" hidden="1">
      <c r="A107" s="377">
        <v>85</v>
      </c>
      <c r="B107" s="301" t="s">
        <v>755</v>
      </c>
      <c r="C107" s="409"/>
      <c r="D107" s="421"/>
      <c r="E107" s="375"/>
    </row>
    <row r="108" spans="1:5">
      <c r="A108" s="128"/>
      <c r="B108" s="7"/>
      <c r="C108" s="413"/>
      <c r="D108" s="413"/>
      <c r="E108" s="7"/>
    </row>
    <row r="109" spans="1:5">
      <c r="A109" s="156"/>
    </row>
    <row r="110" spans="1:5">
      <c r="A110" s="157"/>
    </row>
    <row r="111" spans="1:5">
      <c r="A111" s="157"/>
    </row>
    <row r="112" spans="1:5">
      <c r="A112" s="157"/>
    </row>
    <row r="113" spans="1:1">
      <c r="A113" s="157"/>
    </row>
  </sheetData>
  <mergeCells count="4">
    <mergeCell ref="A97:A98"/>
    <mergeCell ref="B97:B98"/>
    <mergeCell ref="D97:D98"/>
    <mergeCell ref="E97:E98"/>
  </mergeCells>
  <pageMargins left="0.23622047244094491" right="0.23622047244094491" top="0.74803149606299213" bottom="0.74803149606299213" header="0.31496062992125984" footer="0.31496062992125984"/>
  <pageSetup paperSize="9" scale="70"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7346B-9F93-47E7-B292-B0CA06E6FBAE}">
  <sheetPr codeName="Sheet44">
    <pageSetUpPr fitToPage="1"/>
  </sheetPr>
  <dimension ref="A1:L55"/>
  <sheetViews>
    <sheetView showGridLines="0" zoomScaleNormal="100" zoomScalePageLayoutView="90" workbookViewId="0">
      <selection activeCell="D3" sqref="D3"/>
    </sheetView>
  </sheetViews>
  <sheetFormatPr defaultColWidth="8.25" defaultRowHeight="14.5"/>
  <cols>
    <col min="1" max="1" width="4.83203125" style="5" customWidth="1"/>
    <col min="2" max="2" width="63.58203125" style="5" customWidth="1"/>
    <col min="3" max="4" width="12.58203125" style="5" customWidth="1"/>
    <col min="5" max="5" width="11.33203125" style="5" customWidth="1"/>
    <col min="6" max="16384" width="8.25" style="5"/>
  </cols>
  <sheetData>
    <row r="1" spans="1:12" ht="18.5">
      <c r="A1" s="211" t="s">
        <v>1502</v>
      </c>
      <c r="B1" s="158"/>
      <c r="C1" s="7"/>
      <c r="D1" s="7"/>
      <c r="E1" s="7"/>
    </row>
    <row r="2" spans="1:12">
      <c r="A2" s="7"/>
      <c r="B2" s="7"/>
      <c r="C2" s="7"/>
      <c r="D2" s="7"/>
      <c r="E2" s="7"/>
    </row>
    <row r="3" spans="1:12">
      <c r="A3" s="637"/>
      <c r="B3" s="638"/>
      <c r="C3" s="159"/>
      <c r="D3" s="159"/>
      <c r="E3" s="159"/>
      <c r="F3" s="160"/>
      <c r="G3" s="160"/>
      <c r="H3" s="160"/>
      <c r="I3" s="160"/>
      <c r="J3" s="160"/>
      <c r="K3" s="160"/>
      <c r="L3" s="160"/>
    </row>
    <row r="4" spans="1:12">
      <c r="A4" s="202"/>
      <c r="B4" s="202"/>
      <c r="C4" s="52" t="s">
        <v>92</v>
      </c>
      <c r="D4" s="52" t="s">
        <v>93</v>
      </c>
      <c r="E4" s="52" t="s">
        <v>94</v>
      </c>
    </row>
    <row r="5" spans="1:12" ht="73.5" customHeight="1">
      <c r="A5" s="4"/>
      <c r="B5" s="83"/>
      <c r="C5" s="17" t="s">
        <v>756</v>
      </c>
      <c r="D5" s="17" t="s">
        <v>757</v>
      </c>
      <c r="E5" s="897" t="s">
        <v>758</v>
      </c>
    </row>
    <row r="6" spans="1:12">
      <c r="A6" s="76" t="s">
        <v>1407</v>
      </c>
      <c r="B6" s="83"/>
      <c r="C6" s="94" t="s">
        <v>759</v>
      </c>
      <c r="D6" s="94" t="s">
        <v>759</v>
      </c>
      <c r="E6" s="899"/>
    </row>
    <row r="7" spans="1:12">
      <c r="A7" s="925" t="s">
        <v>760</v>
      </c>
      <c r="B7" s="925"/>
      <c r="C7" s="925"/>
      <c r="D7" s="925"/>
      <c r="E7" s="925"/>
    </row>
    <row r="8" spans="1:12">
      <c r="A8" s="317">
        <v>1</v>
      </c>
      <c r="B8" s="273" t="s">
        <v>1419</v>
      </c>
      <c r="C8" s="406">
        <v>17351.21207757002</v>
      </c>
      <c r="D8" s="406">
        <v>17351.212077569999</v>
      </c>
      <c r="E8" s="300"/>
    </row>
    <row r="9" spans="1:12">
      <c r="A9" s="317">
        <v>2</v>
      </c>
      <c r="B9" s="273" t="s">
        <v>761</v>
      </c>
      <c r="C9" s="406">
        <v>1166.2739024199966</v>
      </c>
      <c r="D9" s="406">
        <v>1123.5411860899999</v>
      </c>
      <c r="E9" s="300"/>
    </row>
    <row r="10" spans="1:12">
      <c r="A10" s="317">
        <v>3</v>
      </c>
      <c r="B10" s="273" t="s">
        <v>763</v>
      </c>
      <c r="C10" s="406">
        <v>97146.190437600031</v>
      </c>
      <c r="D10" s="406">
        <v>97240.024942589996</v>
      </c>
      <c r="E10" s="300"/>
    </row>
    <row r="11" spans="1:12">
      <c r="A11" s="317">
        <v>4</v>
      </c>
      <c r="B11" s="273" t="s">
        <v>762</v>
      </c>
      <c r="C11" s="406">
        <v>2684.0154080300013</v>
      </c>
      <c r="D11" s="406">
        <v>2670.1139146599999</v>
      </c>
      <c r="E11" s="300"/>
    </row>
    <row r="12" spans="1:12">
      <c r="A12" s="317">
        <v>5</v>
      </c>
      <c r="B12" s="273" t="s">
        <v>764</v>
      </c>
      <c r="C12" s="406">
        <v>23088.712834960039</v>
      </c>
      <c r="D12" s="406">
        <v>16129.981554309999</v>
      </c>
      <c r="E12" s="300"/>
    </row>
    <row r="13" spans="1:12">
      <c r="A13" s="317">
        <v>6</v>
      </c>
      <c r="B13" s="273" t="s">
        <v>765</v>
      </c>
      <c r="C13" s="406">
        <v>13521.571336229999</v>
      </c>
      <c r="D13" s="406">
        <v>0</v>
      </c>
      <c r="E13" s="300"/>
    </row>
    <row r="14" spans="1:12">
      <c r="A14" s="317">
        <v>7</v>
      </c>
      <c r="B14" s="744" t="s">
        <v>1092</v>
      </c>
      <c r="C14" s="406">
        <v>0</v>
      </c>
      <c r="D14" s="406">
        <v>0</v>
      </c>
      <c r="E14" s="300"/>
    </row>
    <row r="15" spans="1:12">
      <c r="A15" s="317">
        <v>8</v>
      </c>
      <c r="B15" s="273" t="s">
        <v>1093</v>
      </c>
      <c r="C15" s="406">
        <v>125.21912586999997</v>
      </c>
      <c r="D15" s="406">
        <v>0</v>
      </c>
      <c r="E15" s="300"/>
    </row>
    <row r="16" spans="1:12">
      <c r="A16" s="317">
        <v>9</v>
      </c>
      <c r="B16" s="273" t="s">
        <v>75</v>
      </c>
      <c r="C16" s="406">
        <v>1051.9878414900002</v>
      </c>
      <c r="D16" s="406">
        <v>374.10866205000002</v>
      </c>
      <c r="E16" s="444" t="s">
        <v>652</v>
      </c>
    </row>
    <row r="17" spans="1:5">
      <c r="A17" s="317">
        <v>10</v>
      </c>
      <c r="B17" s="273" t="s">
        <v>1094</v>
      </c>
      <c r="C17" s="406">
        <v>399.62767300999997</v>
      </c>
      <c r="D17" s="406">
        <v>393.21406480000002</v>
      </c>
      <c r="E17" s="444"/>
    </row>
    <row r="18" spans="1:5">
      <c r="A18" s="317">
        <v>11</v>
      </c>
      <c r="B18" s="273" t="s">
        <v>766</v>
      </c>
      <c r="C18" s="406">
        <v>1733.6214777399846</v>
      </c>
      <c r="D18" s="406">
        <v>1094.3401590599999</v>
      </c>
      <c r="E18" s="444"/>
    </row>
    <row r="19" spans="1:5">
      <c r="A19" s="317">
        <v>12</v>
      </c>
      <c r="B19" s="750" t="s">
        <v>767</v>
      </c>
      <c r="C19" s="406">
        <v>231.69198749</v>
      </c>
      <c r="D19" s="406">
        <v>229.61343849000002</v>
      </c>
      <c r="E19" s="444" t="s">
        <v>660</v>
      </c>
    </row>
    <row r="20" spans="1:5">
      <c r="A20" s="317">
        <v>13</v>
      </c>
      <c r="B20" s="744" t="s">
        <v>1420</v>
      </c>
      <c r="C20" s="406">
        <v>44.331474619999995</v>
      </c>
      <c r="D20" s="406">
        <v>0.61742106999999991</v>
      </c>
      <c r="E20" s="745"/>
    </row>
    <row r="21" spans="1:5">
      <c r="A21" s="317">
        <v>14</v>
      </c>
      <c r="B21" s="242" t="s">
        <v>768</v>
      </c>
      <c r="C21" s="406">
        <v>247.64160623000021</v>
      </c>
      <c r="D21" s="406">
        <v>178.25625915999998</v>
      </c>
      <c r="E21" s="444" t="s">
        <v>748</v>
      </c>
    </row>
    <row r="22" spans="1:5">
      <c r="A22" s="317">
        <v>15</v>
      </c>
      <c r="B22" s="744" t="s">
        <v>769</v>
      </c>
      <c r="C22" s="406"/>
      <c r="D22" s="406"/>
      <c r="E22" s="300"/>
    </row>
    <row r="23" spans="1:5">
      <c r="A23" s="320">
        <v>16</v>
      </c>
      <c r="B23" s="251" t="s">
        <v>770</v>
      </c>
      <c r="C23" s="407">
        <f>+C8+C9+C11+C10+C12+C15+C16+C17+C18+C22+C13+C14+C20+C21</f>
        <v>158560.40519577006</v>
      </c>
      <c r="D23" s="407">
        <f>+D8+D9+D11+D10+D12+D15+D16+D17+D18+D22+D13+D14+D20+D21</f>
        <v>136555.41024136002</v>
      </c>
      <c r="E23" s="313"/>
    </row>
    <row r="24" spans="1:5">
      <c r="A24" s="925" t="s">
        <v>771</v>
      </c>
      <c r="B24" s="925"/>
      <c r="C24" s="925"/>
      <c r="D24" s="925"/>
      <c r="E24" s="925"/>
    </row>
    <row r="25" spans="1:5">
      <c r="A25" s="317">
        <v>1</v>
      </c>
      <c r="B25" s="441" t="s">
        <v>772</v>
      </c>
      <c r="C25" s="406">
        <v>413.87711870998811</v>
      </c>
      <c r="D25" s="406">
        <v>413.96738956000002</v>
      </c>
      <c r="E25" s="444"/>
    </row>
    <row r="26" spans="1:5">
      <c r="A26" s="317">
        <v>2</v>
      </c>
      <c r="B26" s="441" t="s">
        <v>774</v>
      </c>
      <c r="C26" s="406">
        <v>77207.013235550025</v>
      </c>
      <c r="D26" s="406">
        <v>77718.008310820005</v>
      </c>
      <c r="E26" s="444"/>
    </row>
    <row r="27" spans="1:5">
      <c r="A27" s="317">
        <v>3</v>
      </c>
      <c r="B27" s="441" t="s">
        <v>762</v>
      </c>
      <c r="C27" s="406">
        <v>2704.0274752299997</v>
      </c>
      <c r="D27" s="406">
        <v>2703.8570087500002</v>
      </c>
      <c r="E27" s="444"/>
    </row>
    <row r="28" spans="1:5">
      <c r="A28" s="317">
        <v>4</v>
      </c>
      <c r="B28" s="240" t="s">
        <v>773</v>
      </c>
      <c r="C28" s="406">
        <v>-34.445165009999997</v>
      </c>
      <c r="D28" s="406">
        <v>-34.445165009999997</v>
      </c>
      <c r="E28" s="444" t="s">
        <v>681</v>
      </c>
    </row>
    <row r="29" spans="1:5">
      <c r="A29" s="317">
        <v>5</v>
      </c>
      <c r="B29" s="441" t="s">
        <v>1095</v>
      </c>
      <c r="C29" s="406">
        <v>11798.13692784</v>
      </c>
      <c r="D29" s="406">
        <v>0</v>
      </c>
      <c r="E29" s="444"/>
    </row>
    <row r="30" spans="1:5">
      <c r="A30" s="317">
        <v>6</v>
      </c>
      <c r="B30" s="441" t="s">
        <v>1096</v>
      </c>
      <c r="C30" s="406">
        <v>0</v>
      </c>
      <c r="D30" s="406">
        <v>0</v>
      </c>
      <c r="E30" s="444"/>
    </row>
    <row r="31" spans="1:5">
      <c r="A31" s="317">
        <v>7</v>
      </c>
      <c r="B31" s="441" t="s">
        <v>1097</v>
      </c>
      <c r="C31" s="406">
        <v>8625.0460000000003</v>
      </c>
      <c r="D31" s="406">
        <v>0</v>
      </c>
      <c r="E31" s="444"/>
    </row>
    <row r="32" spans="1:5">
      <c r="A32" s="317">
        <v>8</v>
      </c>
      <c r="B32" s="441" t="s">
        <v>1098</v>
      </c>
      <c r="C32" s="406">
        <v>34489.386161399998</v>
      </c>
      <c r="D32" s="406">
        <v>34532.277950939999</v>
      </c>
      <c r="E32" s="444"/>
    </row>
    <row r="33" spans="1:5">
      <c r="A33" s="317">
        <v>9</v>
      </c>
      <c r="B33" s="441" t="s">
        <v>1099</v>
      </c>
      <c r="C33" s="406">
        <v>3684.1504385800049</v>
      </c>
      <c r="D33" s="406">
        <v>3202.7542079499999</v>
      </c>
      <c r="E33" s="444"/>
    </row>
    <row r="34" spans="1:5">
      <c r="A34" s="317">
        <v>10</v>
      </c>
      <c r="B34" s="743" t="s">
        <v>1421</v>
      </c>
      <c r="C34" s="406">
        <v>79.76381834</v>
      </c>
      <c r="D34" s="406">
        <v>79.852034989999993</v>
      </c>
      <c r="E34" s="745"/>
    </row>
    <row r="35" spans="1:5" ht="15" customHeight="1">
      <c r="A35" s="317">
        <v>11</v>
      </c>
      <c r="B35" s="441" t="s">
        <v>1422</v>
      </c>
      <c r="C35" s="406">
        <v>1134.6129997740002</v>
      </c>
      <c r="D35" s="406">
        <v>827.59752817999993</v>
      </c>
      <c r="E35" s="444"/>
    </row>
    <row r="36" spans="1:5">
      <c r="A36" s="317">
        <v>12</v>
      </c>
      <c r="B36" s="242" t="s">
        <v>775</v>
      </c>
      <c r="C36" s="406">
        <v>1411.0838024300001</v>
      </c>
      <c r="D36" s="406">
        <v>1411.0838017599999</v>
      </c>
      <c r="E36" s="444" t="s">
        <v>708</v>
      </c>
    </row>
    <row r="37" spans="1:5">
      <c r="A37" s="317">
        <v>13</v>
      </c>
      <c r="B37" s="242" t="s">
        <v>776</v>
      </c>
      <c r="C37" s="406"/>
      <c r="D37" s="406"/>
      <c r="E37" s="444"/>
    </row>
    <row r="38" spans="1:5">
      <c r="A38" s="320">
        <v>12</v>
      </c>
      <c r="B38" s="251" t="s">
        <v>777</v>
      </c>
      <c r="C38" s="407">
        <f>+C25+C26+C29+C30+C31+C32+C33+C35+C36+C37+C27+C34</f>
        <v>141547.09797785396</v>
      </c>
      <c r="D38" s="407">
        <f>+D25+D26+D29+D30+D31+D32+D33+D35+D36+D37+D27+D34</f>
        <v>120889.39823295001</v>
      </c>
      <c r="E38" s="313"/>
    </row>
    <row r="39" spans="1:5" ht="15" customHeight="1">
      <c r="A39" s="339" t="s">
        <v>778</v>
      </c>
      <c r="B39" s="442"/>
      <c r="C39" s="343"/>
      <c r="D39" s="343"/>
      <c r="E39" s="341"/>
    </row>
    <row r="40" spans="1:5" ht="15" customHeight="1">
      <c r="A40" s="317">
        <v>1</v>
      </c>
      <c r="B40" s="441" t="s">
        <v>779</v>
      </c>
      <c r="C40" s="343"/>
      <c r="D40" s="343"/>
      <c r="E40" s="341"/>
    </row>
    <row r="41" spans="1:5">
      <c r="A41" s="317">
        <v>2</v>
      </c>
      <c r="B41" s="441" t="s">
        <v>780</v>
      </c>
      <c r="C41" s="269"/>
      <c r="D41" s="269"/>
      <c r="E41" s="444"/>
    </row>
    <row r="42" spans="1:5">
      <c r="A42" s="317">
        <v>3</v>
      </c>
      <c r="B42" s="240" t="s">
        <v>781</v>
      </c>
      <c r="C42" s="406">
        <v>218.03164079999971</v>
      </c>
      <c r="D42" s="406">
        <v>218.03164079999971</v>
      </c>
      <c r="E42" s="444" t="s">
        <v>634</v>
      </c>
    </row>
    <row r="43" spans="1:5">
      <c r="A43" s="317">
        <v>4</v>
      </c>
      <c r="B43" s="240" t="s">
        <v>782</v>
      </c>
      <c r="C43" s="406">
        <v>3208.6963999999998</v>
      </c>
      <c r="D43" s="406">
        <v>3208.6963999999998</v>
      </c>
      <c r="E43" s="444" t="s">
        <v>634</v>
      </c>
    </row>
    <row r="44" spans="1:5">
      <c r="A44" s="317">
        <v>5</v>
      </c>
      <c r="B44" s="242" t="s">
        <v>783</v>
      </c>
      <c r="C44" s="406">
        <v>-265.57456544000001</v>
      </c>
      <c r="D44" s="406">
        <v>-266.46696517999999</v>
      </c>
      <c r="E44" s="444" t="s">
        <v>640</v>
      </c>
    </row>
    <row r="45" spans="1:5">
      <c r="A45" s="317">
        <v>6</v>
      </c>
      <c r="B45" s="240" t="s">
        <v>784</v>
      </c>
      <c r="C45" s="406">
        <v>0</v>
      </c>
      <c r="D45" s="406">
        <v>-215.78396366999999</v>
      </c>
      <c r="E45" s="444" t="s">
        <v>655</v>
      </c>
    </row>
    <row r="46" spans="1:5">
      <c r="A46" s="317">
        <v>7</v>
      </c>
      <c r="B46" s="242" t="s">
        <v>785</v>
      </c>
      <c r="C46" s="406">
        <v>2172.1311462499989</v>
      </c>
      <c r="D46" s="406">
        <f>(2122095337.5+999662.39)/1000000</f>
        <v>2123.0949998900001</v>
      </c>
      <c r="E46" s="444" t="s">
        <v>640</v>
      </c>
    </row>
    <row r="47" spans="1:5">
      <c r="A47" s="317">
        <v>8</v>
      </c>
      <c r="B47" s="242" t="s">
        <v>786</v>
      </c>
      <c r="C47" s="406">
        <v>11556.905645916793</v>
      </c>
      <c r="D47" s="406">
        <v>10382.65593184</v>
      </c>
      <c r="E47" s="444"/>
    </row>
    <row r="48" spans="1:5">
      <c r="A48" s="317">
        <v>9</v>
      </c>
      <c r="B48" s="240" t="s">
        <v>787</v>
      </c>
      <c r="C48" s="406">
        <v>0</v>
      </c>
      <c r="D48" s="406">
        <f>(9715979785.27-8392375.3)/1000000</f>
        <v>9707.5874099700013</v>
      </c>
      <c r="E48" s="444" t="s">
        <v>638</v>
      </c>
    </row>
    <row r="49" spans="1:5">
      <c r="A49" s="317">
        <v>10</v>
      </c>
      <c r="B49" s="240" t="s">
        <v>788</v>
      </c>
      <c r="C49" s="406">
        <v>0</v>
      </c>
      <c r="D49" s="406">
        <v>-253.97253721000001</v>
      </c>
      <c r="E49" s="444" t="s">
        <v>640</v>
      </c>
    </row>
    <row r="50" spans="1:5">
      <c r="A50" s="317">
        <v>11</v>
      </c>
      <c r="B50" s="240" t="s">
        <v>789</v>
      </c>
      <c r="C50" s="406">
        <v>0</v>
      </c>
      <c r="D50" s="406">
        <v>929.04105908000008</v>
      </c>
      <c r="E50" s="444" t="s">
        <v>647</v>
      </c>
    </row>
    <row r="51" spans="1:5">
      <c r="A51" s="317">
        <v>12</v>
      </c>
      <c r="B51" s="441" t="s">
        <v>790</v>
      </c>
      <c r="C51" s="406">
        <v>123.11694939308451</v>
      </c>
      <c r="D51" s="406">
        <v>0</v>
      </c>
      <c r="E51" s="444"/>
    </row>
    <row r="52" spans="1:5">
      <c r="A52" s="320">
        <v>13</v>
      </c>
      <c r="B52" s="251" t="s">
        <v>791</v>
      </c>
      <c r="C52" s="443">
        <f>C42+C43+C44+C46+C47+C51</f>
        <v>17013.307216919875</v>
      </c>
      <c r="D52" s="443">
        <f>D42+D44+D46+D47+D51+D43</f>
        <v>15666.01200735</v>
      </c>
      <c r="E52" s="280"/>
    </row>
    <row r="53" spans="1:5">
      <c r="A53" s="76"/>
      <c r="B53" s="7"/>
      <c r="C53" s="7"/>
      <c r="D53" s="7"/>
      <c r="E53" s="7"/>
    </row>
    <row r="54" spans="1:5" ht="67.5" customHeight="1">
      <c r="A54" s="874" t="s">
        <v>1536</v>
      </c>
      <c r="B54" s="874"/>
      <c r="C54" s="874"/>
      <c r="D54" s="874"/>
      <c r="E54" s="874"/>
    </row>
    <row r="55" spans="1:5">
      <c r="A55" s="2"/>
      <c r="B55" s="2"/>
      <c r="C55" s="2"/>
      <c r="D55" s="2"/>
      <c r="E55" s="2"/>
    </row>
  </sheetData>
  <mergeCells count="4">
    <mergeCell ref="A7:E7"/>
    <mergeCell ref="A24:E24"/>
    <mergeCell ref="E5:E6"/>
    <mergeCell ref="A54:E54"/>
  </mergeCells>
  <pageMargins left="0.7" right="0.7" top="0.75" bottom="0.75" header="0.3" footer="0.3"/>
  <pageSetup paperSize="9" scale="75" fitToHeight="0" orientation="portrait"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sheetPr codeName="Sheet7">
    <pageSetUpPr fitToPage="1"/>
  </sheetPr>
  <dimension ref="A1:E42"/>
  <sheetViews>
    <sheetView showGridLines="0" zoomScaleNormal="100" workbookViewId="0">
      <selection activeCell="E1" sqref="E1"/>
    </sheetView>
  </sheetViews>
  <sheetFormatPr defaultColWidth="8.58203125" defaultRowHeight="14.5"/>
  <cols>
    <col min="1" max="1" width="3.58203125" style="5" customWidth="1"/>
    <col min="2" max="2" width="62" style="5" customWidth="1"/>
    <col min="3" max="3" width="10.58203125" style="5" customWidth="1"/>
    <col min="4" max="4" width="10.33203125" style="5" customWidth="1"/>
    <col min="5" max="16384" width="8.58203125" style="5"/>
  </cols>
  <sheetData>
    <row r="1" spans="1:5" ht="18.5">
      <c r="A1" s="211" t="s">
        <v>129</v>
      </c>
      <c r="B1" s="51"/>
      <c r="C1" s="51"/>
      <c r="D1" s="51"/>
      <c r="E1" s="56"/>
    </row>
    <row r="2" spans="1:5" ht="18.5">
      <c r="A2" s="3"/>
      <c r="B2" s="51"/>
      <c r="C2" s="51"/>
      <c r="D2" s="51"/>
      <c r="E2" s="56"/>
    </row>
    <row r="3" spans="1:5">
      <c r="A3" s="57"/>
      <c r="B3" s="57"/>
      <c r="C3" s="57"/>
      <c r="D3" s="57"/>
      <c r="E3" s="848"/>
    </row>
    <row r="4" spans="1:5">
      <c r="A4" s="58" t="s">
        <v>130</v>
      </c>
      <c r="B4" s="59"/>
      <c r="C4" s="60" t="s">
        <v>1403</v>
      </c>
      <c r="D4" s="60" t="s">
        <v>1047</v>
      </c>
    </row>
    <row r="5" spans="1:5">
      <c r="A5" s="291" t="s">
        <v>131</v>
      </c>
      <c r="B5" s="303"/>
      <c r="C5" s="304">
        <v>20.813769744059623</v>
      </c>
      <c r="D5" s="304">
        <v>19.195969999999999</v>
      </c>
    </row>
    <row r="6" spans="1:5">
      <c r="A6" s="291" t="s">
        <v>132</v>
      </c>
      <c r="B6" s="303"/>
      <c r="C6" s="304">
        <v>20.813769744059623</v>
      </c>
      <c r="D6" s="304">
        <v>19.195969999999999</v>
      </c>
    </row>
    <row r="7" spans="1:5">
      <c r="A7" s="291" t="s">
        <v>133</v>
      </c>
      <c r="B7" s="303"/>
      <c r="C7" s="304">
        <v>22.82327503893848</v>
      </c>
      <c r="D7" s="304">
        <v>21.214700000000001</v>
      </c>
    </row>
    <row r="8" spans="1:5">
      <c r="A8" s="43"/>
      <c r="B8" s="22"/>
      <c r="C8" s="224"/>
      <c r="D8" s="61"/>
    </row>
    <row r="9" spans="1:5">
      <c r="A9" s="58" t="s">
        <v>134</v>
      </c>
      <c r="B9" s="62"/>
      <c r="C9" s="60" t="str">
        <f>C4</f>
        <v>30 June 2024</v>
      </c>
      <c r="D9" s="60" t="s">
        <v>1047</v>
      </c>
    </row>
    <row r="10" spans="1:5">
      <c r="A10" s="291" t="s">
        <v>131</v>
      </c>
      <c r="B10" s="303"/>
      <c r="C10" s="304">
        <v>20.813769744059623</v>
      </c>
      <c r="D10" s="304">
        <v>19.195969999999999</v>
      </c>
    </row>
    <row r="11" spans="1:5">
      <c r="A11" s="291" t="s">
        <v>132</v>
      </c>
      <c r="B11" s="303"/>
      <c r="C11" s="304">
        <v>20.813769744059623</v>
      </c>
      <c r="D11" s="304">
        <v>19.195969999999999</v>
      </c>
    </row>
    <row r="12" spans="1:5">
      <c r="A12" s="291" t="s">
        <v>133</v>
      </c>
      <c r="B12" s="303"/>
      <c r="C12" s="304">
        <v>22.76831079124478</v>
      </c>
      <c r="D12" s="304">
        <v>21.137799999999999</v>
      </c>
    </row>
    <row r="13" spans="1:5">
      <c r="A13" s="43"/>
      <c r="B13" s="22"/>
      <c r="C13" s="22"/>
      <c r="D13" s="22"/>
    </row>
    <row r="14" spans="1:5" ht="31" customHeight="1">
      <c r="A14" s="877" t="s">
        <v>1440</v>
      </c>
      <c r="B14" s="877"/>
      <c r="C14" s="877"/>
      <c r="D14" s="877"/>
    </row>
    <row r="15" spans="1:5">
      <c r="A15" s="63"/>
      <c r="B15" s="63"/>
      <c r="C15" s="63"/>
      <c r="D15" s="63"/>
      <c r="E15" s="64"/>
    </row>
    <row r="16" spans="1:5">
      <c r="A16" s="58" t="s">
        <v>135</v>
      </c>
      <c r="B16" s="65"/>
      <c r="C16" s="60" t="str">
        <f>+C4</f>
        <v>30 June 2024</v>
      </c>
      <c r="D16" s="60" t="str">
        <f>D9</f>
        <v>31 Dec 2023</v>
      </c>
    </row>
    <row r="17" spans="1:4">
      <c r="A17" s="291" t="s">
        <v>136</v>
      </c>
      <c r="B17" s="303"/>
      <c r="C17" s="263">
        <f>'Table 1.1'!B31</f>
        <v>16340.98445577251</v>
      </c>
      <c r="D17" s="263">
        <v>15595.06463970261</v>
      </c>
    </row>
    <row r="18" spans="1:4">
      <c r="A18" s="291" t="s">
        <v>137</v>
      </c>
      <c r="B18" s="303"/>
      <c r="C18" s="293">
        <v>11002.2110141923</v>
      </c>
      <c r="D18" s="293">
        <v>10557.6847110422</v>
      </c>
    </row>
    <row r="19" spans="1:4">
      <c r="A19" s="291" t="s">
        <v>138</v>
      </c>
      <c r="B19" s="305"/>
      <c r="C19" s="293">
        <f>C17-C18</f>
        <v>5338.7734415802097</v>
      </c>
      <c r="D19" s="293">
        <v>5037.3799286603598</v>
      </c>
    </row>
    <row r="20" spans="1:4">
      <c r="A20" s="22"/>
      <c r="B20" s="23"/>
      <c r="C20" s="23"/>
      <c r="D20" s="24"/>
    </row>
    <row r="21" spans="1:4" ht="138.65" customHeight="1">
      <c r="A21" s="877" t="s">
        <v>1543</v>
      </c>
      <c r="B21" s="877"/>
      <c r="C21" s="877"/>
      <c r="D21" s="877"/>
    </row>
    <row r="22" spans="1:4" ht="59.5" customHeight="1">
      <c r="A22" s="172"/>
      <c r="B22" s="172"/>
      <c r="C22" s="172"/>
      <c r="D22" s="172"/>
    </row>
    <row r="23" spans="1:4">
      <c r="A23" s="66"/>
      <c r="B23" s="66"/>
      <c r="C23" s="66"/>
      <c r="D23" s="66"/>
    </row>
    <row r="24" spans="1:4">
      <c r="A24" s="66"/>
      <c r="B24" s="66"/>
      <c r="C24" s="66"/>
      <c r="D24" s="66"/>
    </row>
    <row r="25" spans="1:4">
      <c r="A25" s="66"/>
      <c r="B25" s="66"/>
      <c r="C25" s="66"/>
      <c r="D25" s="66"/>
    </row>
    <row r="26" spans="1:4">
      <c r="A26" s="66"/>
      <c r="B26" s="66"/>
      <c r="C26" s="66"/>
      <c r="D26" s="66"/>
    </row>
    <row r="27" spans="1:4">
      <c r="A27" s="66"/>
      <c r="B27" s="66"/>
      <c r="C27" s="66"/>
      <c r="D27" s="66"/>
    </row>
    <row r="28" spans="1:4">
      <c r="A28" s="66"/>
      <c r="B28" s="66"/>
      <c r="C28" s="66"/>
      <c r="D28" s="66"/>
    </row>
    <row r="29" spans="1:4">
      <c r="A29" s="66"/>
      <c r="B29" s="66"/>
      <c r="C29" s="66"/>
      <c r="D29" s="66"/>
    </row>
    <row r="30" spans="1:4">
      <c r="A30" s="66"/>
      <c r="B30" s="66"/>
      <c r="C30" s="66"/>
      <c r="D30" s="66"/>
    </row>
    <row r="31" spans="1:4">
      <c r="A31" s="66"/>
      <c r="B31" s="66"/>
      <c r="C31" s="66"/>
      <c r="D31" s="66"/>
    </row>
    <row r="32" spans="1:4">
      <c r="A32" s="66"/>
      <c r="B32" s="66"/>
      <c r="C32" s="66"/>
      <c r="D32" s="66"/>
    </row>
    <row r="33" spans="1:4">
      <c r="A33" s="66"/>
      <c r="B33" s="66"/>
      <c r="C33" s="66"/>
      <c r="D33" s="66"/>
    </row>
    <row r="34" spans="1:4">
      <c r="A34" s="66"/>
      <c r="B34" s="66"/>
      <c r="C34" s="66"/>
      <c r="D34" s="66"/>
    </row>
    <row r="35" spans="1:4">
      <c r="A35" s="66"/>
      <c r="B35" s="66"/>
      <c r="C35" s="66"/>
      <c r="D35" s="66"/>
    </row>
    <row r="36" spans="1:4">
      <c r="A36" s="66"/>
      <c r="B36" s="66"/>
      <c r="C36" s="66"/>
      <c r="D36" s="66"/>
    </row>
    <row r="37" spans="1:4">
      <c r="A37" s="7"/>
      <c r="B37" s="7"/>
      <c r="C37" s="7"/>
      <c r="D37" s="7"/>
    </row>
    <row r="38" spans="1:4">
      <c r="A38" s="7"/>
      <c r="B38" s="7"/>
      <c r="C38" s="7"/>
      <c r="D38" s="7"/>
    </row>
    <row r="39" spans="1:4">
      <c r="A39" s="7"/>
      <c r="B39" s="7"/>
      <c r="C39" s="7"/>
      <c r="D39" s="7"/>
    </row>
    <row r="40" spans="1:4">
      <c r="A40" s="7"/>
      <c r="B40" s="7"/>
      <c r="C40" s="7"/>
      <c r="D40" s="7"/>
    </row>
    <row r="41" spans="1:4">
      <c r="A41" s="7"/>
      <c r="B41" s="7"/>
      <c r="C41" s="7"/>
      <c r="D41" s="7"/>
    </row>
    <row r="42" spans="1:4">
      <c r="A42" s="203"/>
      <c r="B42" s="203"/>
      <c r="C42" s="203"/>
      <c r="D42" s="203"/>
    </row>
  </sheetData>
  <mergeCells count="2">
    <mergeCell ref="A21:D21"/>
    <mergeCell ref="A14:D14"/>
  </mergeCells>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49D5-165B-4932-BD29-A24DC9D27A4D}">
  <sheetPr>
    <tabColor theme="4"/>
    <pageSetUpPr fitToPage="1"/>
  </sheetPr>
  <dimension ref="A1:G4"/>
  <sheetViews>
    <sheetView showGridLines="0" zoomScaleNormal="100" workbookViewId="0">
      <selection activeCell="C2" sqref="C2"/>
    </sheetView>
  </sheetViews>
  <sheetFormatPr defaultColWidth="8.58203125" defaultRowHeight="14.5"/>
  <cols>
    <col min="1" max="1" width="8.58203125" style="5"/>
    <col min="2" max="2" width="83.08203125" style="5" customWidth="1"/>
    <col min="3" max="3" width="14.75" style="18" customWidth="1"/>
    <col min="4" max="16384" width="8.58203125" style="5"/>
  </cols>
  <sheetData>
    <row r="1" spans="1:7" ht="21">
      <c r="A1" s="257">
        <v>11</v>
      </c>
      <c r="B1" s="208" t="s">
        <v>1375</v>
      </c>
    </row>
    <row r="2" spans="1:7" ht="21">
      <c r="A2" s="257"/>
      <c r="B2" s="208"/>
    </row>
    <row r="3" spans="1:7">
      <c r="A3" s="168" t="s">
        <v>1087</v>
      </c>
      <c r="B3" s="169" t="s">
        <v>1376</v>
      </c>
    </row>
    <row r="4" spans="1:7" ht="17.25" customHeight="1">
      <c r="A4" s="168"/>
      <c r="B4" s="170"/>
      <c r="C4" s="171"/>
      <c r="D4" s="171"/>
      <c r="E4" s="171"/>
      <c r="F4" s="171"/>
      <c r="G4" s="21"/>
    </row>
  </sheetData>
  <hyperlinks>
    <hyperlink ref="B3" location="'Table 11.1'!A1" display="Key metrics - MREL and, where applicable, G-SII requirement for own funds and eligible liabilities (EU KM2)" xr:uid="{84715906-E7A8-4FEA-AF4A-8855731E8EDC}"/>
  </hyperlinks>
  <pageMargins left="0.7" right="0.7" top="0.75" bottom="0.75" header="0.3" footer="0.3"/>
  <pageSetup paperSize="9" scale="86"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3D64-E09A-4B0F-905D-B8EA77C47FF6}">
  <sheetPr>
    <pageSetUpPr fitToPage="1"/>
  </sheetPr>
  <dimension ref="A1:C25"/>
  <sheetViews>
    <sheetView showGridLines="0" zoomScaleNormal="100" workbookViewId="0">
      <selection activeCell="D3" sqref="D3"/>
    </sheetView>
  </sheetViews>
  <sheetFormatPr defaultColWidth="8.58203125" defaultRowHeight="14.5"/>
  <cols>
    <col min="1" max="1" width="8.58203125" style="18"/>
    <col min="2" max="2" width="74.83203125" style="18" customWidth="1"/>
    <col min="3" max="3" width="26" style="18" customWidth="1"/>
    <col min="4" max="16384" width="8.58203125" style="18"/>
  </cols>
  <sheetData>
    <row r="1" spans="1:3" ht="18.5">
      <c r="A1" s="211" t="s">
        <v>1535</v>
      </c>
      <c r="B1" s="3"/>
      <c r="C1" s="7"/>
    </row>
    <row r="2" spans="1:3">
      <c r="A2" s="7"/>
      <c r="B2" s="67"/>
      <c r="C2" s="7"/>
    </row>
    <row r="3" spans="1:3">
      <c r="A3" s="690"/>
      <c r="B3" s="691"/>
      <c r="C3" s="692"/>
    </row>
    <row r="4" spans="1:3">
      <c r="A4" s="681"/>
      <c r="B4" s="693"/>
      <c r="C4" s="681"/>
    </row>
    <row r="5" spans="1:3" ht="31.5" customHeight="1">
      <c r="A5" s="694"/>
      <c r="B5" s="695"/>
      <c r="C5" s="187" t="s">
        <v>92</v>
      </c>
    </row>
    <row r="6" spans="1:3" ht="24">
      <c r="A6" s="694"/>
      <c r="B6" s="695"/>
      <c r="C6" s="682" t="s">
        <v>1377</v>
      </c>
    </row>
    <row r="7" spans="1:3">
      <c r="A7" s="186" t="s">
        <v>1407</v>
      </c>
      <c r="B7" s="696"/>
      <c r="C7" s="697" t="s">
        <v>1378</v>
      </c>
    </row>
    <row r="8" spans="1:3">
      <c r="A8" s="1034" t="s">
        <v>1379</v>
      </c>
      <c r="B8" s="1035"/>
      <c r="C8" s="698"/>
    </row>
    <row r="9" spans="1:3" ht="14.5" customHeight="1">
      <c r="A9" s="683" t="s">
        <v>1380</v>
      </c>
      <c r="B9" s="365" t="s">
        <v>1381</v>
      </c>
      <c r="C9" s="784">
        <v>28012.022111480001</v>
      </c>
    </row>
    <row r="10" spans="1:3" ht="14.5" customHeight="1">
      <c r="A10" s="683" t="s">
        <v>1382</v>
      </c>
      <c r="B10" s="370" t="s">
        <v>1383</v>
      </c>
      <c r="C10" s="784">
        <v>20213.935317079999</v>
      </c>
    </row>
    <row r="11" spans="1:3">
      <c r="A11" s="683" t="s">
        <v>1384</v>
      </c>
      <c r="B11" s="365" t="s">
        <v>1385</v>
      </c>
      <c r="C11" s="784">
        <v>71597.894815239997</v>
      </c>
    </row>
    <row r="12" spans="1:3">
      <c r="A12" s="683" t="s">
        <v>1386</v>
      </c>
      <c r="B12" s="365" t="s">
        <v>1387</v>
      </c>
      <c r="C12" s="785">
        <v>0.39124086237124239</v>
      </c>
    </row>
    <row r="13" spans="1:3" ht="14.5" customHeight="1">
      <c r="A13" s="683" t="s">
        <v>641</v>
      </c>
      <c r="B13" s="370" t="s">
        <v>1383</v>
      </c>
      <c r="C13" s="785">
        <v>0.28232583331175476</v>
      </c>
    </row>
    <row r="14" spans="1:3">
      <c r="A14" s="683" t="s">
        <v>1388</v>
      </c>
      <c r="B14" s="365" t="s">
        <v>1389</v>
      </c>
      <c r="C14" s="784">
        <v>145732.959230704</v>
      </c>
    </row>
    <row r="15" spans="1:3">
      <c r="A15" s="683" t="s">
        <v>1390</v>
      </c>
      <c r="B15" s="365" t="s">
        <v>1391</v>
      </c>
      <c r="C15" s="785">
        <v>0.19221473480913329</v>
      </c>
    </row>
    <row r="16" spans="1:3">
      <c r="A16" s="683" t="s">
        <v>645</v>
      </c>
      <c r="B16" s="370" t="s">
        <v>1392</v>
      </c>
      <c r="C16" s="785">
        <v>0.13870531020426294</v>
      </c>
    </row>
    <row r="17" spans="1:3" hidden="1">
      <c r="A17" s="683" t="s">
        <v>1393</v>
      </c>
      <c r="B17" s="701" t="s">
        <v>1394</v>
      </c>
      <c r="C17" s="699"/>
    </row>
    <row r="18" spans="1:3" ht="24" hidden="1">
      <c r="A18" s="683" t="s">
        <v>1395</v>
      </c>
      <c r="B18" s="701" t="s">
        <v>1396</v>
      </c>
      <c r="C18" s="796"/>
    </row>
    <row r="19" spans="1:3" ht="48" hidden="1">
      <c r="A19" s="683" t="s">
        <v>1397</v>
      </c>
      <c r="B19" s="701" t="s">
        <v>1402</v>
      </c>
      <c r="C19" s="700"/>
    </row>
    <row r="20" spans="1:3">
      <c r="A20" s="1034" t="s">
        <v>1377</v>
      </c>
      <c r="B20" s="1035"/>
      <c r="C20" s="698"/>
    </row>
    <row r="21" spans="1:3">
      <c r="A21" s="683" t="s">
        <v>905</v>
      </c>
      <c r="B21" s="365" t="s">
        <v>1398</v>
      </c>
      <c r="C21" s="785">
        <v>0.28239999999999998</v>
      </c>
    </row>
    <row r="22" spans="1:3">
      <c r="A22" s="683" t="s">
        <v>906</v>
      </c>
      <c r="B22" s="370" t="s">
        <v>1399</v>
      </c>
      <c r="C22" s="785">
        <v>0.18679999999999999</v>
      </c>
    </row>
    <row r="23" spans="1:3">
      <c r="A23" s="683" t="s">
        <v>908</v>
      </c>
      <c r="B23" s="365" t="s">
        <v>1400</v>
      </c>
      <c r="C23" s="785">
        <v>7.4800000000000005E-2</v>
      </c>
    </row>
    <row r="24" spans="1:3">
      <c r="A24" s="683" t="s">
        <v>909</v>
      </c>
      <c r="B24" s="370" t="s">
        <v>1401</v>
      </c>
      <c r="C24" s="786">
        <v>7.4800000000000005E-2</v>
      </c>
    </row>
    <row r="25" spans="1:3">
      <c r="A25" s="689"/>
      <c r="B25" s="670"/>
      <c r="C25" s="688"/>
    </row>
  </sheetData>
  <mergeCells count="2">
    <mergeCell ref="A8:B8"/>
    <mergeCell ref="A20:B20"/>
  </mergeCells>
  <conditionalFormatting sqref="C8:C24">
    <cfRule type="cellIs" dxfId="0" priority="1" stopIfTrue="1" operator="lessThan">
      <formula>0</formula>
    </cfRule>
  </conditionalFormatting>
  <pageMargins left="0.7" right="0.7" top="0.75" bottom="0.75" header="0.3" footer="0.3"/>
  <pageSetup paperSize="9" scale="72" orientation="portrait" r:id="rId1"/>
  <ignoredErrors>
    <ignoredError sqref="A9:A1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sheetPr codeName="Sheet8">
    <pageSetUpPr fitToPage="1"/>
  </sheetPr>
  <dimension ref="A1:G54"/>
  <sheetViews>
    <sheetView showGridLines="0" zoomScaleNormal="100" workbookViewId="0">
      <selection activeCell="I35" sqref="I34:I35"/>
    </sheetView>
  </sheetViews>
  <sheetFormatPr defaultColWidth="8.58203125" defaultRowHeight="14.5"/>
  <cols>
    <col min="1" max="1" width="8.58203125" style="5"/>
    <col min="2" max="2" width="52.58203125" style="5" customWidth="1"/>
    <col min="3" max="3" width="7.58203125" style="36" customWidth="1"/>
    <col min="4" max="7" width="7.58203125" style="5" customWidth="1"/>
    <col min="8" max="16384" width="8.58203125" style="5"/>
  </cols>
  <sheetData>
    <row r="1" spans="1:7" ht="18.5">
      <c r="A1" s="211" t="s">
        <v>139</v>
      </c>
      <c r="B1" s="26"/>
      <c r="C1" s="248"/>
      <c r="D1" s="604"/>
      <c r="E1" s="604"/>
      <c r="F1" s="604"/>
      <c r="G1" s="604"/>
    </row>
    <row r="2" spans="1:7">
      <c r="A2" s="67"/>
      <c r="B2" s="26"/>
      <c r="C2" s="248"/>
      <c r="D2" s="604"/>
      <c r="E2" s="604"/>
      <c r="F2" s="604"/>
      <c r="G2" s="604"/>
    </row>
    <row r="3" spans="1:7">
      <c r="A3" s="6"/>
      <c r="B3" s="6"/>
      <c r="C3" s="53"/>
      <c r="D3" s="6"/>
      <c r="E3" s="6"/>
      <c r="F3" s="6"/>
      <c r="G3" s="6"/>
    </row>
    <row r="4" spans="1:7">
      <c r="A4" s="12"/>
      <c r="B4" s="68"/>
      <c r="C4" s="52" t="s">
        <v>92</v>
      </c>
      <c r="D4" s="52" t="s">
        <v>93</v>
      </c>
      <c r="E4" s="52" t="s">
        <v>94</v>
      </c>
      <c r="F4" s="52" t="s">
        <v>140</v>
      </c>
      <c r="G4" s="52" t="s">
        <v>141</v>
      </c>
    </row>
    <row r="5" spans="1:7" ht="32.15" customHeight="1">
      <c r="A5" s="86"/>
      <c r="B5" s="69"/>
      <c r="C5" s="199" t="s">
        <v>1403</v>
      </c>
      <c r="D5" s="209" t="s">
        <v>1405</v>
      </c>
      <c r="E5" s="209" t="s">
        <v>1047</v>
      </c>
      <c r="F5" s="209" t="s">
        <v>1048</v>
      </c>
      <c r="G5" s="209" t="s">
        <v>1049</v>
      </c>
    </row>
    <row r="6" spans="1:7" ht="15.65" customHeight="1">
      <c r="A6" s="251"/>
      <c r="B6" s="879" t="s">
        <v>142</v>
      </c>
      <c r="C6" s="879"/>
      <c r="D6" s="879"/>
      <c r="E6" s="879"/>
      <c r="F6" s="879"/>
      <c r="G6" s="879"/>
    </row>
    <row r="7" spans="1:7">
      <c r="A7" s="52">
        <v>1</v>
      </c>
      <c r="B7" s="154" t="s">
        <v>143</v>
      </c>
      <c r="C7" s="296">
        <f>'Table 1.1'!B21</f>
        <v>14902.220968438429</v>
      </c>
      <c r="D7" s="296">
        <v>14358.4846554574</v>
      </c>
      <c r="E7" s="296">
        <v>14111.055211196899</v>
      </c>
      <c r="F7" s="296">
        <v>14024.3911127873</v>
      </c>
      <c r="G7" s="296">
        <v>13649.561093977669</v>
      </c>
    </row>
    <row r="8" spans="1:7">
      <c r="A8" s="52">
        <v>2</v>
      </c>
      <c r="B8" s="154" t="s">
        <v>144</v>
      </c>
      <c r="C8" s="296">
        <f>'Table 1.1'!B25</f>
        <v>14902.220968438429</v>
      </c>
      <c r="D8" s="296">
        <v>14358.4846554574</v>
      </c>
      <c r="E8" s="296">
        <v>14111.055211196899</v>
      </c>
      <c r="F8" s="296">
        <v>14024.3911127873</v>
      </c>
      <c r="G8" s="296">
        <v>13649.561093977669</v>
      </c>
    </row>
    <row r="9" spans="1:7">
      <c r="A9" s="52">
        <v>3</v>
      </c>
      <c r="B9" s="154" t="s">
        <v>145</v>
      </c>
      <c r="C9" s="296">
        <f>'Table 1.1'!B31</f>
        <v>16340.98445577251</v>
      </c>
      <c r="D9" s="296">
        <v>15816.4622331337</v>
      </c>
      <c r="E9" s="296">
        <v>15595.064639702599</v>
      </c>
      <c r="F9" s="296">
        <v>15498.9093109439</v>
      </c>
      <c r="G9" s="296">
        <v>15139.473846152168</v>
      </c>
    </row>
    <row r="10" spans="1:7">
      <c r="A10" s="280"/>
      <c r="B10" s="879" t="s">
        <v>146</v>
      </c>
      <c r="C10" s="879"/>
      <c r="D10" s="879"/>
      <c r="E10" s="879"/>
      <c r="F10" s="879"/>
      <c r="G10" s="879"/>
    </row>
    <row r="11" spans="1:7">
      <c r="A11" s="52">
        <v>4</v>
      </c>
      <c r="B11" s="154" t="s">
        <v>147</v>
      </c>
      <c r="C11" s="296">
        <f>'Table 1.2'!B26</f>
        <v>71597.894815241933</v>
      </c>
      <c r="D11" s="296">
        <v>73111.857360906899</v>
      </c>
      <c r="E11" s="296">
        <f>'Table 1.2'!C26</f>
        <v>73510.523221212439</v>
      </c>
      <c r="F11" s="296">
        <v>73346.394492664098</v>
      </c>
      <c r="G11" s="296">
        <v>72649.356158044</v>
      </c>
    </row>
    <row r="12" spans="1:7">
      <c r="A12" s="280"/>
      <c r="B12" s="879" t="s">
        <v>148</v>
      </c>
      <c r="C12" s="879"/>
      <c r="D12" s="879"/>
      <c r="E12" s="879"/>
      <c r="F12" s="879"/>
      <c r="G12" s="879"/>
    </row>
    <row r="13" spans="1:7">
      <c r="A13" s="52">
        <v>5</v>
      </c>
      <c r="B13" s="154" t="s">
        <v>149</v>
      </c>
      <c r="C13" s="297">
        <f>'Table 1.3'!C5/100</f>
        <v>0.20813769744059624</v>
      </c>
      <c r="D13" s="297">
        <v>0.196390642691221</v>
      </c>
      <c r="E13" s="298">
        <f>'Table 1.3'!D5/100</f>
        <v>0.19195969999999998</v>
      </c>
      <c r="F13" s="298">
        <v>0.191207641627019</v>
      </c>
      <c r="G13" s="298">
        <v>0.187882753761619</v>
      </c>
    </row>
    <row r="14" spans="1:7">
      <c r="A14" s="52">
        <v>6</v>
      </c>
      <c r="B14" s="154" t="s">
        <v>150</v>
      </c>
      <c r="C14" s="297">
        <f>'Table 1.3'!C6/100</f>
        <v>0.20813769744059624</v>
      </c>
      <c r="D14" s="297">
        <v>0.196390642691221</v>
      </c>
      <c r="E14" s="298">
        <f>'Table 1.3'!D6/100</f>
        <v>0.19195969999999998</v>
      </c>
      <c r="F14" s="298">
        <v>0.191207641627019</v>
      </c>
      <c r="G14" s="298">
        <v>0.187882753761619</v>
      </c>
    </row>
    <row r="15" spans="1:7">
      <c r="A15" s="52">
        <v>7</v>
      </c>
      <c r="B15" s="154" t="s">
        <v>151</v>
      </c>
      <c r="C15" s="297">
        <f>'Table 1.3'!C7/100</f>
        <v>0.22823275038938479</v>
      </c>
      <c r="D15" s="297">
        <v>0.216332381696416</v>
      </c>
      <c r="E15" s="298">
        <f>'Table 1.3'!D7/100</f>
        <v>0.212147</v>
      </c>
      <c r="F15" s="298">
        <v>0.211311127399643</v>
      </c>
      <c r="G15" s="298">
        <v>0.20839102569913401</v>
      </c>
    </row>
    <row r="16" spans="1:7">
      <c r="A16" s="280"/>
      <c r="B16" s="879" t="s">
        <v>152</v>
      </c>
      <c r="C16" s="879"/>
      <c r="D16" s="879"/>
      <c r="E16" s="879"/>
      <c r="F16" s="879"/>
      <c r="G16" s="879"/>
    </row>
    <row r="17" spans="1:7" ht="24">
      <c r="A17" s="52" t="s">
        <v>153</v>
      </c>
      <c r="B17" s="154" t="s">
        <v>154</v>
      </c>
      <c r="C17" s="299">
        <v>2.2499999999999999E-2</v>
      </c>
      <c r="D17" s="298">
        <v>2.2499999999999999E-2</v>
      </c>
      <c r="E17" s="298">
        <v>2.2499999999999999E-2</v>
      </c>
      <c r="F17" s="298">
        <v>2.2499999999999999E-2</v>
      </c>
      <c r="G17" s="298">
        <v>2.2499999999999999E-2</v>
      </c>
    </row>
    <row r="18" spans="1:7">
      <c r="A18" s="52" t="s">
        <v>155</v>
      </c>
      <c r="B18" s="154" t="s">
        <v>156</v>
      </c>
      <c r="C18" s="298">
        <v>2.24E-2</v>
      </c>
      <c r="D18" s="298">
        <v>2.2499999999999999E-2</v>
      </c>
      <c r="E18" s="298">
        <v>2.23E-2</v>
      </c>
      <c r="F18" s="298">
        <v>2.24E-2</v>
      </c>
      <c r="G18" s="298">
        <v>2.1999999999999999E-2</v>
      </c>
    </row>
    <row r="19" spans="1:7">
      <c r="A19" s="52" t="s">
        <v>157</v>
      </c>
      <c r="B19" s="154" t="s">
        <v>158</v>
      </c>
      <c r="C19" s="298">
        <v>2.24E-2</v>
      </c>
      <c r="D19" s="298">
        <v>2.2499999999999999E-2</v>
      </c>
      <c r="E19" s="298">
        <v>2.23E-2</v>
      </c>
      <c r="F19" s="298">
        <v>2.24E-2</v>
      </c>
      <c r="G19" s="298">
        <v>2.1999999999999999E-2</v>
      </c>
    </row>
    <row r="20" spans="1:7">
      <c r="A20" s="52" t="s">
        <v>159</v>
      </c>
      <c r="B20" s="154" t="s">
        <v>160</v>
      </c>
      <c r="C20" s="299">
        <v>0.10250000000000001</v>
      </c>
      <c r="D20" s="298">
        <v>0.10250000000000001</v>
      </c>
      <c r="E20" s="298">
        <v>0.10250000000000001</v>
      </c>
      <c r="F20" s="298">
        <v>0.10250000000000001</v>
      </c>
      <c r="G20" s="298">
        <v>0.10250000000000001</v>
      </c>
    </row>
    <row r="21" spans="1:7" ht="14.5" customHeight="1">
      <c r="A21" s="280"/>
      <c r="B21" s="879" t="s">
        <v>161</v>
      </c>
      <c r="C21" s="879"/>
      <c r="D21" s="879"/>
      <c r="E21" s="879"/>
      <c r="F21" s="879"/>
      <c r="G21" s="879"/>
    </row>
    <row r="22" spans="1:7">
      <c r="A22" s="52">
        <v>8</v>
      </c>
      <c r="B22" s="154" t="s">
        <v>162</v>
      </c>
      <c r="C22" s="299">
        <v>2.5000000000000001E-2</v>
      </c>
      <c r="D22" s="298">
        <v>2.5000000000000001E-2</v>
      </c>
      <c r="E22" s="298">
        <v>2.5000000000000001E-2</v>
      </c>
      <c r="F22" s="298">
        <v>2.5000000000000001E-2</v>
      </c>
      <c r="G22" s="298">
        <v>2.5000000000000001E-2</v>
      </c>
    </row>
    <row r="23" spans="1:7" ht="24" hidden="1" customHeight="1">
      <c r="A23" s="52" t="s">
        <v>104</v>
      </c>
      <c r="B23" s="154" t="s">
        <v>163</v>
      </c>
      <c r="C23" s="300"/>
      <c r="D23" s="728"/>
      <c r="E23" s="728"/>
      <c r="F23" s="728"/>
      <c r="G23" s="728"/>
    </row>
    <row r="24" spans="1:7">
      <c r="A24" s="52">
        <v>9</v>
      </c>
      <c r="B24" s="154" t="s">
        <v>164</v>
      </c>
      <c r="C24" s="299">
        <v>1.1670000000000001E-3</v>
      </c>
      <c r="D24" s="299">
        <v>1.129E-3</v>
      </c>
      <c r="E24" s="299">
        <v>1.121E-3</v>
      </c>
      <c r="F24" s="299">
        <v>7.94E-4</v>
      </c>
      <c r="G24" s="299">
        <v>7.9500000000000003E-4</v>
      </c>
    </row>
    <row r="25" spans="1:7" ht="14.5" customHeight="1">
      <c r="A25" s="52" t="s">
        <v>165</v>
      </c>
      <c r="B25" s="154" t="s">
        <v>166</v>
      </c>
      <c r="C25" s="299">
        <v>0.01</v>
      </c>
      <c r="D25" s="728"/>
      <c r="E25" s="728"/>
      <c r="F25" s="728"/>
      <c r="G25" s="728"/>
    </row>
    <row r="26" spans="1:7" ht="14.5" hidden="1" customHeight="1">
      <c r="A26" s="52">
        <v>10</v>
      </c>
      <c r="B26" s="154" t="s">
        <v>167</v>
      </c>
      <c r="C26" s="300"/>
      <c r="D26" s="729"/>
      <c r="E26" s="728"/>
      <c r="F26" s="728"/>
      <c r="G26" s="728"/>
    </row>
    <row r="27" spans="1:7">
      <c r="A27" s="52" t="s">
        <v>168</v>
      </c>
      <c r="B27" s="154" t="s">
        <v>169</v>
      </c>
      <c r="C27" s="299">
        <v>1.4999999999999999E-2</v>
      </c>
      <c r="D27" s="298">
        <v>1.4999999999999999E-2</v>
      </c>
      <c r="E27" s="298">
        <v>1.4999999999999999E-2</v>
      </c>
      <c r="F27" s="298">
        <v>1.4999999999999999E-2</v>
      </c>
      <c r="G27" s="298">
        <v>1.4999999999999999E-2</v>
      </c>
    </row>
    <row r="28" spans="1:7">
      <c r="A28" s="52">
        <v>11</v>
      </c>
      <c r="B28" s="154" t="s">
        <v>170</v>
      </c>
      <c r="C28" s="299">
        <f>SUM(C22:C27)</f>
        <v>5.1167000000000004E-2</v>
      </c>
      <c r="D28" s="299">
        <f t="shared" ref="D28:G28" si="0">SUM(D22:D27)</f>
        <v>4.1128999999999999E-2</v>
      </c>
      <c r="E28" s="299">
        <f t="shared" si="0"/>
        <v>4.1121000000000005E-2</v>
      </c>
      <c r="F28" s="299">
        <f t="shared" si="0"/>
        <v>4.0793999999999997E-2</v>
      </c>
      <c r="G28" s="299">
        <f t="shared" si="0"/>
        <v>4.0794999999999998E-2</v>
      </c>
    </row>
    <row r="29" spans="1:7">
      <c r="A29" s="52" t="s">
        <v>171</v>
      </c>
      <c r="B29" s="154" t="s">
        <v>172</v>
      </c>
      <c r="C29" s="299">
        <f>C28+C20</f>
        <v>0.153667</v>
      </c>
      <c r="D29" s="299">
        <f t="shared" ref="D29:G29" si="1">D28+D20</f>
        <v>0.14362900000000001</v>
      </c>
      <c r="E29" s="299">
        <f t="shared" si="1"/>
        <v>0.143621</v>
      </c>
      <c r="F29" s="299">
        <f t="shared" si="1"/>
        <v>0.143294</v>
      </c>
      <c r="G29" s="299">
        <f t="shared" si="1"/>
        <v>0.14329500000000001</v>
      </c>
    </row>
    <row r="30" spans="1:7">
      <c r="A30" s="52">
        <v>12</v>
      </c>
      <c r="B30" s="154" t="s">
        <v>173</v>
      </c>
      <c r="C30" s="299">
        <v>0.12573275038938414</v>
      </c>
      <c r="D30" s="299">
        <v>0.1138323816964429</v>
      </c>
      <c r="E30" s="299">
        <v>0.10964737640722369</v>
      </c>
      <c r="F30" s="299">
        <v>0.10881112739957603</v>
      </c>
      <c r="G30" s="299">
        <v>0.10589102569907452</v>
      </c>
    </row>
    <row r="31" spans="1:7">
      <c r="A31" s="280"/>
      <c r="B31" s="879" t="s">
        <v>174</v>
      </c>
      <c r="C31" s="879"/>
      <c r="D31" s="879"/>
      <c r="E31" s="879"/>
      <c r="F31" s="879"/>
      <c r="G31" s="879"/>
    </row>
    <row r="32" spans="1:7">
      <c r="A32" s="52">
        <v>13</v>
      </c>
      <c r="B32" s="301" t="s">
        <v>175</v>
      </c>
      <c r="C32" s="296">
        <v>145732.959230704</v>
      </c>
      <c r="D32" s="296">
        <v>146135.39965915901</v>
      </c>
      <c r="E32" s="296">
        <v>148848.67764049477</v>
      </c>
      <c r="F32" s="296">
        <v>144627.78785355299</v>
      </c>
      <c r="G32" s="296">
        <v>145459.07217994801</v>
      </c>
    </row>
    <row r="33" spans="1:7">
      <c r="A33" s="52">
        <v>14</v>
      </c>
      <c r="B33" s="301" t="s">
        <v>176</v>
      </c>
      <c r="C33" s="302">
        <v>0.102257</v>
      </c>
      <c r="D33" s="298">
        <v>9.8254999999999995E-2</v>
      </c>
      <c r="E33" s="302">
        <v>9.4801346999999994E-2</v>
      </c>
      <c r="F33" s="298">
        <v>9.6968799999999994E-2</v>
      </c>
      <c r="G33" s="298">
        <v>9.3799999999999994E-2</v>
      </c>
    </row>
    <row r="34" spans="1:7" ht="23.15" customHeight="1">
      <c r="A34" s="280"/>
      <c r="B34" s="879" t="s">
        <v>177</v>
      </c>
      <c r="C34" s="879"/>
      <c r="D34" s="879"/>
      <c r="E34" s="879"/>
      <c r="F34" s="879"/>
      <c r="G34" s="879"/>
    </row>
    <row r="35" spans="1:7" ht="15" customHeight="1">
      <c r="A35" s="52" t="s">
        <v>178</v>
      </c>
      <c r="B35" s="154" t="s">
        <v>179</v>
      </c>
      <c r="C35" s="300"/>
      <c r="D35" s="52"/>
      <c r="E35" s="52"/>
      <c r="F35" s="52"/>
      <c r="G35" s="52"/>
    </row>
    <row r="36" spans="1:7">
      <c r="A36" s="52" t="s">
        <v>180</v>
      </c>
      <c r="B36" s="154" t="s">
        <v>181</v>
      </c>
      <c r="C36" s="300"/>
      <c r="D36" s="52"/>
      <c r="E36" s="52"/>
      <c r="F36" s="52"/>
      <c r="G36" s="52"/>
    </row>
    <row r="37" spans="1:7">
      <c r="A37" s="52" t="s">
        <v>182</v>
      </c>
      <c r="B37" s="154" t="s">
        <v>183</v>
      </c>
      <c r="C37" s="299">
        <v>0.03</v>
      </c>
      <c r="D37" s="299">
        <v>0.03</v>
      </c>
      <c r="E37" s="299">
        <v>0.03</v>
      </c>
      <c r="F37" s="299">
        <v>0.03</v>
      </c>
      <c r="G37" s="299">
        <v>0.03</v>
      </c>
    </row>
    <row r="38" spans="1:7">
      <c r="A38" s="280"/>
      <c r="B38" s="879" t="s">
        <v>184</v>
      </c>
      <c r="C38" s="879"/>
      <c r="D38" s="879"/>
      <c r="E38" s="879"/>
      <c r="F38" s="879"/>
      <c r="G38" s="879"/>
    </row>
    <row r="39" spans="1:7">
      <c r="A39" s="52" t="s">
        <v>185</v>
      </c>
      <c r="B39" s="154" t="s">
        <v>186</v>
      </c>
      <c r="C39" s="867"/>
      <c r="D39" s="52"/>
      <c r="E39" s="52"/>
      <c r="F39" s="52"/>
      <c r="G39" s="52"/>
    </row>
    <row r="40" spans="1:7">
      <c r="A40" s="52" t="s">
        <v>187</v>
      </c>
      <c r="B40" s="154" t="s">
        <v>188</v>
      </c>
      <c r="C40" s="299">
        <v>0.03</v>
      </c>
      <c r="D40" s="299">
        <v>0.03</v>
      </c>
      <c r="E40" s="299">
        <v>0.03</v>
      </c>
      <c r="F40" s="299">
        <v>0.03</v>
      </c>
      <c r="G40" s="299">
        <v>0.03</v>
      </c>
    </row>
    <row r="41" spans="1:7">
      <c r="A41" s="280"/>
      <c r="B41" s="879" t="s">
        <v>189</v>
      </c>
      <c r="C41" s="879"/>
      <c r="D41" s="879"/>
      <c r="E41" s="879"/>
      <c r="F41" s="879"/>
      <c r="G41" s="879"/>
    </row>
    <row r="42" spans="1:7">
      <c r="A42" s="52">
        <v>15</v>
      </c>
      <c r="B42" s="301" t="s">
        <v>190</v>
      </c>
      <c r="C42" s="757">
        <v>27706.452210473657</v>
      </c>
      <c r="D42" s="757">
        <v>26032.690446166162</v>
      </c>
      <c r="E42" s="757">
        <v>29770.924681557237</v>
      </c>
      <c r="F42" s="757">
        <v>24399.6910998534</v>
      </c>
      <c r="G42" s="757">
        <v>26312.559935362202</v>
      </c>
    </row>
    <row r="43" spans="1:7">
      <c r="A43" s="52" t="s">
        <v>191</v>
      </c>
      <c r="B43" s="301" t="s">
        <v>192</v>
      </c>
      <c r="C43" s="757">
        <v>16351.630892164521</v>
      </c>
      <c r="D43" s="757">
        <v>15596.55794939326</v>
      </c>
      <c r="E43" s="757">
        <v>17832.518339673883</v>
      </c>
      <c r="F43" s="757">
        <v>14621.866348142803</v>
      </c>
      <c r="G43" s="757">
        <v>14337.414886265358</v>
      </c>
    </row>
    <row r="44" spans="1:7">
      <c r="A44" s="52" t="s">
        <v>193</v>
      </c>
      <c r="B44" s="301" t="s">
        <v>194</v>
      </c>
      <c r="C44" s="757">
        <v>2006.5867601604216</v>
      </c>
      <c r="D44" s="757">
        <v>2485.6348027962704</v>
      </c>
      <c r="E44" s="757">
        <v>2182.7556705722523</v>
      </c>
      <c r="F44" s="757">
        <v>2664.5700915124357</v>
      </c>
      <c r="G44" s="757">
        <v>2067.9114019123713</v>
      </c>
    </row>
    <row r="45" spans="1:7">
      <c r="A45" s="52">
        <v>16</v>
      </c>
      <c r="B45" s="301" t="s">
        <v>195</v>
      </c>
      <c r="C45" s="757">
        <v>14345.044132004101</v>
      </c>
      <c r="D45" s="757">
        <v>13110.92314659699</v>
      </c>
      <c r="E45" s="757">
        <v>15649.762669101628</v>
      </c>
      <c r="F45" s="757">
        <v>11957.296256630367</v>
      </c>
      <c r="G45" s="757">
        <v>12269.503484352987</v>
      </c>
    </row>
    <row r="46" spans="1:7">
      <c r="A46" s="52">
        <v>17</v>
      </c>
      <c r="B46" s="301" t="s">
        <v>196</v>
      </c>
      <c r="C46" s="758">
        <v>1.9314302525329963</v>
      </c>
      <c r="D46" s="758">
        <v>1.9855726522905508</v>
      </c>
      <c r="E46" s="759">
        <v>1.9023243553933222</v>
      </c>
      <c r="F46" s="759">
        <v>2.0405692537996352</v>
      </c>
      <c r="G46" s="759">
        <v>2.1445496933855552</v>
      </c>
    </row>
    <row r="47" spans="1:7">
      <c r="A47" s="280"/>
      <c r="B47" s="879" t="s">
        <v>197</v>
      </c>
      <c r="C47" s="879"/>
      <c r="D47" s="879"/>
      <c r="E47" s="879"/>
      <c r="F47" s="879"/>
      <c r="G47" s="879"/>
    </row>
    <row r="48" spans="1:7">
      <c r="A48" s="52">
        <v>18</v>
      </c>
      <c r="B48" s="301" t="s">
        <v>198</v>
      </c>
      <c r="C48" s="757">
        <v>106575</v>
      </c>
      <c r="D48" s="757">
        <v>106537</v>
      </c>
      <c r="E48" s="757">
        <v>105517</v>
      </c>
      <c r="F48" s="757">
        <v>103129</v>
      </c>
      <c r="G48" s="757">
        <v>105507</v>
      </c>
    </row>
    <row r="49" spans="1:7">
      <c r="A49" s="52">
        <v>19</v>
      </c>
      <c r="B49" s="173" t="s">
        <v>199</v>
      </c>
      <c r="C49" s="757">
        <v>81748</v>
      </c>
      <c r="D49" s="757">
        <v>81638</v>
      </c>
      <c r="E49" s="757">
        <v>81485</v>
      </c>
      <c r="F49" s="757">
        <v>82013</v>
      </c>
      <c r="G49" s="757">
        <v>80454</v>
      </c>
    </row>
    <row r="50" spans="1:7">
      <c r="A50" s="52">
        <v>20</v>
      </c>
      <c r="B50" s="301" t="s">
        <v>200</v>
      </c>
      <c r="C50" s="759">
        <v>1.303707744</v>
      </c>
      <c r="D50" s="759">
        <v>1.3049958049999999</v>
      </c>
      <c r="E50" s="759">
        <v>1.2949315429999999</v>
      </c>
      <c r="F50" s="759">
        <v>1.25746617</v>
      </c>
      <c r="G50" s="759">
        <v>1.3113917479999999</v>
      </c>
    </row>
    <row r="51" spans="1:7">
      <c r="A51" s="7"/>
      <c r="B51" s="7"/>
      <c r="C51" s="35"/>
      <c r="D51" s="7"/>
      <c r="E51" s="7"/>
      <c r="F51" s="7"/>
      <c r="G51" s="7"/>
    </row>
    <row r="52" spans="1:7" ht="30.75" customHeight="1">
      <c r="A52" s="880" t="s">
        <v>201</v>
      </c>
      <c r="B52" s="880"/>
      <c r="C52" s="880"/>
      <c r="D52" s="880"/>
      <c r="E52" s="880"/>
      <c r="F52" s="880"/>
      <c r="G52" s="880"/>
    </row>
    <row r="53" spans="1:7" ht="34.5" customHeight="1">
      <c r="A53" s="878" t="s">
        <v>1458</v>
      </c>
      <c r="B53" s="878"/>
      <c r="C53" s="878"/>
      <c r="D53" s="878"/>
      <c r="E53" s="878"/>
      <c r="F53" s="878"/>
      <c r="G53" s="878"/>
    </row>
    <row r="54" spans="1:7">
      <c r="A54" s="203"/>
      <c r="B54" s="203"/>
      <c r="C54" s="225"/>
      <c r="D54" s="203"/>
      <c r="E54" s="203"/>
      <c r="F54" s="203"/>
      <c r="G54" s="203"/>
    </row>
  </sheetData>
  <mergeCells count="12">
    <mergeCell ref="A53:G53"/>
    <mergeCell ref="B31:G31"/>
    <mergeCell ref="B6:G6"/>
    <mergeCell ref="B10:G10"/>
    <mergeCell ref="B12:G12"/>
    <mergeCell ref="B16:G16"/>
    <mergeCell ref="B21:G21"/>
    <mergeCell ref="A52:G52"/>
    <mergeCell ref="B34:G34"/>
    <mergeCell ref="B38:G38"/>
    <mergeCell ref="B41:G41"/>
    <mergeCell ref="B47:G47"/>
  </mergeCells>
  <pageMargins left="0.70866141732283472" right="0.70866141732283472" top="0.74803149606299213" bottom="0.74803149606299213" header="0.31496062992125984" footer="0.31496062992125984"/>
  <pageSetup paperSize="9" scale="7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sheetPr codeName="Sheet9"/>
  <dimension ref="A1:K25"/>
  <sheetViews>
    <sheetView showGridLines="0" zoomScaleNormal="100" workbookViewId="0">
      <selection activeCell="E1" sqref="E1"/>
    </sheetView>
  </sheetViews>
  <sheetFormatPr defaultColWidth="8.58203125" defaultRowHeight="14.5"/>
  <cols>
    <col min="1" max="1" width="6.08203125" style="5" customWidth="1"/>
    <col min="2" max="2" width="52.08203125" style="5" customWidth="1"/>
    <col min="3" max="3" width="11.58203125" style="5" customWidth="1"/>
    <col min="4" max="4" width="9.33203125" style="5" customWidth="1"/>
    <col min="5" max="16384" width="8.58203125" style="5"/>
  </cols>
  <sheetData>
    <row r="1" spans="1:11" ht="18.5">
      <c r="A1" s="379" t="s">
        <v>202</v>
      </c>
      <c r="B1" s="4"/>
      <c r="C1" s="4"/>
      <c r="D1" s="4"/>
    </row>
    <row r="2" spans="1:11" ht="21">
      <c r="A2" s="72"/>
      <c r="B2" s="4"/>
      <c r="C2" s="202"/>
      <c r="D2" s="4"/>
      <c r="E2" s="18"/>
      <c r="F2" s="18"/>
      <c r="G2" s="18"/>
      <c r="H2" s="18"/>
      <c r="I2" s="18"/>
      <c r="J2" s="18"/>
      <c r="K2" s="18"/>
    </row>
    <row r="3" spans="1:11">
      <c r="A3" s="4"/>
      <c r="B3" s="4"/>
      <c r="C3" s="80" t="s">
        <v>92</v>
      </c>
      <c r="D3" s="80" t="s">
        <v>93</v>
      </c>
      <c r="E3" s="18"/>
      <c r="F3" s="18"/>
      <c r="G3" s="18"/>
      <c r="H3" s="18"/>
      <c r="I3" s="18"/>
      <c r="J3" s="18"/>
      <c r="K3" s="18"/>
    </row>
    <row r="4" spans="1:11">
      <c r="A4" s="73" t="s">
        <v>70</v>
      </c>
      <c r="B4" s="74"/>
      <c r="C4" s="179" t="s">
        <v>1403</v>
      </c>
      <c r="D4" s="179" t="s">
        <v>1047</v>
      </c>
      <c r="E4" s="18"/>
      <c r="F4" s="18"/>
      <c r="G4" s="18"/>
      <c r="H4" s="18"/>
      <c r="I4" s="18"/>
      <c r="J4" s="18"/>
      <c r="K4" s="18"/>
    </row>
    <row r="5" spans="1:11">
      <c r="A5" s="43"/>
      <c r="B5" s="291" t="s">
        <v>71</v>
      </c>
      <c r="C5" s="263">
        <v>17013.307216876623</v>
      </c>
      <c r="D5" s="263">
        <v>16262.387321046061</v>
      </c>
      <c r="E5" s="18"/>
      <c r="F5" s="18"/>
      <c r="G5" s="18"/>
      <c r="H5" s="18"/>
      <c r="I5" s="18"/>
      <c r="J5" s="18"/>
      <c r="K5" s="18"/>
    </row>
    <row r="6" spans="1:11">
      <c r="A6" s="4"/>
      <c r="B6" s="291" t="s">
        <v>962</v>
      </c>
      <c r="C6" s="263">
        <v>1438.7634873340814</v>
      </c>
      <c r="D6" s="263">
        <v>1484.0094285057241</v>
      </c>
      <c r="E6" s="18"/>
      <c r="F6" s="18"/>
      <c r="G6" s="18"/>
      <c r="H6" s="18"/>
      <c r="I6" s="18"/>
      <c r="J6" s="18"/>
      <c r="K6" s="18"/>
    </row>
    <row r="7" spans="1:11">
      <c r="A7" s="4"/>
      <c r="B7" s="291" t="s">
        <v>203</v>
      </c>
      <c r="C7" s="263">
        <v>-432.49689867068679</v>
      </c>
      <c r="D7" s="263">
        <v>-574.25483698356891</v>
      </c>
      <c r="E7" s="18"/>
      <c r="F7" s="18"/>
      <c r="G7" s="18"/>
      <c r="H7" s="18"/>
      <c r="I7" s="18"/>
      <c r="J7" s="18"/>
      <c r="K7" s="18"/>
    </row>
    <row r="8" spans="1:11">
      <c r="A8" s="4"/>
      <c r="B8" s="291" t="s">
        <v>204</v>
      </c>
      <c r="C8" s="263">
        <v>-982.54595857400022</v>
      </c>
      <c r="D8" s="263">
        <v>-999.6502889640002</v>
      </c>
      <c r="E8" s="18"/>
      <c r="F8" s="18"/>
      <c r="G8" s="18"/>
      <c r="H8" s="18"/>
      <c r="I8" s="18"/>
      <c r="J8" s="18"/>
      <c r="K8" s="18"/>
    </row>
    <row r="9" spans="1:11">
      <c r="A9" s="4"/>
      <c r="B9" s="291" t="s">
        <v>205</v>
      </c>
      <c r="C9" s="263">
        <v>735.56253245130472</v>
      </c>
      <c r="D9" s="577">
        <v>855.10393073195212</v>
      </c>
      <c r="E9" s="18"/>
      <c r="F9" s="18"/>
      <c r="G9" s="18"/>
      <c r="H9" s="18"/>
      <c r="I9" s="18"/>
      <c r="J9" s="18"/>
      <c r="K9" s="18"/>
    </row>
    <row r="10" spans="1:11">
      <c r="A10" s="4"/>
      <c r="B10" s="291" t="s">
        <v>206</v>
      </c>
      <c r="C10" s="263">
        <v>-175.65754953999999</v>
      </c>
      <c r="D10" s="263">
        <v>-147.67283394</v>
      </c>
      <c r="E10" s="18"/>
      <c r="F10" s="18"/>
      <c r="G10" s="18"/>
      <c r="H10" s="18"/>
      <c r="I10" s="18"/>
      <c r="J10" s="18"/>
      <c r="K10" s="18"/>
    </row>
    <row r="11" spans="1:11">
      <c r="A11" s="202"/>
      <c r="B11" s="291" t="s">
        <v>207</v>
      </c>
      <c r="C11" s="263">
        <v>23.729630202027977</v>
      </c>
      <c r="D11" s="263">
        <v>47.855233648011925</v>
      </c>
      <c r="E11" s="18"/>
      <c r="F11" s="18"/>
      <c r="G11" s="18"/>
      <c r="H11" s="18"/>
      <c r="I11" s="18"/>
      <c r="J11" s="18"/>
      <c r="K11" s="18"/>
    </row>
    <row r="12" spans="1:11" hidden="1">
      <c r="A12" s="202"/>
      <c r="B12" s="291" t="s">
        <v>78</v>
      </c>
      <c r="C12" s="263"/>
      <c r="D12" s="263"/>
      <c r="E12" s="166"/>
      <c r="F12" s="18"/>
      <c r="G12" s="18"/>
      <c r="H12" s="18"/>
      <c r="I12" s="18"/>
      <c r="J12" s="18"/>
      <c r="K12" s="18"/>
    </row>
    <row r="13" spans="1:11">
      <c r="A13" s="202"/>
      <c r="B13" s="292" t="s">
        <v>208</v>
      </c>
      <c r="C13" s="264">
        <v>17620.66246007934</v>
      </c>
      <c r="D13" s="264">
        <v>16927.777954044184</v>
      </c>
      <c r="E13" s="166"/>
      <c r="F13" s="18"/>
      <c r="G13" s="228"/>
      <c r="H13" s="18"/>
      <c r="I13" s="18"/>
      <c r="J13" s="18"/>
      <c r="K13" s="18"/>
    </row>
    <row r="14" spans="1:11">
      <c r="A14" s="202"/>
      <c r="B14" s="291" t="s">
        <v>209</v>
      </c>
      <c r="C14" s="293">
        <v>10647.910188611266</v>
      </c>
      <c r="D14" s="293">
        <v>10226.544728483719</v>
      </c>
      <c r="E14" s="166"/>
      <c r="F14" s="18"/>
      <c r="G14" s="18"/>
      <c r="H14" s="18"/>
      <c r="I14" s="18"/>
      <c r="J14" s="18"/>
      <c r="K14" s="18"/>
    </row>
    <row r="15" spans="1:11">
      <c r="A15" s="4"/>
      <c r="B15" s="291" t="s">
        <v>210</v>
      </c>
      <c r="C15" s="293">
        <v>1689.3296438295108</v>
      </c>
      <c r="D15" s="293">
        <v>1511.3560000513544</v>
      </c>
      <c r="E15" s="166"/>
      <c r="F15" s="18"/>
      <c r="G15" s="18"/>
      <c r="H15" s="18"/>
      <c r="I15" s="18"/>
      <c r="J15" s="18"/>
      <c r="K15" s="18"/>
    </row>
    <row r="16" spans="1:11">
      <c r="A16" s="292" t="s">
        <v>211</v>
      </c>
      <c r="B16" s="292" t="s">
        <v>212</v>
      </c>
      <c r="C16" s="294">
        <v>12337.239832440777</v>
      </c>
      <c r="D16" s="294">
        <v>11737.900728535074</v>
      </c>
      <c r="E16" s="578"/>
      <c r="F16" s="18"/>
      <c r="G16" s="18"/>
      <c r="H16" s="18"/>
      <c r="I16" s="18"/>
      <c r="J16" s="18"/>
      <c r="K16" s="18"/>
    </row>
    <row r="17" spans="1:11">
      <c r="A17" s="75"/>
      <c r="B17" s="292" t="s">
        <v>213</v>
      </c>
      <c r="C17" s="264">
        <v>5283.4226276385652</v>
      </c>
      <c r="D17" s="264">
        <v>5189.8772255091098</v>
      </c>
      <c r="E17" s="166"/>
      <c r="F17" s="18"/>
      <c r="G17" s="18"/>
      <c r="H17" s="18"/>
      <c r="I17" s="18"/>
      <c r="J17" s="18"/>
      <c r="K17" s="18"/>
    </row>
    <row r="18" spans="1:11">
      <c r="A18" s="292" t="s">
        <v>214</v>
      </c>
      <c r="B18" s="292" t="s">
        <v>215</v>
      </c>
      <c r="C18" s="294">
        <f>C13/C16*100</f>
        <v>142.82499732027421</v>
      </c>
      <c r="D18" s="294">
        <v>144.21469686561935</v>
      </c>
      <c r="E18" s="578"/>
      <c r="F18" s="18"/>
      <c r="G18" s="18"/>
      <c r="H18" s="18"/>
      <c r="I18" s="18"/>
      <c r="J18" s="18"/>
      <c r="K18" s="18"/>
    </row>
    <row r="19" spans="1:11">
      <c r="A19" s="4"/>
      <c r="B19" s="4"/>
      <c r="C19" s="53"/>
      <c r="D19" s="4"/>
      <c r="E19" s="166"/>
      <c r="F19" s="18"/>
      <c r="G19" s="18"/>
      <c r="H19" s="18"/>
      <c r="I19" s="18"/>
      <c r="J19" s="18"/>
      <c r="K19" s="18"/>
    </row>
    <row r="20" spans="1:11">
      <c r="A20" s="4" t="s">
        <v>216</v>
      </c>
      <c r="B20" s="4"/>
      <c r="C20" s="4"/>
      <c r="D20" s="4"/>
      <c r="E20" s="166"/>
      <c r="F20" s="18"/>
      <c r="G20" s="18"/>
      <c r="H20" s="18"/>
      <c r="I20" s="18"/>
      <c r="J20" s="18"/>
      <c r="K20" s="18"/>
    </row>
    <row r="21" spans="1:11">
      <c r="A21" s="202" t="s">
        <v>1414</v>
      </c>
      <c r="B21" s="202"/>
      <c r="C21" s="4"/>
      <c r="D21" s="4"/>
      <c r="E21" s="166"/>
      <c r="F21" s="18"/>
      <c r="G21" s="18"/>
      <c r="H21" s="18"/>
      <c r="I21" s="18"/>
      <c r="J21" s="18"/>
      <c r="K21" s="18"/>
    </row>
    <row r="22" spans="1:11">
      <c r="A22" s="4" t="s">
        <v>217</v>
      </c>
      <c r="B22" s="4"/>
      <c r="C22" s="4"/>
      <c r="D22" s="4"/>
      <c r="E22" s="166"/>
      <c r="F22" s="18"/>
      <c r="G22" s="18"/>
      <c r="H22" s="18"/>
      <c r="I22" s="18"/>
      <c r="J22" s="18"/>
      <c r="K22" s="18"/>
    </row>
    <row r="23" spans="1:11">
      <c r="A23" s="2"/>
      <c r="B23" s="2"/>
      <c r="C23" s="2"/>
      <c r="D23" s="2"/>
      <c r="E23" s="166"/>
      <c r="F23" s="18"/>
      <c r="G23" s="18"/>
      <c r="H23" s="18"/>
      <c r="I23" s="18"/>
      <c r="J23" s="18"/>
      <c r="K23" s="18"/>
    </row>
    <row r="24" spans="1:11" ht="98.5" customHeight="1">
      <c r="A24" s="874" t="s">
        <v>1441</v>
      </c>
      <c r="B24" s="874"/>
      <c r="C24" s="874"/>
      <c r="D24" s="874"/>
      <c r="E24" s="21"/>
    </row>
    <row r="25" spans="1:11">
      <c r="A25" s="2"/>
      <c r="B25" s="2"/>
      <c r="C25" s="2"/>
      <c r="D25" s="2"/>
      <c r="E25" s="21"/>
    </row>
  </sheetData>
  <mergeCells count="1">
    <mergeCell ref="A24:D24"/>
  </mergeCells>
  <pageMargins left="0.70866141732283472" right="0.708661417322834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sheetPr codeName="Sheet6"/>
  <dimension ref="A1:E43"/>
  <sheetViews>
    <sheetView showGridLines="0" zoomScaleNormal="100" workbookViewId="0">
      <selection activeCell="F1" sqref="F1"/>
    </sheetView>
  </sheetViews>
  <sheetFormatPr defaultColWidth="8.58203125" defaultRowHeight="14.5"/>
  <cols>
    <col min="1" max="1" width="7.08203125" style="55" customWidth="1"/>
    <col min="2" max="2" width="52.58203125" style="5" customWidth="1"/>
    <col min="3" max="3" width="13.33203125" style="5" customWidth="1"/>
    <col min="4" max="4" width="14.33203125" style="5" customWidth="1"/>
    <col min="5" max="5" width="14" style="5" customWidth="1"/>
    <col min="6" max="16384" width="8.58203125" style="5"/>
  </cols>
  <sheetData>
    <row r="1" spans="1:5" ht="18.5">
      <c r="A1" s="211" t="s">
        <v>1318</v>
      </c>
      <c r="B1" s="51"/>
      <c r="C1" s="581"/>
      <c r="D1" s="581"/>
      <c r="E1" s="581"/>
    </row>
    <row r="2" spans="1:5" ht="18.5">
      <c r="A2" s="3"/>
      <c r="B2" s="51"/>
      <c r="C2" s="581"/>
      <c r="D2" s="581"/>
      <c r="E2" s="581"/>
    </row>
    <row r="3" spans="1:5">
      <c r="A3" s="189"/>
      <c r="B3" s="51"/>
      <c r="C3" s="51"/>
      <c r="D3" s="51"/>
      <c r="E3" s="51"/>
    </row>
    <row r="4" spans="1:5" ht="27.65" customHeight="1">
      <c r="A4" s="881" t="s">
        <v>70</v>
      </c>
      <c r="B4" s="882"/>
      <c r="C4" s="885" t="s">
        <v>90</v>
      </c>
      <c r="D4" s="885"/>
      <c r="E4" s="17" t="s">
        <v>91</v>
      </c>
    </row>
    <row r="5" spans="1:5" ht="14.15" customHeight="1">
      <c r="A5" s="881"/>
      <c r="B5" s="882"/>
      <c r="C5" s="52" t="s">
        <v>92</v>
      </c>
      <c r="D5" s="52" t="s">
        <v>93</v>
      </c>
      <c r="E5" s="52" t="s">
        <v>94</v>
      </c>
    </row>
    <row r="6" spans="1:5" ht="14.15" customHeight="1">
      <c r="A6" s="883"/>
      <c r="B6" s="884"/>
      <c r="C6" s="199" t="s">
        <v>1403</v>
      </c>
      <c r="D6" s="199" t="s">
        <v>1415</v>
      </c>
      <c r="E6" s="213" t="s">
        <v>1403</v>
      </c>
    </row>
    <row r="7" spans="1:5" ht="14.15" customHeight="1">
      <c r="A7" s="250">
        <v>1</v>
      </c>
      <c r="B7" s="251" t="s">
        <v>95</v>
      </c>
      <c r="C7" s="267">
        <v>64674.9247781624</v>
      </c>
      <c r="D7" s="267">
        <v>65986.89273882001</v>
      </c>
      <c r="E7" s="267">
        <v>5173.9939822529923</v>
      </c>
    </row>
    <row r="8" spans="1:5" ht="14.15" customHeight="1">
      <c r="A8" s="252">
        <v>2</v>
      </c>
      <c r="B8" s="240" t="s">
        <v>96</v>
      </c>
      <c r="C8" s="440">
        <v>64674.9247781624</v>
      </c>
      <c r="D8" s="268">
        <v>65986.89273882001</v>
      </c>
      <c r="E8" s="440">
        <v>5173.9939822529923</v>
      </c>
    </row>
    <row r="9" spans="1:5" ht="14.15" hidden="1" customHeight="1">
      <c r="A9" s="252">
        <v>3</v>
      </c>
      <c r="B9" s="240" t="s">
        <v>97</v>
      </c>
      <c r="C9" s="268"/>
      <c r="D9" s="268"/>
      <c r="E9" s="268"/>
    </row>
    <row r="10" spans="1:5" ht="14.15" hidden="1" customHeight="1">
      <c r="A10" s="252">
        <v>4</v>
      </c>
      <c r="B10" s="240" t="s">
        <v>98</v>
      </c>
      <c r="C10" s="269"/>
      <c r="D10" s="269"/>
      <c r="E10" s="269"/>
    </row>
    <row r="11" spans="1:5" ht="14.15" hidden="1" customHeight="1">
      <c r="A11" s="252" t="s">
        <v>99</v>
      </c>
      <c r="B11" s="240" t="s">
        <v>100</v>
      </c>
      <c r="C11" s="268"/>
      <c r="D11" s="268"/>
      <c r="E11" s="268"/>
    </row>
    <row r="12" spans="1:5" ht="14.15" hidden="1" customHeight="1">
      <c r="A12" s="252">
        <v>5</v>
      </c>
      <c r="B12" s="240" t="s">
        <v>101</v>
      </c>
      <c r="C12" s="268"/>
      <c r="D12" s="268"/>
      <c r="E12" s="268"/>
    </row>
    <row r="13" spans="1:5" ht="14.15" customHeight="1">
      <c r="A13" s="250">
        <v>6</v>
      </c>
      <c r="B13" s="251" t="s">
        <v>102</v>
      </c>
      <c r="C13" s="267">
        <v>1015.4221643762125</v>
      </c>
      <c r="D13" s="270">
        <v>1042.7586752852933</v>
      </c>
      <c r="E13" s="267">
        <v>81.233773150097008</v>
      </c>
    </row>
    <row r="14" spans="1:5" ht="14.15" customHeight="1">
      <c r="A14" s="252">
        <v>7</v>
      </c>
      <c r="B14" s="240" t="s">
        <v>96</v>
      </c>
      <c r="C14" s="440">
        <v>800.20782277025728</v>
      </c>
      <c r="D14" s="268">
        <v>832.56605855990824</v>
      </c>
      <c r="E14" s="440">
        <v>64.016625821620579</v>
      </c>
    </row>
    <row r="15" spans="1:5" ht="14.15" hidden="1" customHeight="1">
      <c r="A15" s="252">
        <v>8</v>
      </c>
      <c r="B15" s="240" t="s">
        <v>103</v>
      </c>
      <c r="C15" s="440"/>
      <c r="D15" s="268"/>
      <c r="E15" s="268"/>
    </row>
    <row r="16" spans="1:5" ht="14.15" customHeight="1">
      <c r="A16" s="252" t="s">
        <v>104</v>
      </c>
      <c r="B16" s="240" t="s">
        <v>105</v>
      </c>
      <c r="C16" s="440">
        <v>9.5528387045760539</v>
      </c>
      <c r="D16" s="268">
        <v>8.4767307253851047</v>
      </c>
      <c r="E16" s="440">
        <v>0.76422709636608432</v>
      </c>
    </row>
    <row r="17" spans="1:5" ht="14.15" customHeight="1">
      <c r="A17" s="252" t="s">
        <v>106</v>
      </c>
      <c r="B17" s="240" t="s">
        <v>107</v>
      </c>
      <c r="C17" s="440">
        <v>205.66150290137938</v>
      </c>
      <c r="D17" s="268">
        <v>201.71588600000001</v>
      </c>
      <c r="E17" s="440">
        <v>16.452920232110351</v>
      </c>
    </row>
    <row r="18" spans="1:5" ht="14.15" hidden="1" customHeight="1">
      <c r="A18" s="252">
        <v>9</v>
      </c>
      <c r="B18" s="240" t="s">
        <v>108</v>
      </c>
      <c r="C18" s="430"/>
      <c r="D18" s="268"/>
      <c r="E18" s="268"/>
    </row>
    <row r="19" spans="1:5" ht="14.15" customHeight="1">
      <c r="A19" s="250">
        <v>15</v>
      </c>
      <c r="B19" s="251" t="s">
        <v>109</v>
      </c>
      <c r="C19" s="267"/>
      <c r="D19" s="270"/>
      <c r="E19" s="270"/>
    </row>
    <row r="20" spans="1:5" ht="14.15" customHeight="1">
      <c r="A20" s="250">
        <v>16</v>
      </c>
      <c r="B20" s="251" t="s">
        <v>110</v>
      </c>
      <c r="C20" s="270">
        <v>36.410124542000005</v>
      </c>
      <c r="D20" s="270">
        <v>42.945811409999997</v>
      </c>
      <c r="E20" s="267">
        <v>2.9128099633600004</v>
      </c>
    </row>
    <row r="21" spans="1:5" ht="14.15" hidden="1" customHeight="1">
      <c r="A21" s="252">
        <v>17</v>
      </c>
      <c r="B21" s="240" t="s">
        <v>111</v>
      </c>
      <c r="C21" s="260"/>
      <c r="D21" s="260"/>
      <c r="E21" s="260"/>
    </row>
    <row r="22" spans="1:5" ht="14.15" customHeight="1">
      <c r="A22" s="252">
        <v>18</v>
      </c>
      <c r="B22" s="240" t="s">
        <v>112</v>
      </c>
      <c r="C22" s="440">
        <v>36.410124542000005</v>
      </c>
      <c r="D22" s="268">
        <v>42.945811409999997</v>
      </c>
      <c r="E22" s="440">
        <v>2.9128099633600004</v>
      </c>
    </row>
    <row r="23" spans="1:5" ht="14.15" hidden="1" customHeight="1">
      <c r="A23" s="252">
        <v>19</v>
      </c>
      <c r="B23" s="240" t="s">
        <v>113</v>
      </c>
      <c r="C23" s="269"/>
      <c r="D23" s="269"/>
      <c r="E23" s="269"/>
    </row>
    <row r="24" spans="1:5" ht="14.15" hidden="1" customHeight="1">
      <c r="A24" s="252" t="s">
        <v>114</v>
      </c>
      <c r="B24" s="240" t="s">
        <v>115</v>
      </c>
      <c r="C24" s="269"/>
      <c r="D24" s="269"/>
      <c r="E24" s="269"/>
    </row>
    <row r="25" spans="1:5" ht="14.15" customHeight="1">
      <c r="A25" s="250">
        <v>20</v>
      </c>
      <c r="B25" s="251" t="s">
        <v>116</v>
      </c>
      <c r="C25" s="267">
        <v>935.24015372927522</v>
      </c>
      <c r="D25" s="270">
        <v>1103.3625414875</v>
      </c>
      <c r="E25" s="267">
        <v>74.819212298342023</v>
      </c>
    </row>
    <row r="26" spans="1:5" ht="14.15" customHeight="1">
      <c r="A26" s="252">
        <v>21</v>
      </c>
      <c r="B26" s="240" t="s">
        <v>96</v>
      </c>
      <c r="C26" s="268">
        <v>935.24015372927522</v>
      </c>
      <c r="D26" s="268">
        <v>1103.3625414875</v>
      </c>
      <c r="E26" s="440">
        <v>74.819212298342023</v>
      </c>
    </row>
    <row r="27" spans="1:5" ht="14.15" hidden="1" customHeight="1">
      <c r="A27" s="252">
        <v>22</v>
      </c>
      <c r="B27" s="240" t="s">
        <v>117</v>
      </c>
      <c r="C27" s="271"/>
      <c r="D27" s="269"/>
      <c r="E27" s="269"/>
    </row>
    <row r="28" spans="1:5" ht="14.15" hidden="1" customHeight="1">
      <c r="A28" s="252" t="s">
        <v>118</v>
      </c>
      <c r="B28" s="154" t="s">
        <v>119</v>
      </c>
      <c r="C28" s="271"/>
      <c r="D28" s="269"/>
      <c r="E28" s="269"/>
    </row>
    <row r="29" spans="1:5" ht="14.15" customHeight="1">
      <c r="A29" s="250">
        <v>23</v>
      </c>
      <c r="B29" s="251" t="s">
        <v>120</v>
      </c>
      <c r="C29" s="267">
        <v>4935.897593730002</v>
      </c>
      <c r="D29" s="270">
        <v>4935.8975937499999</v>
      </c>
      <c r="E29" s="267">
        <v>394.87180749840019</v>
      </c>
    </row>
    <row r="30" spans="1:5" hidden="1">
      <c r="A30" s="252" t="s">
        <v>121</v>
      </c>
      <c r="B30" s="154" t="s">
        <v>122</v>
      </c>
      <c r="C30" s="271"/>
      <c r="D30" s="269"/>
      <c r="E30" s="269"/>
    </row>
    <row r="31" spans="1:5">
      <c r="A31" s="252" t="s">
        <v>123</v>
      </c>
      <c r="B31" s="154" t="s">
        <v>124</v>
      </c>
      <c r="C31" s="268">
        <v>4935.897593730002</v>
      </c>
      <c r="D31" s="268">
        <v>4935.8975937499999</v>
      </c>
      <c r="E31" s="440">
        <v>394.87180749840019</v>
      </c>
    </row>
    <row r="32" spans="1:5" hidden="1">
      <c r="A32" s="252" t="s">
        <v>125</v>
      </c>
      <c r="B32" s="154" t="s">
        <v>126</v>
      </c>
      <c r="C32" s="271"/>
      <c r="D32" s="269"/>
      <c r="E32" s="269"/>
    </row>
    <row r="33" spans="1:5" ht="23.15" customHeight="1">
      <c r="A33" s="250">
        <v>24</v>
      </c>
      <c r="B33" s="251" t="s">
        <v>1416</v>
      </c>
      <c r="C33" s="267">
        <v>445.64064789999992</v>
      </c>
      <c r="D33" s="267">
        <v>473.59702960500016</v>
      </c>
      <c r="E33" s="267">
        <v>35.651251831999993</v>
      </c>
    </row>
    <row r="34" spans="1:5">
      <c r="A34" s="250" t="s">
        <v>127</v>
      </c>
      <c r="B34" s="251" t="s">
        <v>1417</v>
      </c>
      <c r="C34" s="267">
        <v>2308.9999999800002</v>
      </c>
      <c r="D34" s="267">
        <v>2084.0000000499999</v>
      </c>
      <c r="E34" s="267">
        <v>184.71999999840003</v>
      </c>
    </row>
    <row r="35" spans="1:5">
      <c r="A35" s="250">
        <v>29</v>
      </c>
      <c r="B35" s="251" t="s">
        <v>128</v>
      </c>
      <c r="C35" s="267">
        <v>71597.89481453989</v>
      </c>
      <c r="D35" s="270">
        <v>73111.857360752809</v>
      </c>
      <c r="E35" s="267">
        <v>5727.8315851631914</v>
      </c>
    </row>
    <row r="36" spans="1:5">
      <c r="A36" s="54"/>
      <c r="B36" s="6"/>
      <c r="C36" s="6"/>
      <c r="D36" s="6"/>
      <c r="E36" s="6"/>
    </row>
    <row r="37" spans="1:5">
      <c r="A37" s="765" t="s">
        <v>1418</v>
      </c>
      <c r="B37" s="2"/>
      <c r="C37" s="6"/>
      <c r="D37" s="6"/>
      <c r="E37" s="6"/>
    </row>
    <row r="38" spans="1:5">
      <c r="A38" s="742"/>
      <c r="B38" s="6"/>
      <c r="C38" s="6"/>
      <c r="D38" s="6"/>
      <c r="E38" s="6"/>
    </row>
    <row r="39" spans="1:5">
      <c r="B39" s="55"/>
      <c r="C39" s="55"/>
      <c r="D39" s="55"/>
    </row>
    <row r="40" spans="1:5">
      <c r="B40" s="55"/>
      <c r="C40" s="55"/>
      <c r="D40" s="55"/>
    </row>
    <row r="41" spans="1:5">
      <c r="B41" s="55"/>
      <c r="C41" s="55"/>
      <c r="D41" s="55"/>
    </row>
    <row r="42" spans="1:5">
      <c r="B42" s="55"/>
      <c r="C42" s="55"/>
      <c r="D42" s="55"/>
    </row>
    <row r="43" spans="1:5">
      <c r="B43" s="55"/>
      <c r="C43" s="55"/>
      <c r="D43" s="55"/>
    </row>
  </sheetData>
  <mergeCells count="2">
    <mergeCell ref="A4:B6"/>
    <mergeCell ref="C4:D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6" ma:contentTypeDescription="Luo uusi asiakirja." ma:contentTypeScope="" ma:versionID="e90a9de445bf95d520880592809d9812">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7824543fffd64b6de6cb2fae48f6013e"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F75547-1C53-4838-9167-47AB5D339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54C8D-2922-4196-9D6A-5FEE3F022D58}">
  <ds:schemaRefs>
    <ds:schemaRef ds:uri="http://schemas.microsoft.com/sharepoint/v3/contenttype/forms"/>
  </ds:schemaRefs>
</ds:datastoreItem>
</file>

<file path=customXml/itemProps3.xml><?xml version="1.0" encoding="utf-8"?>
<ds:datastoreItem xmlns:ds="http://schemas.openxmlformats.org/officeDocument/2006/customXml" ds:itemID="{ACC9269E-B9B2-43B2-B3FA-F425A9D348D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c379c20-8198-49bd-b369-eb76ad34c45e"/>
    <ds:schemaRef ds:uri="b79a96e0-eff6-4e28-8c12-ee904e024ea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61</vt:i4>
      </vt:variant>
      <vt:variant>
        <vt:lpstr>Nimetyt alueet</vt:lpstr>
      </vt:variant>
      <vt:variant>
        <vt:i4>72</vt:i4>
      </vt:variant>
    </vt:vector>
  </HeadingPairs>
  <TitlesOfParts>
    <vt:vector size="133" baseType="lpstr">
      <vt:lpstr>Cover</vt:lpstr>
      <vt:lpstr>Table of contents</vt:lpstr>
      <vt:lpstr>1 Overview of capital adequacy</vt:lpstr>
      <vt:lpstr>Table 1.1</vt:lpstr>
      <vt:lpstr>Table 1.2</vt:lpstr>
      <vt:lpstr>Table 1.3</vt:lpstr>
      <vt:lpstr>Table 1.4</vt:lpstr>
      <vt:lpstr>Table 1.5</vt:lpstr>
      <vt:lpstr>Table 1.6</vt:lpstr>
      <vt:lpstr>2 Credit risk</vt:lpstr>
      <vt:lpstr>Table 2.1</vt:lpstr>
      <vt:lpstr>Table 2.2</vt:lpstr>
      <vt:lpstr>Table 2.3</vt:lpstr>
      <vt:lpstr>Table 2.4</vt:lpstr>
      <vt:lpstr>Table 2.5</vt:lpstr>
      <vt:lpstr>Table 2.6</vt:lpstr>
      <vt:lpstr>Table 2.7</vt:lpstr>
      <vt:lpstr>Table 2.8</vt:lpstr>
      <vt:lpstr>Table 2.9</vt:lpstr>
      <vt:lpstr>Table 2.10</vt:lpstr>
      <vt:lpstr>3 CCR &amp; Market risk</vt:lpstr>
      <vt:lpstr>Table 3.1</vt:lpstr>
      <vt:lpstr>Table 3.2</vt:lpstr>
      <vt:lpstr>Table 3.3</vt:lpstr>
      <vt:lpstr>Table 3.4</vt:lpstr>
      <vt:lpstr>Table 3.5</vt:lpstr>
      <vt:lpstr>Table 3.6</vt:lpstr>
      <vt:lpstr>Table 3.7</vt:lpstr>
      <vt:lpstr>4 ESG disclosures</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5 Liquidity</vt:lpstr>
      <vt:lpstr>Table 5.1 &amp; 5.2</vt:lpstr>
      <vt:lpstr>Table 5.3</vt:lpstr>
      <vt:lpstr>6 Securitisation</vt:lpstr>
      <vt:lpstr>Table 6.1</vt:lpstr>
      <vt:lpstr>Table 6.2</vt:lpstr>
      <vt:lpstr>7 IRRBB</vt:lpstr>
      <vt:lpstr>Table 7.1</vt:lpstr>
      <vt:lpstr>Table 7.2</vt:lpstr>
      <vt:lpstr>8 Leverage</vt:lpstr>
      <vt:lpstr>Table 8.1</vt:lpstr>
      <vt:lpstr>Table 8.2&amp;8.3</vt:lpstr>
      <vt:lpstr>Table 8.4</vt:lpstr>
      <vt:lpstr>9 CCyB</vt:lpstr>
      <vt:lpstr>Table 9.1 &amp; 9.2</vt:lpstr>
      <vt:lpstr>10 Own funds</vt:lpstr>
      <vt:lpstr>Table 10.1</vt:lpstr>
      <vt:lpstr>Table 10.2</vt:lpstr>
      <vt:lpstr>11 MREL</vt:lpstr>
      <vt:lpstr>Table 11.1</vt:lpstr>
      <vt:lpstr>'1 Overview of capital adequacy'!Tulostusalue</vt:lpstr>
      <vt:lpstr>'10 Own funds'!Tulostusalue</vt:lpstr>
      <vt:lpstr>'11 MREL'!Tulostusalue</vt:lpstr>
      <vt:lpstr>'2 Credit risk'!Tulostusalue</vt:lpstr>
      <vt:lpstr>'3 CCR &amp; Market risk'!Tulostusalue</vt:lpstr>
      <vt:lpstr>'4 ESG disclosures'!Tulostusalue</vt:lpstr>
      <vt:lpstr>'5 Liquidity'!Tulostusalue</vt:lpstr>
      <vt:lpstr>'6 Securitisation'!Tulostusalue</vt:lpstr>
      <vt:lpstr>'7 IRRBB'!Tulostusalue</vt:lpstr>
      <vt:lpstr>'8 Leverage'!Tulostusalue</vt:lpstr>
      <vt:lpstr>'9 CCyB'!Tulostusalue</vt:lpstr>
      <vt:lpstr>Cover!Tulostusalue</vt:lpstr>
      <vt:lpstr>'Table 1.1'!Tulostusalue</vt:lpstr>
      <vt:lpstr>'Table 1.2'!Tulostusalue</vt:lpstr>
      <vt:lpstr>'Table 1.3'!Tulostusalue</vt:lpstr>
      <vt:lpstr>'Table 1.4'!Tulostusalue</vt:lpstr>
      <vt:lpstr>'Table 1.5'!Tulostusalue</vt:lpstr>
      <vt:lpstr>'Table 1.6'!Tulostusalue</vt:lpstr>
      <vt:lpstr>'Table 10.1'!Tulostusalue</vt:lpstr>
      <vt:lpstr>'Table 10.2'!Tulostusalue</vt:lpstr>
      <vt:lpstr>'Table 11.1'!Tulostusalue</vt:lpstr>
      <vt:lpstr>'Table 2.1'!Tulostusalue</vt:lpstr>
      <vt:lpstr>'Table 2.10'!Tulostusalue</vt:lpstr>
      <vt:lpstr>'Table 2.2'!Tulostusalue</vt:lpstr>
      <vt:lpstr>'Table 2.3'!Tulostusalue</vt:lpstr>
      <vt:lpstr>'Table 2.4'!Tulostusalue</vt:lpstr>
      <vt:lpstr>'Table 2.5'!Tulostusalue</vt:lpstr>
      <vt:lpstr>'Table 2.6'!Tulostusalue</vt:lpstr>
      <vt:lpstr>'Table 2.7'!Tulostusalue</vt:lpstr>
      <vt:lpstr>'Table 2.8'!Tulostusalue</vt:lpstr>
      <vt:lpstr>'Table 2.9'!Tulostusalue</vt:lpstr>
      <vt:lpstr>'Table 3.1'!Tulostusalue</vt:lpstr>
      <vt:lpstr>'Table 3.2'!Tulostusalue</vt:lpstr>
      <vt:lpstr>'Table 3.3'!Tulostusalue</vt:lpstr>
      <vt:lpstr>'Table 3.4'!Tulostusalue</vt:lpstr>
      <vt:lpstr>'Table 3.5'!Tulostusalue</vt:lpstr>
      <vt:lpstr>'Table 3.6'!Tulostusalue</vt:lpstr>
      <vt:lpstr>'Table 3.7'!Tulostusalue</vt:lpstr>
      <vt:lpstr>'Table 4.1'!Tulostusalue</vt:lpstr>
      <vt:lpstr>'Table 4.10'!Tulostusalue</vt:lpstr>
      <vt:lpstr>'Table 4.11'!Tulostusalue</vt:lpstr>
      <vt:lpstr>'Table 4.12'!Tulostusalue</vt:lpstr>
      <vt:lpstr>'Table 4.2'!Tulostusalue</vt:lpstr>
      <vt:lpstr>'Table 4.3'!Tulostusalue</vt:lpstr>
      <vt:lpstr>'Table 4.4'!Tulostusalue</vt:lpstr>
      <vt:lpstr>'Table 4.5'!Tulostusalue</vt:lpstr>
      <vt:lpstr>'Table 4.6'!Tulostusalue</vt:lpstr>
      <vt:lpstr>'Table 4.7'!Tulostusalue</vt:lpstr>
      <vt:lpstr>'Table 4.8'!Tulostusalue</vt:lpstr>
      <vt:lpstr>'Table 4.9'!Tulostusalue</vt:lpstr>
      <vt:lpstr>'Table 5.1 &amp; 5.2'!Tulostusalue</vt:lpstr>
      <vt:lpstr>'Table 5.3'!Tulostusalue</vt:lpstr>
      <vt:lpstr>'Table 6.1'!Tulostusalue</vt:lpstr>
      <vt:lpstr>'Table 6.2'!Tulostusalue</vt:lpstr>
      <vt:lpstr>'Table 7.1'!Tulostusalue</vt:lpstr>
      <vt:lpstr>'Table 7.2'!Tulostusalue</vt:lpstr>
      <vt:lpstr>'Table 8.1'!Tulostusalue</vt:lpstr>
      <vt:lpstr>'Table 8.2&amp;8.3'!Tulostusalue</vt:lpstr>
      <vt:lpstr>'Table 8.4'!Tulostusalue</vt:lpstr>
      <vt:lpstr>'Table 9.1 &amp; 9.2'!Tulostusalue</vt:lpstr>
      <vt:lpstr>'Table of contents'!Tulostusalue</vt:lpstr>
      <vt:lpstr>'4 ESG disclosures'!tulostusalue1</vt:lpstr>
      <vt:lpstr>'Table 1.5'!Tulostusalue1</vt:lpstr>
      <vt:lpstr>'Table 4.11'!tulostusalue10</vt:lpstr>
      <vt:lpstr>'Table 4.12'!tulostusalue11</vt:lpstr>
      <vt:lpstr>'Table 4.5'!tulostusalue12</vt:lpstr>
      <vt:lpstr>'Table 4.10'!tulostusalue13</vt:lpstr>
      <vt:lpstr>'6 Securitisation'!tulostusalue2</vt:lpstr>
      <vt:lpstr>'Table 7.2'!Tulostusalue5</vt:lpstr>
      <vt:lpstr>'Table 10.1'!Tulostusotsikot</vt:lpstr>
      <vt:lpstr>'Table 4.7'!Tulostusotsikot</vt:lpstr>
      <vt:lpstr>'Table 4.8'!Tulostusotsikot</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2024-08-07T08:32:58Z</cp:lastPrinted>
  <dcterms:created xsi:type="dcterms:W3CDTF">2016-08-09T07:10:10Z</dcterms:created>
  <dcterms:modified xsi:type="dcterms:W3CDTF">2024-08-13T09:13:42Z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